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f8a875e15b7533c/Bureaublad/Afstuderen/WRR/PyRICE Ivar Tjallingii/PyRICE2020/3_MOEA/"/>
    </mc:Choice>
  </mc:AlternateContent>
  <xr:revisionPtr revIDLastSave="46" documentId="114_{9358848F-440E-4D05-A572-5B82738DA485}" xr6:coauthVersionLast="45" xr6:coauthVersionMax="45" xr10:uidLastSave="{31D35F5C-E1F2-4FBC-BB37-1414B0AC3103}"/>
  <bookViews>
    <workbookView xWindow="-96" yWindow="-96" windowWidth="23232" windowHeight="12552" tabRatio="819" firstSheet="4" activeTab="4" xr2:uid="{00000000-000D-0000-FFFF-FFFF00000000}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SLR fitted parameters" sheetId="63" r:id="rId24"/>
    <sheet name="Validation series" sheetId="62" r:id="rId25"/>
    <sheet name="Input parameters" sheetId="64" r:id="rId26"/>
    <sheet name="Release notes" sheetId="30" r:id="rId27"/>
    <sheet name="Blad1" sheetId="65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Print_Area" localSheetId="8">Global!$A$8:$C$19</definedName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Controls!$C$10:$S$10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3</definedName>
    <definedName name="solver_rel3" localSheetId="8" hidden="1">3</definedName>
    <definedName name="solver_rel3" localSheetId="9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0.05</definedName>
    <definedName name="solver_rhs3" localSheetId="8" hidden="1">0</definedName>
    <definedName name="solver_rhs3" localSheetId="9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1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0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2" i="32" l="1"/>
  <c r="B36" i="32" s="1"/>
  <c r="BH1" i="40" l="1"/>
  <c r="BI1" i="40" s="1"/>
  <c r="D1" i="40"/>
  <c r="E1" i="40"/>
  <c r="F1" i="40"/>
  <c r="G1" i="40" s="1"/>
  <c r="H1" i="40" s="1"/>
  <c r="I1" i="40" s="1"/>
  <c r="J1" i="40" s="1"/>
  <c r="K1" i="40" s="1"/>
  <c r="L1" i="40" s="1"/>
  <c r="M1" i="40" s="1"/>
  <c r="N1" i="40" s="1"/>
  <c r="O1" i="40" s="1"/>
  <c r="P1" i="40" s="1"/>
  <c r="Q1" i="40" s="1"/>
  <c r="R1" i="40" s="1"/>
  <c r="S1" i="40" s="1"/>
  <c r="T1" i="40" s="1"/>
  <c r="U1" i="40" s="1"/>
  <c r="V1" i="40" s="1"/>
  <c r="W1" i="40" s="1"/>
  <c r="X1" i="40" s="1"/>
  <c r="Y1" i="40" s="1"/>
  <c r="Z1" i="40" s="1"/>
  <c r="AA1" i="40" s="1"/>
  <c r="AB1" i="40" s="1"/>
  <c r="AC1" i="40" s="1"/>
  <c r="AD1" i="40" s="1"/>
  <c r="AE1" i="40" s="1"/>
  <c r="AF1" i="40" s="1"/>
  <c r="AG1" i="40" s="1"/>
  <c r="AH1" i="40" s="1"/>
  <c r="AI1" i="40" s="1"/>
  <c r="AJ1" i="40" s="1"/>
  <c r="AK1" i="40" s="1"/>
  <c r="AL1" i="40" s="1"/>
  <c r="AM1" i="40" s="1"/>
  <c r="AN1" i="40" s="1"/>
  <c r="AO1" i="40" s="1"/>
  <c r="AP1" i="40" s="1"/>
  <c r="AQ1" i="40" s="1"/>
  <c r="AR1" i="40" s="1"/>
  <c r="AS1" i="40" s="1"/>
  <c r="AT1" i="40" s="1"/>
  <c r="AU1" i="40" s="1"/>
  <c r="AV1" i="40" s="1"/>
  <c r="AW1" i="40" s="1"/>
  <c r="AX1" i="40" s="1"/>
  <c r="AY1" i="40" s="1"/>
  <c r="AZ1" i="40" s="1"/>
  <c r="BA1" i="40" s="1"/>
  <c r="BB1" i="40" s="1"/>
  <c r="BC1" i="40" s="1"/>
  <c r="BD1" i="40" s="1"/>
  <c r="BE1" i="40" s="1"/>
  <c r="BF1" i="40" s="1"/>
  <c r="BG1" i="40" s="1"/>
  <c r="C1" i="40"/>
  <c r="B1" i="40"/>
  <c r="K16" i="65"/>
  <c r="M16" i="65"/>
  <c r="N16" i="65"/>
  <c r="O16" i="65"/>
  <c r="P16" i="65"/>
  <c r="Q16" i="65"/>
  <c r="R16" i="65"/>
  <c r="S16" i="65"/>
  <c r="T16" i="65"/>
  <c r="U16" i="65"/>
  <c r="V16" i="65"/>
  <c r="W16" i="65"/>
  <c r="K17" i="65"/>
  <c r="M17" i="65"/>
  <c r="N17" i="65"/>
  <c r="O17" i="65"/>
  <c r="P17" i="65"/>
  <c r="Q17" i="65"/>
  <c r="R17" i="65"/>
  <c r="S17" i="65"/>
  <c r="T17" i="65"/>
  <c r="U17" i="65"/>
  <c r="V17" i="65"/>
  <c r="W17" i="65"/>
  <c r="K18" i="65"/>
  <c r="M18" i="65"/>
  <c r="N18" i="65"/>
  <c r="O18" i="65"/>
  <c r="P18" i="65"/>
  <c r="Q18" i="65"/>
  <c r="R18" i="65"/>
  <c r="S18" i="65"/>
  <c r="T18" i="65"/>
  <c r="U18" i="65"/>
  <c r="V18" i="65"/>
  <c r="W18" i="65"/>
  <c r="K19" i="65"/>
  <c r="M19" i="65"/>
  <c r="N19" i="65"/>
  <c r="O19" i="65"/>
  <c r="P19" i="65"/>
  <c r="Q19" i="65"/>
  <c r="R19" i="65"/>
  <c r="S19" i="65"/>
  <c r="T19" i="65"/>
  <c r="U19" i="65"/>
  <c r="V19" i="65"/>
  <c r="W19" i="65"/>
  <c r="K20" i="65"/>
  <c r="M20" i="65"/>
  <c r="N20" i="65"/>
  <c r="O20" i="65"/>
  <c r="P20" i="65"/>
  <c r="Q20" i="65"/>
  <c r="R20" i="65"/>
  <c r="S20" i="65"/>
  <c r="T20" i="65"/>
  <c r="U20" i="65"/>
  <c r="V20" i="65"/>
  <c r="W20" i="65"/>
  <c r="K21" i="65"/>
  <c r="M21" i="65"/>
  <c r="N21" i="65"/>
  <c r="O21" i="65"/>
  <c r="P21" i="65"/>
  <c r="Q21" i="65"/>
  <c r="R21" i="65"/>
  <c r="S21" i="65"/>
  <c r="T21" i="65"/>
  <c r="U21" i="65"/>
  <c r="V21" i="65"/>
  <c r="W21" i="65"/>
  <c r="K22" i="65"/>
  <c r="M22" i="65"/>
  <c r="N22" i="65"/>
  <c r="O22" i="65"/>
  <c r="P22" i="65"/>
  <c r="Q22" i="65"/>
  <c r="R22" i="65"/>
  <c r="S22" i="65"/>
  <c r="T22" i="65"/>
  <c r="U22" i="65"/>
  <c r="V22" i="65"/>
  <c r="W22" i="65"/>
  <c r="K23" i="65"/>
  <c r="M23" i="65"/>
  <c r="N23" i="65"/>
  <c r="O23" i="65"/>
  <c r="P23" i="65"/>
  <c r="Q23" i="65"/>
  <c r="R23" i="65"/>
  <c r="S23" i="65"/>
  <c r="T23" i="65"/>
  <c r="U23" i="65"/>
  <c r="V23" i="65"/>
  <c r="W23" i="65"/>
  <c r="K24" i="65"/>
  <c r="M24" i="65"/>
  <c r="N24" i="65"/>
  <c r="O24" i="65"/>
  <c r="P24" i="65"/>
  <c r="Q24" i="65"/>
  <c r="R24" i="65"/>
  <c r="S24" i="65"/>
  <c r="T24" i="65"/>
  <c r="U24" i="65"/>
  <c r="V24" i="65"/>
  <c r="W24" i="65"/>
  <c r="K25" i="65"/>
  <c r="M25" i="65"/>
  <c r="N25" i="65"/>
  <c r="O25" i="65"/>
  <c r="P25" i="65"/>
  <c r="Q25" i="65"/>
  <c r="R25" i="65"/>
  <c r="S25" i="65"/>
  <c r="T25" i="65"/>
  <c r="U25" i="65"/>
  <c r="V25" i="65"/>
  <c r="W25" i="65"/>
  <c r="K26" i="65"/>
  <c r="M26" i="65"/>
  <c r="N26" i="65"/>
  <c r="O26" i="65"/>
  <c r="P26" i="65"/>
  <c r="Q26" i="65"/>
  <c r="R26" i="65"/>
  <c r="S26" i="65"/>
  <c r="T26" i="65"/>
  <c r="U26" i="65"/>
  <c r="V26" i="65"/>
  <c r="W26" i="65"/>
  <c r="M15" i="65"/>
  <c r="N15" i="65"/>
  <c r="O15" i="65"/>
  <c r="P15" i="65"/>
  <c r="Q15" i="65"/>
  <c r="R15" i="65"/>
  <c r="S15" i="65"/>
  <c r="T15" i="65"/>
  <c r="U15" i="65"/>
  <c r="V15" i="65"/>
  <c r="W15" i="65"/>
  <c r="K15" i="65"/>
  <c r="T14" i="65"/>
  <c r="U14" i="65" s="1"/>
  <c r="V14" i="65" s="1"/>
  <c r="W14" i="65" s="1"/>
  <c r="M14" i="65"/>
  <c r="N14" i="65" s="1"/>
  <c r="O14" i="65" s="1"/>
  <c r="P14" i="65" s="1"/>
  <c r="Q14" i="65" s="1"/>
  <c r="R14" i="65" s="1"/>
  <c r="S14" i="65" s="1"/>
  <c r="D78" i="62" l="1"/>
  <c r="D77" i="62"/>
  <c r="D76" i="62"/>
  <c r="D75" i="62"/>
  <c r="D74" i="62"/>
  <c r="D73" i="62"/>
  <c r="D72" i="62"/>
  <c r="D71" i="62"/>
  <c r="D70" i="62"/>
  <c r="D69" i="62"/>
  <c r="D68" i="62"/>
  <c r="D67" i="62"/>
  <c r="D79" i="62" l="1"/>
  <c r="E23" i="62"/>
  <c r="F23" i="62"/>
  <c r="G23" i="62"/>
  <c r="H23" i="62"/>
  <c r="I23" i="62"/>
  <c r="J23" i="62"/>
  <c r="K23" i="62"/>
  <c r="L23" i="62"/>
  <c r="M23" i="62"/>
  <c r="N23" i="62"/>
  <c r="O23" i="62"/>
  <c r="P23" i="62"/>
  <c r="Q23" i="62"/>
  <c r="R23" i="62"/>
  <c r="S23" i="62"/>
  <c r="T23" i="62"/>
  <c r="U23" i="62"/>
  <c r="V23" i="62"/>
  <c r="W23" i="62"/>
  <c r="X23" i="62"/>
  <c r="Y23" i="62"/>
  <c r="Z23" i="62"/>
  <c r="AA23" i="62"/>
  <c r="AB23" i="62"/>
  <c r="AC23" i="62"/>
  <c r="AD23" i="62"/>
  <c r="AE23" i="62"/>
  <c r="AF23" i="62"/>
  <c r="AG23" i="62"/>
  <c r="AH23" i="62"/>
  <c r="AI23" i="62"/>
  <c r="AJ23" i="62"/>
  <c r="AK23" i="62"/>
  <c r="AL23" i="62"/>
  <c r="AM23" i="62"/>
  <c r="AN23" i="62"/>
  <c r="AO23" i="62"/>
  <c r="AP23" i="62"/>
  <c r="AQ23" i="62"/>
  <c r="AR23" i="62"/>
  <c r="AS23" i="62"/>
  <c r="AT23" i="62"/>
  <c r="AU23" i="62"/>
  <c r="AV23" i="62"/>
  <c r="AW23" i="62"/>
  <c r="AX23" i="62"/>
  <c r="AY23" i="62"/>
  <c r="AZ23" i="62"/>
  <c r="BA23" i="62"/>
  <c r="BB23" i="62"/>
  <c r="BC23" i="62"/>
  <c r="BD23" i="62"/>
  <c r="BE23" i="62"/>
  <c r="BF23" i="62"/>
  <c r="BG23" i="62"/>
  <c r="BH23" i="62"/>
  <c r="BI23" i="62"/>
  <c r="BJ23" i="62"/>
  <c r="BK23" i="62"/>
  <c r="E24" i="62"/>
  <c r="F24" i="62"/>
  <c r="G24" i="62"/>
  <c r="H24" i="62"/>
  <c r="I24" i="62"/>
  <c r="J24" i="62"/>
  <c r="K24" i="62"/>
  <c r="L24" i="62"/>
  <c r="M24" i="62"/>
  <c r="N24" i="62"/>
  <c r="O24" i="62"/>
  <c r="P24" i="62"/>
  <c r="Q24" i="62"/>
  <c r="R24" i="62"/>
  <c r="S24" i="62"/>
  <c r="T24" i="62"/>
  <c r="U24" i="62"/>
  <c r="V24" i="62"/>
  <c r="W24" i="62"/>
  <c r="X24" i="62"/>
  <c r="Y24" i="62"/>
  <c r="Z24" i="62"/>
  <c r="AA24" i="62"/>
  <c r="AB24" i="62"/>
  <c r="AC24" i="62"/>
  <c r="AD24" i="62"/>
  <c r="AE24" i="62"/>
  <c r="AF24" i="62"/>
  <c r="AG24" i="62"/>
  <c r="AH24" i="62"/>
  <c r="AI24" i="62"/>
  <c r="AJ24" i="62"/>
  <c r="AK24" i="62"/>
  <c r="AL24" i="62"/>
  <c r="AM24" i="62"/>
  <c r="AN24" i="62"/>
  <c r="AO24" i="62"/>
  <c r="AP24" i="62"/>
  <c r="AQ24" i="62"/>
  <c r="AR24" i="62"/>
  <c r="AS24" i="62"/>
  <c r="AT24" i="62"/>
  <c r="AU24" i="62"/>
  <c r="AV24" i="62"/>
  <c r="AW24" i="62"/>
  <c r="AX24" i="62"/>
  <c r="AY24" i="62"/>
  <c r="AZ24" i="62"/>
  <c r="BA24" i="62"/>
  <c r="BB24" i="62"/>
  <c r="BC24" i="62"/>
  <c r="BD24" i="62"/>
  <c r="BE24" i="62"/>
  <c r="BF24" i="62"/>
  <c r="BG24" i="62"/>
  <c r="BH24" i="62"/>
  <c r="BI24" i="62"/>
  <c r="BJ24" i="62"/>
  <c r="BK24" i="62"/>
  <c r="E25" i="62"/>
  <c r="F25" i="62"/>
  <c r="G25" i="62"/>
  <c r="H25" i="62"/>
  <c r="I25" i="62"/>
  <c r="J25" i="62"/>
  <c r="K25" i="62"/>
  <c r="L25" i="62"/>
  <c r="M25" i="62"/>
  <c r="N25" i="62"/>
  <c r="O25" i="62"/>
  <c r="P25" i="62"/>
  <c r="Q25" i="62"/>
  <c r="R25" i="62"/>
  <c r="S25" i="62"/>
  <c r="T25" i="62"/>
  <c r="U25" i="62"/>
  <c r="V25" i="62"/>
  <c r="W25" i="62"/>
  <c r="X25" i="62"/>
  <c r="Y25" i="62"/>
  <c r="Z25" i="62"/>
  <c r="AA25" i="62"/>
  <c r="AB25" i="62"/>
  <c r="AC25" i="62"/>
  <c r="AD25" i="62"/>
  <c r="AE25" i="62"/>
  <c r="AF25" i="62"/>
  <c r="AG25" i="62"/>
  <c r="AH25" i="62"/>
  <c r="AI25" i="62"/>
  <c r="AJ25" i="62"/>
  <c r="AK25" i="62"/>
  <c r="AL25" i="62"/>
  <c r="AM25" i="62"/>
  <c r="AN25" i="62"/>
  <c r="AO25" i="62"/>
  <c r="AP25" i="62"/>
  <c r="AQ25" i="62"/>
  <c r="AR25" i="62"/>
  <c r="AS25" i="62"/>
  <c r="AT25" i="62"/>
  <c r="AU25" i="62"/>
  <c r="AV25" i="62"/>
  <c r="AW25" i="62"/>
  <c r="AX25" i="62"/>
  <c r="AY25" i="62"/>
  <c r="AZ25" i="62"/>
  <c r="BA25" i="62"/>
  <c r="BB25" i="62"/>
  <c r="BC25" i="62"/>
  <c r="BD25" i="62"/>
  <c r="BE25" i="62"/>
  <c r="BF25" i="62"/>
  <c r="BG25" i="62"/>
  <c r="BH25" i="62"/>
  <c r="BI25" i="62"/>
  <c r="BJ25" i="62"/>
  <c r="BK25" i="62"/>
  <c r="E26" i="62"/>
  <c r="F26" i="62"/>
  <c r="G26" i="62"/>
  <c r="H26" i="62"/>
  <c r="I26" i="62"/>
  <c r="J26" i="62"/>
  <c r="K26" i="62"/>
  <c r="L26" i="62"/>
  <c r="M26" i="62"/>
  <c r="N26" i="62"/>
  <c r="O26" i="62"/>
  <c r="P26" i="62"/>
  <c r="Q26" i="62"/>
  <c r="R26" i="62"/>
  <c r="S26" i="62"/>
  <c r="T26" i="62"/>
  <c r="U26" i="62"/>
  <c r="V26" i="62"/>
  <c r="W26" i="62"/>
  <c r="X26" i="62"/>
  <c r="Y26" i="62"/>
  <c r="Z26" i="62"/>
  <c r="AA26" i="62"/>
  <c r="AB26" i="62"/>
  <c r="AC26" i="62"/>
  <c r="AD26" i="62"/>
  <c r="AE26" i="62"/>
  <c r="AF26" i="62"/>
  <c r="AG26" i="62"/>
  <c r="AH26" i="62"/>
  <c r="AI26" i="62"/>
  <c r="AJ26" i="62"/>
  <c r="AK26" i="62"/>
  <c r="AL26" i="62"/>
  <c r="AM26" i="62"/>
  <c r="AN26" i="62"/>
  <c r="AO26" i="62"/>
  <c r="AP26" i="62"/>
  <c r="AQ26" i="62"/>
  <c r="AR26" i="62"/>
  <c r="AS26" i="62"/>
  <c r="AT26" i="62"/>
  <c r="AU26" i="62"/>
  <c r="AV26" i="62"/>
  <c r="AW26" i="62"/>
  <c r="AX26" i="62"/>
  <c r="AY26" i="62"/>
  <c r="AZ26" i="62"/>
  <c r="BA26" i="62"/>
  <c r="BB26" i="62"/>
  <c r="BC26" i="62"/>
  <c r="BD26" i="62"/>
  <c r="BE26" i="62"/>
  <c r="BF26" i="62"/>
  <c r="BG26" i="62"/>
  <c r="BH26" i="62"/>
  <c r="BI26" i="62"/>
  <c r="BJ26" i="62"/>
  <c r="BK26" i="62"/>
  <c r="E27" i="62"/>
  <c r="F27" i="62"/>
  <c r="G27" i="62"/>
  <c r="H27" i="62"/>
  <c r="I27" i="62"/>
  <c r="J27" i="62"/>
  <c r="K27" i="62"/>
  <c r="L27" i="62"/>
  <c r="M27" i="62"/>
  <c r="N27" i="62"/>
  <c r="O27" i="62"/>
  <c r="P27" i="62"/>
  <c r="Q27" i="62"/>
  <c r="R27" i="62"/>
  <c r="S27" i="62"/>
  <c r="T27" i="62"/>
  <c r="U27" i="62"/>
  <c r="V27" i="62"/>
  <c r="W27" i="62"/>
  <c r="X27" i="62"/>
  <c r="Y27" i="62"/>
  <c r="Z27" i="62"/>
  <c r="AA27" i="62"/>
  <c r="AB27" i="62"/>
  <c r="AC27" i="62"/>
  <c r="AD27" i="62"/>
  <c r="AE27" i="62"/>
  <c r="AF27" i="62"/>
  <c r="AG27" i="62"/>
  <c r="AH27" i="62"/>
  <c r="AI27" i="62"/>
  <c r="AJ27" i="62"/>
  <c r="AK27" i="62"/>
  <c r="AL27" i="62"/>
  <c r="AM27" i="62"/>
  <c r="AN27" i="62"/>
  <c r="AO27" i="62"/>
  <c r="AP27" i="62"/>
  <c r="AQ27" i="62"/>
  <c r="AR27" i="62"/>
  <c r="AS27" i="62"/>
  <c r="AT27" i="62"/>
  <c r="AU27" i="62"/>
  <c r="AV27" i="62"/>
  <c r="AW27" i="62"/>
  <c r="AX27" i="62"/>
  <c r="AY27" i="62"/>
  <c r="AZ27" i="62"/>
  <c r="BA27" i="62"/>
  <c r="BB27" i="62"/>
  <c r="BC27" i="62"/>
  <c r="BD27" i="62"/>
  <c r="BE27" i="62"/>
  <c r="BF27" i="62"/>
  <c r="BG27" i="62"/>
  <c r="BH27" i="62"/>
  <c r="BI27" i="62"/>
  <c r="BJ27" i="62"/>
  <c r="BK27" i="62"/>
  <c r="E28" i="62"/>
  <c r="F28" i="62"/>
  <c r="G28" i="62"/>
  <c r="H28" i="62"/>
  <c r="I28" i="62"/>
  <c r="J28" i="62"/>
  <c r="K28" i="62"/>
  <c r="L28" i="62"/>
  <c r="M28" i="62"/>
  <c r="N28" i="62"/>
  <c r="O28" i="62"/>
  <c r="P28" i="62"/>
  <c r="Q28" i="62"/>
  <c r="R28" i="62"/>
  <c r="S28" i="62"/>
  <c r="T28" i="62"/>
  <c r="U28" i="62"/>
  <c r="V28" i="62"/>
  <c r="W28" i="62"/>
  <c r="X28" i="62"/>
  <c r="Y28" i="62"/>
  <c r="Z28" i="62"/>
  <c r="AA28" i="62"/>
  <c r="AB28" i="62"/>
  <c r="AC28" i="62"/>
  <c r="AD28" i="62"/>
  <c r="AE28" i="62"/>
  <c r="AF28" i="62"/>
  <c r="AG28" i="62"/>
  <c r="AH28" i="62"/>
  <c r="AI28" i="62"/>
  <c r="AJ28" i="62"/>
  <c r="AK28" i="62"/>
  <c r="AL28" i="62"/>
  <c r="AM28" i="62"/>
  <c r="AN28" i="62"/>
  <c r="AO28" i="62"/>
  <c r="AP28" i="62"/>
  <c r="AQ28" i="62"/>
  <c r="AR28" i="62"/>
  <c r="AS28" i="62"/>
  <c r="AT28" i="62"/>
  <c r="AU28" i="62"/>
  <c r="AV28" i="62"/>
  <c r="AW28" i="62"/>
  <c r="AX28" i="62"/>
  <c r="AY28" i="62"/>
  <c r="AZ28" i="62"/>
  <c r="BA28" i="62"/>
  <c r="BB28" i="62"/>
  <c r="BC28" i="62"/>
  <c r="BD28" i="62"/>
  <c r="BE28" i="62"/>
  <c r="BF28" i="62"/>
  <c r="BG28" i="62"/>
  <c r="BH28" i="62"/>
  <c r="BI28" i="62"/>
  <c r="BJ28" i="62"/>
  <c r="BK28" i="62"/>
  <c r="E29" i="62"/>
  <c r="F29" i="62"/>
  <c r="G29" i="62"/>
  <c r="H29" i="62"/>
  <c r="I29" i="62"/>
  <c r="J29" i="62"/>
  <c r="K29" i="62"/>
  <c r="L29" i="62"/>
  <c r="M29" i="62"/>
  <c r="N29" i="62"/>
  <c r="O29" i="62"/>
  <c r="P29" i="62"/>
  <c r="Q29" i="62"/>
  <c r="R29" i="62"/>
  <c r="S29" i="62"/>
  <c r="T29" i="62"/>
  <c r="U29" i="62"/>
  <c r="V29" i="62"/>
  <c r="W29" i="62"/>
  <c r="X29" i="62"/>
  <c r="Y29" i="62"/>
  <c r="Z29" i="62"/>
  <c r="AA29" i="62"/>
  <c r="AB29" i="62"/>
  <c r="AC29" i="62"/>
  <c r="AD29" i="62"/>
  <c r="AE29" i="62"/>
  <c r="AF29" i="62"/>
  <c r="AG29" i="62"/>
  <c r="AH29" i="62"/>
  <c r="AI29" i="62"/>
  <c r="AJ29" i="62"/>
  <c r="AK29" i="62"/>
  <c r="AL29" i="62"/>
  <c r="AM29" i="62"/>
  <c r="AN29" i="62"/>
  <c r="AO29" i="62"/>
  <c r="AP29" i="62"/>
  <c r="AQ29" i="62"/>
  <c r="AR29" i="62"/>
  <c r="AS29" i="62"/>
  <c r="AT29" i="62"/>
  <c r="AU29" i="62"/>
  <c r="AV29" i="62"/>
  <c r="AW29" i="62"/>
  <c r="AX29" i="62"/>
  <c r="AY29" i="62"/>
  <c r="AZ29" i="62"/>
  <c r="BA29" i="62"/>
  <c r="BB29" i="62"/>
  <c r="BC29" i="62"/>
  <c r="BD29" i="62"/>
  <c r="BE29" i="62"/>
  <c r="BF29" i="62"/>
  <c r="BG29" i="62"/>
  <c r="BH29" i="62"/>
  <c r="BI29" i="62"/>
  <c r="BJ29" i="62"/>
  <c r="BK29" i="62"/>
  <c r="E30" i="62"/>
  <c r="F30" i="62"/>
  <c r="G30" i="62"/>
  <c r="H30" i="62"/>
  <c r="I30" i="62"/>
  <c r="J30" i="62"/>
  <c r="K30" i="62"/>
  <c r="L30" i="62"/>
  <c r="M30" i="62"/>
  <c r="N30" i="62"/>
  <c r="O30" i="62"/>
  <c r="P30" i="62"/>
  <c r="Q30" i="62"/>
  <c r="R30" i="62"/>
  <c r="S30" i="62"/>
  <c r="T30" i="62"/>
  <c r="U30" i="62"/>
  <c r="V30" i="62"/>
  <c r="W30" i="62"/>
  <c r="X30" i="62"/>
  <c r="Y30" i="62"/>
  <c r="Z30" i="62"/>
  <c r="AA30" i="62"/>
  <c r="AB30" i="62"/>
  <c r="AC30" i="62"/>
  <c r="AD30" i="62"/>
  <c r="AE30" i="62"/>
  <c r="AF30" i="62"/>
  <c r="AG30" i="62"/>
  <c r="AH30" i="62"/>
  <c r="AI30" i="62"/>
  <c r="AJ30" i="62"/>
  <c r="AK30" i="62"/>
  <c r="AL30" i="62"/>
  <c r="AM30" i="62"/>
  <c r="AN30" i="62"/>
  <c r="AO30" i="62"/>
  <c r="AP30" i="62"/>
  <c r="AQ30" i="62"/>
  <c r="AR30" i="62"/>
  <c r="AS30" i="62"/>
  <c r="AT30" i="62"/>
  <c r="AU30" i="62"/>
  <c r="AV30" i="62"/>
  <c r="AW30" i="62"/>
  <c r="AX30" i="62"/>
  <c r="AY30" i="62"/>
  <c r="AZ30" i="62"/>
  <c r="BA30" i="62"/>
  <c r="BB30" i="62"/>
  <c r="BC30" i="62"/>
  <c r="BD30" i="62"/>
  <c r="BE30" i="62"/>
  <c r="BF30" i="62"/>
  <c r="BG30" i="62"/>
  <c r="BH30" i="62"/>
  <c r="BI30" i="62"/>
  <c r="BJ30" i="62"/>
  <c r="BK30" i="62"/>
  <c r="E31" i="62"/>
  <c r="F31" i="62"/>
  <c r="G31" i="62"/>
  <c r="H31" i="62"/>
  <c r="I31" i="62"/>
  <c r="J31" i="62"/>
  <c r="K31" i="62"/>
  <c r="L31" i="62"/>
  <c r="M31" i="62"/>
  <c r="N31" i="62"/>
  <c r="O31" i="62"/>
  <c r="P31" i="62"/>
  <c r="Q31" i="62"/>
  <c r="R31" i="62"/>
  <c r="S31" i="62"/>
  <c r="T31" i="62"/>
  <c r="U31" i="62"/>
  <c r="V31" i="62"/>
  <c r="W31" i="62"/>
  <c r="X31" i="62"/>
  <c r="Y31" i="62"/>
  <c r="Z31" i="62"/>
  <c r="AA31" i="62"/>
  <c r="AB31" i="62"/>
  <c r="AC31" i="62"/>
  <c r="AD31" i="62"/>
  <c r="AE31" i="62"/>
  <c r="AF31" i="62"/>
  <c r="AG31" i="62"/>
  <c r="AH31" i="62"/>
  <c r="AI31" i="62"/>
  <c r="AJ31" i="62"/>
  <c r="AK31" i="62"/>
  <c r="AL31" i="62"/>
  <c r="AM31" i="62"/>
  <c r="AN31" i="62"/>
  <c r="AO31" i="62"/>
  <c r="AP31" i="62"/>
  <c r="AQ31" i="62"/>
  <c r="AR31" i="62"/>
  <c r="AS31" i="62"/>
  <c r="AT31" i="62"/>
  <c r="AU31" i="62"/>
  <c r="AV31" i="62"/>
  <c r="AW31" i="62"/>
  <c r="AX31" i="62"/>
  <c r="AY31" i="62"/>
  <c r="AZ31" i="62"/>
  <c r="BA31" i="62"/>
  <c r="BB31" i="62"/>
  <c r="BC31" i="62"/>
  <c r="BD31" i="62"/>
  <c r="BE31" i="62"/>
  <c r="BF31" i="62"/>
  <c r="BG31" i="62"/>
  <c r="BH31" i="62"/>
  <c r="BI31" i="62"/>
  <c r="BJ31" i="62"/>
  <c r="BK31" i="62"/>
  <c r="E32" i="62"/>
  <c r="F32" i="62"/>
  <c r="G32" i="62"/>
  <c r="H32" i="62"/>
  <c r="I32" i="62"/>
  <c r="J32" i="62"/>
  <c r="K32" i="62"/>
  <c r="L32" i="62"/>
  <c r="M32" i="62"/>
  <c r="N32" i="62"/>
  <c r="O32" i="62"/>
  <c r="P32" i="62"/>
  <c r="Q32" i="62"/>
  <c r="R32" i="62"/>
  <c r="S32" i="62"/>
  <c r="T32" i="62"/>
  <c r="U32" i="62"/>
  <c r="V32" i="62"/>
  <c r="W32" i="62"/>
  <c r="X32" i="62"/>
  <c r="Y32" i="62"/>
  <c r="Z32" i="62"/>
  <c r="AA32" i="62"/>
  <c r="AB32" i="62"/>
  <c r="AC32" i="62"/>
  <c r="AD32" i="62"/>
  <c r="AE32" i="62"/>
  <c r="AF32" i="62"/>
  <c r="AG32" i="62"/>
  <c r="AH32" i="62"/>
  <c r="AI32" i="62"/>
  <c r="AJ32" i="62"/>
  <c r="AK32" i="62"/>
  <c r="AL32" i="62"/>
  <c r="AM32" i="62"/>
  <c r="AN32" i="62"/>
  <c r="AO32" i="62"/>
  <c r="AP32" i="62"/>
  <c r="AQ32" i="62"/>
  <c r="AR32" i="62"/>
  <c r="AS32" i="62"/>
  <c r="AT32" i="62"/>
  <c r="AU32" i="62"/>
  <c r="AV32" i="62"/>
  <c r="AW32" i="62"/>
  <c r="AX32" i="62"/>
  <c r="AY32" i="62"/>
  <c r="AZ32" i="62"/>
  <c r="BA32" i="62"/>
  <c r="BB32" i="62"/>
  <c r="BC32" i="62"/>
  <c r="BD32" i="62"/>
  <c r="BE32" i="62"/>
  <c r="BF32" i="62"/>
  <c r="BG32" i="62"/>
  <c r="BH32" i="62"/>
  <c r="BI32" i="62"/>
  <c r="BJ32" i="62"/>
  <c r="BK32" i="62"/>
  <c r="E33" i="62"/>
  <c r="F33" i="62"/>
  <c r="G33" i="62"/>
  <c r="H33" i="62"/>
  <c r="I33" i="62"/>
  <c r="J33" i="62"/>
  <c r="K33" i="62"/>
  <c r="L33" i="62"/>
  <c r="M33" i="62"/>
  <c r="N33" i="62"/>
  <c r="O33" i="62"/>
  <c r="P33" i="62"/>
  <c r="Q33" i="62"/>
  <c r="R33" i="62"/>
  <c r="S33" i="62"/>
  <c r="T33" i="62"/>
  <c r="U33" i="62"/>
  <c r="V33" i="62"/>
  <c r="W33" i="62"/>
  <c r="X33" i="62"/>
  <c r="Y33" i="62"/>
  <c r="Z33" i="62"/>
  <c r="AA33" i="62"/>
  <c r="AB33" i="62"/>
  <c r="AC33" i="62"/>
  <c r="AD33" i="62"/>
  <c r="AE33" i="62"/>
  <c r="AF33" i="62"/>
  <c r="AG33" i="62"/>
  <c r="AH33" i="62"/>
  <c r="AI33" i="62"/>
  <c r="AJ33" i="62"/>
  <c r="AK33" i="62"/>
  <c r="AL33" i="62"/>
  <c r="AM33" i="62"/>
  <c r="AN33" i="62"/>
  <c r="AO33" i="62"/>
  <c r="AP33" i="62"/>
  <c r="AQ33" i="62"/>
  <c r="AR33" i="62"/>
  <c r="AS33" i="62"/>
  <c r="AT33" i="62"/>
  <c r="AU33" i="62"/>
  <c r="AV33" i="62"/>
  <c r="AW33" i="62"/>
  <c r="AX33" i="62"/>
  <c r="AY33" i="62"/>
  <c r="AZ33" i="62"/>
  <c r="BA33" i="62"/>
  <c r="BB33" i="62"/>
  <c r="BC33" i="62"/>
  <c r="BD33" i="62"/>
  <c r="BE33" i="62"/>
  <c r="BF33" i="62"/>
  <c r="BG33" i="62"/>
  <c r="BH33" i="62"/>
  <c r="BI33" i="62"/>
  <c r="BJ33" i="62"/>
  <c r="BK33" i="62"/>
  <c r="E34" i="62"/>
  <c r="F34" i="62"/>
  <c r="G34" i="62"/>
  <c r="H34" i="62"/>
  <c r="I34" i="62"/>
  <c r="J34" i="62"/>
  <c r="K34" i="62"/>
  <c r="L34" i="62"/>
  <c r="M34" i="62"/>
  <c r="N34" i="62"/>
  <c r="O34" i="62"/>
  <c r="P34" i="62"/>
  <c r="Q34" i="62"/>
  <c r="R34" i="62"/>
  <c r="S34" i="62"/>
  <c r="T34" i="62"/>
  <c r="U34" i="62"/>
  <c r="V34" i="62"/>
  <c r="W34" i="62"/>
  <c r="X34" i="62"/>
  <c r="Y34" i="62"/>
  <c r="Z34" i="62"/>
  <c r="AA34" i="62"/>
  <c r="AB34" i="62"/>
  <c r="AC34" i="62"/>
  <c r="AD34" i="62"/>
  <c r="AE34" i="62"/>
  <c r="AF34" i="62"/>
  <c r="AG34" i="62"/>
  <c r="AH34" i="62"/>
  <c r="AI34" i="62"/>
  <c r="AJ34" i="62"/>
  <c r="AK34" i="62"/>
  <c r="AL34" i="62"/>
  <c r="AM34" i="62"/>
  <c r="AN34" i="62"/>
  <c r="AO34" i="62"/>
  <c r="AP34" i="62"/>
  <c r="AQ34" i="62"/>
  <c r="AR34" i="62"/>
  <c r="AS34" i="62"/>
  <c r="AT34" i="62"/>
  <c r="AU34" i="62"/>
  <c r="AV34" i="62"/>
  <c r="AW34" i="62"/>
  <c r="AX34" i="62"/>
  <c r="AY34" i="62"/>
  <c r="AZ34" i="62"/>
  <c r="BA34" i="62"/>
  <c r="BB34" i="62"/>
  <c r="BC34" i="62"/>
  <c r="BD34" i="62"/>
  <c r="BE34" i="62"/>
  <c r="BF34" i="62"/>
  <c r="BG34" i="62"/>
  <c r="BH34" i="62"/>
  <c r="BI34" i="62"/>
  <c r="BJ34" i="62"/>
  <c r="BK34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E56" i="62" l="1"/>
  <c r="D56" i="62"/>
  <c r="BA7" i="62"/>
  <c r="BB7" i="62"/>
  <c r="BC7" i="62"/>
  <c r="BD7" i="62"/>
  <c r="BE7" i="62"/>
  <c r="BF7" i="62"/>
  <c r="BG7" i="62"/>
  <c r="BH7" i="62"/>
  <c r="BI7" i="62"/>
  <c r="BJ7" i="62"/>
  <c r="BK7" i="62"/>
  <c r="AI7" i="62"/>
  <c r="AJ7" i="62"/>
  <c r="AK7" i="62"/>
  <c r="AL7" i="62"/>
  <c r="AM7" i="62"/>
  <c r="AN7" i="62"/>
  <c r="AO7" i="62"/>
  <c r="AP7" i="62"/>
  <c r="AQ7" i="62"/>
  <c r="AR7" i="62"/>
  <c r="AS7" i="62"/>
  <c r="AT7" i="62"/>
  <c r="AU7" i="62"/>
  <c r="AV7" i="62"/>
  <c r="AW7" i="62"/>
  <c r="AX7" i="62"/>
  <c r="AY7" i="62"/>
  <c r="AZ7" i="62"/>
  <c r="E7" i="62"/>
  <c r="F7" i="62"/>
  <c r="G7" i="62"/>
  <c r="H7" i="62"/>
  <c r="I7" i="62"/>
  <c r="J7" i="62"/>
  <c r="K7" i="62"/>
  <c r="L7" i="62"/>
  <c r="M7" i="62"/>
  <c r="N7" i="62"/>
  <c r="O7" i="62"/>
  <c r="P7" i="62"/>
  <c r="Q7" i="62"/>
  <c r="R7" i="62"/>
  <c r="S7" i="62"/>
  <c r="T7" i="62"/>
  <c r="U7" i="62"/>
  <c r="V7" i="62"/>
  <c r="W7" i="62"/>
  <c r="X7" i="62"/>
  <c r="Y7" i="62"/>
  <c r="Z7" i="62"/>
  <c r="AA7" i="62"/>
  <c r="AB7" i="62"/>
  <c r="AC7" i="62"/>
  <c r="AD7" i="62"/>
  <c r="AE7" i="62"/>
  <c r="AF7" i="62"/>
  <c r="AG7" i="62"/>
  <c r="AH7" i="62"/>
  <c r="D7" i="62"/>
  <c r="N39" i="55"/>
  <c r="O39" i="55" s="1"/>
  <c r="P39" i="55" s="1"/>
  <c r="Q39" i="55" s="1"/>
  <c r="R39" i="55" s="1"/>
  <c r="S39" i="55" s="1"/>
  <c r="T39" i="55" s="1"/>
  <c r="U39" i="55" s="1"/>
  <c r="V39" i="55" s="1"/>
  <c r="W39" i="55" s="1"/>
  <c r="X39" i="55" s="1"/>
  <c r="Y39" i="55" s="1"/>
  <c r="Z39" i="55" s="1"/>
  <c r="AA39" i="55" s="1"/>
  <c r="AB39" i="55" s="1"/>
  <c r="AC39" i="55" s="1"/>
  <c r="AD39" i="55" s="1"/>
  <c r="AE39" i="55" s="1"/>
  <c r="AF39" i="55" s="1"/>
  <c r="AG39" i="55" s="1"/>
  <c r="AH39" i="55" s="1"/>
  <c r="AI39" i="55" s="1"/>
  <c r="AJ39" i="55" s="1"/>
  <c r="AK39" i="55" s="1"/>
  <c r="AL39" i="55" s="1"/>
  <c r="AM39" i="55" s="1"/>
  <c r="AN39" i="55" s="1"/>
  <c r="AO39" i="55" s="1"/>
  <c r="AP39" i="55" s="1"/>
  <c r="AQ39" i="55" s="1"/>
  <c r="AR39" i="55" s="1"/>
  <c r="AS39" i="55" s="1"/>
  <c r="AT39" i="55" s="1"/>
  <c r="AU39" i="55" s="1"/>
  <c r="AV39" i="55" s="1"/>
  <c r="AW39" i="55" s="1"/>
  <c r="AX39" i="55" s="1"/>
  <c r="AY39" i="55" s="1"/>
  <c r="AZ39" i="55" s="1"/>
  <c r="BA39" i="55" s="1"/>
  <c r="BB39" i="55" s="1"/>
  <c r="BC39" i="55" s="1"/>
  <c r="BD39" i="55" s="1"/>
  <c r="BE39" i="55" s="1"/>
  <c r="BF39" i="55" s="1"/>
  <c r="BG39" i="55" s="1"/>
  <c r="BH39" i="55" s="1"/>
  <c r="BI39" i="55" s="1"/>
  <c r="N38" i="55"/>
  <c r="O38" i="55" s="1"/>
  <c r="P38" i="55" s="1"/>
  <c r="Q38" i="55" s="1"/>
  <c r="R38" i="55" s="1"/>
  <c r="S38" i="55" s="1"/>
  <c r="T38" i="55" s="1"/>
  <c r="U38" i="55" s="1"/>
  <c r="V38" i="55" s="1"/>
  <c r="W38" i="55" s="1"/>
  <c r="X38" i="55" s="1"/>
  <c r="Y38" i="55" s="1"/>
  <c r="Z38" i="55" s="1"/>
  <c r="AA38" i="55" s="1"/>
  <c r="AB38" i="55" s="1"/>
  <c r="AC38" i="55" s="1"/>
  <c r="AD38" i="55" s="1"/>
  <c r="AE38" i="55" s="1"/>
  <c r="AF38" i="55" s="1"/>
  <c r="AG38" i="55" s="1"/>
  <c r="AH38" i="55" s="1"/>
  <c r="AI38" i="55" s="1"/>
  <c r="AJ38" i="55" s="1"/>
  <c r="AK38" i="55" s="1"/>
  <c r="AL38" i="55" s="1"/>
  <c r="AM38" i="55" s="1"/>
  <c r="AN38" i="55" s="1"/>
  <c r="AO38" i="55" s="1"/>
  <c r="AP38" i="55" s="1"/>
  <c r="AQ38" i="55" s="1"/>
  <c r="AR38" i="55" s="1"/>
  <c r="AS38" i="55" s="1"/>
  <c r="AT38" i="55" s="1"/>
  <c r="AU38" i="55" s="1"/>
  <c r="AV38" i="55" s="1"/>
  <c r="AW38" i="55" s="1"/>
  <c r="AX38" i="55" s="1"/>
  <c r="AY38" i="55" s="1"/>
  <c r="AZ38" i="55" s="1"/>
  <c r="BA38" i="55" s="1"/>
  <c r="BB38" i="55" s="1"/>
  <c r="BC38" i="55" s="1"/>
  <c r="BD38" i="55" s="1"/>
  <c r="BE38" i="55" s="1"/>
  <c r="BF38" i="55" s="1"/>
  <c r="BG38" i="55" s="1"/>
  <c r="BH38" i="55" s="1"/>
  <c r="BI38" i="55" s="1"/>
  <c r="N37" i="55"/>
  <c r="O37" i="55" s="1"/>
  <c r="P37" i="55" s="1"/>
  <c r="Q37" i="55" s="1"/>
  <c r="R37" i="55" s="1"/>
  <c r="S37" i="55" s="1"/>
  <c r="T37" i="55" s="1"/>
  <c r="U37" i="55" s="1"/>
  <c r="V37" i="55" s="1"/>
  <c r="W37" i="55" s="1"/>
  <c r="X37" i="55" s="1"/>
  <c r="Y37" i="55" s="1"/>
  <c r="Z37" i="55" s="1"/>
  <c r="AA37" i="55" s="1"/>
  <c r="AB37" i="55" s="1"/>
  <c r="AC37" i="55" s="1"/>
  <c r="AD37" i="55" s="1"/>
  <c r="AE37" i="55" s="1"/>
  <c r="AF37" i="55" s="1"/>
  <c r="AG37" i="55" s="1"/>
  <c r="AH37" i="55" s="1"/>
  <c r="AI37" i="55" s="1"/>
  <c r="AJ37" i="55" s="1"/>
  <c r="AK37" i="55" s="1"/>
  <c r="AL37" i="55" s="1"/>
  <c r="AM37" i="55" s="1"/>
  <c r="AN37" i="55" s="1"/>
  <c r="AO37" i="55" s="1"/>
  <c r="AP37" i="55" s="1"/>
  <c r="AQ37" i="55" s="1"/>
  <c r="AR37" i="55" s="1"/>
  <c r="AS37" i="55" s="1"/>
  <c r="AT37" i="55" s="1"/>
  <c r="AU37" i="55" s="1"/>
  <c r="AV37" i="55" s="1"/>
  <c r="AW37" i="55" s="1"/>
  <c r="AX37" i="55" s="1"/>
  <c r="AY37" i="55" s="1"/>
  <c r="AZ37" i="55" s="1"/>
  <c r="BA37" i="55" s="1"/>
  <c r="BB37" i="55" s="1"/>
  <c r="BC37" i="55" s="1"/>
  <c r="BD37" i="55" s="1"/>
  <c r="BE37" i="55" s="1"/>
  <c r="BF37" i="55" s="1"/>
  <c r="BG37" i="55" s="1"/>
  <c r="BH37" i="55" s="1"/>
  <c r="BI37" i="55" s="1"/>
  <c r="N36" i="55"/>
  <c r="O36" i="55" s="1"/>
  <c r="P36" i="55" s="1"/>
  <c r="Q36" i="55" s="1"/>
  <c r="R36" i="55" s="1"/>
  <c r="S36" i="55" s="1"/>
  <c r="T36" i="55" s="1"/>
  <c r="U36" i="55" s="1"/>
  <c r="V36" i="55" s="1"/>
  <c r="W36" i="55" s="1"/>
  <c r="X36" i="55" s="1"/>
  <c r="Y36" i="55" s="1"/>
  <c r="Z36" i="55" s="1"/>
  <c r="AA36" i="55" s="1"/>
  <c r="AB36" i="55" s="1"/>
  <c r="AC36" i="55" s="1"/>
  <c r="AD36" i="55" s="1"/>
  <c r="AE36" i="55" s="1"/>
  <c r="AF36" i="55" s="1"/>
  <c r="AG36" i="55" s="1"/>
  <c r="AH36" i="55" s="1"/>
  <c r="AI36" i="55" s="1"/>
  <c r="AJ36" i="55" s="1"/>
  <c r="AK36" i="55" s="1"/>
  <c r="AL36" i="55" s="1"/>
  <c r="AM36" i="55" s="1"/>
  <c r="AN36" i="55" s="1"/>
  <c r="AO36" i="55" s="1"/>
  <c r="AP36" i="55" s="1"/>
  <c r="AQ36" i="55" s="1"/>
  <c r="AR36" i="55" s="1"/>
  <c r="AS36" i="55" s="1"/>
  <c r="AT36" i="55" s="1"/>
  <c r="AU36" i="55" s="1"/>
  <c r="AV36" i="55" s="1"/>
  <c r="AW36" i="55" s="1"/>
  <c r="AX36" i="55" s="1"/>
  <c r="AY36" i="55" s="1"/>
  <c r="AZ36" i="55" s="1"/>
  <c r="BA36" i="55" s="1"/>
  <c r="BB36" i="55" s="1"/>
  <c r="BC36" i="55" s="1"/>
  <c r="BD36" i="55" s="1"/>
  <c r="BE36" i="55" s="1"/>
  <c r="BF36" i="55" s="1"/>
  <c r="BG36" i="55" s="1"/>
  <c r="BH36" i="55" s="1"/>
  <c r="BI36" i="55" s="1"/>
  <c r="N35" i="55"/>
  <c r="O35" i="55" s="1"/>
  <c r="P35" i="55" s="1"/>
  <c r="Q35" i="55" s="1"/>
  <c r="R35" i="55" s="1"/>
  <c r="S35" i="55" s="1"/>
  <c r="T35" i="55" s="1"/>
  <c r="U35" i="55" s="1"/>
  <c r="V35" i="55" s="1"/>
  <c r="W35" i="55" s="1"/>
  <c r="X35" i="55" s="1"/>
  <c r="Y35" i="55" s="1"/>
  <c r="Z35" i="55" s="1"/>
  <c r="AA35" i="55" s="1"/>
  <c r="AB35" i="55" s="1"/>
  <c r="AC35" i="55" s="1"/>
  <c r="AD35" i="55" s="1"/>
  <c r="AE35" i="55" s="1"/>
  <c r="AF35" i="55" s="1"/>
  <c r="AG35" i="55" s="1"/>
  <c r="AH35" i="55" s="1"/>
  <c r="AI35" i="55" s="1"/>
  <c r="AJ35" i="55" s="1"/>
  <c r="AK35" i="55" s="1"/>
  <c r="AL35" i="55" s="1"/>
  <c r="AM35" i="55" s="1"/>
  <c r="AN35" i="55" s="1"/>
  <c r="AO35" i="55" s="1"/>
  <c r="AP35" i="55" s="1"/>
  <c r="AQ35" i="55" s="1"/>
  <c r="AR35" i="55" s="1"/>
  <c r="AS35" i="55" s="1"/>
  <c r="AT35" i="55" s="1"/>
  <c r="AU35" i="55" s="1"/>
  <c r="AV35" i="55" s="1"/>
  <c r="AW35" i="55" s="1"/>
  <c r="AX35" i="55" s="1"/>
  <c r="AY35" i="55" s="1"/>
  <c r="AZ35" i="55" s="1"/>
  <c r="BA35" i="55" s="1"/>
  <c r="BB35" i="55" s="1"/>
  <c r="BC35" i="55" s="1"/>
  <c r="BD35" i="55" s="1"/>
  <c r="BE35" i="55" s="1"/>
  <c r="BF35" i="55" s="1"/>
  <c r="BG35" i="55" s="1"/>
  <c r="BH35" i="55" s="1"/>
  <c r="BI35" i="55" s="1"/>
  <c r="N34" i="55"/>
  <c r="O34" i="55" s="1"/>
  <c r="P34" i="55" s="1"/>
  <c r="Q34" i="55" s="1"/>
  <c r="R34" i="55" s="1"/>
  <c r="S34" i="55" s="1"/>
  <c r="T34" i="55" s="1"/>
  <c r="U34" i="55" s="1"/>
  <c r="V34" i="55" s="1"/>
  <c r="W34" i="55" s="1"/>
  <c r="X34" i="55" s="1"/>
  <c r="Y34" i="55" s="1"/>
  <c r="Z34" i="55" s="1"/>
  <c r="AA34" i="55" s="1"/>
  <c r="AB34" i="55" s="1"/>
  <c r="AC34" i="55" s="1"/>
  <c r="AD34" i="55" s="1"/>
  <c r="AE34" i="55" s="1"/>
  <c r="AF34" i="55" s="1"/>
  <c r="AG34" i="55" s="1"/>
  <c r="AH34" i="55" s="1"/>
  <c r="AI34" i="55" s="1"/>
  <c r="AJ34" i="55" s="1"/>
  <c r="AK34" i="55" s="1"/>
  <c r="AL34" i="55" s="1"/>
  <c r="AM34" i="55" s="1"/>
  <c r="AN34" i="55" s="1"/>
  <c r="AO34" i="55" s="1"/>
  <c r="AP34" i="55" s="1"/>
  <c r="AQ34" i="55" s="1"/>
  <c r="AR34" i="55" s="1"/>
  <c r="AS34" i="55" s="1"/>
  <c r="AT34" i="55" s="1"/>
  <c r="AU34" i="55" s="1"/>
  <c r="AV34" i="55" s="1"/>
  <c r="AW34" i="55" s="1"/>
  <c r="AX34" i="55" s="1"/>
  <c r="AY34" i="55" s="1"/>
  <c r="AZ34" i="55" s="1"/>
  <c r="BA34" i="55" s="1"/>
  <c r="BB34" i="55" s="1"/>
  <c r="BC34" i="55" s="1"/>
  <c r="BD34" i="55" s="1"/>
  <c r="BE34" i="55" s="1"/>
  <c r="BF34" i="55" s="1"/>
  <c r="BG34" i="55" s="1"/>
  <c r="BH34" i="55" s="1"/>
  <c r="BI34" i="55" s="1"/>
  <c r="N33" i="55"/>
  <c r="O33" i="55" s="1"/>
  <c r="P33" i="55" s="1"/>
  <c r="Q33" i="55" s="1"/>
  <c r="R33" i="55" s="1"/>
  <c r="S33" i="55" s="1"/>
  <c r="T33" i="55" s="1"/>
  <c r="U33" i="55" s="1"/>
  <c r="V33" i="55" s="1"/>
  <c r="W33" i="55" s="1"/>
  <c r="X33" i="55" s="1"/>
  <c r="Y33" i="55" s="1"/>
  <c r="Z33" i="55" s="1"/>
  <c r="AA33" i="55" s="1"/>
  <c r="AB33" i="55" s="1"/>
  <c r="AC33" i="55" s="1"/>
  <c r="AD33" i="55" s="1"/>
  <c r="AE33" i="55" s="1"/>
  <c r="AF33" i="55" s="1"/>
  <c r="AG33" i="55" s="1"/>
  <c r="AH33" i="55" s="1"/>
  <c r="AI33" i="55" s="1"/>
  <c r="AJ33" i="55" s="1"/>
  <c r="AK33" i="55" s="1"/>
  <c r="AL33" i="55" s="1"/>
  <c r="AM33" i="55" s="1"/>
  <c r="AN33" i="55" s="1"/>
  <c r="AO33" i="55" s="1"/>
  <c r="AP33" i="55" s="1"/>
  <c r="AQ33" i="55" s="1"/>
  <c r="AR33" i="55" s="1"/>
  <c r="AS33" i="55" s="1"/>
  <c r="AT33" i="55" s="1"/>
  <c r="AU33" i="55" s="1"/>
  <c r="AV33" i="55" s="1"/>
  <c r="AW33" i="55" s="1"/>
  <c r="AX33" i="55" s="1"/>
  <c r="AY33" i="55" s="1"/>
  <c r="AZ33" i="55" s="1"/>
  <c r="BA33" i="55" s="1"/>
  <c r="BB33" i="55" s="1"/>
  <c r="BC33" i="55" s="1"/>
  <c r="BD33" i="55" s="1"/>
  <c r="BE33" i="55" s="1"/>
  <c r="BF33" i="55" s="1"/>
  <c r="BG33" i="55" s="1"/>
  <c r="BH33" i="55" s="1"/>
  <c r="BI33" i="55" s="1"/>
  <c r="N32" i="55"/>
  <c r="O32" i="55" s="1"/>
  <c r="P32" i="55" s="1"/>
  <c r="Q32" i="55" s="1"/>
  <c r="R32" i="55" s="1"/>
  <c r="S32" i="55" s="1"/>
  <c r="T32" i="55" s="1"/>
  <c r="U32" i="55" s="1"/>
  <c r="V32" i="55" s="1"/>
  <c r="W32" i="55" s="1"/>
  <c r="X32" i="55" s="1"/>
  <c r="Y32" i="55" s="1"/>
  <c r="Z32" i="55" s="1"/>
  <c r="AA32" i="55" s="1"/>
  <c r="AB32" i="55" s="1"/>
  <c r="AC32" i="55" s="1"/>
  <c r="AD32" i="55" s="1"/>
  <c r="AE32" i="55" s="1"/>
  <c r="AF32" i="55" s="1"/>
  <c r="AG32" i="55" s="1"/>
  <c r="AH32" i="55" s="1"/>
  <c r="AI32" i="55" s="1"/>
  <c r="AJ32" i="55" s="1"/>
  <c r="AK32" i="55" s="1"/>
  <c r="AL32" i="55" s="1"/>
  <c r="AM32" i="55" s="1"/>
  <c r="AN32" i="55" s="1"/>
  <c r="AO32" i="55" s="1"/>
  <c r="AP32" i="55" s="1"/>
  <c r="AQ32" i="55" s="1"/>
  <c r="AR32" i="55" s="1"/>
  <c r="AS32" i="55" s="1"/>
  <c r="AT32" i="55" s="1"/>
  <c r="AU32" i="55" s="1"/>
  <c r="AV32" i="55" s="1"/>
  <c r="AW32" i="55" s="1"/>
  <c r="AX32" i="55" s="1"/>
  <c r="AY32" i="55" s="1"/>
  <c r="AZ32" i="55" s="1"/>
  <c r="BA32" i="55" s="1"/>
  <c r="BB32" i="55" s="1"/>
  <c r="BC32" i="55" s="1"/>
  <c r="BD32" i="55" s="1"/>
  <c r="BE32" i="55" s="1"/>
  <c r="BF32" i="55" s="1"/>
  <c r="BG32" i="55" s="1"/>
  <c r="BH32" i="55" s="1"/>
  <c r="BI32" i="55" s="1"/>
  <c r="N31" i="55"/>
  <c r="O31" i="55" s="1"/>
  <c r="P31" i="55" s="1"/>
  <c r="Q31" i="55" s="1"/>
  <c r="R31" i="55" s="1"/>
  <c r="S31" i="55" s="1"/>
  <c r="T31" i="55" s="1"/>
  <c r="U31" i="55" s="1"/>
  <c r="V31" i="55" s="1"/>
  <c r="W31" i="55" s="1"/>
  <c r="X31" i="55" s="1"/>
  <c r="Y31" i="55" s="1"/>
  <c r="Z31" i="55" s="1"/>
  <c r="AA31" i="55" s="1"/>
  <c r="AB31" i="55" s="1"/>
  <c r="AC31" i="55" s="1"/>
  <c r="AD31" i="55" s="1"/>
  <c r="AE31" i="55" s="1"/>
  <c r="AF31" i="55" s="1"/>
  <c r="AG31" i="55" s="1"/>
  <c r="AH31" i="55" s="1"/>
  <c r="AI31" i="55" s="1"/>
  <c r="AJ31" i="55" s="1"/>
  <c r="AK31" i="55" s="1"/>
  <c r="AL31" i="55" s="1"/>
  <c r="AM31" i="55" s="1"/>
  <c r="AN31" i="55" s="1"/>
  <c r="AO31" i="55" s="1"/>
  <c r="AP31" i="55" s="1"/>
  <c r="AQ31" i="55" s="1"/>
  <c r="AR31" i="55" s="1"/>
  <c r="AS31" i="55" s="1"/>
  <c r="AT31" i="55" s="1"/>
  <c r="AU31" i="55" s="1"/>
  <c r="AV31" i="55" s="1"/>
  <c r="AW31" i="55" s="1"/>
  <c r="AX31" i="55" s="1"/>
  <c r="AY31" i="55" s="1"/>
  <c r="AZ31" i="55" s="1"/>
  <c r="BA31" i="55" s="1"/>
  <c r="BB31" i="55" s="1"/>
  <c r="BC31" i="55" s="1"/>
  <c r="BD31" i="55" s="1"/>
  <c r="BE31" i="55" s="1"/>
  <c r="BF31" i="55" s="1"/>
  <c r="BG31" i="55" s="1"/>
  <c r="BH31" i="55" s="1"/>
  <c r="BI31" i="55" s="1"/>
  <c r="N30" i="55"/>
  <c r="O30" i="55" s="1"/>
  <c r="P30" i="55" s="1"/>
  <c r="Q30" i="55" s="1"/>
  <c r="R30" i="55" s="1"/>
  <c r="S30" i="55" s="1"/>
  <c r="T30" i="55" s="1"/>
  <c r="U30" i="55" s="1"/>
  <c r="V30" i="55" s="1"/>
  <c r="W30" i="55" s="1"/>
  <c r="X30" i="55" s="1"/>
  <c r="Y30" i="55" s="1"/>
  <c r="Z30" i="55" s="1"/>
  <c r="AA30" i="55" s="1"/>
  <c r="AB30" i="55" s="1"/>
  <c r="AC30" i="55" s="1"/>
  <c r="AD30" i="55" s="1"/>
  <c r="AE30" i="55" s="1"/>
  <c r="AF30" i="55" s="1"/>
  <c r="AG30" i="55" s="1"/>
  <c r="AH30" i="55" s="1"/>
  <c r="AI30" i="55" s="1"/>
  <c r="AJ30" i="55" s="1"/>
  <c r="AK30" i="55" s="1"/>
  <c r="AL30" i="55" s="1"/>
  <c r="AM30" i="55" s="1"/>
  <c r="AN30" i="55" s="1"/>
  <c r="AO30" i="55" s="1"/>
  <c r="AP30" i="55" s="1"/>
  <c r="AQ30" i="55" s="1"/>
  <c r="AR30" i="55" s="1"/>
  <c r="AS30" i="55" s="1"/>
  <c r="AT30" i="55" s="1"/>
  <c r="AU30" i="55" s="1"/>
  <c r="AV30" i="55" s="1"/>
  <c r="AW30" i="55" s="1"/>
  <c r="AX30" i="55" s="1"/>
  <c r="AY30" i="55" s="1"/>
  <c r="AZ30" i="55" s="1"/>
  <c r="BA30" i="55" s="1"/>
  <c r="BB30" i="55" s="1"/>
  <c r="BC30" i="55" s="1"/>
  <c r="BD30" i="55" s="1"/>
  <c r="BE30" i="55" s="1"/>
  <c r="BF30" i="55" s="1"/>
  <c r="BG30" i="55" s="1"/>
  <c r="BH30" i="55" s="1"/>
  <c r="BI30" i="55" s="1"/>
  <c r="N29" i="55"/>
  <c r="O29" i="55" s="1"/>
  <c r="P29" i="55" s="1"/>
  <c r="Q29" i="55" s="1"/>
  <c r="R29" i="55" s="1"/>
  <c r="S29" i="55" s="1"/>
  <c r="T29" i="55" s="1"/>
  <c r="U29" i="55" s="1"/>
  <c r="V29" i="55" s="1"/>
  <c r="W29" i="55" s="1"/>
  <c r="X29" i="55" s="1"/>
  <c r="Y29" i="55" s="1"/>
  <c r="Z29" i="55" s="1"/>
  <c r="AA29" i="55" s="1"/>
  <c r="AB29" i="55" s="1"/>
  <c r="AC29" i="55" s="1"/>
  <c r="AD29" i="55" s="1"/>
  <c r="AE29" i="55" s="1"/>
  <c r="AF29" i="55" s="1"/>
  <c r="AG29" i="55" s="1"/>
  <c r="AH29" i="55" s="1"/>
  <c r="AI29" i="55" s="1"/>
  <c r="AJ29" i="55" s="1"/>
  <c r="AK29" i="55" s="1"/>
  <c r="AL29" i="55" s="1"/>
  <c r="AM29" i="55" s="1"/>
  <c r="AN29" i="55" s="1"/>
  <c r="AO29" i="55" s="1"/>
  <c r="AP29" i="55" s="1"/>
  <c r="AQ29" i="55" s="1"/>
  <c r="AR29" i="55" s="1"/>
  <c r="AS29" i="55" s="1"/>
  <c r="AT29" i="55" s="1"/>
  <c r="AU29" i="55" s="1"/>
  <c r="AV29" i="55" s="1"/>
  <c r="AW29" i="55" s="1"/>
  <c r="AX29" i="55" s="1"/>
  <c r="AY29" i="55" s="1"/>
  <c r="AZ29" i="55" s="1"/>
  <c r="BA29" i="55" s="1"/>
  <c r="BB29" i="55" s="1"/>
  <c r="BC29" i="55" s="1"/>
  <c r="BD29" i="55" s="1"/>
  <c r="BE29" i="55" s="1"/>
  <c r="BF29" i="55" s="1"/>
  <c r="BG29" i="55" s="1"/>
  <c r="BH29" i="55" s="1"/>
  <c r="BI29" i="55" s="1"/>
  <c r="N28" i="55"/>
  <c r="O28" i="55" s="1"/>
  <c r="P28" i="55" s="1"/>
  <c r="Q28" i="55" s="1"/>
  <c r="R28" i="55" s="1"/>
  <c r="S28" i="55" s="1"/>
  <c r="T28" i="55" s="1"/>
  <c r="U28" i="55" s="1"/>
  <c r="V28" i="55" s="1"/>
  <c r="W28" i="55" s="1"/>
  <c r="X28" i="55" s="1"/>
  <c r="Y28" i="55" s="1"/>
  <c r="Z28" i="55" s="1"/>
  <c r="AA28" i="55" s="1"/>
  <c r="AB28" i="55" s="1"/>
  <c r="AC28" i="55" s="1"/>
  <c r="AD28" i="55" s="1"/>
  <c r="AE28" i="55" s="1"/>
  <c r="AF28" i="55" s="1"/>
  <c r="AG28" i="55" s="1"/>
  <c r="AH28" i="55" s="1"/>
  <c r="AI28" i="55" s="1"/>
  <c r="AJ28" i="55" s="1"/>
  <c r="AK28" i="55" s="1"/>
  <c r="AL28" i="55" s="1"/>
  <c r="AM28" i="55" s="1"/>
  <c r="AN28" i="55" s="1"/>
  <c r="AO28" i="55" s="1"/>
  <c r="AP28" i="55" s="1"/>
  <c r="AQ28" i="55" s="1"/>
  <c r="AR28" i="55" s="1"/>
  <c r="AS28" i="55" s="1"/>
  <c r="AT28" i="55" s="1"/>
  <c r="AU28" i="55" s="1"/>
  <c r="AV28" i="55" s="1"/>
  <c r="AW28" i="55" s="1"/>
  <c r="AX28" i="55" s="1"/>
  <c r="AY28" i="55" s="1"/>
  <c r="AZ28" i="55" s="1"/>
  <c r="BA28" i="55" s="1"/>
  <c r="BB28" i="55" s="1"/>
  <c r="BC28" i="55" s="1"/>
  <c r="BD28" i="55" s="1"/>
  <c r="BE28" i="55" s="1"/>
  <c r="BF28" i="55" s="1"/>
  <c r="BG28" i="55" s="1"/>
  <c r="BH28" i="55" s="1"/>
  <c r="BI28" i="55" s="1"/>
  <c r="C70" i="33"/>
  <c r="B70" i="33"/>
  <c r="C59" i="33"/>
  <c r="B59" i="33"/>
  <c r="W118" i="33"/>
  <c r="X118" i="33" s="1"/>
  <c r="Y118" i="33" s="1"/>
  <c r="Z118" i="33" s="1"/>
  <c r="AA118" i="33" s="1"/>
  <c r="AB118" i="33" s="1"/>
  <c r="AC118" i="33" s="1"/>
  <c r="AD118" i="33" s="1"/>
  <c r="AE118" i="33" s="1"/>
  <c r="AF118" i="33" s="1"/>
  <c r="AG118" i="33" s="1"/>
  <c r="AH118" i="33" s="1"/>
  <c r="AI118" i="33" s="1"/>
  <c r="AJ118" i="33" s="1"/>
  <c r="AK118" i="33" s="1"/>
  <c r="AL118" i="33" s="1"/>
  <c r="AM118" i="33" s="1"/>
  <c r="AN118" i="33" s="1"/>
  <c r="AO118" i="33" s="1"/>
  <c r="AP118" i="33" s="1"/>
  <c r="AQ118" i="33" s="1"/>
  <c r="AR118" i="33" s="1"/>
  <c r="AS118" i="33" s="1"/>
  <c r="AT118" i="33" s="1"/>
  <c r="AU118" i="33" s="1"/>
  <c r="AV118" i="33" s="1"/>
  <c r="AW118" i="33" s="1"/>
  <c r="AX118" i="33" s="1"/>
  <c r="AY118" i="33" s="1"/>
  <c r="AZ118" i="33" s="1"/>
  <c r="BA118" i="33" s="1"/>
  <c r="BB118" i="33" s="1"/>
  <c r="BC118" i="33" s="1"/>
  <c r="BD118" i="33" s="1"/>
  <c r="BE118" i="33" s="1"/>
  <c r="BF118" i="33" s="1"/>
  <c r="BG118" i="33" s="1"/>
  <c r="BH118" i="33" s="1"/>
  <c r="BI118" i="33" s="1"/>
  <c r="M100" i="51" l="1"/>
  <c r="M99" i="51"/>
  <c r="M98" i="51"/>
  <c r="M97" i="51"/>
  <c r="M96" i="51"/>
  <c r="M95" i="51"/>
  <c r="M94" i="51"/>
  <c r="M93" i="51"/>
  <c r="M92" i="51"/>
  <c r="M91" i="51"/>
  <c r="M90" i="51"/>
  <c r="M89" i="51"/>
  <c r="M101" i="51" s="1"/>
  <c r="C411" i="51"/>
  <c r="D411" i="51" s="1"/>
  <c r="E411" i="51" s="1"/>
  <c r="F411" i="51" s="1"/>
  <c r="G411" i="51" s="1"/>
  <c r="H411" i="51" s="1"/>
  <c r="I411" i="51" s="1"/>
  <c r="J411" i="51" s="1"/>
  <c r="K411" i="51" s="1"/>
  <c r="L411" i="51" s="1"/>
  <c r="M411" i="51" s="1"/>
  <c r="N411" i="51" s="1"/>
  <c r="O411" i="51" s="1"/>
  <c r="P411" i="51" s="1"/>
  <c r="Q411" i="51" s="1"/>
  <c r="R411" i="51" s="1"/>
  <c r="S411" i="51" s="1"/>
  <c r="T411" i="51" s="1"/>
  <c r="U411" i="51" s="1"/>
  <c r="V411" i="51" s="1"/>
  <c r="W411" i="51" s="1"/>
  <c r="X411" i="51" s="1"/>
  <c r="Y411" i="51" s="1"/>
  <c r="Z411" i="51" s="1"/>
  <c r="AA411" i="51" s="1"/>
  <c r="AB411" i="51" s="1"/>
  <c r="AC411" i="51" s="1"/>
  <c r="AD411" i="51" s="1"/>
  <c r="AE411" i="51" s="1"/>
  <c r="AF411" i="51" s="1"/>
  <c r="AG411" i="51" s="1"/>
  <c r="AH411" i="51" s="1"/>
  <c r="AI411" i="51" s="1"/>
  <c r="AJ411" i="51" s="1"/>
  <c r="AK411" i="51" s="1"/>
  <c r="AL411" i="51" s="1"/>
  <c r="AM411" i="51" s="1"/>
  <c r="AN411" i="51" s="1"/>
  <c r="AO411" i="51" s="1"/>
  <c r="AP411" i="51" s="1"/>
  <c r="AQ411" i="51" s="1"/>
  <c r="AR411" i="51" s="1"/>
  <c r="AS411" i="51" s="1"/>
  <c r="AT411" i="51" s="1"/>
  <c r="AU411" i="51" s="1"/>
  <c r="AV411" i="51" s="1"/>
  <c r="AW411" i="51" s="1"/>
  <c r="AX411" i="51" s="1"/>
  <c r="AY411" i="51" s="1"/>
  <c r="AZ411" i="51" s="1"/>
  <c r="BA411" i="51" s="1"/>
  <c r="BB411" i="51" s="1"/>
  <c r="BC411" i="51" s="1"/>
  <c r="BD411" i="51" s="1"/>
  <c r="BE411" i="51" s="1"/>
  <c r="BF411" i="51" s="1"/>
  <c r="BG411" i="51" s="1"/>
  <c r="BH411" i="51" s="1"/>
  <c r="BI411" i="51" s="1"/>
  <c r="BJ411" i="51" s="1"/>
  <c r="F99" i="51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 i="51"/>
  <c r="H91" i="51"/>
  <c r="H92" i="51"/>
  <c r="H93" i="51"/>
  <c r="H94" i="51"/>
  <c r="H95" i="51"/>
  <c r="H96" i="51"/>
  <c r="H97" i="51"/>
  <c r="H98" i="51"/>
  <c r="H99" i="51"/>
  <c r="H100" i="51"/>
  <c r="B119" i="51" l="1"/>
  <c r="B118" i="51"/>
  <c r="B117" i="51"/>
  <c r="B116" i="51"/>
  <c r="B115" i="51"/>
  <c r="B114" i="51"/>
  <c r="B113" i="51"/>
  <c r="B112" i="51"/>
  <c r="B111" i="51"/>
  <c r="B110" i="51"/>
  <c r="B109" i="51"/>
  <c r="B108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C150" i="51"/>
  <c r="I150" i="51"/>
  <c r="H150" i="51"/>
  <c r="F150" i="51"/>
  <c r="E150" i="51"/>
  <c r="G150" i="51"/>
  <c r="J150" i="51"/>
  <c r="K150" i="51"/>
  <c r="L150" i="51"/>
  <c r="M150" i="51"/>
  <c r="N150" i="51"/>
  <c r="D100" i="51"/>
  <c r="E100" i="51" s="1"/>
  <c r="D99" i="51"/>
  <c r="E99" i="51" s="1"/>
  <c r="D98" i="51"/>
  <c r="E98" i="51" s="1"/>
  <c r="D97" i="51"/>
  <c r="E97" i="51" s="1"/>
  <c r="D96" i="51"/>
  <c r="E96" i="51" s="1"/>
  <c r="D95" i="51"/>
  <c r="E95" i="51" s="1"/>
  <c r="D94" i="51"/>
  <c r="E94" i="51" s="1"/>
  <c r="D93" i="51"/>
  <c r="E93" i="51" s="1"/>
  <c r="D92" i="51"/>
  <c r="E92" i="51" s="1"/>
  <c r="D91" i="51"/>
  <c r="E91" i="51" s="1"/>
  <c r="D90" i="51"/>
  <c r="E90" i="51" s="1"/>
  <c r="D89" i="51"/>
  <c r="E89" i="51" s="1"/>
  <c r="B8" i="55"/>
  <c r="B11" i="55"/>
  <c r="B12" i="55"/>
  <c r="B13" i="55"/>
  <c r="B14" i="55"/>
  <c r="B15" i="55"/>
  <c r="C1" i="6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E101" i="51" l="1"/>
  <c r="E104" i="51" s="1"/>
  <c r="D101" i="51"/>
  <c r="O150" i="51"/>
  <c r="D150" i="51"/>
  <c r="F101" i="51"/>
  <c r="B97" i="27"/>
  <c r="H101" i="51" l="1"/>
  <c r="B393" i="51"/>
  <c r="B383" i="51" s="1"/>
  <c r="C391" i="51"/>
  <c r="C393" i="51" s="1"/>
  <c r="C383" i="51" s="1"/>
  <c r="BJ22" i="1"/>
  <c r="BJ42" i="1"/>
  <c r="BJ46" i="1"/>
  <c r="R117" i="33"/>
  <c r="D391" i="51" l="1"/>
  <c r="D393" i="51" s="1"/>
  <c r="D383" i="51" s="1"/>
  <c r="E391" i="51"/>
  <c r="AA119" i="51"/>
  <c r="AB119" i="51" s="1"/>
  <c r="AA118" i="51"/>
  <c r="AB118" i="51" s="1"/>
  <c r="AA117" i="51"/>
  <c r="AB117" i="51" s="1"/>
  <c r="AA116" i="51"/>
  <c r="AB116" i="51" s="1"/>
  <c r="AA115" i="51"/>
  <c r="AB115" i="51" s="1"/>
  <c r="AA114" i="51"/>
  <c r="AB114" i="51" s="1"/>
  <c r="AA113" i="51"/>
  <c r="AB113" i="51" s="1"/>
  <c r="AA112" i="51"/>
  <c r="AB112" i="51" s="1"/>
  <c r="AA111" i="51"/>
  <c r="AB111" i="51" s="1"/>
  <c r="AA110" i="51"/>
  <c r="AB110" i="51" s="1"/>
  <c r="AA109" i="51"/>
  <c r="AB109" i="51" s="1"/>
  <c r="AA108" i="51"/>
  <c r="AB108" i="51" s="1"/>
  <c r="C45" i="27"/>
  <c r="F391" i="51" l="1"/>
  <c r="E393" i="51"/>
  <c r="E383" i="51" s="1"/>
  <c r="C70" i="27"/>
  <c r="B54" i="56"/>
  <c r="F393" i="51" l="1"/>
  <c r="F383" i="51" s="1"/>
  <c r="G391" i="51"/>
  <c r="H391" i="51" l="1"/>
  <c r="G393" i="51"/>
  <c r="G383" i="51" s="1"/>
  <c r="H393" i="51" l="1"/>
  <c r="H383" i="51" s="1"/>
  <c r="I391" i="51"/>
  <c r="J391" i="51" l="1"/>
  <c r="I393" i="51"/>
  <c r="I383" i="51" s="1"/>
  <c r="C55" i="27"/>
  <c r="C54" i="27"/>
  <c r="B33" i="27"/>
  <c r="C56" i="27" s="1"/>
  <c r="E142" i="27"/>
  <c r="C48" i="49" s="1"/>
  <c r="D142" i="27"/>
  <c r="B48" i="49" s="1"/>
  <c r="E141" i="27"/>
  <c r="D141" i="27"/>
  <c r="E140" i="27"/>
  <c r="D140" i="27"/>
  <c r="E139" i="27"/>
  <c r="D139" i="27"/>
  <c r="E138" i="27"/>
  <c r="C48" i="45" s="1"/>
  <c r="D138" i="27"/>
  <c r="B48" i="45" s="1"/>
  <c r="E137" i="27"/>
  <c r="D137" i="27"/>
  <c r="E136" i="27"/>
  <c r="D136" i="27"/>
  <c r="E135" i="27"/>
  <c r="D135" i="27"/>
  <c r="E134" i="27"/>
  <c r="C48" i="42" s="1"/>
  <c r="D134" i="27"/>
  <c r="B48" i="42" s="1"/>
  <c r="E133" i="27"/>
  <c r="D133" i="27"/>
  <c r="E132" i="27"/>
  <c r="D132" i="27"/>
  <c r="B48" i="32" s="1"/>
  <c r="E131" i="27"/>
  <c r="D131" i="27"/>
  <c r="C153" i="27"/>
  <c r="C154" i="27"/>
  <c r="D146" i="27" s="1"/>
  <c r="H119" i="27" s="1"/>
  <c r="C155" i="27"/>
  <c r="C156" i="27"/>
  <c r="F146" i="27" s="1"/>
  <c r="J119" i="27" s="1"/>
  <c r="C157" i="27"/>
  <c r="C158" i="27"/>
  <c r="H146" i="27" s="1"/>
  <c r="L119" i="27" s="1"/>
  <c r="C159" i="27"/>
  <c r="C160" i="27"/>
  <c r="J146" i="27" s="1"/>
  <c r="N119" i="27" s="1"/>
  <c r="C161" i="27"/>
  <c r="C162" i="27"/>
  <c r="L146" i="27" s="1"/>
  <c r="P119" i="27" s="1"/>
  <c r="C163" i="27"/>
  <c r="D163" i="27"/>
  <c r="M147" i="27" s="1"/>
  <c r="Q120" i="27" s="1"/>
  <c r="D162" i="27"/>
  <c r="L147" i="27" s="1"/>
  <c r="P120" i="27" s="1"/>
  <c r="D161" i="27"/>
  <c r="K147" i="27" s="1"/>
  <c r="O120" i="27" s="1"/>
  <c r="D160" i="27"/>
  <c r="D159" i="27"/>
  <c r="I147" i="27" s="1"/>
  <c r="M120" i="27" s="1"/>
  <c r="D158" i="27"/>
  <c r="H147" i="27" s="1"/>
  <c r="L120" i="27" s="1"/>
  <c r="D157" i="27"/>
  <c r="G147" i="27" s="1"/>
  <c r="K120" i="27" s="1"/>
  <c r="D156" i="27"/>
  <c r="D155" i="27"/>
  <c r="E147" i="27" s="1"/>
  <c r="I120" i="27" s="1"/>
  <c r="D154" i="27"/>
  <c r="D147" i="27" s="1"/>
  <c r="H120" i="27" s="1"/>
  <c r="D153" i="27"/>
  <c r="C147" i="27" s="1"/>
  <c r="G120" i="27" s="1"/>
  <c r="D152" i="27"/>
  <c r="C152" i="27"/>
  <c r="B146" i="27" s="1"/>
  <c r="F119" i="27" s="1"/>
  <c r="B127" i="27"/>
  <c r="C49" i="49" s="1"/>
  <c r="B128" i="27"/>
  <c r="B49" i="49" s="1"/>
  <c r="C48" i="48"/>
  <c r="B48" i="48"/>
  <c r="C48" i="47"/>
  <c r="B48" i="47"/>
  <c r="C48" i="46"/>
  <c r="B48" i="46"/>
  <c r="C48" i="44"/>
  <c r="B48" i="44"/>
  <c r="C48" i="40"/>
  <c r="B48" i="40"/>
  <c r="C48" i="43"/>
  <c r="B48" i="43"/>
  <c r="C48" i="41"/>
  <c r="B48" i="41"/>
  <c r="C48" i="32"/>
  <c r="J147" i="27"/>
  <c r="N120" i="27" s="1"/>
  <c r="F147" i="27"/>
  <c r="J120" i="27" s="1"/>
  <c r="V146" i="27"/>
  <c r="W146" i="27"/>
  <c r="U145" i="27"/>
  <c r="X146" i="27"/>
  <c r="Y146" i="27"/>
  <c r="Z146" i="27"/>
  <c r="AA146" i="27"/>
  <c r="AB146" i="27"/>
  <c r="AC146" i="27"/>
  <c r="AD146" i="27"/>
  <c r="AE146" i="27"/>
  <c r="AF146" i="27"/>
  <c r="AG146" i="27"/>
  <c r="U146" i="27"/>
  <c r="B163" i="27"/>
  <c r="M145" i="27" s="1"/>
  <c r="B162" i="27"/>
  <c r="L145" i="27" s="1"/>
  <c r="B161" i="27"/>
  <c r="K145" i="27" s="1"/>
  <c r="B160" i="27"/>
  <c r="J145" i="27" s="1"/>
  <c r="B159" i="27"/>
  <c r="I145" i="27" s="1"/>
  <c r="B158" i="27"/>
  <c r="H145" i="27" s="1"/>
  <c r="B157" i="27"/>
  <c r="G145" i="27" s="1"/>
  <c r="B156" i="27"/>
  <c r="F145" i="27" s="1"/>
  <c r="B155" i="27"/>
  <c r="E145" i="27" s="1"/>
  <c r="B154" i="27"/>
  <c r="D145" i="27" s="1"/>
  <c r="B153" i="27"/>
  <c r="C145" i="27" s="1"/>
  <c r="B152" i="27"/>
  <c r="B145" i="27" s="1"/>
  <c r="D151" i="27"/>
  <c r="C151" i="27"/>
  <c r="B151" i="27"/>
  <c r="D150" i="27"/>
  <c r="C150" i="27"/>
  <c r="J393" i="51" l="1"/>
  <c r="J383" i="51" s="1"/>
  <c r="K391" i="51"/>
  <c r="B147" i="27"/>
  <c r="F120" i="27" s="1"/>
  <c r="M152" i="27"/>
  <c r="K152" i="27"/>
  <c r="I152" i="27"/>
  <c r="G152" i="27"/>
  <c r="L152" i="27"/>
  <c r="J152" i="27"/>
  <c r="H152" i="27"/>
  <c r="F152" i="27"/>
  <c r="C146" i="27"/>
  <c r="G119" i="27" s="1"/>
  <c r="M153" i="27"/>
  <c r="K153" i="27"/>
  <c r="I153" i="27"/>
  <c r="G153" i="27"/>
  <c r="L153" i="27"/>
  <c r="J153" i="27"/>
  <c r="H153" i="27"/>
  <c r="F153" i="27"/>
  <c r="M154" i="27"/>
  <c r="K154" i="27"/>
  <c r="I154" i="27"/>
  <c r="G154" i="27"/>
  <c r="L154" i="27"/>
  <c r="J154" i="27"/>
  <c r="H154" i="27"/>
  <c r="F154" i="27"/>
  <c r="E146" i="27"/>
  <c r="I119" i="27" s="1"/>
  <c r="M155" i="27"/>
  <c r="K155" i="27"/>
  <c r="I155" i="27"/>
  <c r="G155" i="27"/>
  <c r="L155" i="27"/>
  <c r="J155" i="27"/>
  <c r="H155" i="27"/>
  <c r="F155" i="27"/>
  <c r="M156" i="27"/>
  <c r="K156" i="27"/>
  <c r="I156" i="27"/>
  <c r="G156" i="27"/>
  <c r="L156" i="27"/>
  <c r="J156" i="27"/>
  <c r="H156" i="27"/>
  <c r="F156" i="27"/>
  <c r="G146" i="27"/>
  <c r="K119" i="27" s="1"/>
  <c r="M157" i="27"/>
  <c r="K157" i="27"/>
  <c r="I157" i="27"/>
  <c r="G157" i="27"/>
  <c r="L157" i="27"/>
  <c r="J157" i="27"/>
  <c r="H157" i="27"/>
  <c r="F157" i="27"/>
  <c r="M158" i="27"/>
  <c r="K158" i="27"/>
  <c r="I158" i="27"/>
  <c r="G158" i="27"/>
  <c r="L158" i="27"/>
  <c r="J158" i="27"/>
  <c r="H158" i="27"/>
  <c r="F158" i="27"/>
  <c r="I146" i="27"/>
  <c r="M119" i="27" s="1"/>
  <c r="M159" i="27"/>
  <c r="K159" i="27"/>
  <c r="I159" i="27"/>
  <c r="G159" i="27"/>
  <c r="L159" i="27"/>
  <c r="J159" i="27"/>
  <c r="H159" i="27"/>
  <c r="F159" i="27"/>
  <c r="M160" i="27"/>
  <c r="K160" i="27"/>
  <c r="I160" i="27"/>
  <c r="G160" i="27"/>
  <c r="L160" i="27"/>
  <c r="J160" i="27"/>
  <c r="H160" i="27"/>
  <c r="F160" i="27"/>
  <c r="K146" i="27"/>
  <c r="O119" i="27" s="1"/>
  <c r="M161" i="27"/>
  <c r="K161" i="27"/>
  <c r="I161" i="27"/>
  <c r="G161" i="27"/>
  <c r="L161" i="27"/>
  <c r="J161" i="27"/>
  <c r="H161" i="27"/>
  <c r="F161" i="27"/>
  <c r="M162" i="27"/>
  <c r="K162" i="27"/>
  <c r="I162" i="27"/>
  <c r="G162" i="27"/>
  <c r="L162" i="27"/>
  <c r="J162" i="27"/>
  <c r="H162" i="27"/>
  <c r="F162" i="27"/>
  <c r="M146" i="27"/>
  <c r="Q119" i="27" s="1"/>
  <c r="M163" i="27"/>
  <c r="K163" i="27"/>
  <c r="I163" i="27"/>
  <c r="G163" i="27"/>
  <c r="L163" i="27"/>
  <c r="J163" i="27"/>
  <c r="H163" i="27"/>
  <c r="F163" i="27"/>
  <c r="B49" i="1"/>
  <c r="C49" i="1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 i="1"/>
  <c r="L391" i="51" l="1"/>
  <c r="K393" i="51"/>
  <c r="K383" i="51" s="1"/>
  <c r="D19" i="55"/>
  <c r="C19" i="55"/>
  <c r="B19" i="55"/>
  <c r="L393" i="51" l="1"/>
  <c r="L383" i="51" s="1"/>
  <c r="M391" i="51"/>
  <c r="B14" i="59"/>
  <c r="B46" i="59" s="1"/>
  <c r="B70" i="59"/>
  <c r="B69" i="59"/>
  <c r="B71" i="59"/>
  <c r="B72" i="59"/>
  <c r="A71" i="59"/>
  <c r="A72" i="59"/>
  <c r="A70" i="59"/>
  <c r="A69" i="59"/>
  <c r="A68" i="59"/>
  <c r="A80" i="59"/>
  <c r="A79" i="59"/>
  <c r="A78" i="59"/>
  <c r="W42" i="59"/>
  <c r="V42" i="59"/>
  <c r="U42" i="59"/>
  <c r="T42" i="59"/>
  <c r="S42" i="59"/>
  <c r="R42" i="59"/>
  <c r="Q42" i="59"/>
  <c r="P42" i="59"/>
  <c r="B42" i="59"/>
  <c r="C42" i="59"/>
  <c r="J42" i="59"/>
  <c r="I42" i="59"/>
  <c r="H42" i="59"/>
  <c r="G42" i="59"/>
  <c r="F42" i="59"/>
  <c r="E42" i="59"/>
  <c r="D42" i="59"/>
  <c r="O42" i="59"/>
  <c r="N42" i="59"/>
  <c r="M42" i="59"/>
  <c r="L42" i="59"/>
  <c r="K42" i="59"/>
  <c r="B36" i="59"/>
  <c r="N391" i="51" l="1"/>
  <c r="M393" i="51"/>
  <c r="M383" i="51" s="1"/>
  <c r="W44" i="59"/>
  <c r="N393" i="51" l="1"/>
  <c r="N383" i="51" s="1"/>
  <c r="O391" i="51"/>
  <c r="J5" i="51"/>
  <c r="J8" i="51"/>
  <c r="P391" i="51" l="1"/>
  <c r="O393" i="51"/>
  <c r="O383" i="51" s="1"/>
  <c r="J17" i="51"/>
  <c r="J16" i="51"/>
  <c r="P393" i="51" l="1"/>
  <c r="P383" i="51" s="1"/>
  <c r="Q391" i="51"/>
  <c r="B35" i="59"/>
  <c r="R391" i="51" l="1"/>
  <c r="Q393" i="51"/>
  <c r="Q383" i="51" s="1"/>
  <c r="H124" i="27"/>
  <c r="O124" i="27"/>
  <c r="K124" i="27"/>
  <c r="N124" i="27"/>
  <c r="Q124" i="27"/>
  <c r="M124" i="27"/>
  <c r="I124" i="27"/>
  <c r="P124" i="27"/>
  <c r="L124" i="27"/>
  <c r="F124" i="27"/>
  <c r="G124" i="27"/>
  <c r="J124" i="27"/>
  <c r="A47" i="59"/>
  <c r="A77" i="59"/>
  <c r="A76" i="59"/>
  <c r="A75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5" i="59"/>
  <c r="R393" i="51" l="1"/>
  <c r="R383" i="51" s="1"/>
  <c r="S391" i="51"/>
  <c r="V44" i="59"/>
  <c r="C43" i="59"/>
  <c r="D43" i="59" s="1"/>
  <c r="E43" i="59" s="1"/>
  <c r="F43" i="59" s="1"/>
  <c r="G43" i="59" s="1"/>
  <c r="H43" i="59" s="1"/>
  <c r="I43" i="59" s="1"/>
  <c r="J43" i="59" s="1"/>
  <c r="K43" i="59" s="1"/>
  <c r="L43" i="59" s="1"/>
  <c r="M43" i="59" s="1"/>
  <c r="N43" i="59" s="1"/>
  <c r="O43" i="59" s="1"/>
  <c r="P43" i="59" s="1"/>
  <c r="Q43" i="59" s="1"/>
  <c r="R43" i="59" s="1"/>
  <c r="S43" i="59" s="1"/>
  <c r="T43" i="59" s="1"/>
  <c r="U43" i="59" s="1"/>
  <c r="V43" i="59" s="1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T391" i="51" l="1"/>
  <c r="S393" i="51"/>
  <c r="S383" i="51" s="1"/>
  <c r="G19" i="55"/>
  <c r="F19" i="55"/>
  <c r="E19" i="55"/>
  <c r="L19" i="55"/>
  <c r="K19" i="55"/>
  <c r="J19" i="55"/>
  <c r="I19" i="55"/>
  <c r="H19" i="55"/>
  <c r="E22" i="55"/>
  <c r="D22" i="55"/>
  <c r="C22" i="55"/>
  <c r="B22" i="55"/>
  <c r="E21" i="55"/>
  <c r="D21" i="55"/>
  <c r="C21" i="55"/>
  <c r="B21" i="55"/>
  <c r="E20" i="55"/>
  <c r="D20" i="55"/>
  <c r="C20" i="55"/>
  <c r="B20" i="55"/>
  <c r="E18" i="55"/>
  <c r="D18" i="55"/>
  <c r="C18" i="55"/>
  <c r="B18" i="55"/>
  <c r="E17" i="55"/>
  <c r="D17" i="55"/>
  <c r="C17" i="55"/>
  <c r="B17" i="55"/>
  <c r="E16" i="55"/>
  <c r="D16" i="55"/>
  <c r="C16" i="55"/>
  <c r="B16" i="55"/>
  <c r="E15" i="55"/>
  <c r="D15" i="55"/>
  <c r="C15" i="55"/>
  <c r="E14" i="55"/>
  <c r="D14" i="55"/>
  <c r="C14" i="55"/>
  <c r="E13" i="55"/>
  <c r="D13" i="55"/>
  <c r="C13" i="55"/>
  <c r="E12" i="55"/>
  <c r="D12" i="55"/>
  <c r="C12" i="55"/>
  <c r="E11" i="55"/>
  <c r="D11" i="55"/>
  <c r="C11" i="55"/>
  <c r="T393" i="51" l="1"/>
  <c r="T383" i="51" s="1"/>
  <c r="U391" i="51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V391" i="51" l="1"/>
  <c r="U393" i="51"/>
  <c r="U383" i="51" s="1"/>
  <c r="B84" i="27"/>
  <c r="B86" i="27" s="1"/>
  <c r="W43" i="59"/>
  <c r="X43" i="59" s="1"/>
  <c r="Y43" i="59" s="1"/>
  <c r="Z43" i="59" s="1"/>
  <c r="AA43" i="59" s="1"/>
  <c r="AB43" i="59" s="1"/>
  <c r="AC43" i="59" s="1"/>
  <c r="AD43" i="59" s="1"/>
  <c r="AE43" i="59" s="1"/>
  <c r="AF43" i="59" s="1"/>
  <c r="AG43" i="59" s="1"/>
  <c r="AH43" i="59" s="1"/>
  <c r="AI43" i="59" s="1"/>
  <c r="AJ43" i="59" s="1"/>
  <c r="AK43" i="59" s="1"/>
  <c r="AL43" i="59" s="1"/>
  <c r="AM43" i="59" s="1"/>
  <c r="AN43" i="59" s="1"/>
  <c r="AO43" i="59" s="1"/>
  <c r="AP43" i="59" s="1"/>
  <c r="AQ43" i="59" s="1"/>
  <c r="AR43" i="59" s="1"/>
  <c r="AS43" i="59" s="1"/>
  <c r="AT43" i="59" s="1"/>
  <c r="AU43" i="59" s="1"/>
  <c r="AV43" i="59" s="1"/>
  <c r="AW43" i="59" s="1"/>
  <c r="AX43" i="59" s="1"/>
  <c r="AY43" i="59" s="1"/>
  <c r="AZ43" i="59" s="1"/>
  <c r="BA43" i="59" s="1"/>
  <c r="BB43" i="59" s="1"/>
  <c r="BC43" i="59" s="1"/>
  <c r="BD43" i="59" s="1"/>
  <c r="BE43" i="59" s="1"/>
  <c r="BF43" i="59" s="1"/>
  <c r="BG43" i="59" s="1"/>
  <c r="BH43" i="59" s="1"/>
  <c r="BI43" i="59" s="1"/>
  <c r="BJ43" i="59" s="1"/>
  <c r="BK43" i="59" s="1"/>
  <c r="BL43" i="59" s="1"/>
  <c r="BM43" i="59" s="1"/>
  <c r="BN43" i="59" s="1"/>
  <c r="BO43" i="59" s="1"/>
  <c r="BP43" i="59" s="1"/>
  <c r="BQ43" i="59" s="1"/>
  <c r="BR43" i="59" s="1"/>
  <c r="BS43" i="59" s="1"/>
  <c r="BT43" i="59" s="1"/>
  <c r="BU43" i="59" s="1"/>
  <c r="BV43" i="59" s="1"/>
  <c r="BW43" i="59" s="1"/>
  <c r="BX43" i="59" s="1"/>
  <c r="BY43" i="59" s="1"/>
  <c r="BZ43" i="59" s="1"/>
  <c r="CA43" i="59" s="1"/>
  <c r="CB43" i="59" s="1"/>
  <c r="CC43" i="59" s="1"/>
  <c r="CD43" i="59" s="1"/>
  <c r="CE43" i="59" s="1"/>
  <c r="CF43" i="59" s="1"/>
  <c r="CG43" i="59" s="1"/>
  <c r="CH43" i="59" s="1"/>
  <c r="CI43" i="59" s="1"/>
  <c r="CJ43" i="59" s="1"/>
  <c r="CK43" i="59" s="1"/>
  <c r="CL43" i="59" s="1"/>
  <c r="CM43" i="59" s="1"/>
  <c r="CN43" i="59" s="1"/>
  <c r="CO43" i="59" s="1"/>
  <c r="CP43" i="59" s="1"/>
  <c r="CQ43" i="59" s="1"/>
  <c r="CR43" i="59" s="1"/>
  <c r="CS43" i="59" s="1"/>
  <c r="CT43" i="59" s="1"/>
  <c r="CU43" i="59" s="1"/>
  <c r="CV43" i="59" s="1"/>
  <c r="CW43" i="59" s="1"/>
  <c r="CX43" i="59" s="1"/>
  <c r="CY43" i="59" s="1"/>
  <c r="V393" i="51" l="1"/>
  <c r="V383" i="51" s="1"/>
  <c r="W391" i="51"/>
  <c r="B15" i="33"/>
  <c r="U44" i="59"/>
  <c r="B82" i="27"/>
  <c r="B81" i="27" s="1"/>
  <c r="B47" i="51"/>
  <c r="B46" i="51"/>
  <c r="B45" i="51"/>
  <c r="B44" i="51"/>
  <c r="B43" i="51"/>
  <c r="B42" i="51"/>
  <c r="B41" i="51"/>
  <c r="B40" i="51"/>
  <c r="B39" i="51"/>
  <c r="B38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X391" i="51" l="1"/>
  <c r="W393" i="51"/>
  <c r="W383" i="51" s="1"/>
  <c r="B80" i="27"/>
  <c r="B83" i="27"/>
  <c r="T44" i="59"/>
  <c r="O44" i="59"/>
  <c r="M44" i="59"/>
  <c r="L44" i="59"/>
  <c r="H44" i="59"/>
  <c r="F44" i="59"/>
  <c r="X393" i="51" l="1"/>
  <c r="X383" i="51" s="1"/>
  <c r="Y391" i="51"/>
  <c r="C44" i="59"/>
  <c r="S40" i="59"/>
  <c r="U49" i="51"/>
  <c r="S49" i="51"/>
  <c r="Q49" i="51"/>
  <c r="O49" i="51"/>
  <c r="M49" i="51"/>
  <c r="K49" i="51"/>
  <c r="I49" i="51"/>
  <c r="G49" i="51"/>
  <c r="U48" i="51"/>
  <c r="S48" i="51"/>
  <c r="Q48" i="51"/>
  <c r="O48" i="51"/>
  <c r="M48" i="51"/>
  <c r="K48" i="51"/>
  <c r="I48" i="51"/>
  <c r="G48" i="51"/>
  <c r="U47" i="51"/>
  <c r="S47" i="51"/>
  <c r="Q47" i="51"/>
  <c r="O47" i="51"/>
  <c r="M47" i="51"/>
  <c r="K47" i="51"/>
  <c r="I47" i="51"/>
  <c r="G47" i="51"/>
  <c r="U46" i="51"/>
  <c r="S46" i="51"/>
  <c r="Q46" i="51"/>
  <c r="O46" i="51"/>
  <c r="M46" i="51"/>
  <c r="K46" i="51"/>
  <c r="I46" i="51"/>
  <c r="G46" i="51"/>
  <c r="U45" i="51"/>
  <c r="S45" i="51"/>
  <c r="Q45" i="51"/>
  <c r="O45" i="51"/>
  <c r="M45" i="51"/>
  <c r="K45" i="51"/>
  <c r="I45" i="51"/>
  <c r="G45" i="51"/>
  <c r="U44" i="51"/>
  <c r="S44" i="51"/>
  <c r="Q44" i="51"/>
  <c r="O44" i="51"/>
  <c r="M44" i="51"/>
  <c r="K44" i="51"/>
  <c r="I44" i="51"/>
  <c r="G44" i="51"/>
  <c r="U43" i="51"/>
  <c r="S43" i="51"/>
  <c r="Q43" i="51"/>
  <c r="O43" i="51"/>
  <c r="M43" i="51"/>
  <c r="K43" i="51"/>
  <c r="I43" i="51"/>
  <c r="G43" i="51"/>
  <c r="U42" i="51"/>
  <c r="S42" i="51"/>
  <c r="Q42" i="51"/>
  <c r="O42" i="51"/>
  <c r="M42" i="51"/>
  <c r="K42" i="51"/>
  <c r="I42" i="51"/>
  <c r="G42" i="51"/>
  <c r="U41" i="51"/>
  <c r="S41" i="51"/>
  <c r="Q41" i="51"/>
  <c r="O41" i="51"/>
  <c r="M41" i="51"/>
  <c r="K41" i="51"/>
  <c r="I41" i="51"/>
  <c r="G41" i="51"/>
  <c r="U40" i="51"/>
  <c r="S40" i="51"/>
  <c r="Q40" i="51"/>
  <c r="O40" i="51"/>
  <c r="M40" i="51"/>
  <c r="K40" i="51"/>
  <c r="I40" i="51"/>
  <c r="G40" i="51"/>
  <c r="U39" i="51"/>
  <c r="S39" i="51"/>
  <c r="Q39" i="51"/>
  <c r="O39" i="51"/>
  <c r="M39" i="51"/>
  <c r="K39" i="51"/>
  <c r="I39" i="51"/>
  <c r="G39" i="51"/>
  <c r="U38" i="51"/>
  <c r="S38" i="51"/>
  <c r="Q38" i="51"/>
  <c r="O38" i="51"/>
  <c r="M38" i="51"/>
  <c r="K38" i="51"/>
  <c r="I38" i="51"/>
  <c r="G38" i="51"/>
  <c r="V49" i="51"/>
  <c r="T49" i="51"/>
  <c r="R49" i="51"/>
  <c r="P49" i="51"/>
  <c r="N49" i="51"/>
  <c r="L49" i="51"/>
  <c r="J49" i="51"/>
  <c r="H49" i="51"/>
  <c r="V48" i="51"/>
  <c r="T48" i="51"/>
  <c r="R48" i="51"/>
  <c r="P48" i="51"/>
  <c r="N48" i="51"/>
  <c r="L48" i="51"/>
  <c r="J48" i="51"/>
  <c r="H48" i="51"/>
  <c r="V47" i="51"/>
  <c r="T47" i="51"/>
  <c r="R47" i="51"/>
  <c r="P47" i="51"/>
  <c r="N47" i="51"/>
  <c r="L47" i="51"/>
  <c r="J47" i="51"/>
  <c r="H47" i="51"/>
  <c r="V46" i="51"/>
  <c r="T46" i="51"/>
  <c r="R46" i="51"/>
  <c r="P46" i="51"/>
  <c r="N46" i="51"/>
  <c r="L46" i="51"/>
  <c r="J46" i="51"/>
  <c r="H46" i="51"/>
  <c r="V45" i="51"/>
  <c r="T45" i="51"/>
  <c r="R45" i="51"/>
  <c r="P45" i="51"/>
  <c r="N45" i="51"/>
  <c r="L45" i="51"/>
  <c r="J45" i="51"/>
  <c r="H45" i="51"/>
  <c r="V44" i="51"/>
  <c r="T44" i="51"/>
  <c r="R44" i="51"/>
  <c r="P44" i="51"/>
  <c r="N44" i="51"/>
  <c r="L44" i="51"/>
  <c r="J44" i="51"/>
  <c r="H44" i="51"/>
  <c r="V43" i="51"/>
  <c r="T43" i="51"/>
  <c r="R43" i="51"/>
  <c r="P43" i="51"/>
  <c r="N43" i="51"/>
  <c r="L43" i="51"/>
  <c r="J43" i="51"/>
  <c r="H43" i="51"/>
  <c r="V42" i="51"/>
  <c r="T42" i="51"/>
  <c r="R42" i="51"/>
  <c r="P42" i="51"/>
  <c r="N42" i="51"/>
  <c r="L42" i="51"/>
  <c r="J42" i="51"/>
  <c r="H42" i="51"/>
  <c r="V41" i="51"/>
  <c r="T41" i="51"/>
  <c r="R41" i="51"/>
  <c r="P41" i="51"/>
  <c r="N41" i="51"/>
  <c r="L41" i="51"/>
  <c r="J41" i="51"/>
  <c r="H41" i="51"/>
  <c r="V40" i="51"/>
  <c r="T40" i="51"/>
  <c r="R40" i="51"/>
  <c r="P40" i="51"/>
  <c r="N40" i="51"/>
  <c r="L40" i="51"/>
  <c r="J40" i="51"/>
  <c r="H40" i="51"/>
  <c r="V39" i="51"/>
  <c r="T39" i="51"/>
  <c r="R39" i="51"/>
  <c r="P39" i="51"/>
  <c r="N39" i="51"/>
  <c r="L39" i="51"/>
  <c r="J39" i="51"/>
  <c r="H39" i="51"/>
  <c r="V38" i="51"/>
  <c r="T38" i="51"/>
  <c r="R38" i="51"/>
  <c r="P38" i="51"/>
  <c r="N38" i="51"/>
  <c r="L38" i="51"/>
  <c r="J38" i="51"/>
  <c r="H38" i="51"/>
  <c r="E47" i="51"/>
  <c r="C47" i="51"/>
  <c r="E46" i="51"/>
  <c r="C46" i="51"/>
  <c r="E45" i="51"/>
  <c r="C45" i="51"/>
  <c r="E44" i="51"/>
  <c r="C44" i="51"/>
  <c r="E43" i="51"/>
  <c r="C43" i="51"/>
  <c r="E42" i="51"/>
  <c r="C42" i="51"/>
  <c r="E41" i="51"/>
  <c r="C41" i="51"/>
  <c r="E40" i="51"/>
  <c r="C40" i="51"/>
  <c r="E39" i="51"/>
  <c r="C39" i="51"/>
  <c r="E38" i="51"/>
  <c r="F47" i="51"/>
  <c r="D47" i="51"/>
  <c r="F46" i="51"/>
  <c r="D46" i="51"/>
  <c r="F45" i="51"/>
  <c r="D45" i="51"/>
  <c r="F44" i="51"/>
  <c r="D44" i="51"/>
  <c r="F43" i="51"/>
  <c r="D43" i="51"/>
  <c r="F42" i="51"/>
  <c r="D42" i="51"/>
  <c r="F41" i="51"/>
  <c r="D41" i="51"/>
  <c r="F40" i="51"/>
  <c r="D40" i="51"/>
  <c r="F39" i="51"/>
  <c r="D39" i="51"/>
  <c r="F38" i="51"/>
  <c r="D38" i="51"/>
  <c r="C38" i="51"/>
  <c r="E34" i="51"/>
  <c r="D34" i="51"/>
  <c r="B317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23" i="33"/>
  <c r="B334" i="33"/>
  <c r="B333" i="33"/>
  <c r="B332" i="33"/>
  <c r="B331" i="33"/>
  <c r="B330" i="33"/>
  <c r="B329" i="33"/>
  <c r="B328" i="33"/>
  <c r="B327" i="33"/>
  <c r="B326" i="33"/>
  <c r="B325" i="33"/>
  <c r="B324" i="33"/>
  <c r="D217" i="51"/>
  <c r="Z391" i="51" l="1"/>
  <c r="Y393" i="51"/>
  <c r="Y383" i="51" s="1"/>
  <c r="B44" i="59"/>
  <c r="Z393" i="51" l="1"/>
  <c r="Z383" i="51" s="1"/>
  <c r="AA391" i="51"/>
  <c r="S44" i="59"/>
  <c r="B28" i="56"/>
  <c r="B19" i="56"/>
  <c r="AB391" i="51" l="1"/>
  <c r="AA393" i="51"/>
  <c r="AA383" i="51" s="1"/>
  <c r="R44" i="59"/>
  <c r="B13" i="56"/>
  <c r="B27" i="56"/>
  <c r="B8" i="56"/>
  <c r="B20" i="56"/>
  <c r="AB393" i="51" l="1"/>
  <c r="AB383" i="51" s="1"/>
  <c r="AC391" i="51"/>
  <c r="P44" i="59"/>
  <c r="Q44" i="59"/>
  <c r="K44" i="59"/>
  <c r="N44" i="59"/>
  <c r="AD391" i="51" l="1"/>
  <c r="AC393" i="51"/>
  <c r="AC383" i="51" s="1"/>
  <c r="K373" i="33"/>
  <c r="O373" i="33"/>
  <c r="S373" i="33"/>
  <c r="W373" i="33"/>
  <c r="AA373" i="33"/>
  <c r="AE373" i="33"/>
  <c r="AI373" i="33"/>
  <c r="AM373" i="33"/>
  <c r="AQ373" i="33"/>
  <c r="AU373" i="33"/>
  <c r="AY373" i="33"/>
  <c r="BC373" i="33"/>
  <c r="BG373" i="33"/>
  <c r="J373" i="33"/>
  <c r="N373" i="33"/>
  <c r="R373" i="33"/>
  <c r="V373" i="33"/>
  <c r="Z373" i="33"/>
  <c r="AD373" i="33"/>
  <c r="AH373" i="33"/>
  <c r="AL373" i="33"/>
  <c r="AP373" i="33"/>
  <c r="AT373" i="33"/>
  <c r="AX373" i="33"/>
  <c r="BB373" i="33"/>
  <c r="BF373" i="33"/>
  <c r="I373" i="33"/>
  <c r="M373" i="33"/>
  <c r="Q373" i="33"/>
  <c r="U373" i="33"/>
  <c r="Y373" i="33"/>
  <c r="AC373" i="33"/>
  <c r="AG373" i="33"/>
  <c r="AK373" i="33"/>
  <c r="AO373" i="33"/>
  <c r="AS373" i="33"/>
  <c r="AW373" i="33"/>
  <c r="BA373" i="33"/>
  <c r="BE373" i="33"/>
  <c r="BI373" i="33"/>
  <c r="L373" i="33"/>
  <c r="P373" i="33"/>
  <c r="T373" i="33"/>
  <c r="X373" i="33"/>
  <c r="AB373" i="33"/>
  <c r="AF373" i="33"/>
  <c r="AJ373" i="33"/>
  <c r="AN373" i="33"/>
  <c r="AR373" i="33"/>
  <c r="AV373" i="33"/>
  <c r="AZ373" i="33"/>
  <c r="BD373" i="33"/>
  <c r="BH373" i="33"/>
  <c r="B373" i="33"/>
  <c r="H373" i="33"/>
  <c r="F373" i="33"/>
  <c r="D373" i="33"/>
  <c r="G373" i="33"/>
  <c r="E373" i="33"/>
  <c r="C373" i="33"/>
  <c r="AD393" i="51" l="1"/>
  <c r="AD383" i="51" s="1"/>
  <c r="AE391" i="51"/>
  <c r="AE393" i="51" s="1"/>
  <c r="AE383" i="51" s="1"/>
  <c r="J44" i="59"/>
  <c r="I44" i="59" l="1"/>
  <c r="E44" i="59" l="1"/>
  <c r="G44" i="59"/>
  <c r="D44" i="59" l="1"/>
  <c r="F4" i="51"/>
  <c r="B91" i="33"/>
  <c r="B68" i="33" l="1"/>
  <c r="B67" i="33"/>
  <c r="B98" i="1" l="1"/>
  <c r="B99" i="1"/>
  <c r="AC295" i="33" l="1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56" i="55"/>
  <c r="B67" i="55"/>
  <c r="B66" i="55"/>
  <c r="B65" i="55"/>
  <c r="B64" i="55"/>
  <c r="B63" i="55"/>
  <c r="B62" i="55"/>
  <c r="B61" i="55"/>
  <c r="B60" i="55"/>
  <c r="B59" i="55"/>
  <c r="B58" i="55"/>
  <c r="B57" i="55"/>
  <c r="P92" i="33" l="1"/>
  <c r="O92" i="33"/>
  <c r="N92" i="33"/>
  <c r="M92" i="33"/>
  <c r="L92" i="33"/>
  <c r="K92" i="33"/>
  <c r="J92" i="33"/>
  <c r="I92" i="33"/>
  <c r="H92" i="33"/>
  <c r="G92" i="33"/>
  <c r="F92" i="33"/>
  <c r="E92" i="33"/>
  <c r="B92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B189" i="33" l="1"/>
  <c r="C139" i="33" l="1"/>
  <c r="D139" i="33" s="1"/>
  <c r="E139" i="33" s="1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V223" i="57"/>
  <c r="V235" i="57"/>
  <c r="B46" i="49" s="1"/>
  <c r="B123" i="49" s="1"/>
  <c r="V234" i="57"/>
  <c r="B46" i="48" s="1"/>
  <c r="B123" i="48" s="1"/>
  <c r="V233" i="57"/>
  <c r="B46" i="47" s="1"/>
  <c r="B123" i="47" s="1"/>
  <c r="V232" i="57"/>
  <c r="B46" i="46" s="1"/>
  <c r="B123" i="46" s="1"/>
  <c r="V231" i="57"/>
  <c r="B46" i="45" s="1"/>
  <c r="B123" i="45" s="1"/>
  <c r="V230" i="57"/>
  <c r="B46" i="44" s="1"/>
  <c r="B123" i="44" s="1"/>
  <c r="V229" i="57"/>
  <c r="B46" i="40" s="1"/>
  <c r="B123" i="40" s="1"/>
  <c r="V228" i="57"/>
  <c r="B46" i="43" s="1"/>
  <c r="B123" i="43" s="1"/>
  <c r="V227" i="57"/>
  <c r="B46" i="42" s="1"/>
  <c r="B123" i="42" s="1"/>
  <c r="V226" i="57"/>
  <c r="B46" i="41" s="1"/>
  <c r="B123" i="41" s="1"/>
  <c r="V225" i="57"/>
  <c r="B46" i="32" s="1"/>
  <c r="B123" i="32" s="1"/>
  <c r="V224" i="57"/>
  <c r="B46" i="1" s="1"/>
  <c r="B123" i="1" s="1"/>
  <c r="B99" i="49" l="1"/>
  <c r="A99" i="49"/>
  <c r="B98" i="49"/>
  <c r="A98" i="49"/>
  <c r="B99" i="48"/>
  <c r="A99" i="48"/>
  <c r="B98" i="48"/>
  <c r="A98" i="48"/>
  <c r="B99" i="47"/>
  <c r="A99" i="47"/>
  <c r="B98" i="47"/>
  <c r="A98" i="47"/>
  <c r="B99" i="46"/>
  <c r="A99" i="46"/>
  <c r="B98" i="46"/>
  <c r="A98" i="46"/>
  <c r="B99" i="45"/>
  <c r="A99" i="45"/>
  <c r="B98" i="45"/>
  <c r="A98" i="45"/>
  <c r="B99" i="44"/>
  <c r="A99" i="44"/>
  <c r="B98" i="44"/>
  <c r="A98" i="44"/>
  <c r="B99" i="40"/>
  <c r="A99" i="40"/>
  <c r="B98" i="40"/>
  <c r="A98" i="40"/>
  <c r="B99" i="43"/>
  <c r="A99" i="43"/>
  <c r="B98" i="43"/>
  <c r="A98" i="43"/>
  <c r="B99" i="42"/>
  <c r="A99" i="42"/>
  <c r="B98" i="42"/>
  <c r="A98" i="42"/>
  <c r="B99" i="41"/>
  <c r="A99" i="41"/>
  <c r="B98" i="41"/>
  <c r="A98" i="41"/>
  <c r="B99" i="32"/>
  <c r="A99" i="32"/>
  <c r="B98" i="32"/>
  <c r="A98" i="32"/>
  <c r="A98" i="1"/>
  <c r="AB16" i="57"/>
  <c r="A99" i="1"/>
  <c r="BT2" i="57"/>
  <c r="B122" i="33"/>
  <c r="BU2" i="57" l="1"/>
  <c r="C189" i="33"/>
  <c r="A69" i="55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V2" i="57" l="1"/>
  <c r="D189" i="33"/>
  <c r="C51" i="27"/>
  <c r="A7" i="30"/>
  <c r="BW2" i="57" l="1"/>
  <c r="E189" i="33"/>
  <c r="M97" i="49"/>
  <c r="L97" i="49"/>
  <c r="K97" i="49"/>
  <c r="J97" i="49"/>
  <c r="I97" i="49"/>
  <c r="H97" i="49"/>
  <c r="G97" i="49"/>
  <c r="F97" i="49"/>
  <c r="E97" i="49"/>
  <c r="D97" i="49"/>
  <c r="C97" i="49"/>
  <c r="B97" i="49"/>
  <c r="BX2" i="57" l="1"/>
  <c r="F189" i="33"/>
  <c r="BI79" i="49"/>
  <c r="BY2" i="57" l="1"/>
  <c r="G189" i="33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BZ2" i="57" l="1"/>
  <c r="H189" i="33"/>
  <c r="B53" i="49"/>
  <c r="B52" i="49"/>
  <c r="CA2" i="57" l="1"/>
  <c r="I189" i="33"/>
  <c r="A29" i="49"/>
  <c r="A28" i="49"/>
  <c r="A27" i="49"/>
  <c r="CB2" i="57" l="1"/>
  <c r="J189" i="33"/>
  <c r="A10" i="49"/>
  <c r="CC2" i="57" l="1"/>
  <c r="K189" i="33"/>
  <c r="C4" i="49"/>
  <c r="AO2" i="49"/>
  <c r="D4" i="49" l="1"/>
  <c r="E4" i="49" s="1"/>
  <c r="F4" i="49" s="1"/>
  <c r="G4" i="49" s="1"/>
  <c r="H4" i="49" s="1"/>
  <c r="I4" i="49" s="1"/>
  <c r="J4" i="49" s="1"/>
  <c r="K4" i="49" s="1"/>
  <c r="L4" i="49" s="1"/>
  <c r="M4" i="49" s="1"/>
  <c r="N4" i="49" s="1"/>
  <c r="O4" i="49" s="1"/>
  <c r="P4" i="49" s="1"/>
  <c r="Q4" i="49" s="1"/>
  <c r="R4" i="49" s="1"/>
  <c r="S4" i="49" s="1"/>
  <c r="T4" i="49" s="1"/>
  <c r="U4" i="49" s="1"/>
  <c r="V4" i="49" s="1"/>
  <c r="W4" i="49" s="1"/>
  <c r="CD2" i="57"/>
  <c r="L189" i="33"/>
  <c r="M97" i="48"/>
  <c r="L97" i="48"/>
  <c r="K97" i="48"/>
  <c r="J97" i="48"/>
  <c r="I97" i="48"/>
  <c r="H97" i="48"/>
  <c r="G97" i="48"/>
  <c r="F97" i="48"/>
  <c r="E97" i="48"/>
  <c r="D97" i="48"/>
  <c r="C97" i="48"/>
  <c r="B97" i="48"/>
  <c r="CE2" i="57" l="1"/>
  <c r="M189" i="33"/>
  <c r="BI79" i="48"/>
  <c r="CF2" i="57" l="1"/>
  <c r="N189" i="33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CG2" i="57" l="1"/>
  <c r="O189" i="33"/>
  <c r="B53" i="48"/>
  <c r="B52" i="48"/>
  <c r="CH2" i="57" l="1"/>
  <c r="P189" i="33"/>
  <c r="A29" i="48"/>
  <c r="A28" i="48"/>
  <c r="A27" i="48"/>
  <c r="A10" i="48"/>
  <c r="C4" i="48"/>
  <c r="AO2" i="48"/>
  <c r="D4" i="48" l="1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Q4" i="48" s="1"/>
  <c r="R4" i="48" s="1"/>
  <c r="S4" i="48" s="1"/>
  <c r="T4" i="48" s="1"/>
  <c r="U4" i="48" s="1"/>
  <c r="V4" i="48" s="1"/>
  <c r="W4" i="48" s="1"/>
  <c r="CI2" i="57"/>
  <c r="Q189" i="33"/>
  <c r="M97" i="47"/>
  <c r="L97" i="47"/>
  <c r="K97" i="47"/>
  <c r="J97" i="47"/>
  <c r="I97" i="47"/>
  <c r="H97" i="47"/>
  <c r="G97" i="47"/>
  <c r="F97" i="47"/>
  <c r="E97" i="47"/>
  <c r="D97" i="47"/>
  <c r="C97" i="47"/>
  <c r="B97" i="47"/>
  <c r="CJ2" i="57" l="1"/>
  <c r="R189" i="33"/>
  <c r="BI79" i="47"/>
  <c r="CK2" i="57" l="1"/>
  <c r="S189" i="33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B53" i="47"/>
  <c r="B52" i="47"/>
  <c r="A29" i="47"/>
  <c r="A28" i="47"/>
  <c r="A27" i="47"/>
  <c r="A10" i="47"/>
  <c r="C4" i="47"/>
  <c r="AO2" i="47"/>
  <c r="D4" i="47" l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Q4" i="47" s="1"/>
  <c r="R4" i="47" s="1"/>
  <c r="S4" i="47" s="1"/>
  <c r="T4" i="47" s="1"/>
  <c r="U4" i="47" s="1"/>
  <c r="V4" i="47" s="1"/>
  <c r="W4" i="47" s="1"/>
  <c r="CL2" i="57"/>
  <c r="T189" i="33"/>
  <c r="M97" i="46"/>
  <c r="L97" i="46"/>
  <c r="K97" i="46"/>
  <c r="J97" i="46"/>
  <c r="I97" i="46"/>
  <c r="H97" i="46"/>
  <c r="G97" i="46"/>
  <c r="F97" i="46"/>
  <c r="E97" i="46"/>
  <c r="D97" i="46"/>
  <c r="C97" i="46"/>
  <c r="B97" i="46"/>
  <c r="CM2" i="57" l="1"/>
  <c r="U189" i="33"/>
  <c r="BI79" i="46"/>
  <c r="CN2" i="57" l="1"/>
  <c r="V189" i="33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B53" i="46"/>
  <c r="B52" i="46"/>
  <c r="CO2" i="57" l="1"/>
  <c r="W189" i="33"/>
  <c r="A29" i="46"/>
  <c r="A28" i="46"/>
  <c r="A27" i="46"/>
  <c r="A10" i="46"/>
  <c r="C4" i="46"/>
  <c r="AO2" i="46"/>
  <c r="D4" i="46" l="1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Q4" i="46" s="1"/>
  <c r="R4" i="46" s="1"/>
  <c r="S4" i="46" s="1"/>
  <c r="T4" i="46" s="1"/>
  <c r="U4" i="46" s="1"/>
  <c r="V4" i="46" s="1"/>
  <c r="W4" i="46" s="1"/>
  <c r="CP2" i="57"/>
  <c r="X189" i="33"/>
  <c r="M97" i="45"/>
  <c r="L97" i="45"/>
  <c r="K97" i="45"/>
  <c r="J97" i="45"/>
  <c r="I97" i="45"/>
  <c r="H97" i="45"/>
  <c r="G97" i="45"/>
  <c r="F97" i="45"/>
  <c r="E97" i="45"/>
  <c r="D97" i="45"/>
  <c r="C97" i="45"/>
  <c r="B97" i="45"/>
  <c r="CQ2" i="57" l="1"/>
  <c r="Y189" i="33"/>
  <c r="BI79" i="45"/>
  <c r="CR2" i="57" l="1"/>
  <c r="Z189" i="33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B53" i="45"/>
  <c r="B52" i="45"/>
  <c r="CS2" i="57" l="1"/>
  <c r="AA189" i="33"/>
  <c r="A29" i="45"/>
  <c r="A28" i="45"/>
  <c r="A27" i="45"/>
  <c r="A10" i="45"/>
  <c r="C4" i="45"/>
  <c r="AO2" i="45"/>
  <c r="D4" i="45" l="1"/>
  <c r="E4" i="45" s="1"/>
  <c r="F4" i="45" s="1"/>
  <c r="G4" i="45" s="1"/>
  <c r="H4" i="45" s="1"/>
  <c r="I4" i="45" s="1"/>
  <c r="J4" i="45" s="1"/>
  <c r="K4" i="45" s="1"/>
  <c r="L4" i="45" s="1"/>
  <c r="M4" i="45" s="1"/>
  <c r="N4" i="45" s="1"/>
  <c r="O4" i="45" s="1"/>
  <c r="P4" i="45" s="1"/>
  <c r="Q4" i="45" s="1"/>
  <c r="R4" i="45" s="1"/>
  <c r="S4" i="45" s="1"/>
  <c r="T4" i="45" s="1"/>
  <c r="U4" i="45" s="1"/>
  <c r="V4" i="45" s="1"/>
  <c r="W4" i="45" s="1"/>
  <c r="CT2" i="57"/>
  <c r="AB189" i="33"/>
  <c r="M97" i="44"/>
  <c r="L97" i="44"/>
  <c r="K97" i="44"/>
  <c r="J97" i="44"/>
  <c r="I97" i="44"/>
  <c r="H97" i="44"/>
  <c r="G97" i="44"/>
  <c r="F97" i="44"/>
  <c r="E97" i="44"/>
  <c r="D97" i="44"/>
  <c r="C97" i="44"/>
  <c r="B97" i="44"/>
  <c r="CU2" i="57" l="1"/>
  <c r="AC189" i="33"/>
  <c r="BI79" i="44"/>
  <c r="CV2" i="57" l="1"/>
  <c r="AD189" i="33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B53" i="44"/>
  <c r="B52" i="44"/>
  <c r="CW2" i="57" l="1"/>
  <c r="AE189" i="33"/>
  <c r="A29" i="44"/>
  <c r="A28" i="44"/>
  <c r="A27" i="44"/>
  <c r="CX2" i="57" l="1"/>
  <c r="AF189" i="33"/>
  <c r="A10" i="44"/>
  <c r="C4" i="44"/>
  <c r="D4" i="44" s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AO2" i="44"/>
  <c r="CY2" i="57" l="1"/>
  <c r="AG189" i="33"/>
  <c r="M97" i="40"/>
  <c r="L97" i="40"/>
  <c r="K97" i="40"/>
  <c r="J97" i="40"/>
  <c r="I97" i="40"/>
  <c r="H97" i="40"/>
  <c r="G97" i="40"/>
  <c r="F97" i="40"/>
  <c r="E97" i="40"/>
  <c r="D97" i="40"/>
  <c r="C97" i="40"/>
  <c r="B97" i="40"/>
  <c r="CZ2" i="57" l="1"/>
  <c r="AH189" i="33"/>
  <c r="BI79" i="40"/>
  <c r="DA2" i="57" l="1"/>
  <c r="AI189" i="33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B53" i="40"/>
  <c r="B52" i="40"/>
  <c r="DB2" i="57" l="1"/>
  <c r="AJ189" i="33"/>
  <c r="A29" i="40"/>
  <c r="A28" i="40"/>
  <c r="A27" i="40"/>
  <c r="A10" i="40"/>
  <c r="C4" i="40"/>
  <c r="AO2" i="40"/>
  <c r="D4" i="40" l="1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DC2" i="57"/>
  <c r="AK189" i="33"/>
  <c r="M97" i="43"/>
  <c r="L97" i="43"/>
  <c r="K97" i="43"/>
  <c r="J97" i="43"/>
  <c r="I97" i="43"/>
  <c r="H97" i="43"/>
  <c r="G97" i="43"/>
  <c r="F97" i="43"/>
  <c r="E97" i="43"/>
  <c r="D97" i="43"/>
  <c r="C97" i="43"/>
  <c r="B97" i="43"/>
  <c r="DD2" i="57" l="1"/>
  <c r="AL189" i="33"/>
  <c r="BI79" i="43"/>
  <c r="DE2" i="57" l="1"/>
  <c r="AM189" i="3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B53" i="43"/>
  <c r="B52" i="43"/>
  <c r="DF2" i="57" l="1"/>
  <c r="AN189" i="33"/>
  <c r="A29" i="43"/>
  <c r="A28" i="43"/>
  <c r="A27" i="43"/>
  <c r="DG2" i="57" l="1"/>
  <c r="AO189" i="33"/>
  <c r="A10" i="43"/>
  <c r="C4" i="43"/>
  <c r="D4" i="43" s="1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AO2" i="43"/>
  <c r="DH2" i="57" l="1"/>
  <c r="AP189" i="33"/>
  <c r="M97" i="42"/>
  <c r="L97" i="42"/>
  <c r="K97" i="42"/>
  <c r="J97" i="42"/>
  <c r="I97" i="42"/>
  <c r="H97" i="42"/>
  <c r="G97" i="42"/>
  <c r="F97" i="42"/>
  <c r="E97" i="42"/>
  <c r="D97" i="42"/>
  <c r="C97" i="42"/>
  <c r="B97" i="42"/>
  <c r="DI2" i="57" l="1"/>
  <c r="AQ189" i="33"/>
  <c r="BI79" i="42"/>
  <c r="DJ2" i="57" l="1"/>
  <c r="AR189" i="33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DK2" i="57" l="1"/>
  <c r="AS189" i="33"/>
  <c r="B53" i="42"/>
  <c r="B52" i="42"/>
  <c r="DL2" i="57" l="1"/>
  <c r="AT189" i="33"/>
  <c r="A29" i="42"/>
  <c r="A28" i="42"/>
  <c r="A27" i="42"/>
  <c r="DM2" i="57" l="1"/>
  <c r="AU189" i="33"/>
  <c r="A10" i="42"/>
  <c r="C4" i="42"/>
  <c r="D4" i="42" s="1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AO2" i="42"/>
  <c r="DN2" i="57" l="1"/>
  <c r="AV189" i="33"/>
  <c r="M97" i="41"/>
  <c r="L97" i="41"/>
  <c r="K97" i="41"/>
  <c r="J97" i="41"/>
  <c r="I97" i="41"/>
  <c r="H97" i="41"/>
  <c r="G97" i="41"/>
  <c r="F97" i="41"/>
  <c r="E97" i="41"/>
  <c r="D97" i="41"/>
  <c r="C97" i="41"/>
  <c r="B97" i="41"/>
  <c r="DO2" i="57" l="1"/>
  <c r="AW189" i="33"/>
  <c r="BI79" i="41"/>
  <c r="DP2" i="57" l="1"/>
  <c r="AX189" i="33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B53" i="41"/>
  <c r="B52" i="41"/>
  <c r="DQ2" i="57" l="1"/>
  <c r="AY189" i="33"/>
  <c r="A29" i="41"/>
  <c r="A28" i="41"/>
  <c r="A27" i="41"/>
  <c r="A10" i="4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AO2" i="41"/>
  <c r="DR2" i="57" l="1"/>
  <c r="AZ189" i="33"/>
  <c r="M97" i="32"/>
  <c r="L97" i="32"/>
  <c r="K97" i="32"/>
  <c r="J97" i="32"/>
  <c r="I97" i="32"/>
  <c r="H97" i="32"/>
  <c r="G97" i="32"/>
  <c r="F97" i="32"/>
  <c r="E97" i="32"/>
  <c r="D97" i="32"/>
  <c r="C97" i="32"/>
  <c r="B97" i="32"/>
  <c r="DS2" i="57" l="1"/>
  <c r="BA189" i="33"/>
  <c r="BI79" i="32"/>
  <c r="DT2" i="57" l="1"/>
  <c r="BB189" i="33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DU2" i="57" l="1"/>
  <c r="BC189" i="33"/>
  <c r="B53" i="32"/>
  <c r="B52" i="32"/>
  <c r="DV2" i="57" l="1"/>
  <c r="BD189" i="33"/>
  <c r="A29" i="32"/>
  <c r="A28" i="32"/>
  <c r="A27" i="32"/>
  <c r="A10" i="32"/>
  <c r="C4" i="32"/>
  <c r="AO2" i="32"/>
  <c r="DW2" i="57" l="1"/>
  <c r="BE189" i="33"/>
  <c r="D4" i="32"/>
  <c r="M97" i="1"/>
  <c r="L97" i="1"/>
  <c r="K97" i="1"/>
  <c r="J97" i="1"/>
  <c r="I97" i="1"/>
  <c r="H97" i="1"/>
  <c r="G97" i="1"/>
  <c r="F97" i="1"/>
  <c r="E97" i="1"/>
  <c r="D97" i="1"/>
  <c r="C97" i="1"/>
  <c r="B97" i="1"/>
  <c r="DX2" i="57" l="1"/>
  <c r="BF189" i="33"/>
  <c r="E4" i="32"/>
  <c r="BI79" i="1"/>
  <c r="DY2" i="57" l="1"/>
  <c r="BG189" i="33"/>
  <c r="F4" i="32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DZ2" i="57" l="1"/>
  <c r="BI189" i="33" s="1"/>
  <c r="BH189" i="33"/>
  <c r="G4" i="32"/>
  <c r="D53" i="1"/>
  <c r="B53" i="1"/>
  <c r="B52" i="1"/>
  <c r="H4" i="32" l="1"/>
  <c r="I4" i="32" l="1"/>
  <c r="A29" i="1"/>
  <c r="A28" i="1"/>
  <c r="A27" i="1"/>
  <c r="A10" i="1"/>
  <c r="C4" i="1"/>
  <c r="W223" i="57" s="1"/>
  <c r="AO2" i="1"/>
  <c r="D4" i="1" l="1"/>
  <c r="X223" i="57" s="1"/>
  <c r="J4" i="32"/>
  <c r="P85" i="33"/>
  <c r="O85" i="33"/>
  <c r="N85" i="33"/>
  <c r="M85" i="33"/>
  <c r="L85" i="33"/>
  <c r="K85" i="33"/>
  <c r="J85" i="33"/>
  <c r="I85" i="33"/>
  <c r="H85" i="33"/>
  <c r="G85" i="33"/>
  <c r="F85" i="33"/>
  <c r="E85" i="33"/>
  <c r="B85" i="33"/>
  <c r="A85" i="33"/>
  <c r="E4" i="1" l="1"/>
  <c r="Y223" i="57" s="1"/>
  <c r="K4" i="32"/>
  <c r="A83" i="33"/>
  <c r="F4" i="1" l="1"/>
  <c r="Z223" i="57" s="1"/>
  <c r="L4" i="32"/>
  <c r="B31" i="33"/>
  <c r="C4" i="33"/>
  <c r="AO3" i="33"/>
  <c r="G4" i="1" l="1"/>
  <c r="AA223" i="57" s="1"/>
  <c r="M4" i="32"/>
  <c r="B53" i="56"/>
  <c r="B52" i="56" s="1"/>
  <c r="B46" i="56"/>
  <c r="B41" i="56"/>
  <c r="H4" i="1" l="1"/>
  <c r="AB223" i="57" s="1"/>
  <c r="N4" i="32"/>
  <c r="B47" i="56"/>
  <c r="C46" i="56" s="1"/>
  <c r="C47" i="56"/>
  <c r="AQ2" i="56"/>
  <c r="X195" i="57"/>
  <c r="X193" i="57"/>
  <c r="X191" i="57"/>
  <c r="X171" i="57"/>
  <c r="X170" i="57"/>
  <c r="X169" i="57"/>
  <c r="X168" i="57"/>
  <c r="X167" i="57"/>
  <c r="X166" i="57"/>
  <c r="X165" i="57"/>
  <c r="Y165" i="57" l="1"/>
  <c r="Y167" i="57"/>
  <c r="Y169" i="57"/>
  <c r="Y171" i="57"/>
  <c r="Y166" i="57"/>
  <c r="Y168" i="57"/>
  <c r="Y170" i="57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 i="57"/>
  <c r="V126" i="57"/>
  <c r="V125" i="57"/>
  <c r="V124" i="57"/>
  <c r="V123" i="57"/>
  <c r="V122" i="57"/>
  <c r="V121" i="57"/>
  <c r="V120" i="57"/>
  <c r="V119" i="57"/>
  <c r="V118" i="57"/>
  <c r="O4" i="1" l="1"/>
  <c r="AI223" i="57" s="1"/>
  <c r="U4" i="32"/>
  <c r="V117" i="57"/>
  <c r="P4" i="1" l="1"/>
  <c r="AJ223" i="57" s="1"/>
  <c r="V4" i="32"/>
  <c r="S99" i="57"/>
  <c r="S97" i="57"/>
  <c r="S96" i="57"/>
  <c r="S95" i="57"/>
  <c r="S94" i="57"/>
  <c r="S93" i="57"/>
  <c r="S92" i="57"/>
  <c r="Q4" i="1" l="1"/>
  <c r="AK223" i="57" s="1"/>
  <c r="W4" i="32"/>
  <c r="S91" i="57"/>
  <c r="R4" i="1" l="1"/>
  <c r="AL223" i="57" s="1"/>
  <c r="T89" i="57"/>
  <c r="Z81" i="57"/>
  <c r="D67" i="55" s="1"/>
  <c r="Y81" i="57"/>
  <c r="X81" i="57"/>
  <c r="C67" i="55" s="1"/>
  <c r="W81" i="57"/>
  <c r="U81" i="57"/>
  <c r="T81" i="57"/>
  <c r="S81" i="57"/>
  <c r="Z80" i="57"/>
  <c r="D66" i="55" s="1"/>
  <c r="Y80" i="57"/>
  <c r="X80" i="57"/>
  <c r="C66" i="55" s="1"/>
  <c r="W80" i="57"/>
  <c r="W219" i="57" s="1"/>
  <c r="U80" i="57"/>
  <c r="T80" i="57"/>
  <c r="S80" i="57"/>
  <c r="Z79" i="57"/>
  <c r="D65" i="55" s="1"/>
  <c r="Y79" i="57"/>
  <c r="X79" i="57"/>
  <c r="C65" i="55" s="1"/>
  <c r="W79" i="57"/>
  <c r="U79" i="57"/>
  <c r="T79" i="57"/>
  <c r="S79" i="57"/>
  <c r="Z78" i="57"/>
  <c r="D64" i="55" s="1"/>
  <c r="Y78" i="57"/>
  <c r="X78" i="57"/>
  <c r="C64" i="55" s="1"/>
  <c r="W78" i="57"/>
  <c r="U78" i="57"/>
  <c r="T78" i="57"/>
  <c r="S78" i="57"/>
  <c r="Z77" i="57"/>
  <c r="D63" i="55" s="1"/>
  <c r="Y77" i="57"/>
  <c r="X77" i="57"/>
  <c r="C63" i="55" s="1"/>
  <c r="W77" i="57"/>
  <c r="U77" i="57"/>
  <c r="T77" i="57"/>
  <c r="S77" i="57"/>
  <c r="Z76" i="57"/>
  <c r="D62" i="55" s="1"/>
  <c r="Y76" i="57"/>
  <c r="X76" i="57"/>
  <c r="C62" i="55" s="1"/>
  <c r="W76" i="57"/>
  <c r="U76" i="57"/>
  <c r="T76" i="57"/>
  <c r="S76" i="57"/>
  <c r="Z75" i="57"/>
  <c r="D61" i="55" s="1"/>
  <c r="Y75" i="57"/>
  <c r="X75" i="57"/>
  <c r="C61" i="55" s="1"/>
  <c r="W75" i="57"/>
  <c r="U75" i="57"/>
  <c r="T75" i="57"/>
  <c r="S75" i="57"/>
  <c r="Z74" i="57"/>
  <c r="D60" i="55" s="1"/>
  <c r="Y74" i="57"/>
  <c r="X74" i="57"/>
  <c r="C60" i="55" s="1"/>
  <c r="W74" i="57"/>
  <c r="U74" i="57"/>
  <c r="T74" i="57"/>
  <c r="S74" i="57"/>
  <c r="Z73" i="57"/>
  <c r="D59" i="55" s="1"/>
  <c r="Y73" i="57"/>
  <c r="X73" i="57"/>
  <c r="C59" i="55" s="1"/>
  <c r="W73" i="57"/>
  <c r="U73" i="57"/>
  <c r="T73" i="57"/>
  <c r="S73" i="57"/>
  <c r="Z72" i="57"/>
  <c r="D58" i="55" s="1"/>
  <c r="Y72" i="57"/>
  <c r="X72" i="57"/>
  <c r="C58" i="55" s="1"/>
  <c r="W72" i="57"/>
  <c r="U72" i="57"/>
  <c r="T72" i="57"/>
  <c r="S72" i="57"/>
  <c r="Z71" i="57"/>
  <c r="D57" i="55" s="1"/>
  <c r="Y71" i="57"/>
  <c r="X71" i="57"/>
  <c r="C57" i="55" s="1"/>
  <c r="W71" i="57"/>
  <c r="U71" i="57"/>
  <c r="T71" i="57"/>
  <c r="S71" i="57"/>
  <c r="Z70" i="57"/>
  <c r="D56" i="55" s="1"/>
  <c r="Y70" i="57"/>
  <c r="X70" i="57"/>
  <c r="C56" i="55" s="1"/>
  <c r="W70" i="57"/>
  <c r="W209" i="57" s="1"/>
  <c r="U70" i="57"/>
  <c r="T70" i="57"/>
  <c r="S70" i="57"/>
  <c r="Z65" i="57"/>
  <c r="W58" i="57"/>
  <c r="V58" i="57"/>
  <c r="V59" i="57" s="1"/>
  <c r="AE57" i="57"/>
  <c r="AB57" i="57"/>
  <c r="AA57" i="57"/>
  <c r="Z57" i="57"/>
  <c r="Y57" i="57"/>
  <c r="X57" i="57"/>
  <c r="AF55" i="57"/>
  <c r="Y135" i="57" l="1"/>
  <c r="Y209" i="57"/>
  <c r="Y131" i="57"/>
  <c r="W225" i="57"/>
  <c r="C46" i="32" s="1"/>
  <c r="C123" i="32" s="1"/>
  <c r="C171" i="33"/>
  <c r="X210" i="57"/>
  <c r="X132" i="57"/>
  <c r="X225" i="57"/>
  <c r="D46" i="32" s="1"/>
  <c r="D123" i="32" s="1"/>
  <c r="D171" i="33"/>
  <c r="Z210" i="57"/>
  <c r="Z132" i="57"/>
  <c r="W211" i="57"/>
  <c r="W133" i="57"/>
  <c r="Y211" i="57"/>
  <c r="Y133" i="57"/>
  <c r="W227" i="57"/>
  <c r="C46" i="42" s="1"/>
  <c r="C123" i="42" s="1"/>
  <c r="C173" i="33"/>
  <c r="X212" i="57"/>
  <c r="X134" i="57"/>
  <c r="X227" i="57"/>
  <c r="D46" i="42" s="1"/>
  <c r="D123" i="42" s="1"/>
  <c r="D173" i="33"/>
  <c r="Z212" i="57"/>
  <c r="Z134" i="57"/>
  <c r="W229" i="57"/>
  <c r="C46" i="40" s="1"/>
  <c r="C123" i="40" s="1"/>
  <c r="C175" i="33"/>
  <c r="X229" i="57"/>
  <c r="D46" i="40" s="1"/>
  <c r="D123" i="40" s="1"/>
  <c r="D175" i="33"/>
  <c r="W231" i="57"/>
  <c r="C46" i="45" s="1"/>
  <c r="C123" i="45" s="1"/>
  <c r="C177" i="33"/>
  <c r="X231" i="57"/>
  <c r="D46" i="45" s="1"/>
  <c r="D123" i="45" s="1"/>
  <c r="D177" i="33"/>
  <c r="W233" i="57"/>
  <c r="C46" i="47" s="1"/>
  <c r="C123" i="47" s="1"/>
  <c r="C179" i="33"/>
  <c r="X233" i="57"/>
  <c r="D46" i="47" s="1"/>
  <c r="D123" i="47" s="1"/>
  <c r="D179" i="33"/>
  <c r="Y219" i="57"/>
  <c r="Y141" i="57"/>
  <c r="W235" i="57"/>
  <c r="C46" i="49" s="1"/>
  <c r="C123" i="49" s="1"/>
  <c r="C181" i="33"/>
  <c r="X235" i="57"/>
  <c r="D46" i="49" s="1"/>
  <c r="D123" i="49" s="1"/>
  <c r="D181" i="33"/>
  <c r="W224" i="57"/>
  <c r="C46" i="1" s="1"/>
  <c r="C123" i="1" s="1"/>
  <c r="C170" i="33"/>
  <c r="X209" i="57"/>
  <c r="X131" i="57"/>
  <c r="X224" i="57"/>
  <c r="D46" i="1" s="1"/>
  <c r="D123" i="1" s="1"/>
  <c r="D170" i="33"/>
  <c r="Z209" i="57"/>
  <c r="Z131" i="57"/>
  <c r="W210" i="57"/>
  <c r="W132" i="57"/>
  <c r="Y210" i="57"/>
  <c r="Y132" i="57"/>
  <c r="W226" i="57"/>
  <c r="C46" i="41" s="1"/>
  <c r="C123" i="41" s="1"/>
  <c r="C172" i="33"/>
  <c r="X211" i="57"/>
  <c r="X133" i="57"/>
  <c r="X226" i="57"/>
  <c r="D46" i="41" s="1"/>
  <c r="D123" i="41" s="1"/>
  <c r="D172" i="33"/>
  <c r="Z211" i="57"/>
  <c r="Z133" i="57"/>
  <c r="W212" i="57"/>
  <c r="W134" i="57"/>
  <c r="Y212" i="57"/>
  <c r="Y134" i="57"/>
  <c r="W228" i="57"/>
  <c r="C46" i="43" s="1"/>
  <c r="C123" i="43" s="1"/>
  <c r="C174" i="33"/>
  <c r="X228" i="57"/>
  <c r="D46" i="43" s="1"/>
  <c r="D123" i="43" s="1"/>
  <c r="D174" i="33"/>
  <c r="Z135" i="57"/>
  <c r="W230" i="57"/>
  <c r="C46" i="44" s="1"/>
  <c r="C123" i="44" s="1"/>
  <c r="C176" i="33"/>
  <c r="X230" i="57"/>
  <c r="D46" i="44" s="1"/>
  <c r="D123" i="44" s="1"/>
  <c r="D176" i="33"/>
  <c r="W232" i="57"/>
  <c r="C46" i="46" s="1"/>
  <c r="C123" i="46" s="1"/>
  <c r="C178" i="33"/>
  <c r="X232" i="57"/>
  <c r="D46" i="46" s="1"/>
  <c r="D123" i="46" s="1"/>
  <c r="D178" i="33"/>
  <c r="W234" i="57"/>
  <c r="C46" i="48" s="1"/>
  <c r="C123" i="48" s="1"/>
  <c r="C180" i="33"/>
  <c r="X219" i="57"/>
  <c r="X141" i="57"/>
  <c r="X234" i="57"/>
  <c r="D46" i="48" s="1"/>
  <c r="D123" i="48" s="1"/>
  <c r="D180" i="33"/>
  <c r="Z219" i="57"/>
  <c r="Z141" i="57"/>
  <c r="S4" i="1"/>
  <c r="AM223" i="57" s="1"/>
  <c r="AE38" i="57"/>
  <c r="AC38" i="57"/>
  <c r="AA38" i="57"/>
  <c r="Y38" i="57"/>
  <c r="W38" i="57"/>
  <c r="AA32" i="57"/>
  <c r="Z32" i="57"/>
  <c r="Y32" i="57"/>
  <c r="X32" i="57"/>
  <c r="W32" i="57"/>
  <c r="S32" i="57"/>
  <c r="W106" i="57"/>
  <c r="W105" i="57"/>
  <c r="W104" i="57"/>
  <c r="X104" i="57" s="1"/>
  <c r="S40" i="57"/>
  <c r="S47" i="57" s="1"/>
  <c r="AA3" i="57"/>
  <c r="C358" i="51"/>
  <c r="Y33" i="57" l="1"/>
  <c r="AA33" i="57"/>
  <c r="X33" i="57"/>
  <c r="W33" i="57" s="1"/>
  <c r="Z33" i="57"/>
  <c r="AA81" i="57"/>
  <c r="AA79" i="57"/>
  <c r="AA77" i="57"/>
  <c r="AA75" i="57"/>
  <c r="AA73" i="57"/>
  <c r="AA71" i="57"/>
  <c r="AA80" i="57"/>
  <c r="AA78" i="57"/>
  <c r="AA76" i="57"/>
  <c r="AA74" i="57"/>
  <c r="AA72" i="57"/>
  <c r="AA70" i="57"/>
  <c r="AB3" i="57"/>
  <c r="T4" i="1"/>
  <c r="AN223" i="57" s="1"/>
  <c r="Z66" i="57"/>
  <c r="Z103" i="57" s="1"/>
  <c r="X66" i="57"/>
  <c r="Y66" i="57"/>
  <c r="Y103" i="57" s="1"/>
  <c r="Y118" i="57" s="1"/>
  <c r="W66" i="57"/>
  <c r="W103" i="57" s="1"/>
  <c r="X103" i="57" s="1"/>
  <c r="W119" i="57"/>
  <c r="W120" i="57"/>
  <c r="X105" i="57"/>
  <c r="C73" i="55" s="1"/>
  <c r="C113" i="42" s="1"/>
  <c r="C120" i="42" s="1"/>
  <c r="W121" i="57"/>
  <c r="X106" i="57"/>
  <c r="C74" i="55" s="1"/>
  <c r="C113" i="43" s="1"/>
  <c r="C120" i="43" s="1"/>
  <c r="M16" i="57"/>
  <c r="L16" i="57" s="1"/>
  <c r="K16" i="57" s="1"/>
  <c r="J16" i="57" s="1"/>
  <c r="I16" i="57" s="1"/>
  <c r="H16" i="57" s="1"/>
  <c r="G16" i="57" s="1"/>
  <c r="F16" i="57" s="1"/>
  <c r="E16" i="57" s="1"/>
  <c r="D16" i="57" s="1"/>
  <c r="C16" i="57" s="1"/>
  <c r="S16" i="57"/>
  <c r="S41" i="57"/>
  <c r="AE39" i="57"/>
  <c r="W39" i="57"/>
  <c r="Y39" i="57"/>
  <c r="AA39" i="57"/>
  <c r="AC39" i="57"/>
  <c r="BI259" i="51"/>
  <c r="BI273" i="51" s="1"/>
  <c r="BH259" i="51"/>
  <c r="BH273" i="51" s="1"/>
  <c r="BG259" i="51"/>
  <c r="BG273" i="51" s="1"/>
  <c r="BF259" i="51"/>
  <c r="BF273" i="51" s="1"/>
  <c r="BE259" i="51"/>
  <c r="BE273" i="51" s="1"/>
  <c r="BD259" i="51"/>
  <c r="BD273" i="51" s="1"/>
  <c r="BC259" i="51"/>
  <c r="BC273" i="51" s="1"/>
  <c r="BB259" i="51"/>
  <c r="BB273" i="51" s="1"/>
  <c r="BA259" i="51"/>
  <c r="BA273" i="51" s="1"/>
  <c r="AZ259" i="51"/>
  <c r="AZ273" i="51" s="1"/>
  <c r="AY259" i="51"/>
  <c r="AY273" i="51" s="1"/>
  <c r="AX259" i="51"/>
  <c r="AX273" i="51" s="1"/>
  <c r="AW259" i="51"/>
  <c r="AW273" i="51" s="1"/>
  <c r="AV259" i="51"/>
  <c r="AV273" i="51" s="1"/>
  <c r="AU259" i="51"/>
  <c r="AU273" i="51" s="1"/>
  <c r="AT259" i="51"/>
  <c r="AT273" i="51" s="1"/>
  <c r="AS259" i="51"/>
  <c r="AS273" i="51" s="1"/>
  <c r="AR259" i="51"/>
  <c r="AR273" i="51" s="1"/>
  <c r="AQ259" i="51"/>
  <c r="AQ273" i="51" s="1"/>
  <c r="AP259" i="51"/>
  <c r="AP273" i="51" s="1"/>
  <c r="AO259" i="51"/>
  <c r="AO273" i="51" s="1"/>
  <c r="AN259" i="51"/>
  <c r="AN273" i="51" s="1"/>
  <c r="AM259" i="51"/>
  <c r="AM273" i="51" s="1"/>
  <c r="AL259" i="51"/>
  <c r="AL273" i="51" s="1"/>
  <c r="AK259" i="51"/>
  <c r="AK273" i="51" s="1"/>
  <c r="AJ259" i="51"/>
  <c r="AJ273" i="51" s="1"/>
  <c r="AI259" i="51"/>
  <c r="AI273" i="51" s="1"/>
  <c r="AH259" i="51"/>
  <c r="AH273" i="51" s="1"/>
  <c r="AG259" i="51"/>
  <c r="AG273" i="51" s="1"/>
  <c r="AF259" i="51"/>
  <c r="AF273" i="51" s="1"/>
  <c r="AE259" i="51"/>
  <c r="AE273" i="51" s="1"/>
  <c r="AD259" i="51"/>
  <c r="AD273" i="51" s="1"/>
  <c r="AC259" i="51"/>
  <c r="AC273" i="51" s="1"/>
  <c r="AB259" i="51"/>
  <c r="AB273" i="51" s="1"/>
  <c r="AA259" i="51"/>
  <c r="AA273" i="51" s="1"/>
  <c r="Z259" i="51"/>
  <c r="Z273" i="51" s="1"/>
  <c r="Y259" i="51"/>
  <c r="Y273" i="51" s="1"/>
  <c r="X259" i="51"/>
  <c r="X273" i="51" s="1"/>
  <c r="W259" i="51"/>
  <c r="W273" i="51" s="1"/>
  <c r="V259" i="51"/>
  <c r="V273" i="51" s="1"/>
  <c r="U259" i="51"/>
  <c r="U273" i="51" s="1"/>
  <c r="T259" i="51"/>
  <c r="T273" i="51" s="1"/>
  <c r="S259" i="51"/>
  <c r="S273" i="51" s="1"/>
  <c r="R259" i="51"/>
  <c r="R273" i="51" s="1"/>
  <c r="Q259" i="51"/>
  <c r="Q273" i="51" s="1"/>
  <c r="P259" i="51"/>
  <c r="P273" i="51" s="1"/>
  <c r="O259" i="51"/>
  <c r="O273" i="51" s="1"/>
  <c r="N259" i="51"/>
  <c r="N273" i="51" s="1"/>
  <c r="M259" i="51"/>
  <c r="M273" i="51" s="1"/>
  <c r="L259" i="51"/>
  <c r="L273" i="51" s="1"/>
  <c r="K259" i="51"/>
  <c r="K273" i="51" s="1"/>
  <c r="J259" i="51"/>
  <c r="J273" i="51" s="1"/>
  <c r="I259" i="51"/>
  <c r="I273" i="51" s="1"/>
  <c r="H259" i="51"/>
  <c r="H273" i="51" s="1"/>
  <c r="G259" i="51"/>
  <c r="G273" i="51" s="1"/>
  <c r="F259" i="51"/>
  <c r="F273" i="51" s="1"/>
  <c r="E259" i="51"/>
  <c r="E273" i="51" s="1"/>
  <c r="D259" i="51"/>
  <c r="D273" i="51" s="1"/>
  <c r="C259" i="51"/>
  <c r="C273" i="51" s="1"/>
  <c r="B259" i="51"/>
  <c r="B273" i="51" s="1"/>
  <c r="BI258" i="51"/>
  <c r="BI272" i="51" s="1"/>
  <c r="BH258" i="51"/>
  <c r="BH272" i="51" s="1"/>
  <c r="BG258" i="51"/>
  <c r="BG272" i="51" s="1"/>
  <c r="BF258" i="51"/>
  <c r="BF272" i="51" s="1"/>
  <c r="BE258" i="51"/>
  <c r="BE272" i="51" s="1"/>
  <c r="BD258" i="51"/>
  <c r="BD272" i="51" s="1"/>
  <c r="BC258" i="51"/>
  <c r="BC272" i="51" s="1"/>
  <c r="BB258" i="51"/>
  <c r="BB272" i="51" s="1"/>
  <c r="BA258" i="51"/>
  <c r="BA272" i="51" s="1"/>
  <c r="AZ258" i="51"/>
  <c r="AZ272" i="51" s="1"/>
  <c r="AY258" i="51"/>
  <c r="AY272" i="51" s="1"/>
  <c r="AX258" i="51"/>
  <c r="AX272" i="51" s="1"/>
  <c r="AW258" i="51"/>
  <c r="AW272" i="51" s="1"/>
  <c r="AV258" i="51"/>
  <c r="AV272" i="51" s="1"/>
  <c r="AU258" i="51"/>
  <c r="AU272" i="51" s="1"/>
  <c r="AT258" i="51"/>
  <c r="AT272" i="51" s="1"/>
  <c r="AS258" i="51"/>
  <c r="AS272" i="51" s="1"/>
  <c r="AR258" i="51"/>
  <c r="AR272" i="51" s="1"/>
  <c r="AQ258" i="51"/>
  <c r="AQ272" i="51" s="1"/>
  <c r="AP258" i="51"/>
  <c r="AP272" i="51" s="1"/>
  <c r="AO258" i="51"/>
  <c r="AO272" i="51" s="1"/>
  <c r="AN258" i="51"/>
  <c r="AN272" i="51" s="1"/>
  <c r="AM258" i="51"/>
  <c r="AM272" i="51" s="1"/>
  <c r="AL258" i="51"/>
  <c r="AL272" i="51" s="1"/>
  <c r="AK258" i="51"/>
  <c r="AK272" i="51" s="1"/>
  <c r="AJ258" i="51"/>
  <c r="AJ272" i="51" s="1"/>
  <c r="AI258" i="51"/>
  <c r="AI272" i="51" s="1"/>
  <c r="AH258" i="51"/>
  <c r="AH272" i="51" s="1"/>
  <c r="AG258" i="51"/>
  <c r="AG272" i="51" s="1"/>
  <c r="AF258" i="51"/>
  <c r="AF272" i="51" s="1"/>
  <c r="AE258" i="51"/>
  <c r="AE272" i="51" s="1"/>
  <c r="AD258" i="51"/>
  <c r="AD272" i="51" s="1"/>
  <c r="AC258" i="51"/>
  <c r="AC272" i="51" s="1"/>
  <c r="AB258" i="51"/>
  <c r="AB272" i="51" s="1"/>
  <c r="AA258" i="51"/>
  <c r="AA272" i="51" s="1"/>
  <c r="Z258" i="51"/>
  <c r="Z272" i="51" s="1"/>
  <c r="Y258" i="51"/>
  <c r="Y272" i="51" s="1"/>
  <c r="X258" i="51"/>
  <c r="X272" i="51" s="1"/>
  <c r="W258" i="51"/>
  <c r="W272" i="51" s="1"/>
  <c r="V258" i="51"/>
  <c r="V272" i="51" s="1"/>
  <c r="U258" i="51"/>
  <c r="U272" i="51" s="1"/>
  <c r="T258" i="51"/>
  <c r="T272" i="51" s="1"/>
  <c r="S258" i="51"/>
  <c r="S272" i="51" s="1"/>
  <c r="R258" i="51"/>
  <c r="R272" i="51" s="1"/>
  <c r="Q258" i="51"/>
  <c r="Q272" i="51" s="1"/>
  <c r="P258" i="51"/>
  <c r="P272" i="51" s="1"/>
  <c r="O258" i="51"/>
  <c r="O272" i="51" s="1"/>
  <c r="N258" i="51"/>
  <c r="N272" i="51" s="1"/>
  <c r="M258" i="51"/>
  <c r="M272" i="51" s="1"/>
  <c r="L258" i="51"/>
  <c r="L272" i="51" s="1"/>
  <c r="K258" i="51"/>
  <c r="K272" i="51" s="1"/>
  <c r="J258" i="51"/>
  <c r="J272" i="51" s="1"/>
  <c r="I258" i="51"/>
  <c r="I272" i="51" s="1"/>
  <c r="H258" i="51"/>
  <c r="H272" i="51" s="1"/>
  <c r="G258" i="51"/>
  <c r="G272" i="51" s="1"/>
  <c r="F258" i="51"/>
  <c r="F272" i="51" s="1"/>
  <c r="E258" i="51"/>
  <c r="E272" i="51" s="1"/>
  <c r="D258" i="51"/>
  <c r="D272" i="51" s="1"/>
  <c r="C258" i="51"/>
  <c r="C272" i="51" s="1"/>
  <c r="B258" i="51"/>
  <c r="B272" i="51" s="1"/>
  <c r="BI257" i="51"/>
  <c r="BI271" i="51" s="1"/>
  <c r="BH257" i="51"/>
  <c r="BH271" i="51" s="1"/>
  <c r="BG257" i="51"/>
  <c r="BG271" i="51" s="1"/>
  <c r="BF257" i="51"/>
  <c r="BF271" i="51" s="1"/>
  <c r="BE257" i="51"/>
  <c r="BE271" i="51" s="1"/>
  <c r="BD257" i="51"/>
  <c r="BD271" i="51" s="1"/>
  <c r="BC257" i="51"/>
  <c r="BC271" i="51" s="1"/>
  <c r="BB257" i="51"/>
  <c r="BB271" i="51" s="1"/>
  <c r="BA257" i="51"/>
  <c r="BA271" i="51" s="1"/>
  <c r="AZ257" i="51"/>
  <c r="AZ271" i="51" s="1"/>
  <c r="AY257" i="51"/>
  <c r="AY271" i="51" s="1"/>
  <c r="AX257" i="51"/>
  <c r="AX271" i="51" s="1"/>
  <c r="AW257" i="51"/>
  <c r="AW271" i="51" s="1"/>
  <c r="AV257" i="51"/>
  <c r="AV271" i="51" s="1"/>
  <c r="AU257" i="51"/>
  <c r="AU271" i="51" s="1"/>
  <c r="AT257" i="51"/>
  <c r="AT271" i="51" s="1"/>
  <c r="AS257" i="51"/>
  <c r="AS271" i="51" s="1"/>
  <c r="AR257" i="51"/>
  <c r="AR271" i="51" s="1"/>
  <c r="AQ257" i="51"/>
  <c r="AQ271" i="51" s="1"/>
  <c r="AP257" i="51"/>
  <c r="AP271" i="51" s="1"/>
  <c r="AO257" i="51"/>
  <c r="AO271" i="51" s="1"/>
  <c r="AN257" i="51"/>
  <c r="AN271" i="51" s="1"/>
  <c r="AM257" i="51"/>
  <c r="AM271" i="51" s="1"/>
  <c r="AL257" i="51"/>
  <c r="AL271" i="51" s="1"/>
  <c r="AK257" i="51"/>
  <c r="AK271" i="51" s="1"/>
  <c r="AJ257" i="51"/>
  <c r="AJ271" i="51" s="1"/>
  <c r="AI257" i="51"/>
  <c r="AI271" i="51" s="1"/>
  <c r="AH257" i="51"/>
  <c r="AH271" i="51" s="1"/>
  <c r="AG257" i="51"/>
  <c r="AG271" i="51" s="1"/>
  <c r="AF257" i="51"/>
  <c r="AF271" i="51" s="1"/>
  <c r="AE257" i="51"/>
  <c r="AE271" i="51" s="1"/>
  <c r="AD257" i="51"/>
  <c r="AD271" i="51" s="1"/>
  <c r="AC257" i="51"/>
  <c r="AC271" i="51" s="1"/>
  <c r="AB257" i="51"/>
  <c r="AB271" i="51" s="1"/>
  <c r="AA257" i="51"/>
  <c r="AA271" i="51" s="1"/>
  <c r="Z257" i="51"/>
  <c r="Z271" i="51" s="1"/>
  <c r="Y257" i="51"/>
  <c r="Y271" i="51" s="1"/>
  <c r="X257" i="51"/>
  <c r="X271" i="51" s="1"/>
  <c r="W257" i="51"/>
  <c r="W271" i="51" s="1"/>
  <c r="V257" i="51"/>
  <c r="V271" i="51" s="1"/>
  <c r="U257" i="51"/>
  <c r="U271" i="51" s="1"/>
  <c r="T257" i="51"/>
  <c r="T271" i="51" s="1"/>
  <c r="S257" i="51"/>
  <c r="S271" i="51" s="1"/>
  <c r="R257" i="51"/>
  <c r="R271" i="51" s="1"/>
  <c r="Q257" i="51"/>
  <c r="Q271" i="51" s="1"/>
  <c r="P257" i="51"/>
  <c r="P271" i="51" s="1"/>
  <c r="O257" i="51"/>
  <c r="O271" i="51" s="1"/>
  <c r="N257" i="51"/>
  <c r="N271" i="51" s="1"/>
  <c r="M257" i="51"/>
  <c r="M271" i="51" s="1"/>
  <c r="L257" i="51"/>
  <c r="L271" i="51" s="1"/>
  <c r="K257" i="51"/>
  <c r="K271" i="51" s="1"/>
  <c r="J257" i="51"/>
  <c r="J271" i="51" s="1"/>
  <c r="I257" i="51"/>
  <c r="I271" i="51" s="1"/>
  <c r="H257" i="51"/>
  <c r="H271" i="51" s="1"/>
  <c r="G257" i="51"/>
  <c r="G271" i="51" s="1"/>
  <c r="F257" i="51"/>
  <c r="F271" i="51" s="1"/>
  <c r="E257" i="51"/>
  <c r="E271" i="51" s="1"/>
  <c r="D257" i="51"/>
  <c r="D271" i="51" s="1"/>
  <c r="C257" i="51"/>
  <c r="C271" i="51" s="1"/>
  <c r="B257" i="51"/>
  <c r="B271" i="51" s="1"/>
  <c r="BI256" i="51"/>
  <c r="BI270" i="51" s="1"/>
  <c r="BH256" i="51"/>
  <c r="BH270" i="51" s="1"/>
  <c r="BG256" i="51"/>
  <c r="BG270" i="51" s="1"/>
  <c r="BF256" i="51"/>
  <c r="BF270" i="51" s="1"/>
  <c r="BE256" i="51"/>
  <c r="BE270" i="51" s="1"/>
  <c r="BD256" i="51"/>
  <c r="BD270" i="51" s="1"/>
  <c r="BC256" i="51"/>
  <c r="BC270" i="51" s="1"/>
  <c r="BB256" i="51"/>
  <c r="BB270" i="51" s="1"/>
  <c r="BA256" i="51"/>
  <c r="BA270" i="51" s="1"/>
  <c r="AZ256" i="51"/>
  <c r="AZ270" i="51" s="1"/>
  <c r="AY256" i="51"/>
  <c r="AY270" i="51" s="1"/>
  <c r="AX256" i="51"/>
  <c r="AX270" i="51" s="1"/>
  <c r="AW256" i="51"/>
  <c r="AW270" i="51" s="1"/>
  <c r="AV256" i="51"/>
  <c r="AV270" i="51" s="1"/>
  <c r="AU256" i="51"/>
  <c r="AU270" i="51" s="1"/>
  <c r="AT256" i="51"/>
  <c r="AT270" i="51" s="1"/>
  <c r="AS256" i="51"/>
  <c r="AS270" i="51" s="1"/>
  <c r="AR256" i="51"/>
  <c r="AR270" i="51" s="1"/>
  <c r="AQ256" i="51"/>
  <c r="AQ270" i="51" s="1"/>
  <c r="AP256" i="51"/>
  <c r="AP270" i="51" s="1"/>
  <c r="AO256" i="51"/>
  <c r="AO270" i="51" s="1"/>
  <c r="AN256" i="51"/>
  <c r="AN270" i="51" s="1"/>
  <c r="AM256" i="51"/>
  <c r="AM270" i="51" s="1"/>
  <c r="AL256" i="51"/>
  <c r="AL270" i="51" s="1"/>
  <c r="AK256" i="51"/>
  <c r="AK270" i="51" s="1"/>
  <c r="AJ256" i="51"/>
  <c r="AJ270" i="51" s="1"/>
  <c r="AI256" i="51"/>
  <c r="AI270" i="51" s="1"/>
  <c r="AH256" i="51"/>
  <c r="AH270" i="51" s="1"/>
  <c r="AG256" i="51"/>
  <c r="AG270" i="51" s="1"/>
  <c r="AF256" i="51"/>
  <c r="AF270" i="51" s="1"/>
  <c r="AE256" i="51"/>
  <c r="AE270" i="51" s="1"/>
  <c r="AD256" i="51"/>
  <c r="AD270" i="51" s="1"/>
  <c r="AC256" i="51"/>
  <c r="AC270" i="51" s="1"/>
  <c r="AB256" i="51"/>
  <c r="AB270" i="51" s="1"/>
  <c r="AA256" i="51"/>
  <c r="AA270" i="51" s="1"/>
  <c r="Z256" i="51"/>
  <c r="Z270" i="51" s="1"/>
  <c r="Y256" i="51"/>
  <c r="Y270" i="51" s="1"/>
  <c r="X256" i="51"/>
  <c r="X270" i="51" s="1"/>
  <c r="W256" i="51"/>
  <c r="W270" i="51" s="1"/>
  <c r="V256" i="51"/>
  <c r="V270" i="51" s="1"/>
  <c r="U256" i="51"/>
  <c r="U270" i="51" s="1"/>
  <c r="T256" i="51"/>
  <c r="T270" i="51" s="1"/>
  <c r="S256" i="51"/>
  <c r="S270" i="51" s="1"/>
  <c r="R256" i="51"/>
  <c r="R270" i="51" s="1"/>
  <c r="Q256" i="51"/>
  <c r="Q270" i="51" s="1"/>
  <c r="P256" i="51"/>
  <c r="P270" i="51" s="1"/>
  <c r="O256" i="51"/>
  <c r="O270" i="51" s="1"/>
  <c r="N256" i="51"/>
  <c r="N270" i="51" s="1"/>
  <c r="M256" i="51"/>
  <c r="M270" i="51" s="1"/>
  <c r="L256" i="51"/>
  <c r="L270" i="51" s="1"/>
  <c r="K256" i="51"/>
  <c r="K270" i="51" s="1"/>
  <c r="J256" i="51"/>
  <c r="J270" i="51" s="1"/>
  <c r="I256" i="51"/>
  <c r="I270" i="51" s="1"/>
  <c r="H256" i="51"/>
  <c r="H270" i="51" s="1"/>
  <c r="G256" i="51"/>
  <c r="G270" i="51" s="1"/>
  <c r="F256" i="51"/>
  <c r="F270" i="51" s="1"/>
  <c r="E256" i="51"/>
  <c r="E270" i="51" s="1"/>
  <c r="D256" i="51"/>
  <c r="D270" i="51" s="1"/>
  <c r="C256" i="51"/>
  <c r="C270" i="51" s="1"/>
  <c r="B256" i="51"/>
  <c r="B270" i="51" s="1"/>
  <c r="BI255" i="51"/>
  <c r="BI269" i="51" s="1"/>
  <c r="BH255" i="51"/>
  <c r="BH269" i="51" s="1"/>
  <c r="BG255" i="51"/>
  <c r="BG269" i="51" s="1"/>
  <c r="BF255" i="51"/>
  <c r="BF269" i="51" s="1"/>
  <c r="BE255" i="51"/>
  <c r="BE269" i="51" s="1"/>
  <c r="BD255" i="51"/>
  <c r="BD269" i="51" s="1"/>
  <c r="BC255" i="51"/>
  <c r="BC269" i="51" s="1"/>
  <c r="BB255" i="51"/>
  <c r="BB269" i="51" s="1"/>
  <c r="BA255" i="51"/>
  <c r="BA269" i="51" s="1"/>
  <c r="AZ255" i="51"/>
  <c r="AZ269" i="51" s="1"/>
  <c r="AY255" i="51"/>
  <c r="AY269" i="51" s="1"/>
  <c r="AX255" i="51"/>
  <c r="AX269" i="51" s="1"/>
  <c r="AW255" i="51"/>
  <c r="AW269" i="51" s="1"/>
  <c r="AV255" i="51"/>
  <c r="AV269" i="51" s="1"/>
  <c r="AU255" i="51"/>
  <c r="AU269" i="51" s="1"/>
  <c r="AT255" i="51"/>
  <c r="AT269" i="51" s="1"/>
  <c r="AS255" i="51"/>
  <c r="AS269" i="51" s="1"/>
  <c r="AR255" i="51"/>
  <c r="AR269" i="51" s="1"/>
  <c r="AQ255" i="51"/>
  <c r="AQ269" i="51" s="1"/>
  <c r="AP255" i="51"/>
  <c r="AP269" i="51" s="1"/>
  <c r="AO255" i="51"/>
  <c r="AO269" i="51" s="1"/>
  <c r="AN255" i="51"/>
  <c r="AN269" i="51" s="1"/>
  <c r="AM255" i="51"/>
  <c r="AM269" i="51" s="1"/>
  <c r="AL255" i="51"/>
  <c r="AL269" i="51" s="1"/>
  <c r="AK255" i="51"/>
  <c r="AK269" i="51" s="1"/>
  <c r="AJ255" i="51"/>
  <c r="AJ269" i="51" s="1"/>
  <c r="AI255" i="51"/>
  <c r="AI269" i="51" s="1"/>
  <c r="AH255" i="51"/>
  <c r="AH269" i="51" s="1"/>
  <c r="AG255" i="51"/>
  <c r="AG269" i="51" s="1"/>
  <c r="AF255" i="51"/>
  <c r="AF269" i="51" s="1"/>
  <c r="AE255" i="51"/>
  <c r="AE269" i="51" s="1"/>
  <c r="AD255" i="51"/>
  <c r="AD269" i="51" s="1"/>
  <c r="AC255" i="51"/>
  <c r="AC269" i="51" s="1"/>
  <c r="AB255" i="51"/>
  <c r="AB269" i="51" s="1"/>
  <c r="AA255" i="51"/>
  <c r="AA269" i="51" s="1"/>
  <c r="Z255" i="51"/>
  <c r="Z269" i="51" s="1"/>
  <c r="Y255" i="51"/>
  <c r="Y269" i="51" s="1"/>
  <c r="X255" i="51"/>
  <c r="X269" i="51" s="1"/>
  <c r="W255" i="51"/>
  <c r="W269" i="51" s="1"/>
  <c r="V255" i="51"/>
  <c r="V269" i="51" s="1"/>
  <c r="U255" i="51"/>
  <c r="U269" i="51" s="1"/>
  <c r="T255" i="51"/>
  <c r="T269" i="51" s="1"/>
  <c r="S255" i="51"/>
  <c r="S269" i="51" s="1"/>
  <c r="R255" i="51"/>
  <c r="R269" i="51" s="1"/>
  <c r="Q255" i="51"/>
  <c r="Q269" i="51" s="1"/>
  <c r="P255" i="51"/>
  <c r="P269" i="51" s="1"/>
  <c r="O255" i="51"/>
  <c r="O269" i="51" s="1"/>
  <c r="N255" i="51"/>
  <c r="N269" i="51" s="1"/>
  <c r="M255" i="51"/>
  <c r="M269" i="51" s="1"/>
  <c r="L255" i="51"/>
  <c r="L269" i="51" s="1"/>
  <c r="K255" i="51"/>
  <c r="K269" i="51" s="1"/>
  <c r="J255" i="51"/>
  <c r="J269" i="51" s="1"/>
  <c r="I255" i="51"/>
  <c r="I269" i="51" s="1"/>
  <c r="H255" i="51"/>
  <c r="H269" i="51" s="1"/>
  <c r="G255" i="51"/>
  <c r="G269" i="51" s="1"/>
  <c r="F255" i="51"/>
  <c r="F269" i="51" s="1"/>
  <c r="E255" i="51"/>
  <c r="E269" i="51" s="1"/>
  <c r="D255" i="51"/>
  <c r="D269" i="51" s="1"/>
  <c r="C255" i="51"/>
  <c r="C269" i="51" s="1"/>
  <c r="B255" i="51"/>
  <c r="B269" i="51" s="1"/>
  <c r="BI254" i="51"/>
  <c r="BI268" i="51" s="1"/>
  <c r="BH254" i="51"/>
  <c r="BH268" i="51" s="1"/>
  <c r="BG254" i="51"/>
  <c r="BG268" i="51" s="1"/>
  <c r="BF254" i="51"/>
  <c r="BF268" i="51" s="1"/>
  <c r="BE254" i="51"/>
  <c r="BE268" i="51" s="1"/>
  <c r="BD254" i="51"/>
  <c r="BD268" i="51" s="1"/>
  <c r="BC254" i="51"/>
  <c r="BC268" i="51" s="1"/>
  <c r="BB254" i="51"/>
  <c r="BB268" i="51" s="1"/>
  <c r="BA254" i="51"/>
  <c r="BA268" i="51" s="1"/>
  <c r="AZ254" i="51"/>
  <c r="AZ268" i="51" s="1"/>
  <c r="AY254" i="51"/>
  <c r="AY268" i="51" s="1"/>
  <c r="AX254" i="51"/>
  <c r="AX268" i="51" s="1"/>
  <c r="AW254" i="51"/>
  <c r="AW268" i="51" s="1"/>
  <c r="AV254" i="51"/>
  <c r="AV268" i="51" s="1"/>
  <c r="AU254" i="51"/>
  <c r="AU268" i="51" s="1"/>
  <c r="AT254" i="51"/>
  <c r="AT268" i="51" s="1"/>
  <c r="AS254" i="51"/>
  <c r="AS268" i="51" s="1"/>
  <c r="AR254" i="51"/>
  <c r="AR268" i="51" s="1"/>
  <c r="AQ254" i="51"/>
  <c r="AQ268" i="51" s="1"/>
  <c r="AP254" i="51"/>
  <c r="AP268" i="51" s="1"/>
  <c r="AO254" i="51"/>
  <c r="AO268" i="51" s="1"/>
  <c r="AN254" i="51"/>
  <c r="AN268" i="51" s="1"/>
  <c r="AM254" i="51"/>
  <c r="AM268" i="51" s="1"/>
  <c r="AL254" i="51"/>
  <c r="AL268" i="51" s="1"/>
  <c r="AK254" i="51"/>
  <c r="AK268" i="51" s="1"/>
  <c r="AJ254" i="51"/>
  <c r="AJ268" i="51" s="1"/>
  <c r="AI254" i="51"/>
  <c r="AI268" i="51" s="1"/>
  <c r="AH254" i="51"/>
  <c r="AH268" i="51" s="1"/>
  <c r="AG254" i="51"/>
  <c r="AG268" i="51" s="1"/>
  <c r="AF254" i="51"/>
  <c r="AF268" i="51" s="1"/>
  <c r="AE254" i="51"/>
  <c r="AE268" i="51" s="1"/>
  <c r="AD254" i="51"/>
  <c r="AD268" i="51" s="1"/>
  <c r="AC254" i="51"/>
  <c r="AC268" i="51" s="1"/>
  <c r="AB254" i="51"/>
  <c r="AB268" i="51" s="1"/>
  <c r="AA254" i="51"/>
  <c r="AA268" i="51" s="1"/>
  <c r="Z254" i="51"/>
  <c r="Z268" i="51" s="1"/>
  <c r="Y254" i="51"/>
  <c r="Y268" i="51" s="1"/>
  <c r="X254" i="51"/>
  <c r="X268" i="51" s="1"/>
  <c r="W254" i="51"/>
  <c r="W268" i="51" s="1"/>
  <c r="V254" i="51"/>
  <c r="V268" i="51" s="1"/>
  <c r="U254" i="51"/>
  <c r="U268" i="51" s="1"/>
  <c r="T254" i="51"/>
  <c r="T268" i="51" s="1"/>
  <c r="S254" i="51"/>
  <c r="S268" i="51" s="1"/>
  <c r="R254" i="51"/>
  <c r="R268" i="51" s="1"/>
  <c r="Q254" i="51"/>
  <c r="Q268" i="51" s="1"/>
  <c r="P254" i="51"/>
  <c r="P268" i="51" s="1"/>
  <c r="O254" i="51"/>
  <c r="O268" i="51" s="1"/>
  <c r="N254" i="51"/>
  <c r="N268" i="51" s="1"/>
  <c r="M254" i="51"/>
  <c r="M268" i="51" s="1"/>
  <c r="L254" i="51"/>
  <c r="L268" i="51" s="1"/>
  <c r="K254" i="51"/>
  <c r="K268" i="51" s="1"/>
  <c r="J254" i="51"/>
  <c r="J268" i="51" s="1"/>
  <c r="I254" i="51"/>
  <c r="I268" i="51" s="1"/>
  <c r="H254" i="51"/>
  <c r="H268" i="51" s="1"/>
  <c r="G254" i="51"/>
  <c r="G268" i="51" s="1"/>
  <c r="F254" i="51"/>
  <c r="F268" i="51" s="1"/>
  <c r="E254" i="51"/>
  <c r="E268" i="51" s="1"/>
  <c r="D254" i="51"/>
  <c r="D268" i="51" s="1"/>
  <c r="C254" i="51"/>
  <c r="C268" i="51" s="1"/>
  <c r="B254" i="51"/>
  <c r="B268" i="51" s="1"/>
  <c r="BI253" i="51"/>
  <c r="BI267" i="51" s="1"/>
  <c r="BH253" i="51"/>
  <c r="BH267" i="51" s="1"/>
  <c r="BG253" i="51"/>
  <c r="BG267" i="51" s="1"/>
  <c r="BF253" i="51"/>
  <c r="BF267" i="51" s="1"/>
  <c r="BE253" i="51"/>
  <c r="BE267" i="51" s="1"/>
  <c r="BD253" i="51"/>
  <c r="BD267" i="51" s="1"/>
  <c r="BC253" i="51"/>
  <c r="BC267" i="51" s="1"/>
  <c r="BB253" i="51"/>
  <c r="BB267" i="51" s="1"/>
  <c r="BA253" i="51"/>
  <c r="BA267" i="51" s="1"/>
  <c r="AZ253" i="51"/>
  <c r="AZ267" i="51" s="1"/>
  <c r="AY253" i="51"/>
  <c r="AY267" i="51" s="1"/>
  <c r="AX253" i="51"/>
  <c r="AX267" i="51" s="1"/>
  <c r="AW253" i="51"/>
  <c r="AW267" i="51" s="1"/>
  <c r="AV253" i="51"/>
  <c r="AV267" i="51" s="1"/>
  <c r="AU253" i="51"/>
  <c r="AU267" i="51" s="1"/>
  <c r="AT253" i="51"/>
  <c r="AT267" i="51" s="1"/>
  <c r="AS253" i="51"/>
  <c r="AS267" i="51" s="1"/>
  <c r="AR253" i="51"/>
  <c r="AR267" i="51" s="1"/>
  <c r="AQ253" i="51"/>
  <c r="AQ267" i="51" s="1"/>
  <c r="AP253" i="51"/>
  <c r="AP267" i="51" s="1"/>
  <c r="AO253" i="51"/>
  <c r="AO267" i="51" s="1"/>
  <c r="AN253" i="51"/>
  <c r="AN267" i="51" s="1"/>
  <c r="AM253" i="51"/>
  <c r="AM267" i="51" s="1"/>
  <c r="AL253" i="51"/>
  <c r="AL267" i="51" s="1"/>
  <c r="AK253" i="51"/>
  <c r="AK267" i="51" s="1"/>
  <c r="AJ253" i="51"/>
  <c r="AJ267" i="51" s="1"/>
  <c r="AI253" i="51"/>
  <c r="AI267" i="51" s="1"/>
  <c r="AH253" i="51"/>
  <c r="AH267" i="51" s="1"/>
  <c r="AG253" i="51"/>
  <c r="AG267" i="51" s="1"/>
  <c r="AF253" i="51"/>
  <c r="AF267" i="51" s="1"/>
  <c r="AE253" i="51"/>
  <c r="AE267" i="51" s="1"/>
  <c r="AD253" i="51"/>
  <c r="AD267" i="51" s="1"/>
  <c r="AC253" i="51"/>
  <c r="AC267" i="51" s="1"/>
  <c r="AB253" i="51"/>
  <c r="AB267" i="51" s="1"/>
  <c r="AA253" i="51"/>
  <c r="AA267" i="51" s="1"/>
  <c r="Z253" i="51"/>
  <c r="Z267" i="51" s="1"/>
  <c r="Y253" i="51"/>
  <c r="Y267" i="51" s="1"/>
  <c r="X253" i="51"/>
  <c r="X267" i="51" s="1"/>
  <c r="W253" i="51"/>
  <c r="W267" i="51" s="1"/>
  <c r="V253" i="51"/>
  <c r="V267" i="51" s="1"/>
  <c r="U253" i="51"/>
  <c r="U267" i="51" s="1"/>
  <c r="T253" i="51"/>
  <c r="T267" i="51" s="1"/>
  <c r="S253" i="51"/>
  <c r="S267" i="51" s="1"/>
  <c r="R253" i="51"/>
  <c r="R267" i="51" s="1"/>
  <c r="Q253" i="51"/>
  <c r="Q267" i="51" s="1"/>
  <c r="P253" i="51"/>
  <c r="P267" i="51" s="1"/>
  <c r="O253" i="51"/>
  <c r="O267" i="51" s="1"/>
  <c r="N253" i="51"/>
  <c r="N267" i="51" s="1"/>
  <c r="M253" i="51"/>
  <c r="M267" i="51" s="1"/>
  <c r="L253" i="51"/>
  <c r="L267" i="51" s="1"/>
  <c r="K253" i="51"/>
  <c r="K267" i="51" s="1"/>
  <c r="J253" i="51"/>
  <c r="J267" i="51" s="1"/>
  <c r="I253" i="51"/>
  <c r="I267" i="51" s="1"/>
  <c r="H253" i="51"/>
  <c r="H267" i="51" s="1"/>
  <c r="G253" i="51"/>
  <c r="G267" i="51" s="1"/>
  <c r="F253" i="51"/>
  <c r="F267" i="51" s="1"/>
  <c r="E253" i="51"/>
  <c r="E267" i="51" s="1"/>
  <c r="D253" i="51"/>
  <c r="D267" i="51" s="1"/>
  <c r="C253" i="51"/>
  <c r="C267" i="51" s="1"/>
  <c r="B253" i="51"/>
  <c r="B267" i="51" s="1"/>
  <c r="BI252" i="51"/>
  <c r="BI266" i="51" s="1"/>
  <c r="BH252" i="51"/>
  <c r="BH266" i="51" s="1"/>
  <c r="BG252" i="51"/>
  <c r="BG266" i="51" s="1"/>
  <c r="BF252" i="51"/>
  <c r="BF266" i="51" s="1"/>
  <c r="BE252" i="51"/>
  <c r="BE266" i="51" s="1"/>
  <c r="BD252" i="51"/>
  <c r="BD266" i="51" s="1"/>
  <c r="BC252" i="51"/>
  <c r="BC266" i="51" s="1"/>
  <c r="BB252" i="51"/>
  <c r="BB266" i="51" s="1"/>
  <c r="BA252" i="51"/>
  <c r="BA266" i="51" s="1"/>
  <c r="AZ252" i="51"/>
  <c r="AZ266" i="51" s="1"/>
  <c r="AY252" i="51"/>
  <c r="AY266" i="51" s="1"/>
  <c r="AX252" i="51"/>
  <c r="AX266" i="51" s="1"/>
  <c r="AW252" i="51"/>
  <c r="AW266" i="51" s="1"/>
  <c r="AV252" i="51"/>
  <c r="AV266" i="51" s="1"/>
  <c r="AU252" i="51"/>
  <c r="AU266" i="51" s="1"/>
  <c r="AT252" i="51"/>
  <c r="AT266" i="51" s="1"/>
  <c r="AS252" i="51"/>
  <c r="AS266" i="51" s="1"/>
  <c r="AR252" i="51"/>
  <c r="AR266" i="51" s="1"/>
  <c r="AQ252" i="51"/>
  <c r="AQ266" i="51" s="1"/>
  <c r="AP252" i="51"/>
  <c r="AP266" i="51" s="1"/>
  <c r="AO252" i="51"/>
  <c r="AO266" i="51" s="1"/>
  <c r="AN252" i="51"/>
  <c r="AN266" i="51" s="1"/>
  <c r="AM252" i="51"/>
  <c r="AM266" i="51" s="1"/>
  <c r="AL252" i="51"/>
  <c r="AL266" i="51" s="1"/>
  <c r="AK252" i="51"/>
  <c r="AK266" i="51" s="1"/>
  <c r="AJ252" i="51"/>
  <c r="AJ266" i="51" s="1"/>
  <c r="AI252" i="51"/>
  <c r="AI266" i="51" s="1"/>
  <c r="AH252" i="51"/>
  <c r="AH266" i="51" s="1"/>
  <c r="AG252" i="51"/>
  <c r="AG266" i="51" s="1"/>
  <c r="AF252" i="51"/>
  <c r="AF266" i="51" s="1"/>
  <c r="AE252" i="51"/>
  <c r="AE266" i="51" s="1"/>
  <c r="AD252" i="51"/>
  <c r="AD266" i="51" s="1"/>
  <c r="AC252" i="51"/>
  <c r="AC266" i="51" s="1"/>
  <c r="AB252" i="51"/>
  <c r="AB266" i="51" s="1"/>
  <c r="AA252" i="51"/>
  <c r="AA266" i="51" s="1"/>
  <c r="Z252" i="51"/>
  <c r="Z266" i="51" s="1"/>
  <c r="Y252" i="51"/>
  <c r="Y266" i="51" s="1"/>
  <c r="X252" i="51"/>
  <c r="X266" i="51" s="1"/>
  <c r="W252" i="51"/>
  <c r="W266" i="51" s="1"/>
  <c r="V252" i="51"/>
  <c r="V266" i="51" s="1"/>
  <c r="U252" i="51"/>
  <c r="U266" i="51" s="1"/>
  <c r="T252" i="51"/>
  <c r="T266" i="51" s="1"/>
  <c r="S252" i="51"/>
  <c r="S266" i="51" s="1"/>
  <c r="R252" i="51"/>
  <c r="R266" i="51" s="1"/>
  <c r="Q252" i="51"/>
  <c r="Q266" i="51" s="1"/>
  <c r="P252" i="51"/>
  <c r="P266" i="51" s="1"/>
  <c r="O252" i="51"/>
  <c r="O266" i="51" s="1"/>
  <c r="N252" i="51"/>
  <c r="N266" i="51" s="1"/>
  <c r="M252" i="51"/>
  <c r="M266" i="51" s="1"/>
  <c r="L252" i="51"/>
  <c r="L266" i="51" s="1"/>
  <c r="K252" i="51"/>
  <c r="K266" i="51" s="1"/>
  <c r="J252" i="51"/>
  <c r="J266" i="51" s="1"/>
  <c r="I252" i="51"/>
  <c r="I266" i="51" s="1"/>
  <c r="H252" i="51"/>
  <c r="H266" i="51" s="1"/>
  <c r="G252" i="51"/>
  <c r="G266" i="51" s="1"/>
  <c r="F252" i="51"/>
  <c r="F266" i="51" s="1"/>
  <c r="E252" i="51"/>
  <c r="E266" i="51" s="1"/>
  <c r="D252" i="51"/>
  <c r="D266" i="51" s="1"/>
  <c r="C252" i="51"/>
  <c r="C266" i="51" s="1"/>
  <c r="B252" i="51"/>
  <c r="B266" i="51" s="1"/>
  <c r="BI251" i="51"/>
  <c r="BI265" i="51" s="1"/>
  <c r="BH251" i="51"/>
  <c r="BH265" i="51" s="1"/>
  <c r="BG251" i="51"/>
  <c r="BG265" i="51" s="1"/>
  <c r="BF251" i="51"/>
  <c r="BF265" i="51" s="1"/>
  <c r="BE251" i="51"/>
  <c r="BE265" i="51" s="1"/>
  <c r="BD251" i="51"/>
  <c r="BD265" i="51" s="1"/>
  <c r="BC251" i="51"/>
  <c r="BC265" i="51" s="1"/>
  <c r="BB251" i="51"/>
  <c r="BB265" i="51" s="1"/>
  <c r="BA251" i="51"/>
  <c r="BA265" i="51" s="1"/>
  <c r="AZ251" i="51"/>
  <c r="AZ265" i="51" s="1"/>
  <c r="AY251" i="51"/>
  <c r="AY265" i="51" s="1"/>
  <c r="AX251" i="51"/>
  <c r="AX265" i="51" s="1"/>
  <c r="AW251" i="51"/>
  <c r="AW265" i="51" s="1"/>
  <c r="AV251" i="51"/>
  <c r="AV265" i="51" s="1"/>
  <c r="AU251" i="51"/>
  <c r="AU265" i="51" s="1"/>
  <c r="AT251" i="51"/>
  <c r="AT265" i="51" s="1"/>
  <c r="AS251" i="51"/>
  <c r="AS265" i="51" s="1"/>
  <c r="AR251" i="51"/>
  <c r="AR265" i="51" s="1"/>
  <c r="AQ251" i="51"/>
  <c r="AQ265" i="51" s="1"/>
  <c r="AP251" i="51"/>
  <c r="AP265" i="51" s="1"/>
  <c r="AO251" i="51"/>
  <c r="AO265" i="51" s="1"/>
  <c r="AN251" i="51"/>
  <c r="AN265" i="51" s="1"/>
  <c r="AM251" i="51"/>
  <c r="AM265" i="51" s="1"/>
  <c r="AL251" i="51"/>
  <c r="AL265" i="51" s="1"/>
  <c r="AK251" i="51"/>
  <c r="AK265" i="51" s="1"/>
  <c r="AJ251" i="51"/>
  <c r="AJ265" i="51" s="1"/>
  <c r="AI251" i="51"/>
  <c r="AI265" i="51" s="1"/>
  <c r="AH251" i="51"/>
  <c r="AH265" i="51" s="1"/>
  <c r="AG251" i="51"/>
  <c r="AG265" i="51" s="1"/>
  <c r="AF251" i="51"/>
  <c r="AF265" i="51" s="1"/>
  <c r="AE251" i="51"/>
  <c r="AE265" i="51" s="1"/>
  <c r="AD251" i="51"/>
  <c r="AD265" i="51" s="1"/>
  <c r="AC251" i="51"/>
  <c r="AC265" i="51" s="1"/>
  <c r="AB251" i="51"/>
  <c r="AB265" i="51" s="1"/>
  <c r="AA251" i="51"/>
  <c r="AA265" i="51" s="1"/>
  <c r="Z251" i="51"/>
  <c r="Z265" i="51" s="1"/>
  <c r="Y251" i="51"/>
  <c r="Y265" i="51" s="1"/>
  <c r="X251" i="51"/>
  <c r="X265" i="51" s="1"/>
  <c r="W251" i="51"/>
  <c r="W265" i="51" s="1"/>
  <c r="V251" i="51"/>
  <c r="V265" i="51" s="1"/>
  <c r="U251" i="51"/>
  <c r="U265" i="51" s="1"/>
  <c r="T251" i="51"/>
  <c r="T265" i="51" s="1"/>
  <c r="S251" i="51"/>
  <c r="S265" i="51" s="1"/>
  <c r="R251" i="51"/>
  <c r="R265" i="51" s="1"/>
  <c r="Q251" i="51"/>
  <c r="Q265" i="51" s="1"/>
  <c r="P251" i="51"/>
  <c r="P265" i="51" s="1"/>
  <c r="O251" i="51"/>
  <c r="O265" i="51" s="1"/>
  <c r="N251" i="51"/>
  <c r="N265" i="51" s="1"/>
  <c r="M251" i="51"/>
  <c r="M265" i="51" s="1"/>
  <c r="L251" i="51"/>
  <c r="L265" i="51" s="1"/>
  <c r="K251" i="51"/>
  <c r="K265" i="51" s="1"/>
  <c r="J251" i="51"/>
  <c r="J265" i="51" s="1"/>
  <c r="I251" i="51"/>
  <c r="I265" i="51" s="1"/>
  <c r="H251" i="51"/>
  <c r="H265" i="51" s="1"/>
  <c r="G251" i="51"/>
  <c r="G265" i="51" s="1"/>
  <c r="F251" i="51"/>
  <c r="F265" i="51" s="1"/>
  <c r="E251" i="51"/>
  <c r="E265" i="51" s="1"/>
  <c r="D251" i="51"/>
  <c r="D265" i="51" s="1"/>
  <c r="C251" i="51"/>
  <c r="C265" i="51" s="1"/>
  <c r="B251" i="51"/>
  <c r="B265" i="51" s="1"/>
  <c r="BI250" i="51"/>
  <c r="BI264" i="51" s="1"/>
  <c r="BH250" i="51"/>
  <c r="BH264" i="51" s="1"/>
  <c r="BG250" i="51"/>
  <c r="BG264" i="51" s="1"/>
  <c r="BF250" i="51"/>
  <c r="BF264" i="51" s="1"/>
  <c r="BE250" i="51"/>
  <c r="BE264" i="51" s="1"/>
  <c r="BD250" i="51"/>
  <c r="BD264" i="51" s="1"/>
  <c r="BC250" i="51"/>
  <c r="BC264" i="51" s="1"/>
  <c r="BB250" i="51"/>
  <c r="BB264" i="51" s="1"/>
  <c r="BA250" i="51"/>
  <c r="BA264" i="51" s="1"/>
  <c r="AZ250" i="51"/>
  <c r="AZ264" i="51" s="1"/>
  <c r="AY250" i="51"/>
  <c r="AY264" i="51" s="1"/>
  <c r="AX250" i="51"/>
  <c r="AX264" i="51" s="1"/>
  <c r="AW250" i="51"/>
  <c r="AW264" i="51" s="1"/>
  <c r="AV250" i="51"/>
  <c r="AV264" i="51" s="1"/>
  <c r="AU250" i="51"/>
  <c r="AU264" i="51" s="1"/>
  <c r="AT250" i="51"/>
  <c r="AT264" i="51" s="1"/>
  <c r="AS250" i="51"/>
  <c r="AS264" i="51" s="1"/>
  <c r="AR250" i="51"/>
  <c r="AR264" i="51" s="1"/>
  <c r="AQ250" i="51"/>
  <c r="AQ264" i="51" s="1"/>
  <c r="AP250" i="51"/>
  <c r="AP264" i="51" s="1"/>
  <c r="AO250" i="51"/>
  <c r="AO264" i="51" s="1"/>
  <c r="AN250" i="51"/>
  <c r="AN264" i="51" s="1"/>
  <c r="AM250" i="51"/>
  <c r="AM264" i="51" s="1"/>
  <c r="AL250" i="51"/>
  <c r="AL264" i="51" s="1"/>
  <c r="AK250" i="51"/>
  <c r="AK264" i="51" s="1"/>
  <c r="AJ250" i="51"/>
  <c r="AJ264" i="51" s="1"/>
  <c r="AI250" i="51"/>
  <c r="AI264" i="51" s="1"/>
  <c r="AH250" i="51"/>
  <c r="AH264" i="51" s="1"/>
  <c r="AG250" i="51"/>
  <c r="AG264" i="51" s="1"/>
  <c r="AF250" i="51"/>
  <c r="AF264" i="51" s="1"/>
  <c r="AE250" i="51"/>
  <c r="AE264" i="51" s="1"/>
  <c r="AD250" i="51"/>
  <c r="AD264" i="51" s="1"/>
  <c r="AC250" i="51"/>
  <c r="AC264" i="51" s="1"/>
  <c r="AB250" i="51"/>
  <c r="AB264" i="51" s="1"/>
  <c r="AA250" i="51"/>
  <c r="AA264" i="51" s="1"/>
  <c r="Z250" i="51"/>
  <c r="Z264" i="51" s="1"/>
  <c r="Y250" i="51"/>
  <c r="Y264" i="51" s="1"/>
  <c r="X250" i="51"/>
  <c r="X264" i="51" s="1"/>
  <c r="W250" i="51"/>
  <c r="W264" i="51" s="1"/>
  <c r="V250" i="51"/>
  <c r="V264" i="51" s="1"/>
  <c r="U250" i="51"/>
  <c r="U264" i="51" s="1"/>
  <c r="T250" i="51"/>
  <c r="T264" i="51" s="1"/>
  <c r="S250" i="51"/>
  <c r="S264" i="51" s="1"/>
  <c r="R250" i="51"/>
  <c r="R264" i="51" s="1"/>
  <c r="Q250" i="51"/>
  <c r="Q264" i="51" s="1"/>
  <c r="P250" i="51"/>
  <c r="P264" i="51" s="1"/>
  <c r="O250" i="51"/>
  <c r="O264" i="51" s="1"/>
  <c r="N250" i="51"/>
  <c r="N264" i="51" s="1"/>
  <c r="M250" i="51"/>
  <c r="M264" i="51" s="1"/>
  <c r="L250" i="51"/>
  <c r="L264" i="51" s="1"/>
  <c r="K250" i="51"/>
  <c r="K264" i="51" s="1"/>
  <c r="J250" i="51"/>
  <c r="J264" i="51" s="1"/>
  <c r="I250" i="51"/>
  <c r="I264" i="51" s="1"/>
  <c r="H250" i="51"/>
  <c r="H264" i="51" s="1"/>
  <c r="G250" i="51"/>
  <c r="G264" i="51" s="1"/>
  <c r="F250" i="51"/>
  <c r="F264" i="51" s="1"/>
  <c r="E250" i="51"/>
  <c r="E264" i="51" s="1"/>
  <c r="D250" i="51"/>
  <c r="D264" i="51" s="1"/>
  <c r="C250" i="51"/>
  <c r="C264" i="51" s="1"/>
  <c r="B250" i="51"/>
  <c r="B264" i="51" s="1"/>
  <c r="BI249" i="51"/>
  <c r="BI263" i="51" s="1"/>
  <c r="BH249" i="51"/>
  <c r="BH263" i="51" s="1"/>
  <c r="BG249" i="51"/>
  <c r="BG263" i="51" s="1"/>
  <c r="BF249" i="51"/>
  <c r="BF263" i="51" s="1"/>
  <c r="BE249" i="51"/>
  <c r="BE263" i="51" s="1"/>
  <c r="BD249" i="51"/>
  <c r="BD263" i="51" s="1"/>
  <c r="BC249" i="51"/>
  <c r="BC263" i="51" s="1"/>
  <c r="BB249" i="51"/>
  <c r="BB263" i="51" s="1"/>
  <c r="BA249" i="51"/>
  <c r="BA263" i="51" s="1"/>
  <c r="AZ249" i="51"/>
  <c r="AZ263" i="51" s="1"/>
  <c r="AY249" i="51"/>
  <c r="AY263" i="51" s="1"/>
  <c r="AX249" i="51"/>
  <c r="AX263" i="51" s="1"/>
  <c r="AW249" i="51"/>
  <c r="AW263" i="51" s="1"/>
  <c r="AV249" i="51"/>
  <c r="AV263" i="51" s="1"/>
  <c r="AU249" i="51"/>
  <c r="AU263" i="51" s="1"/>
  <c r="AT249" i="51"/>
  <c r="AT263" i="51" s="1"/>
  <c r="AS249" i="51"/>
  <c r="AS263" i="51" s="1"/>
  <c r="AR249" i="51"/>
  <c r="AR263" i="51" s="1"/>
  <c r="AQ249" i="51"/>
  <c r="AQ263" i="51" s="1"/>
  <c r="AP249" i="51"/>
  <c r="AP263" i="51" s="1"/>
  <c r="AO249" i="51"/>
  <c r="AO263" i="51" s="1"/>
  <c r="AN249" i="51"/>
  <c r="AN263" i="51" s="1"/>
  <c r="AM249" i="51"/>
  <c r="AM263" i="51" s="1"/>
  <c r="AL249" i="51"/>
  <c r="AL263" i="51" s="1"/>
  <c r="AK249" i="51"/>
  <c r="AK263" i="51" s="1"/>
  <c r="AJ249" i="51"/>
  <c r="AJ263" i="51" s="1"/>
  <c r="AI249" i="51"/>
  <c r="AI263" i="51" s="1"/>
  <c r="AH249" i="51"/>
  <c r="AH263" i="51" s="1"/>
  <c r="AG249" i="51"/>
  <c r="AG263" i="51" s="1"/>
  <c r="AF249" i="51"/>
  <c r="AF263" i="51" s="1"/>
  <c r="AE249" i="51"/>
  <c r="AE263" i="51" s="1"/>
  <c r="AD249" i="51"/>
  <c r="AD263" i="51" s="1"/>
  <c r="AC249" i="51"/>
  <c r="AC263" i="51" s="1"/>
  <c r="AB249" i="51"/>
  <c r="AB263" i="51" s="1"/>
  <c r="AA249" i="51"/>
  <c r="AA263" i="51" s="1"/>
  <c r="Z249" i="51"/>
  <c r="Z263" i="51" s="1"/>
  <c r="Y249" i="51"/>
  <c r="Y263" i="51" s="1"/>
  <c r="X249" i="51"/>
  <c r="X263" i="51" s="1"/>
  <c r="W249" i="51"/>
  <c r="W263" i="51" s="1"/>
  <c r="V249" i="51"/>
  <c r="V263" i="51" s="1"/>
  <c r="U249" i="51"/>
  <c r="U263" i="51" s="1"/>
  <c r="T249" i="51"/>
  <c r="T263" i="51" s="1"/>
  <c r="S249" i="51"/>
  <c r="S263" i="51" s="1"/>
  <c r="R249" i="51"/>
  <c r="R263" i="51" s="1"/>
  <c r="Q249" i="51"/>
  <c r="Q263" i="51" s="1"/>
  <c r="P249" i="51"/>
  <c r="P263" i="51" s="1"/>
  <c r="O249" i="51"/>
  <c r="O263" i="51" s="1"/>
  <c r="N249" i="51"/>
  <c r="N263" i="51" s="1"/>
  <c r="M249" i="51"/>
  <c r="M263" i="51" s="1"/>
  <c r="L249" i="51"/>
  <c r="L263" i="51" s="1"/>
  <c r="K249" i="51"/>
  <c r="K263" i="51" s="1"/>
  <c r="J249" i="51"/>
  <c r="J263" i="51" s="1"/>
  <c r="I249" i="51"/>
  <c r="I263" i="51" s="1"/>
  <c r="H249" i="51"/>
  <c r="H263" i="51" s="1"/>
  <c r="G249" i="51"/>
  <c r="G263" i="51" s="1"/>
  <c r="F249" i="51"/>
  <c r="F263" i="51" s="1"/>
  <c r="E249" i="51"/>
  <c r="E263" i="51" s="1"/>
  <c r="D249" i="51"/>
  <c r="D263" i="51" s="1"/>
  <c r="C249" i="51"/>
  <c r="C263" i="51" s="1"/>
  <c r="B249" i="51"/>
  <c r="B263" i="51" s="1"/>
  <c r="BI248" i="51"/>
  <c r="BI262" i="51" s="1"/>
  <c r="BH248" i="51"/>
  <c r="BH262" i="51" s="1"/>
  <c r="BG248" i="51"/>
  <c r="BG262" i="51" s="1"/>
  <c r="BF248" i="51"/>
  <c r="BF262" i="51" s="1"/>
  <c r="BE248" i="51"/>
  <c r="BE262" i="51" s="1"/>
  <c r="BD248" i="51"/>
  <c r="BD262" i="51" s="1"/>
  <c r="BC248" i="51"/>
  <c r="BC262" i="51" s="1"/>
  <c r="BB248" i="51"/>
  <c r="BB262" i="51" s="1"/>
  <c r="BA248" i="51"/>
  <c r="BA262" i="51" s="1"/>
  <c r="AZ248" i="51"/>
  <c r="AZ262" i="51" s="1"/>
  <c r="AY248" i="51"/>
  <c r="AY262" i="51" s="1"/>
  <c r="AX248" i="51"/>
  <c r="AX262" i="51" s="1"/>
  <c r="AW248" i="51"/>
  <c r="AW262" i="51" s="1"/>
  <c r="AV248" i="51"/>
  <c r="AV262" i="51" s="1"/>
  <c r="AU248" i="51"/>
  <c r="AU262" i="51" s="1"/>
  <c r="AT248" i="51"/>
  <c r="AT262" i="51" s="1"/>
  <c r="AS248" i="51"/>
  <c r="AS262" i="51" s="1"/>
  <c r="AR248" i="51"/>
  <c r="AR262" i="51" s="1"/>
  <c r="AQ248" i="51"/>
  <c r="AQ262" i="51" s="1"/>
  <c r="AP248" i="51"/>
  <c r="AP262" i="51" s="1"/>
  <c r="AO248" i="51"/>
  <c r="AO262" i="51" s="1"/>
  <c r="AN248" i="51"/>
  <c r="AN262" i="51" s="1"/>
  <c r="AM248" i="51"/>
  <c r="AM262" i="51" s="1"/>
  <c r="AL248" i="51"/>
  <c r="AL262" i="51" s="1"/>
  <c r="AK248" i="51"/>
  <c r="AK262" i="51" s="1"/>
  <c r="AJ248" i="51"/>
  <c r="AJ262" i="51" s="1"/>
  <c r="AI248" i="51"/>
  <c r="AI262" i="51" s="1"/>
  <c r="AH248" i="51"/>
  <c r="AH262" i="51" s="1"/>
  <c r="AG248" i="51"/>
  <c r="AG262" i="51" s="1"/>
  <c r="AF248" i="51"/>
  <c r="AF262" i="51" s="1"/>
  <c r="AE248" i="51"/>
  <c r="AE262" i="51" s="1"/>
  <c r="AD248" i="51"/>
  <c r="AD262" i="51" s="1"/>
  <c r="AC248" i="51"/>
  <c r="AC262" i="51" s="1"/>
  <c r="AB248" i="51"/>
  <c r="AB262" i="51" s="1"/>
  <c r="AA248" i="51"/>
  <c r="AA262" i="51" s="1"/>
  <c r="Z248" i="51"/>
  <c r="Z262" i="51" s="1"/>
  <c r="Y248" i="51"/>
  <c r="Y262" i="51" s="1"/>
  <c r="X248" i="51"/>
  <c r="X262" i="51" s="1"/>
  <c r="W248" i="51"/>
  <c r="W262" i="51" s="1"/>
  <c r="V248" i="51"/>
  <c r="V262" i="51" s="1"/>
  <c r="U248" i="51"/>
  <c r="U262" i="51" s="1"/>
  <c r="T248" i="51"/>
  <c r="T262" i="51" s="1"/>
  <c r="S248" i="51"/>
  <c r="S262" i="51" s="1"/>
  <c r="R248" i="51"/>
  <c r="R262" i="51" s="1"/>
  <c r="Q248" i="51"/>
  <c r="Q262" i="51" s="1"/>
  <c r="P248" i="51"/>
  <c r="P262" i="51" s="1"/>
  <c r="O248" i="51"/>
  <c r="O262" i="51" s="1"/>
  <c r="N248" i="51"/>
  <c r="N262" i="51" s="1"/>
  <c r="M248" i="51"/>
  <c r="M262" i="51" s="1"/>
  <c r="L248" i="51"/>
  <c r="L262" i="51" s="1"/>
  <c r="K248" i="51"/>
  <c r="K262" i="51" s="1"/>
  <c r="J248" i="51"/>
  <c r="J262" i="51" s="1"/>
  <c r="I248" i="51"/>
  <c r="I262" i="51" s="1"/>
  <c r="H248" i="51"/>
  <c r="H262" i="51" s="1"/>
  <c r="G248" i="51"/>
  <c r="G262" i="51" s="1"/>
  <c r="F248" i="51"/>
  <c r="F262" i="51" s="1"/>
  <c r="E248" i="51"/>
  <c r="E262" i="51" s="1"/>
  <c r="D248" i="51"/>
  <c r="D262" i="51" s="1"/>
  <c r="C248" i="51"/>
  <c r="C262" i="51" s="1"/>
  <c r="B248" i="51"/>
  <c r="B262" i="51" s="1"/>
  <c r="C145" i="33" l="1"/>
  <c r="C144" i="33"/>
  <c r="AA135" i="57"/>
  <c r="AA136" i="57"/>
  <c r="AA140" i="57"/>
  <c r="AA211" i="57"/>
  <c r="AA133" i="57"/>
  <c r="AA219" i="57"/>
  <c r="AA141" i="57"/>
  <c r="AA212" i="57"/>
  <c r="AA134" i="57"/>
  <c r="AB80" i="57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 i="57"/>
  <c r="AA131" i="57"/>
  <c r="AA210" i="57"/>
  <c r="AA132" i="57"/>
  <c r="U4" i="1"/>
  <c r="AO223" i="57" s="1"/>
  <c r="X119" i="57"/>
  <c r="C72" i="55"/>
  <c r="C113" i="41" s="1"/>
  <c r="C120" i="41" s="1"/>
  <c r="Z118" i="57"/>
  <c r="D71" i="55"/>
  <c r="D113" i="32" s="1"/>
  <c r="D120" i="32" s="1"/>
  <c r="X118" i="57"/>
  <c r="C71" i="55"/>
  <c r="C113" i="32" s="1"/>
  <c r="C120" i="32" s="1"/>
  <c r="Y106" i="57"/>
  <c r="Y121" i="57" s="1"/>
  <c r="X121" i="57"/>
  <c r="X120" i="57"/>
  <c r="Y105" i="57"/>
  <c r="Y120" i="57" s="1"/>
  <c r="AA65" i="57"/>
  <c r="AA66" i="57" s="1"/>
  <c r="AA103" i="57" s="1"/>
  <c r="AA118" i="57" s="1"/>
  <c r="W118" i="57"/>
  <c r="AA46" i="57"/>
  <c r="W46" i="57"/>
  <c r="S48" i="57"/>
  <c r="Y46" i="57"/>
  <c r="S56" i="57"/>
  <c r="F131" i="51"/>
  <c r="G131" i="51" s="1"/>
  <c r="H131" i="51" s="1"/>
  <c r="I131" i="51" s="1"/>
  <c r="J131" i="51" s="1"/>
  <c r="C142" i="33" l="1"/>
  <c r="C143" i="33"/>
  <c r="D142" i="33"/>
  <c r="AC81" i="57"/>
  <c r="AC79" i="57"/>
  <c r="AC77" i="57"/>
  <c r="AC75" i="57"/>
  <c r="AC73" i="57"/>
  <c r="AC71" i="57"/>
  <c r="AC80" i="57"/>
  <c r="AC78" i="57"/>
  <c r="AC76" i="57"/>
  <c r="AC74" i="57"/>
  <c r="AC72" i="57"/>
  <c r="AC70" i="57"/>
  <c r="AD3" i="57"/>
  <c r="Y227" i="57"/>
  <c r="E46" i="42" s="1"/>
  <c r="E123" i="42" s="1"/>
  <c r="E173" i="33"/>
  <c r="AB212" i="57"/>
  <c r="AB134" i="57"/>
  <c r="Y231" i="57"/>
  <c r="E46" i="45" s="1"/>
  <c r="E123" i="45" s="1"/>
  <c r="E177" i="33"/>
  <c r="Y235" i="57"/>
  <c r="E46" i="49" s="1"/>
  <c r="E123" i="49" s="1"/>
  <c r="E181" i="33"/>
  <c r="Y226" i="57"/>
  <c r="E46" i="41" s="1"/>
  <c r="E123" i="41" s="1"/>
  <c r="E172" i="33"/>
  <c r="AB211" i="57"/>
  <c r="AB133" i="57"/>
  <c r="Y230" i="57"/>
  <c r="E46" i="44" s="1"/>
  <c r="E123" i="44" s="1"/>
  <c r="E176" i="33"/>
  <c r="Y234" i="57"/>
  <c r="E46" i="48" s="1"/>
  <c r="E123" i="48" s="1"/>
  <c r="E180" i="33"/>
  <c r="AB219" i="57"/>
  <c r="AB141" i="57"/>
  <c r="Y225" i="57"/>
  <c r="E46" i="32" s="1"/>
  <c r="E123" i="32" s="1"/>
  <c r="E171" i="33"/>
  <c r="AB210" i="57"/>
  <c r="AB132" i="57"/>
  <c r="Y229" i="57"/>
  <c r="E46" i="40" s="1"/>
  <c r="E123" i="40" s="1"/>
  <c r="E175" i="33"/>
  <c r="AB136" i="57"/>
  <c r="Y233" i="57"/>
  <c r="E46" i="47" s="1"/>
  <c r="E123" i="47" s="1"/>
  <c r="E179" i="33"/>
  <c r="AB140" i="57"/>
  <c r="Y224" i="57"/>
  <c r="E46" i="1" s="1"/>
  <c r="E123" i="1" s="1"/>
  <c r="E170" i="33"/>
  <c r="AB209" i="57"/>
  <c r="AB131" i="57"/>
  <c r="Y228" i="57"/>
  <c r="E46" i="43" s="1"/>
  <c r="E123" i="43" s="1"/>
  <c r="E174" i="33"/>
  <c r="AB135" i="57"/>
  <c r="Y232" i="57"/>
  <c r="E46" i="46" s="1"/>
  <c r="E123" i="46" s="1"/>
  <c r="E178" i="33"/>
  <c r="V4" i="1"/>
  <c r="AP223" i="57" s="1"/>
  <c r="S46" i="57"/>
  <c r="Z46" i="57"/>
  <c r="S58" i="57"/>
  <c r="X46" i="57"/>
  <c r="AC135" i="57" l="1"/>
  <c r="AC136" i="57"/>
  <c r="AC140" i="57"/>
  <c r="AD80" i="57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 i="57"/>
  <c r="AC133" i="57"/>
  <c r="AC137" i="57"/>
  <c r="AC219" i="57"/>
  <c r="AC141" i="57"/>
  <c r="AC212" i="57"/>
  <c r="AC134" i="57"/>
  <c r="AC142" i="57"/>
  <c r="AC209" i="57"/>
  <c r="AC131" i="57"/>
  <c r="AC210" i="57"/>
  <c r="AC132" i="57"/>
  <c r="W4" i="1"/>
  <c r="AQ223" i="57" s="1"/>
  <c r="S61" i="57"/>
  <c r="S59" i="57"/>
  <c r="W59" i="57"/>
  <c r="AA45" i="57"/>
  <c r="AE81" i="57" l="1"/>
  <c r="AE79" i="57"/>
  <c r="AE77" i="57"/>
  <c r="AE75" i="57"/>
  <c r="AE73" i="57"/>
  <c r="AE71" i="57"/>
  <c r="AE80" i="57"/>
  <c r="AE78" i="57"/>
  <c r="AE76" i="57"/>
  <c r="AE74" i="57"/>
  <c r="AE72" i="57"/>
  <c r="AE70" i="57"/>
  <c r="AF3" i="57"/>
  <c r="Z227" i="57"/>
  <c r="F46" i="42" s="1"/>
  <c r="F123" i="42" s="1"/>
  <c r="F173" i="33"/>
  <c r="AD212" i="57"/>
  <c r="AD134" i="57"/>
  <c r="Z231" i="57"/>
  <c r="F46" i="45" s="1"/>
  <c r="F123" i="45" s="1"/>
  <c r="F177" i="33"/>
  <c r="Z235" i="57"/>
  <c r="F46" i="49" s="1"/>
  <c r="F123" i="49" s="1"/>
  <c r="F181" i="33"/>
  <c r="AD142" i="57"/>
  <c r="Z226" i="57"/>
  <c r="F46" i="41" s="1"/>
  <c r="F123" i="41" s="1"/>
  <c r="F172" i="33"/>
  <c r="AD211" i="57"/>
  <c r="AD133" i="57"/>
  <c r="Z230" i="57"/>
  <c r="F46" i="44" s="1"/>
  <c r="F123" i="44" s="1"/>
  <c r="F176" i="33"/>
  <c r="AD137" i="57"/>
  <c r="Z234" i="57"/>
  <c r="F46" i="48" s="1"/>
  <c r="F123" i="48" s="1"/>
  <c r="F180" i="33"/>
  <c r="AD219" i="57"/>
  <c r="AD141" i="57"/>
  <c r="Z225" i="57"/>
  <c r="F46" i="32" s="1"/>
  <c r="F123" i="32" s="1"/>
  <c r="F171" i="33"/>
  <c r="AD210" i="57"/>
  <c r="AD132" i="57"/>
  <c r="Z229" i="57"/>
  <c r="F46" i="40" s="1"/>
  <c r="F123" i="40" s="1"/>
  <c r="F175" i="33"/>
  <c r="AD136" i="57"/>
  <c r="Z233" i="57"/>
  <c r="F46" i="47" s="1"/>
  <c r="F123" i="47" s="1"/>
  <c r="F179" i="33"/>
  <c r="AD140" i="57"/>
  <c r="Z224" i="57"/>
  <c r="F46" i="1" s="1"/>
  <c r="F123" i="1" s="1"/>
  <c r="F170" i="33"/>
  <c r="AD209" i="57"/>
  <c r="AD131" i="57"/>
  <c r="Z228" i="57"/>
  <c r="F46" i="43" s="1"/>
  <c r="F123" i="43" s="1"/>
  <c r="F174" i="33"/>
  <c r="AD135" i="57"/>
  <c r="Z232" i="57"/>
  <c r="F46" i="46" s="1"/>
  <c r="F123" i="46" s="1"/>
  <c r="F178" i="33"/>
  <c r="S88" i="57"/>
  <c r="S90" i="57" s="1"/>
  <c r="S62" i="57"/>
  <c r="Z45" i="57"/>
  <c r="M140" i="51"/>
  <c r="L140" i="51"/>
  <c r="K140" i="51"/>
  <c r="J140" i="51"/>
  <c r="I140" i="51"/>
  <c r="H140" i="51"/>
  <c r="G140" i="51"/>
  <c r="F140" i="51"/>
  <c r="E140" i="51"/>
  <c r="D140" i="51"/>
  <c r="H122" i="51"/>
  <c r="AE137" i="57" l="1"/>
  <c r="AE135" i="57"/>
  <c r="AE136" i="57"/>
  <c r="AE140" i="57"/>
  <c r="AF80" i="57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 i="57"/>
  <c r="AE133" i="57"/>
  <c r="AE219" i="57"/>
  <c r="AE141" i="57"/>
  <c r="AE212" i="57"/>
  <c r="AE134" i="57"/>
  <c r="AE138" i="57"/>
  <c r="AE142" i="57"/>
  <c r="AE209" i="57"/>
  <c r="AE131" i="57"/>
  <c r="AE210" i="57"/>
  <c r="AE132" i="57"/>
  <c r="H128" i="51"/>
  <c r="H127" i="51"/>
  <c r="H125" i="51"/>
  <c r="N140" i="51"/>
  <c r="V119" i="51"/>
  <c r="V109" i="51"/>
  <c r="V111" i="51"/>
  <c r="V113" i="51"/>
  <c r="V115" i="51"/>
  <c r="V117" i="51"/>
  <c r="C140" i="51"/>
  <c r="L121" i="51"/>
  <c r="B121" i="51"/>
  <c r="V108" i="51"/>
  <c r="V110" i="51"/>
  <c r="V112" i="51"/>
  <c r="V114" i="51"/>
  <c r="V116" i="51"/>
  <c r="V118" i="51"/>
  <c r="U99" i="57"/>
  <c r="U96" i="57"/>
  <c r="T96" i="57" s="1"/>
  <c r="U97" i="57"/>
  <c r="T97" i="57" s="1"/>
  <c r="U95" i="57"/>
  <c r="T95" i="57" s="1"/>
  <c r="U94" i="57"/>
  <c r="T94" i="57" s="1"/>
  <c r="Y45" i="57"/>
  <c r="AG81" i="57" l="1"/>
  <c r="AG79" i="57"/>
  <c r="AG77" i="57"/>
  <c r="AG75" i="57"/>
  <c r="AG73" i="57"/>
  <c r="AG71" i="57"/>
  <c r="AG80" i="57"/>
  <c r="AG78" i="57"/>
  <c r="AG76" i="57"/>
  <c r="AG74" i="57"/>
  <c r="AG72" i="57"/>
  <c r="AG70" i="57"/>
  <c r="AH3" i="57"/>
  <c r="AA227" i="57"/>
  <c r="G46" i="42" s="1"/>
  <c r="G123" i="42" s="1"/>
  <c r="G173" i="33"/>
  <c r="AF212" i="57"/>
  <c r="AF134" i="57"/>
  <c r="AA231" i="57"/>
  <c r="G46" i="45" s="1"/>
  <c r="G123" i="45" s="1"/>
  <c r="G177" i="33"/>
  <c r="AF138" i="57"/>
  <c r="AA235" i="57"/>
  <c r="G46" i="49" s="1"/>
  <c r="G123" i="49" s="1"/>
  <c r="G181" i="33"/>
  <c r="AF142" i="57"/>
  <c r="AA226" i="57"/>
  <c r="G46" i="41" s="1"/>
  <c r="G123" i="41" s="1"/>
  <c r="G172" i="33"/>
  <c r="AF211" i="57"/>
  <c r="AF133" i="57"/>
  <c r="AA230" i="57"/>
  <c r="G46" i="44" s="1"/>
  <c r="G123" i="44" s="1"/>
  <c r="G176" i="33"/>
  <c r="AF137" i="57"/>
  <c r="AA234" i="57"/>
  <c r="G46" i="48" s="1"/>
  <c r="G123" i="48" s="1"/>
  <c r="G180" i="33"/>
  <c r="AF219" i="57"/>
  <c r="AF141" i="57"/>
  <c r="AA225" i="57"/>
  <c r="G46" i="32" s="1"/>
  <c r="G123" i="32" s="1"/>
  <c r="G171" i="33"/>
  <c r="AF210" i="57"/>
  <c r="AF132" i="57"/>
  <c r="AA229" i="57"/>
  <c r="G46" i="40" s="1"/>
  <c r="G123" i="40" s="1"/>
  <c r="G175" i="33"/>
  <c r="AF136" i="57"/>
  <c r="AA233" i="57"/>
  <c r="G46" i="47" s="1"/>
  <c r="G123" i="47" s="1"/>
  <c r="G179" i="33"/>
  <c r="AF140" i="57"/>
  <c r="AA224" i="57"/>
  <c r="G46" i="1" s="1"/>
  <c r="G123" i="1" s="1"/>
  <c r="G170" i="33"/>
  <c r="AF209" i="57"/>
  <c r="AF131" i="57"/>
  <c r="AA228" i="57"/>
  <c r="G46" i="43" s="1"/>
  <c r="G123" i="43" s="1"/>
  <c r="G174" i="33"/>
  <c r="AF135" i="57"/>
  <c r="AA232" i="57"/>
  <c r="G46" i="46" s="1"/>
  <c r="G123" i="46" s="1"/>
  <c r="G178" i="33"/>
  <c r="T99" i="57"/>
  <c r="X45" i="57"/>
  <c r="AG137" i="57" l="1"/>
  <c r="AG138" i="57"/>
  <c r="AG135" i="57"/>
  <c r="AG136" i="57"/>
  <c r="AG140" i="57"/>
  <c r="AH80" i="57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 i="57"/>
  <c r="AG133" i="57"/>
  <c r="AG219" i="57"/>
  <c r="AG141" i="57"/>
  <c r="AG212" i="57"/>
  <c r="AG134" i="57"/>
  <c r="AG142" i="57"/>
  <c r="AG209" i="57"/>
  <c r="AG131" i="57"/>
  <c r="AG210" i="57"/>
  <c r="AG132" i="57"/>
  <c r="D83" i="51"/>
  <c r="G83" i="51"/>
  <c r="W45" i="57"/>
  <c r="D82" i="51"/>
  <c r="AB225" i="57" l="1"/>
  <c r="H46" i="32" s="1"/>
  <c r="H123" i="32" s="1"/>
  <c r="H171" i="33"/>
  <c r="AH210" i="57"/>
  <c r="AH132" i="57"/>
  <c r="AB229" i="57"/>
  <c r="H46" i="40" s="1"/>
  <c r="H123" i="40" s="1"/>
  <c r="H175" i="33"/>
  <c r="AH136" i="57"/>
  <c r="AB233" i="57"/>
  <c r="H46" i="47" s="1"/>
  <c r="H123" i="47" s="1"/>
  <c r="H179" i="33"/>
  <c r="AH140" i="57"/>
  <c r="AB224" i="57"/>
  <c r="H46" i="1" s="1"/>
  <c r="H123" i="1" s="1"/>
  <c r="H170" i="33"/>
  <c r="AH209" i="57"/>
  <c r="AH131" i="57"/>
  <c r="AB228" i="57"/>
  <c r="H46" i="43" s="1"/>
  <c r="H123" i="43" s="1"/>
  <c r="H174" i="33"/>
  <c r="AH135" i="57"/>
  <c r="AB232" i="57"/>
  <c r="H46" i="46" s="1"/>
  <c r="H123" i="46" s="1"/>
  <c r="H178" i="33"/>
  <c r="AI81" i="57"/>
  <c r="AI79" i="57"/>
  <c r="AI77" i="57"/>
  <c r="AI75" i="57"/>
  <c r="AI73" i="57"/>
  <c r="AI71" i="57"/>
  <c r="AI80" i="57"/>
  <c r="AI78" i="57"/>
  <c r="AI76" i="57"/>
  <c r="AI74" i="57"/>
  <c r="AI72" i="57"/>
  <c r="AI70" i="57"/>
  <c r="AJ3" i="57"/>
  <c r="AB227" i="57"/>
  <c r="H46" i="42" s="1"/>
  <c r="H123" i="42" s="1"/>
  <c r="H173" i="33"/>
  <c r="AH212" i="57"/>
  <c r="AH134" i="57"/>
  <c r="AB231" i="57"/>
  <c r="H46" i="45" s="1"/>
  <c r="H123" i="45" s="1"/>
  <c r="H177" i="33"/>
  <c r="AH138" i="57"/>
  <c r="AB235" i="57"/>
  <c r="H46" i="49" s="1"/>
  <c r="H123" i="49" s="1"/>
  <c r="H181" i="33"/>
  <c r="AH142" i="57"/>
  <c r="AB226" i="57"/>
  <c r="H46" i="41" s="1"/>
  <c r="H123" i="41" s="1"/>
  <c r="H172" i="33"/>
  <c r="AH211" i="57"/>
  <c r="AH133" i="57"/>
  <c r="AB230" i="57"/>
  <c r="H46" i="44" s="1"/>
  <c r="H123" i="44" s="1"/>
  <c r="H176" i="33"/>
  <c r="AH137" i="57"/>
  <c r="AB234" i="57"/>
  <c r="H46" i="48" s="1"/>
  <c r="H123" i="48" s="1"/>
  <c r="H180" i="33"/>
  <c r="AH219" i="57"/>
  <c r="AH141" i="57"/>
  <c r="G82" i="51"/>
  <c r="S45" i="57"/>
  <c r="AI135" i="57" l="1"/>
  <c r="AI136" i="57"/>
  <c r="AI140" i="57"/>
  <c r="AI137" i="57"/>
  <c r="AI138" i="57"/>
  <c r="AJ80" i="57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 i="57"/>
  <c r="AI133" i="57"/>
  <c r="AI219" i="57"/>
  <c r="AI141" i="57"/>
  <c r="AI212" i="57"/>
  <c r="AI134" i="57"/>
  <c r="AI142" i="57"/>
  <c r="AI209" i="57"/>
  <c r="AI131" i="57"/>
  <c r="AI139" i="57"/>
  <c r="AI210" i="57"/>
  <c r="AI132" i="57"/>
  <c r="D81" i="51"/>
  <c r="G81" i="51"/>
  <c r="G80" i="51"/>
  <c r="G79" i="51"/>
  <c r="AK81" i="57" l="1"/>
  <c r="AK79" i="57"/>
  <c r="AK77" i="57"/>
  <c r="AK75" i="57"/>
  <c r="AK73" i="57"/>
  <c r="AK71" i="57"/>
  <c r="AK80" i="57"/>
  <c r="AK78" i="57"/>
  <c r="AK76" i="57"/>
  <c r="AK74" i="57"/>
  <c r="AK72" i="57"/>
  <c r="AK70" i="57"/>
  <c r="AL3" i="57"/>
  <c r="AC227" i="57"/>
  <c r="I46" i="42" s="1"/>
  <c r="I123" i="42" s="1"/>
  <c r="I173" i="33"/>
  <c r="AJ212" i="57"/>
  <c r="AJ134" i="57"/>
  <c r="AC231" i="57"/>
  <c r="I46" i="45" s="1"/>
  <c r="I123" i="45" s="1"/>
  <c r="I177" i="33"/>
  <c r="AJ138" i="57"/>
  <c r="AC235" i="57"/>
  <c r="I46" i="49" s="1"/>
  <c r="I123" i="49" s="1"/>
  <c r="I181" i="33"/>
  <c r="AJ142" i="57"/>
  <c r="AC226" i="57"/>
  <c r="I46" i="41" s="1"/>
  <c r="I123" i="41" s="1"/>
  <c r="I172" i="33"/>
  <c r="AJ211" i="57"/>
  <c r="AJ133" i="57"/>
  <c r="AC230" i="57"/>
  <c r="I46" i="44" s="1"/>
  <c r="I123" i="44" s="1"/>
  <c r="I176" i="33"/>
  <c r="AJ137" i="57"/>
  <c r="AC234" i="57"/>
  <c r="I46" i="48" s="1"/>
  <c r="I123" i="48" s="1"/>
  <c r="I180" i="33"/>
  <c r="AJ219" i="57"/>
  <c r="AJ141" i="57"/>
  <c r="AC225" i="57"/>
  <c r="I46" i="32" s="1"/>
  <c r="I123" i="32" s="1"/>
  <c r="I171" i="33"/>
  <c r="AJ210" i="57"/>
  <c r="AJ132" i="57"/>
  <c r="AC229" i="57"/>
  <c r="I46" i="40" s="1"/>
  <c r="I123" i="40" s="1"/>
  <c r="I175" i="33"/>
  <c r="AJ136" i="57"/>
  <c r="AC233" i="57"/>
  <c r="I46" i="47" s="1"/>
  <c r="I123" i="47" s="1"/>
  <c r="I179" i="33"/>
  <c r="AJ140" i="57"/>
  <c r="AC224" i="57"/>
  <c r="I46" i="1" s="1"/>
  <c r="I123" i="1" s="1"/>
  <c r="I170" i="33"/>
  <c r="AJ209" i="57"/>
  <c r="AJ131" i="57"/>
  <c r="AC228" i="57"/>
  <c r="I46" i="43" s="1"/>
  <c r="I123" i="43" s="1"/>
  <c r="I174" i="33"/>
  <c r="AJ135" i="57"/>
  <c r="AC232" i="57"/>
  <c r="I46" i="46" s="1"/>
  <c r="I123" i="46" s="1"/>
  <c r="I178" i="33"/>
  <c r="AJ139" i="57"/>
  <c r="AI143" i="57"/>
  <c r="D79" i="51"/>
  <c r="D80" i="51"/>
  <c r="AK137" i="57" l="1"/>
  <c r="AK138" i="57"/>
  <c r="AK135" i="57"/>
  <c r="AK139" i="57"/>
  <c r="AK136" i="57"/>
  <c r="AK140" i="57"/>
  <c r="AL80" i="57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 i="57"/>
  <c r="AK133" i="57"/>
  <c r="AK219" i="57"/>
  <c r="AK141" i="57"/>
  <c r="AK212" i="57"/>
  <c r="AK134" i="57"/>
  <c r="AK142" i="57"/>
  <c r="AJ143" i="57"/>
  <c r="AK209" i="57"/>
  <c r="AK131" i="57"/>
  <c r="AK210" i="57"/>
  <c r="AK132" i="57"/>
  <c r="D78" i="51"/>
  <c r="G78" i="51"/>
  <c r="G77" i="51"/>
  <c r="G76" i="51"/>
  <c r="AK143" i="57" l="1"/>
  <c r="AM81" i="57"/>
  <c r="AM79" i="57"/>
  <c r="AM77" i="57"/>
  <c r="AM75" i="57"/>
  <c r="AM73" i="57"/>
  <c r="AM71" i="57"/>
  <c r="AM80" i="57"/>
  <c r="AM78" i="57"/>
  <c r="AM76" i="57"/>
  <c r="AM74" i="57"/>
  <c r="AM72" i="57"/>
  <c r="AM70" i="57"/>
  <c r="AN3" i="57"/>
  <c r="AD227" i="57"/>
  <c r="J46" i="42" s="1"/>
  <c r="J123" i="42" s="1"/>
  <c r="J173" i="33"/>
  <c r="AL212" i="57"/>
  <c r="AL134" i="57"/>
  <c r="AD231" i="57"/>
  <c r="J46" i="45" s="1"/>
  <c r="J123" i="45" s="1"/>
  <c r="J177" i="33"/>
  <c r="AL138" i="57"/>
  <c r="AD235" i="57"/>
  <c r="J46" i="49" s="1"/>
  <c r="J123" i="49" s="1"/>
  <c r="J181" i="33"/>
  <c r="AL142" i="57"/>
  <c r="AD226" i="57"/>
  <c r="J46" i="41" s="1"/>
  <c r="J123" i="41" s="1"/>
  <c r="J172" i="33"/>
  <c r="AL211" i="57"/>
  <c r="AL133" i="57"/>
  <c r="AD230" i="57"/>
  <c r="J46" i="44" s="1"/>
  <c r="J123" i="44" s="1"/>
  <c r="J176" i="33"/>
  <c r="AL137" i="57"/>
  <c r="AD234" i="57"/>
  <c r="J46" i="48" s="1"/>
  <c r="J123" i="48" s="1"/>
  <c r="J180" i="33"/>
  <c r="AL219" i="57"/>
  <c r="AL141" i="57"/>
  <c r="AD225" i="57"/>
  <c r="J46" i="32" s="1"/>
  <c r="J123" i="32" s="1"/>
  <c r="J171" i="33"/>
  <c r="AL210" i="57"/>
  <c r="AL132" i="57"/>
  <c r="AD229" i="57"/>
  <c r="J46" i="40" s="1"/>
  <c r="J123" i="40" s="1"/>
  <c r="J175" i="33"/>
  <c r="AL136" i="57"/>
  <c r="AD233" i="57"/>
  <c r="J46" i="47" s="1"/>
  <c r="J123" i="47" s="1"/>
  <c r="J179" i="33"/>
  <c r="AL140" i="57"/>
  <c r="AD224" i="57"/>
  <c r="J46" i="1" s="1"/>
  <c r="J123" i="1" s="1"/>
  <c r="J170" i="33"/>
  <c r="AL209" i="57"/>
  <c r="AL131" i="57"/>
  <c r="AD228" i="57"/>
  <c r="J46" i="43" s="1"/>
  <c r="J123" i="43" s="1"/>
  <c r="J174" i="33"/>
  <c r="AL135" i="57"/>
  <c r="AD232" i="57"/>
  <c r="J46" i="46" s="1"/>
  <c r="J123" i="46" s="1"/>
  <c r="J178" i="33"/>
  <c r="AL139" i="57"/>
  <c r="D76" i="51"/>
  <c r="D77" i="51"/>
  <c r="AM137" i="57" l="1"/>
  <c r="AM138" i="57"/>
  <c r="AM135" i="57"/>
  <c r="AM139" i="57"/>
  <c r="AM136" i="57"/>
  <c r="AM140" i="57"/>
  <c r="AN80" i="57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 i="57"/>
  <c r="AM133" i="57"/>
  <c r="AM219" i="57"/>
  <c r="AM141" i="57"/>
  <c r="AM212" i="57"/>
  <c r="AM134" i="57"/>
  <c r="AM142" i="57"/>
  <c r="AL143" i="57"/>
  <c r="AM209" i="57"/>
  <c r="AM131" i="57"/>
  <c r="AM210" i="57"/>
  <c r="AM132" i="57"/>
  <c r="D75" i="51"/>
  <c r="G75" i="51"/>
  <c r="G74" i="51"/>
  <c r="AO81" i="57" l="1"/>
  <c r="AO79" i="57"/>
  <c r="AO77" i="57"/>
  <c r="AO75" i="57"/>
  <c r="AO73" i="57"/>
  <c r="AO71" i="57"/>
  <c r="AO80" i="57"/>
  <c r="AO78" i="57"/>
  <c r="AO76" i="57"/>
  <c r="AO74" i="57"/>
  <c r="AO72" i="57"/>
  <c r="AO70" i="57"/>
  <c r="AP3" i="57"/>
  <c r="AE227" i="57"/>
  <c r="K46" i="42" s="1"/>
  <c r="K123" i="42" s="1"/>
  <c r="K173" i="33"/>
  <c r="AN212" i="57"/>
  <c r="AN134" i="57"/>
  <c r="AE231" i="57"/>
  <c r="K46" i="45" s="1"/>
  <c r="K123" i="45" s="1"/>
  <c r="K177" i="33"/>
  <c r="AN138" i="57"/>
  <c r="AE235" i="57"/>
  <c r="K46" i="49" s="1"/>
  <c r="K123" i="49" s="1"/>
  <c r="K181" i="33"/>
  <c r="AN142" i="57"/>
  <c r="AE226" i="57"/>
  <c r="K46" i="41" s="1"/>
  <c r="K123" i="41" s="1"/>
  <c r="K172" i="33"/>
  <c r="AN211" i="57"/>
  <c r="AN133" i="57"/>
  <c r="AE230" i="57"/>
  <c r="K46" i="44" s="1"/>
  <c r="K123" i="44" s="1"/>
  <c r="K176" i="33"/>
  <c r="AN137" i="57"/>
  <c r="AE234" i="57"/>
  <c r="K46" i="48" s="1"/>
  <c r="K123" i="48" s="1"/>
  <c r="K180" i="33"/>
  <c r="AN219" i="57"/>
  <c r="AN141" i="57"/>
  <c r="AM143" i="57"/>
  <c r="AE225" i="57"/>
  <c r="K46" i="32" s="1"/>
  <c r="K123" i="32" s="1"/>
  <c r="K171" i="33"/>
  <c r="AN210" i="57"/>
  <c r="AN132" i="57"/>
  <c r="AE229" i="57"/>
  <c r="K46" i="40" s="1"/>
  <c r="K123" i="40" s="1"/>
  <c r="K175" i="33"/>
  <c r="AN136" i="57"/>
  <c r="AE233" i="57"/>
  <c r="K46" i="47" s="1"/>
  <c r="K123" i="47" s="1"/>
  <c r="K179" i="33"/>
  <c r="AN140" i="57"/>
  <c r="AE224" i="57"/>
  <c r="K46" i="1" s="1"/>
  <c r="K123" i="1" s="1"/>
  <c r="K170" i="33"/>
  <c r="AN209" i="57"/>
  <c r="AN131" i="57"/>
  <c r="AE228" i="57"/>
  <c r="K46" i="43" s="1"/>
  <c r="K123" i="43" s="1"/>
  <c r="K174" i="33"/>
  <c r="AN135" i="57"/>
  <c r="AE232" i="57"/>
  <c r="K46" i="46" s="1"/>
  <c r="K123" i="46" s="1"/>
  <c r="K178" i="33"/>
  <c r="AN139" i="57"/>
  <c r="D74" i="51"/>
  <c r="G73" i="51"/>
  <c r="AO137" i="57" l="1"/>
  <c r="AO138" i="57"/>
  <c r="AO135" i="57"/>
  <c r="AO139" i="57"/>
  <c r="AO136" i="57"/>
  <c r="AO140" i="57"/>
  <c r="AP80" i="57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 i="57"/>
  <c r="AO133" i="57"/>
  <c r="AO219" i="57"/>
  <c r="AO141" i="57"/>
  <c r="AO212" i="57"/>
  <c r="AO134" i="57"/>
  <c r="AO142" i="57"/>
  <c r="AO209" i="57"/>
  <c r="AO131" i="57"/>
  <c r="AO210" i="57"/>
  <c r="AO132" i="57"/>
  <c r="AN143" i="57"/>
  <c r="D73" i="51"/>
  <c r="I71" i="51"/>
  <c r="AO143" i="57" l="1"/>
  <c r="AQ81" i="57"/>
  <c r="AQ79" i="57"/>
  <c r="AQ77" i="57"/>
  <c r="AQ75" i="57"/>
  <c r="AQ73" i="57"/>
  <c r="AQ71" i="57"/>
  <c r="AQ80" i="57"/>
  <c r="AQ78" i="57"/>
  <c r="AQ76" i="57"/>
  <c r="AQ74" i="57"/>
  <c r="AQ72" i="57"/>
  <c r="AQ70" i="57"/>
  <c r="AR3" i="57"/>
  <c r="AF227" i="57"/>
  <c r="L46" i="42" s="1"/>
  <c r="L123" i="42" s="1"/>
  <c r="L173" i="33"/>
  <c r="AP212" i="57"/>
  <c r="AP134" i="57"/>
  <c r="AF231" i="57"/>
  <c r="L46" i="45" s="1"/>
  <c r="L123" i="45" s="1"/>
  <c r="L177" i="33"/>
  <c r="AP138" i="57"/>
  <c r="AF235" i="57"/>
  <c r="L46" i="49" s="1"/>
  <c r="L123" i="49" s="1"/>
  <c r="L181" i="33"/>
  <c r="AP142" i="57"/>
  <c r="AF226" i="57"/>
  <c r="L46" i="41" s="1"/>
  <c r="L123" i="41" s="1"/>
  <c r="L172" i="33"/>
  <c r="AP211" i="57"/>
  <c r="AP133" i="57"/>
  <c r="AF230" i="57"/>
  <c r="L46" i="44" s="1"/>
  <c r="L123" i="44" s="1"/>
  <c r="L176" i="33"/>
  <c r="AP137" i="57"/>
  <c r="AF234" i="57"/>
  <c r="L46" i="48" s="1"/>
  <c r="L123" i="48" s="1"/>
  <c r="L180" i="33"/>
  <c r="AP219" i="57"/>
  <c r="AP141" i="57"/>
  <c r="AF225" i="57"/>
  <c r="L46" i="32" s="1"/>
  <c r="L123" i="32" s="1"/>
  <c r="L171" i="33"/>
  <c r="AP210" i="57"/>
  <c r="AP132" i="57"/>
  <c r="AF229" i="57"/>
  <c r="L46" i="40" s="1"/>
  <c r="L123" i="40" s="1"/>
  <c r="L175" i="33"/>
  <c r="AP136" i="57"/>
  <c r="AF233" i="57"/>
  <c r="L46" i="47" s="1"/>
  <c r="L123" i="47" s="1"/>
  <c r="L179" i="33"/>
  <c r="AP140" i="57"/>
  <c r="AF224" i="57"/>
  <c r="L46" i="1" s="1"/>
  <c r="L123" i="1" s="1"/>
  <c r="L170" i="33"/>
  <c r="AP209" i="57"/>
  <c r="AP131" i="57"/>
  <c r="AF228" i="57"/>
  <c r="L46" i="43" s="1"/>
  <c r="L123" i="43" s="1"/>
  <c r="L174" i="33"/>
  <c r="AP135" i="57"/>
  <c r="AF232" i="57"/>
  <c r="L46" i="46" s="1"/>
  <c r="L123" i="46" s="1"/>
  <c r="L178" i="33"/>
  <c r="AP139" i="57"/>
  <c r="D72" i="51"/>
  <c r="G72" i="51"/>
  <c r="AQ135" i="57" l="1"/>
  <c r="AQ139" i="57"/>
  <c r="AQ136" i="57"/>
  <c r="AQ140" i="57"/>
  <c r="AQ137" i="57"/>
  <c r="AQ138" i="57"/>
  <c r="AR80" i="57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 i="57"/>
  <c r="AQ133" i="57"/>
  <c r="AQ219" i="57"/>
  <c r="AQ141" i="57"/>
  <c r="AQ212" i="57"/>
  <c r="AQ134" i="57"/>
  <c r="AQ142" i="57"/>
  <c r="AP143" i="57"/>
  <c r="AQ209" i="57"/>
  <c r="AQ131" i="57"/>
  <c r="AQ210" i="57"/>
  <c r="AQ132" i="57"/>
  <c r="AS81" i="57" l="1"/>
  <c r="AS79" i="57"/>
  <c r="AS77" i="57"/>
  <c r="AS75" i="57"/>
  <c r="AS73" i="57"/>
  <c r="AS71" i="57"/>
  <c r="AS80" i="57"/>
  <c r="AS78" i="57"/>
  <c r="AS76" i="57"/>
  <c r="AS74" i="57"/>
  <c r="AS72" i="57"/>
  <c r="AS70" i="57"/>
  <c r="AT3" i="57"/>
  <c r="AG227" i="57"/>
  <c r="M46" i="42" s="1"/>
  <c r="M123" i="42" s="1"/>
  <c r="M173" i="33"/>
  <c r="AR212" i="57"/>
  <c r="AR134" i="57"/>
  <c r="AG231" i="57"/>
  <c r="M46" i="45" s="1"/>
  <c r="M123" i="45" s="1"/>
  <c r="M177" i="33"/>
  <c r="AR138" i="57"/>
  <c r="AG235" i="57"/>
  <c r="M46" i="49" s="1"/>
  <c r="M123" i="49" s="1"/>
  <c r="M181" i="33"/>
  <c r="AR142" i="57"/>
  <c r="AG226" i="57"/>
  <c r="M46" i="41" s="1"/>
  <c r="M123" i="41" s="1"/>
  <c r="M172" i="33"/>
  <c r="AR211" i="57"/>
  <c r="AR133" i="57"/>
  <c r="AG230" i="57"/>
  <c r="M46" i="44" s="1"/>
  <c r="M123" i="44" s="1"/>
  <c r="M176" i="33"/>
  <c r="AR137" i="57"/>
  <c r="AG234" i="57"/>
  <c r="M46" i="48" s="1"/>
  <c r="M123" i="48" s="1"/>
  <c r="M180" i="33"/>
  <c r="AR219" i="57"/>
  <c r="AR141" i="57"/>
  <c r="AQ143" i="57"/>
  <c r="AG225" i="57"/>
  <c r="M46" i="32" s="1"/>
  <c r="M123" i="32" s="1"/>
  <c r="M171" i="33"/>
  <c r="AR210" i="57"/>
  <c r="AR132" i="57"/>
  <c r="AG229" i="57"/>
  <c r="M46" i="40" s="1"/>
  <c r="M123" i="40" s="1"/>
  <c r="M175" i="33"/>
  <c r="AR136" i="57"/>
  <c r="AG233" i="57"/>
  <c r="M46" i="47" s="1"/>
  <c r="M123" i="47" s="1"/>
  <c r="M179" i="33"/>
  <c r="AR140" i="57"/>
  <c r="AG224" i="57"/>
  <c r="M46" i="1" s="1"/>
  <c r="M123" i="1" s="1"/>
  <c r="M170" i="33"/>
  <c r="AR209" i="57"/>
  <c r="AR131" i="57"/>
  <c r="AG228" i="57"/>
  <c r="M46" i="43" s="1"/>
  <c r="M123" i="43" s="1"/>
  <c r="M174" i="33"/>
  <c r="AR135" i="57"/>
  <c r="AG232" i="57"/>
  <c r="M46" i="46" s="1"/>
  <c r="M123" i="46" s="1"/>
  <c r="M178" i="33"/>
  <c r="AR139" i="57"/>
  <c r="AS137" i="57" l="1"/>
  <c r="AS138" i="57"/>
  <c r="AS135" i="57"/>
  <c r="AS139" i="57"/>
  <c r="AS136" i="57"/>
  <c r="AS140" i="57"/>
  <c r="AT80" i="57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 i="57"/>
  <c r="AS133" i="57"/>
  <c r="AS219" i="57"/>
  <c r="AS141" i="57"/>
  <c r="AS212" i="57"/>
  <c r="AS134" i="57"/>
  <c r="AS142" i="57"/>
  <c r="AS209" i="57"/>
  <c r="AS131" i="57"/>
  <c r="AS210" i="57"/>
  <c r="AS132" i="57"/>
  <c r="AR143" i="57"/>
  <c r="AU81" i="57" l="1"/>
  <c r="AU79" i="57"/>
  <c r="AU77" i="57"/>
  <c r="AU75" i="57"/>
  <c r="AU73" i="57"/>
  <c r="AU71" i="57"/>
  <c r="AU80" i="57"/>
  <c r="AU78" i="57"/>
  <c r="AU76" i="57"/>
  <c r="AU74" i="57"/>
  <c r="AU72" i="57"/>
  <c r="AU70" i="57"/>
  <c r="AV3" i="57"/>
  <c r="AH227" i="57"/>
  <c r="N46" i="42" s="1"/>
  <c r="N123" i="42" s="1"/>
  <c r="N173" i="33"/>
  <c r="AT212" i="57"/>
  <c r="AT134" i="57"/>
  <c r="AH231" i="57"/>
  <c r="N46" i="45" s="1"/>
  <c r="N123" i="45" s="1"/>
  <c r="N177" i="33"/>
  <c r="AT138" i="57"/>
  <c r="AH235" i="57"/>
  <c r="N46" i="49" s="1"/>
  <c r="N123" i="49" s="1"/>
  <c r="N181" i="33"/>
  <c r="AT142" i="57"/>
  <c r="AH226" i="57"/>
  <c r="N46" i="41" s="1"/>
  <c r="N123" i="41" s="1"/>
  <c r="N172" i="33"/>
  <c r="AT211" i="57"/>
  <c r="AT133" i="57"/>
  <c r="AH230" i="57"/>
  <c r="N46" i="44" s="1"/>
  <c r="N123" i="44" s="1"/>
  <c r="N176" i="33"/>
  <c r="AT137" i="57"/>
  <c r="AH234" i="57"/>
  <c r="N46" i="48" s="1"/>
  <c r="N123" i="48" s="1"/>
  <c r="N180" i="33"/>
  <c r="AT219" i="57"/>
  <c r="AT141" i="57"/>
  <c r="AS143" i="57"/>
  <c r="AH225" i="57"/>
  <c r="N46" i="32" s="1"/>
  <c r="N123" i="32" s="1"/>
  <c r="N171" i="33"/>
  <c r="AT210" i="57"/>
  <c r="AT132" i="57"/>
  <c r="AH229" i="57"/>
  <c r="N46" i="40" s="1"/>
  <c r="N123" i="40" s="1"/>
  <c r="N175" i="33"/>
  <c r="AT136" i="57"/>
  <c r="AH233" i="57"/>
  <c r="N46" i="47" s="1"/>
  <c r="N123" i="47" s="1"/>
  <c r="N179" i="33"/>
  <c r="AT140" i="57"/>
  <c r="AH224" i="57"/>
  <c r="N46" i="1" s="1"/>
  <c r="N123" i="1" s="1"/>
  <c r="N170" i="33"/>
  <c r="AT209" i="57"/>
  <c r="AT131" i="57"/>
  <c r="AH228" i="57"/>
  <c r="N46" i="43" s="1"/>
  <c r="N123" i="43" s="1"/>
  <c r="N174" i="33"/>
  <c r="AT135" i="57"/>
  <c r="AH232" i="57"/>
  <c r="N46" i="46" s="1"/>
  <c r="N123" i="46" s="1"/>
  <c r="N178" i="33"/>
  <c r="AT139" i="57"/>
  <c r="AE58" i="49"/>
  <c r="AE58" i="48"/>
  <c r="AD58" i="48" s="1"/>
  <c r="AE58" i="47"/>
  <c r="AD58" i="47" s="1"/>
  <c r="AE58" i="46"/>
  <c r="AD58" i="46" s="1"/>
  <c r="AE58" i="45"/>
  <c r="AD58" i="45" s="1"/>
  <c r="AE58" i="44"/>
  <c r="AD58" i="44" s="1"/>
  <c r="AE58" i="40"/>
  <c r="AD58" i="40" s="1"/>
  <c r="AE58" i="43"/>
  <c r="AD58" i="43" s="1"/>
  <c r="AE58" i="42"/>
  <c r="AD58" i="42" s="1"/>
  <c r="AE58" i="41"/>
  <c r="AD58" i="41" s="1"/>
  <c r="AE58" i="32"/>
  <c r="AD58" i="32" s="1"/>
  <c r="AE58" i="1"/>
  <c r="AD58" i="1" s="1"/>
  <c r="Y119" i="51"/>
  <c r="C119" i="51"/>
  <c r="Y118" i="51"/>
  <c r="C118" i="51"/>
  <c r="Y117" i="51"/>
  <c r="C117" i="51"/>
  <c r="Y116" i="51"/>
  <c r="C116" i="51"/>
  <c r="Y115" i="51"/>
  <c r="C115" i="51"/>
  <c r="Y114" i="51"/>
  <c r="C114" i="51"/>
  <c r="Y113" i="51"/>
  <c r="C113" i="51"/>
  <c r="Y112" i="51"/>
  <c r="C112" i="51"/>
  <c r="Y111" i="51"/>
  <c r="C111" i="51"/>
  <c r="Y110" i="51"/>
  <c r="C110" i="51"/>
  <c r="Y109" i="51"/>
  <c r="AU137" i="57" l="1"/>
  <c r="AU138" i="57"/>
  <c r="AU135" i="57"/>
  <c r="AU139" i="57"/>
  <c r="AU136" i="57"/>
  <c r="AU140" i="57"/>
  <c r="AV80" i="57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 i="57"/>
  <c r="AU133" i="57"/>
  <c r="AU219" i="57"/>
  <c r="AU141" i="57"/>
  <c r="AU212" i="57"/>
  <c r="AU134" i="57"/>
  <c r="AU142" i="57"/>
  <c r="AU209" i="57"/>
  <c r="AU131" i="57"/>
  <c r="AU210" i="57"/>
  <c r="AU132" i="57"/>
  <c r="AT143" i="57"/>
  <c r="AC58" i="1"/>
  <c r="AB58" i="1" s="1"/>
  <c r="AA58" i="1" s="1"/>
  <c r="Z58" i="1" s="1"/>
  <c r="Y58" i="1" s="1"/>
  <c r="X58" i="1" s="1"/>
  <c r="W58" i="1" s="1"/>
  <c r="V58" i="1" s="1"/>
  <c r="U58" i="1" s="1"/>
  <c r="T58" i="1" s="1"/>
  <c r="S58" i="1" s="1"/>
  <c r="R58" i="1" s="1"/>
  <c r="Q58" i="1" s="1"/>
  <c r="P58" i="1" s="1"/>
  <c r="O58" i="1" s="1"/>
  <c r="N58" i="1" s="1"/>
  <c r="M58" i="1" s="1"/>
  <c r="L58" i="1" s="1"/>
  <c r="K58" i="1" s="1"/>
  <c r="J58" i="1" s="1"/>
  <c r="I58" i="1" s="1"/>
  <c r="H58" i="1" s="1"/>
  <c r="G58" i="1" s="1"/>
  <c r="F58" i="1" s="1"/>
  <c r="E58" i="1" s="1"/>
  <c r="D58" i="1" s="1"/>
  <c r="C58" i="1" s="1"/>
  <c r="AC58" i="32"/>
  <c r="AB58" i="32" s="1"/>
  <c r="AA58" i="32" s="1"/>
  <c r="Z58" i="32" s="1"/>
  <c r="Y58" i="32" s="1"/>
  <c r="X58" i="32" s="1"/>
  <c r="W58" i="32" s="1"/>
  <c r="V58" i="32" s="1"/>
  <c r="U58" i="32" s="1"/>
  <c r="T58" i="32" s="1"/>
  <c r="S58" i="32" s="1"/>
  <c r="R58" i="32" s="1"/>
  <c r="Q58" i="32" s="1"/>
  <c r="P58" i="32" s="1"/>
  <c r="O58" i="32" s="1"/>
  <c r="N58" i="32" s="1"/>
  <c r="M58" i="32" s="1"/>
  <c r="L58" i="32" s="1"/>
  <c r="K58" i="32" s="1"/>
  <c r="J58" i="32" s="1"/>
  <c r="I58" i="32" s="1"/>
  <c r="H58" i="32" s="1"/>
  <c r="G58" i="32" s="1"/>
  <c r="F58" i="32" s="1"/>
  <c r="E58" i="32" s="1"/>
  <c r="D58" i="32" s="1"/>
  <c r="C58" i="32" s="1"/>
  <c r="B58" i="32" s="1"/>
  <c r="AC58" i="41"/>
  <c r="AB58" i="41" s="1"/>
  <c r="AA58" i="41" s="1"/>
  <c r="Z58" i="41" s="1"/>
  <c r="Y58" i="41" s="1"/>
  <c r="X58" i="41" s="1"/>
  <c r="W58" i="41" s="1"/>
  <c r="V58" i="41" s="1"/>
  <c r="U58" i="41" s="1"/>
  <c r="T58" i="41" s="1"/>
  <c r="S58" i="41" s="1"/>
  <c r="R58" i="41" s="1"/>
  <c r="Q58" i="41" s="1"/>
  <c r="P58" i="41" s="1"/>
  <c r="O58" i="41" s="1"/>
  <c r="N58" i="41" s="1"/>
  <c r="M58" i="41" s="1"/>
  <c r="L58" i="41" s="1"/>
  <c r="K58" i="41" s="1"/>
  <c r="J58" i="41" s="1"/>
  <c r="I58" i="41" s="1"/>
  <c r="H58" i="41" s="1"/>
  <c r="G58" i="41" s="1"/>
  <c r="F58" i="41" s="1"/>
  <c r="E58" i="41" s="1"/>
  <c r="D58" i="41" s="1"/>
  <c r="C58" i="41" s="1"/>
  <c r="B58" i="41" s="1"/>
  <c r="AC58" i="42"/>
  <c r="AB58" i="42" s="1"/>
  <c r="AA58" i="42" s="1"/>
  <c r="Z58" i="42" s="1"/>
  <c r="Y58" i="42" s="1"/>
  <c r="X58" i="42" s="1"/>
  <c r="W58" i="42" s="1"/>
  <c r="V58" i="42" s="1"/>
  <c r="U58" i="42" s="1"/>
  <c r="T58" i="42" s="1"/>
  <c r="S58" i="42" s="1"/>
  <c r="R58" i="42" s="1"/>
  <c r="Q58" i="42" s="1"/>
  <c r="P58" i="42" s="1"/>
  <c r="O58" i="42" s="1"/>
  <c r="N58" i="42" s="1"/>
  <c r="M58" i="42" s="1"/>
  <c r="L58" i="42" s="1"/>
  <c r="K58" i="42" s="1"/>
  <c r="J58" i="42" s="1"/>
  <c r="I58" i="42" s="1"/>
  <c r="H58" i="42" s="1"/>
  <c r="G58" i="42" s="1"/>
  <c r="F58" i="42" s="1"/>
  <c r="E58" i="42" s="1"/>
  <c r="D58" i="42" s="1"/>
  <c r="C58" i="42" s="1"/>
  <c r="B58" i="42" s="1"/>
  <c r="AC58" i="43"/>
  <c r="AB58" i="43" s="1"/>
  <c r="AA58" i="43" s="1"/>
  <c r="Z58" i="43" s="1"/>
  <c r="Y58" i="43" s="1"/>
  <c r="X58" i="43" s="1"/>
  <c r="W58" i="43" s="1"/>
  <c r="V58" i="43" s="1"/>
  <c r="U58" i="43" s="1"/>
  <c r="T58" i="43" s="1"/>
  <c r="S58" i="43" s="1"/>
  <c r="R58" i="43" s="1"/>
  <c r="Q58" i="43" s="1"/>
  <c r="P58" i="43" s="1"/>
  <c r="O58" i="43" s="1"/>
  <c r="N58" i="43" s="1"/>
  <c r="M58" i="43" s="1"/>
  <c r="L58" i="43" s="1"/>
  <c r="K58" i="43" s="1"/>
  <c r="J58" i="43" s="1"/>
  <c r="I58" i="43" s="1"/>
  <c r="H58" i="43" s="1"/>
  <c r="G58" i="43" s="1"/>
  <c r="F58" i="43" s="1"/>
  <c r="E58" i="43" s="1"/>
  <c r="D58" i="43" s="1"/>
  <c r="C58" i="43" s="1"/>
  <c r="B58" i="43" s="1"/>
  <c r="AC58" i="40"/>
  <c r="AB58" i="40" s="1"/>
  <c r="AA58" i="40" s="1"/>
  <c r="Z58" i="40" s="1"/>
  <c r="Y58" i="40" s="1"/>
  <c r="X58" i="40" s="1"/>
  <c r="W58" i="40" s="1"/>
  <c r="V58" i="40" s="1"/>
  <c r="U58" i="40" s="1"/>
  <c r="T58" i="40" s="1"/>
  <c r="S58" i="40" s="1"/>
  <c r="R58" i="40" s="1"/>
  <c r="Q58" i="40" s="1"/>
  <c r="P58" i="40" s="1"/>
  <c r="O58" i="40" s="1"/>
  <c r="N58" i="40" s="1"/>
  <c r="M58" i="40" s="1"/>
  <c r="L58" i="40" s="1"/>
  <c r="K58" i="40" s="1"/>
  <c r="J58" i="40" s="1"/>
  <c r="I58" i="40" s="1"/>
  <c r="H58" i="40" s="1"/>
  <c r="G58" i="40" s="1"/>
  <c r="F58" i="40" s="1"/>
  <c r="E58" i="40" s="1"/>
  <c r="D58" i="40" s="1"/>
  <c r="C58" i="40" s="1"/>
  <c r="B58" i="40" s="1"/>
  <c r="AC58" i="44"/>
  <c r="AB58" i="44" s="1"/>
  <c r="AA58" i="44" s="1"/>
  <c r="Z58" i="44" s="1"/>
  <c r="Y58" i="44" s="1"/>
  <c r="X58" i="44" s="1"/>
  <c r="W58" i="44" s="1"/>
  <c r="V58" i="44" s="1"/>
  <c r="U58" i="44" s="1"/>
  <c r="T58" i="44" s="1"/>
  <c r="S58" i="44" s="1"/>
  <c r="R58" i="44" s="1"/>
  <c r="Q58" i="44" s="1"/>
  <c r="P58" i="44" s="1"/>
  <c r="O58" i="44" s="1"/>
  <c r="N58" i="44" s="1"/>
  <c r="M58" i="44" s="1"/>
  <c r="L58" i="44" s="1"/>
  <c r="K58" i="44" s="1"/>
  <c r="J58" i="44" s="1"/>
  <c r="I58" i="44" s="1"/>
  <c r="H58" i="44" s="1"/>
  <c r="G58" i="44" s="1"/>
  <c r="F58" i="44" s="1"/>
  <c r="E58" i="44" s="1"/>
  <c r="D58" i="44" s="1"/>
  <c r="C58" i="44" s="1"/>
  <c r="B58" i="44" s="1"/>
  <c r="AC58" i="45"/>
  <c r="AB58" i="45" s="1"/>
  <c r="AA58" i="45" s="1"/>
  <c r="Z58" i="45" s="1"/>
  <c r="Y58" i="45" s="1"/>
  <c r="X58" i="45" s="1"/>
  <c r="W58" i="45" s="1"/>
  <c r="V58" i="45" s="1"/>
  <c r="U58" i="45" s="1"/>
  <c r="T58" i="45" s="1"/>
  <c r="S58" i="45" s="1"/>
  <c r="R58" i="45" s="1"/>
  <c r="Q58" i="45" s="1"/>
  <c r="P58" i="45" s="1"/>
  <c r="O58" i="45" s="1"/>
  <c r="N58" i="45" s="1"/>
  <c r="M58" i="45" s="1"/>
  <c r="L58" i="45" s="1"/>
  <c r="K58" i="45" s="1"/>
  <c r="J58" i="45" s="1"/>
  <c r="I58" i="45" s="1"/>
  <c r="H58" i="45" s="1"/>
  <c r="G58" i="45" s="1"/>
  <c r="F58" i="45" s="1"/>
  <c r="E58" i="45" s="1"/>
  <c r="D58" i="45" s="1"/>
  <c r="C58" i="45" s="1"/>
  <c r="B58" i="45" s="1"/>
  <c r="AC58" i="46"/>
  <c r="AB58" i="46" s="1"/>
  <c r="AA58" i="46" s="1"/>
  <c r="Z58" i="46" s="1"/>
  <c r="Y58" i="46" s="1"/>
  <c r="X58" i="46" s="1"/>
  <c r="W58" i="46" s="1"/>
  <c r="V58" i="46" s="1"/>
  <c r="U58" i="46" s="1"/>
  <c r="T58" i="46" s="1"/>
  <c r="S58" i="46" s="1"/>
  <c r="R58" i="46" s="1"/>
  <c r="Q58" i="46" s="1"/>
  <c r="P58" i="46" s="1"/>
  <c r="O58" i="46" s="1"/>
  <c r="N58" i="46" s="1"/>
  <c r="M58" i="46" s="1"/>
  <c r="L58" i="46" s="1"/>
  <c r="K58" i="46" s="1"/>
  <c r="J58" i="46" s="1"/>
  <c r="I58" i="46" s="1"/>
  <c r="H58" i="46" s="1"/>
  <c r="G58" i="46" s="1"/>
  <c r="F58" i="46" s="1"/>
  <c r="E58" i="46" s="1"/>
  <c r="D58" i="46" s="1"/>
  <c r="C58" i="46" s="1"/>
  <c r="B58" i="46" s="1"/>
  <c r="AC58" i="47"/>
  <c r="AB58" i="47" s="1"/>
  <c r="AA58" i="47" s="1"/>
  <c r="Z58" i="47" s="1"/>
  <c r="Y58" i="47" s="1"/>
  <c r="X58" i="47" s="1"/>
  <c r="W58" i="47" s="1"/>
  <c r="V58" i="47" s="1"/>
  <c r="U58" i="47" s="1"/>
  <c r="T58" i="47" s="1"/>
  <c r="S58" i="47" s="1"/>
  <c r="R58" i="47" s="1"/>
  <c r="Q58" i="47" s="1"/>
  <c r="P58" i="47" s="1"/>
  <c r="O58" i="47" s="1"/>
  <c r="N58" i="47" s="1"/>
  <c r="M58" i="47" s="1"/>
  <c r="L58" i="47" s="1"/>
  <c r="K58" i="47" s="1"/>
  <c r="J58" i="47" s="1"/>
  <c r="I58" i="47" s="1"/>
  <c r="H58" i="47" s="1"/>
  <c r="G58" i="47" s="1"/>
  <c r="F58" i="47" s="1"/>
  <c r="E58" i="47" s="1"/>
  <c r="D58" i="47" s="1"/>
  <c r="C58" i="47" s="1"/>
  <c r="B58" i="47" s="1"/>
  <c r="AC58" i="48"/>
  <c r="AB58" i="48" s="1"/>
  <c r="AA58" i="48" s="1"/>
  <c r="Z58" i="48" s="1"/>
  <c r="Y58" i="48" s="1"/>
  <c r="X58" i="48" s="1"/>
  <c r="W58" i="48" s="1"/>
  <c r="V58" i="48" s="1"/>
  <c r="U58" i="48" s="1"/>
  <c r="T58" i="48" s="1"/>
  <c r="S58" i="48" s="1"/>
  <c r="R58" i="48" s="1"/>
  <c r="Q58" i="48" s="1"/>
  <c r="P58" i="48" s="1"/>
  <c r="O58" i="48" s="1"/>
  <c r="N58" i="48" s="1"/>
  <c r="M58" i="48" s="1"/>
  <c r="L58" i="48" s="1"/>
  <c r="K58" i="48" s="1"/>
  <c r="J58" i="48" s="1"/>
  <c r="I58" i="48" s="1"/>
  <c r="H58" i="48" s="1"/>
  <c r="G58" i="48" s="1"/>
  <c r="F58" i="48" s="1"/>
  <c r="E58" i="48" s="1"/>
  <c r="D58" i="48" s="1"/>
  <c r="C58" i="48" s="1"/>
  <c r="B58" i="48" s="1"/>
  <c r="AD58" i="49"/>
  <c r="AC58" i="49" s="1"/>
  <c r="AB58" i="49" s="1"/>
  <c r="AA58" i="49" s="1"/>
  <c r="Z58" i="49" s="1"/>
  <c r="Y58" i="49" s="1"/>
  <c r="X58" i="49" s="1"/>
  <c r="W58" i="49" s="1"/>
  <c r="V58" i="49" s="1"/>
  <c r="U58" i="49" s="1"/>
  <c r="T58" i="49" s="1"/>
  <c r="S58" i="49" s="1"/>
  <c r="R58" i="49" s="1"/>
  <c r="Q58" i="49" s="1"/>
  <c r="P58" i="49" s="1"/>
  <c r="O58" i="49" s="1"/>
  <c r="N58" i="49" s="1"/>
  <c r="M58" i="49" s="1"/>
  <c r="L58" i="49" s="1"/>
  <c r="K58" i="49" s="1"/>
  <c r="J58" i="49" s="1"/>
  <c r="I58" i="49" s="1"/>
  <c r="H58" i="49" s="1"/>
  <c r="G58" i="49" s="1"/>
  <c r="F58" i="49" s="1"/>
  <c r="E58" i="49" s="1"/>
  <c r="D58" i="49" s="1"/>
  <c r="C58" i="49" s="1"/>
  <c r="B58" i="49" s="1"/>
  <c r="F141" i="51"/>
  <c r="X111" i="51"/>
  <c r="F111" i="51"/>
  <c r="H141" i="51"/>
  <c r="X113" i="51"/>
  <c r="F113" i="51"/>
  <c r="J141" i="51"/>
  <c r="X115" i="51"/>
  <c r="F115" i="51"/>
  <c r="L141" i="51"/>
  <c r="X117" i="51"/>
  <c r="F117" i="51"/>
  <c r="N141" i="51"/>
  <c r="X119" i="51"/>
  <c r="F119" i="51"/>
  <c r="E141" i="51"/>
  <c r="X110" i="51"/>
  <c r="F110" i="51"/>
  <c r="G141" i="51"/>
  <c r="X112" i="51"/>
  <c r="F112" i="51"/>
  <c r="I141" i="51"/>
  <c r="X114" i="51"/>
  <c r="F114" i="51"/>
  <c r="K141" i="51"/>
  <c r="X116" i="51"/>
  <c r="F116" i="51"/>
  <c r="M141" i="51"/>
  <c r="X118" i="51"/>
  <c r="F118" i="51"/>
  <c r="C109" i="51"/>
  <c r="Y108" i="51"/>
  <c r="C108" i="51"/>
  <c r="AW81" i="57" l="1"/>
  <c r="AW79" i="57"/>
  <c r="AW77" i="57"/>
  <c r="AW75" i="57"/>
  <c r="AW73" i="57"/>
  <c r="AW71" i="57"/>
  <c r="AW80" i="57"/>
  <c r="AW78" i="57"/>
  <c r="AW76" i="57"/>
  <c r="AW74" i="57"/>
  <c r="AW72" i="57"/>
  <c r="AW70" i="57"/>
  <c r="AX3" i="57"/>
  <c r="AI227" i="57"/>
  <c r="O46" i="42" s="1"/>
  <c r="O123" i="42" s="1"/>
  <c r="O173" i="33"/>
  <c r="AV212" i="57"/>
  <c r="AV134" i="57"/>
  <c r="AI231" i="57"/>
  <c r="O46" i="45" s="1"/>
  <c r="O123" i="45" s="1"/>
  <c r="O177" i="33"/>
  <c r="AV138" i="57"/>
  <c r="AI235" i="57"/>
  <c r="O46" i="49" s="1"/>
  <c r="O123" i="49" s="1"/>
  <c r="O181" i="33"/>
  <c r="AV142" i="57"/>
  <c r="AI226" i="57"/>
  <c r="O46" i="41" s="1"/>
  <c r="O123" i="41" s="1"/>
  <c r="O172" i="33"/>
  <c r="AV211" i="57"/>
  <c r="AV133" i="57"/>
  <c r="AI230" i="57"/>
  <c r="O46" i="44" s="1"/>
  <c r="O123" i="44" s="1"/>
  <c r="O176" i="33"/>
  <c r="AV137" i="57"/>
  <c r="AI234" i="57"/>
  <c r="O46" i="48" s="1"/>
  <c r="O123" i="48" s="1"/>
  <c r="O180" i="33"/>
  <c r="AV219" i="57"/>
  <c r="AV141" i="57"/>
  <c r="AI225" i="57"/>
  <c r="O46" i="32" s="1"/>
  <c r="O123" i="32" s="1"/>
  <c r="O171" i="33"/>
  <c r="AV210" i="57"/>
  <c r="AV132" i="57"/>
  <c r="AI229" i="57"/>
  <c r="O46" i="40" s="1"/>
  <c r="O123" i="40" s="1"/>
  <c r="O175" i="33"/>
  <c r="AV136" i="57"/>
  <c r="AI233" i="57"/>
  <c r="O46" i="47" s="1"/>
  <c r="O123" i="47" s="1"/>
  <c r="O179" i="33"/>
  <c r="AV140" i="57"/>
  <c r="AI224" i="57"/>
  <c r="O46" i="1" s="1"/>
  <c r="O123" i="1" s="1"/>
  <c r="O170" i="33"/>
  <c r="AV209" i="57"/>
  <c r="AV131" i="57"/>
  <c r="AI228" i="57"/>
  <c r="O46" i="43" s="1"/>
  <c r="O123" i="43" s="1"/>
  <c r="O174" i="33"/>
  <c r="AV135" i="57"/>
  <c r="AI232" i="57"/>
  <c r="O46" i="46" s="1"/>
  <c r="O123" i="46" s="1"/>
  <c r="O178" i="33"/>
  <c r="AV139" i="57"/>
  <c r="AU143" i="57"/>
  <c r="C141" i="51"/>
  <c r="C121" i="51"/>
  <c r="F108" i="51"/>
  <c r="X108" i="51"/>
  <c r="D141" i="51"/>
  <c r="F109" i="51"/>
  <c r="X109" i="51"/>
  <c r="AW137" i="57" l="1"/>
  <c r="AW138" i="57"/>
  <c r="AW135" i="57"/>
  <c r="AW139" i="57"/>
  <c r="AW136" i="57"/>
  <c r="AW140" i="57"/>
  <c r="AX80" i="57"/>
  <c r="P66" i="55" s="1"/>
  <c r="Q66" i="55" s="1"/>
  <c r="R66" i="55" s="1"/>
  <c r="S66" i="55" s="1"/>
  <c r="T66" i="55" s="1"/>
  <c r="U66" i="55" s="1"/>
  <c r="V66" i="55" s="1"/>
  <c r="W66" i="55" s="1"/>
  <c r="X66" i="55" s="1"/>
  <c r="Y66" i="55" s="1"/>
  <c r="Z66" i="55" s="1"/>
  <c r="AA66" i="55" s="1"/>
  <c r="AB66" i="55" s="1"/>
  <c r="AC66" i="55" s="1"/>
  <c r="AD66" i="55" s="1"/>
  <c r="AE66" i="55" s="1"/>
  <c r="AF66" i="55" s="1"/>
  <c r="AG66" i="55" s="1"/>
  <c r="AH66" i="55" s="1"/>
  <c r="AI66" i="55" s="1"/>
  <c r="AJ66" i="55" s="1"/>
  <c r="AK66" i="55" s="1"/>
  <c r="AL66" i="55" s="1"/>
  <c r="AM66" i="55" s="1"/>
  <c r="AN66" i="55" s="1"/>
  <c r="AO66" i="55" s="1"/>
  <c r="AP66" i="55" s="1"/>
  <c r="AQ66" i="55" s="1"/>
  <c r="AR66" i="55" s="1"/>
  <c r="AS66" i="55" s="1"/>
  <c r="AT66" i="55" s="1"/>
  <c r="AU66" i="55" s="1"/>
  <c r="AV66" i="55" s="1"/>
  <c r="AW66" i="55" s="1"/>
  <c r="AX66" i="55" s="1"/>
  <c r="AY66" i="55" s="1"/>
  <c r="AZ66" i="55" s="1"/>
  <c r="BA66" i="55" s="1"/>
  <c r="BB66" i="55" s="1"/>
  <c r="BC66" i="55" s="1"/>
  <c r="BD66" i="55" s="1"/>
  <c r="BE66" i="55" s="1"/>
  <c r="BF66" i="55" s="1"/>
  <c r="BG66" i="55" s="1"/>
  <c r="BH66" i="55" s="1"/>
  <c r="BI66" i="55" s="1"/>
  <c r="AX78" i="57"/>
  <c r="P64" i="55" s="1"/>
  <c r="Q64" i="55" s="1"/>
  <c r="R64" i="55" s="1"/>
  <c r="S64" i="55" s="1"/>
  <c r="T64" i="55" s="1"/>
  <c r="U64" i="55" s="1"/>
  <c r="V64" i="55" s="1"/>
  <c r="W64" i="55" s="1"/>
  <c r="X64" i="55" s="1"/>
  <c r="Y64" i="55" s="1"/>
  <c r="Z64" i="55" s="1"/>
  <c r="AA64" i="55" s="1"/>
  <c r="AB64" i="55" s="1"/>
  <c r="AC64" i="55" s="1"/>
  <c r="AD64" i="55" s="1"/>
  <c r="AE64" i="55" s="1"/>
  <c r="AF64" i="55" s="1"/>
  <c r="AG64" i="55" s="1"/>
  <c r="AH64" i="55" s="1"/>
  <c r="AI64" i="55" s="1"/>
  <c r="AJ64" i="55" s="1"/>
  <c r="AK64" i="55" s="1"/>
  <c r="AL64" i="55" s="1"/>
  <c r="AM64" i="55" s="1"/>
  <c r="AN64" i="55" s="1"/>
  <c r="AO64" i="55" s="1"/>
  <c r="AP64" i="55" s="1"/>
  <c r="AQ64" i="55" s="1"/>
  <c r="AR64" i="55" s="1"/>
  <c r="AS64" i="55" s="1"/>
  <c r="AT64" i="55" s="1"/>
  <c r="AU64" i="55" s="1"/>
  <c r="AV64" i="55" s="1"/>
  <c r="AW64" i="55" s="1"/>
  <c r="AX64" i="55" s="1"/>
  <c r="AY64" i="55" s="1"/>
  <c r="AZ64" i="55" s="1"/>
  <c r="BA64" i="55" s="1"/>
  <c r="BB64" i="55" s="1"/>
  <c r="BC64" i="55" s="1"/>
  <c r="BD64" i="55" s="1"/>
  <c r="BE64" i="55" s="1"/>
  <c r="BF64" i="55" s="1"/>
  <c r="BG64" i="55" s="1"/>
  <c r="BH64" i="55" s="1"/>
  <c r="BI64" i="55" s="1"/>
  <c r="AX76" i="57"/>
  <c r="P62" i="55" s="1"/>
  <c r="Q62" i="55" s="1"/>
  <c r="R62" i="55" s="1"/>
  <c r="S62" i="55" s="1"/>
  <c r="T62" i="55" s="1"/>
  <c r="U62" i="55" s="1"/>
  <c r="V62" i="55" s="1"/>
  <c r="W62" i="55" s="1"/>
  <c r="X62" i="55" s="1"/>
  <c r="Y62" i="55" s="1"/>
  <c r="Z62" i="55" s="1"/>
  <c r="AA62" i="55" s="1"/>
  <c r="AB62" i="55" s="1"/>
  <c r="AC62" i="55" s="1"/>
  <c r="AD62" i="55" s="1"/>
  <c r="AE62" i="55" s="1"/>
  <c r="AF62" i="55" s="1"/>
  <c r="AG62" i="55" s="1"/>
  <c r="AH62" i="55" s="1"/>
  <c r="AI62" i="55" s="1"/>
  <c r="AJ62" i="55" s="1"/>
  <c r="AK62" i="55" s="1"/>
  <c r="AL62" i="55" s="1"/>
  <c r="AM62" i="55" s="1"/>
  <c r="AN62" i="55" s="1"/>
  <c r="AO62" i="55" s="1"/>
  <c r="AP62" i="55" s="1"/>
  <c r="AQ62" i="55" s="1"/>
  <c r="AR62" i="55" s="1"/>
  <c r="AS62" i="55" s="1"/>
  <c r="AT62" i="55" s="1"/>
  <c r="AU62" i="55" s="1"/>
  <c r="AV62" i="55" s="1"/>
  <c r="AW62" i="55" s="1"/>
  <c r="AX62" i="55" s="1"/>
  <c r="AY62" i="55" s="1"/>
  <c r="AZ62" i="55" s="1"/>
  <c r="BA62" i="55" s="1"/>
  <c r="BB62" i="55" s="1"/>
  <c r="BC62" i="55" s="1"/>
  <c r="BD62" i="55" s="1"/>
  <c r="BE62" i="55" s="1"/>
  <c r="BF62" i="55" s="1"/>
  <c r="BG62" i="55" s="1"/>
  <c r="BH62" i="55" s="1"/>
  <c r="BI62" i="55" s="1"/>
  <c r="AX74" i="57"/>
  <c r="P60" i="55" s="1"/>
  <c r="Q60" i="55" s="1"/>
  <c r="R60" i="55" s="1"/>
  <c r="S60" i="55" s="1"/>
  <c r="T60" i="55" s="1"/>
  <c r="U60" i="55" s="1"/>
  <c r="V60" i="55" s="1"/>
  <c r="W60" i="55" s="1"/>
  <c r="X60" i="55" s="1"/>
  <c r="Y60" i="55" s="1"/>
  <c r="Z60" i="55" s="1"/>
  <c r="AA60" i="55" s="1"/>
  <c r="AB60" i="55" s="1"/>
  <c r="AC60" i="55" s="1"/>
  <c r="AD60" i="55" s="1"/>
  <c r="AE60" i="55" s="1"/>
  <c r="AF60" i="55" s="1"/>
  <c r="AG60" i="55" s="1"/>
  <c r="AH60" i="55" s="1"/>
  <c r="AI60" i="55" s="1"/>
  <c r="AJ60" i="55" s="1"/>
  <c r="AK60" i="55" s="1"/>
  <c r="AL60" i="55" s="1"/>
  <c r="AM60" i="55" s="1"/>
  <c r="AN60" i="55" s="1"/>
  <c r="AO60" i="55" s="1"/>
  <c r="AP60" i="55" s="1"/>
  <c r="AQ60" i="55" s="1"/>
  <c r="AR60" i="55" s="1"/>
  <c r="AS60" i="55" s="1"/>
  <c r="AT60" i="55" s="1"/>
  <c r="AU60" i="55" s="1"/>
  <c r="AV60" i="55" s="1"/>
  <c r="AW60" i="55" s="1"/>
  <c r="AX60" i="55" s="1"/>
  <c r="AY60" i="55" s="1"/>
  <c r="AZ60" i="55" s="1"/>
  <c r="BA60" i="55" s="1"/>
  <c r="BB60" i="55" s="1"/>
  <c r="BC60" i="55" s="1"/>
  <c r="BD60" i="55" s="1"/>
  <c r="BE60" i="55" s="1"/>
  <c r="BF60" i="55" s="1"/>
  <c r="BG60" i="55" s="1"/>
  <c r="BH60" i="55" s="1"/>
  <c r="BI60" i="55" s="1"/>
  <c r="AX72" i="57"/>
  <c r="P58" i="55" s="1"/>
  <c r="Q58" i="55" s="1"/>
  <c r="R58" i="55" s="1"/>
  <c r="S58" i="55" s="1"/>
  <c r="T58" i="55" s="1"/>
  <c r="U58" i="55" s="1"/>
  <c r="V58" i="55" s="1"/>
  <c r="W58" i="55" s="1"/>
  <c r="X58" i="55" s="1"/>
  <c r="Y58" i="55" s="1"/>
  <c r="Z58" i="55" s="1"/>
  <c r="AA58" i="55" s="1"/>
  <c r="AB58" i="55" s="1"/>
  <c r="AC58" i="55" s="1"/>
  <c r="AD58" i="55" s="1"/>
  <c r="AE58" i="55" s="1"/>
  <c r="AF58" i="55" s="1"/>
  <c r="AG58" i="55" s="1"/>
  <c r="AH58" i="55" s="1"/>
  <c r="AI58" i="55" s="1"/>
  <c r="AJ58" i="55" s="1"/>
  <c r="AK58" i="55" s="1"/>
  <c r="AL58" i="55" s="1"/>
  <c r="AM58" i="55" s="1"/>
  <c r="AN58" i="55" s="1"/>
  <c r="AO58" i="55" s="1"/>
  <c r="AP58" i="55" s="1"/>
  <c r="AQ58" i="55" s="1"/>
  <c r="AR58" i="55" s="1"/>
  <c r="AS58" i="55" s="1"/>
  <c r="AT58" i="55" s="1"/>
  <c r="AU58" i="55" s="1"/>
  <c r="AV58" i="55" s="1"/>
  <c r="AW58" i="55" s="1"/>
  <c r="AX58" i="55" s="1"/>
  <c r="AY58" i="55" s="1"/>
  <c r="AZ58" i="55" s="1"/>
  <c r="BA58" i="55" s="1"/>
  <c r="BB58" i="55" s="1"/>
  <c r="BC58" i="55" s="1"/>
  <c r="BD58" i="55" s="1"/>
  <c r="BE58" i="55" s="1"/>
  <c r="BF58" i="55" s="1"/>
  <c r="BG58" i="55" s="1"/>
  <c r="BH58" i="55" s="1"/>
  <c r="BI58" i="55" s="1"/>
  <c r="AX70" i="57"/>
  <c r="P56" i="55" s="1"/>
  <c r="Q56" i="55" s="1"/>
  <c r="R56" i="55" s="1"/>
  <c r="S56" i="55" s="1"/>
  <c r="T56" i="55" s="1"/>
  <c r="U56" i="55" s="1"/>
  <c r="V56" i="55" s="1"/>
  <c r="W56" i="55" s="1"/>
  <c r="X56" i="55" s="1"/>
  <c r="Y56" i="55" s="1"/>
  <c r="Z56" i="55" s="1"/>
  <c r="AA56" i="55" s="1"/>
  <c r="AB56" i="55" s="1"/>
  <c r="AC56" i="55" s="1"/>
  <c r="AD56" i="55" s="1"/>
  <c r="AE56" i="55" s="1"/>
  <c r="AF56" i="55" s="1"/>
  <c r="AG56" i="55" s="1"/>
  <c r="AH56" i="55" s="1"/>
  <c r="AI56" i="55" s="1"/>
  <c r="AJ56" i="55" s="1"/>
  <c r="AK56" i="55" s="1"/>
  <c r="AL56" i="55" s="1"/>
  <c r="AM56" i="55" s="1"/>
  <c r="AN56" i="55" s="1"/>
  <c r="AO56" i="55" s="1"/>
  <c r="AP56" i="55" s="1"/>
  <c r="AQ56" i="55" s="1"/>
  <c r="AR56" i="55" s="1"/>
  <c r="AS56" i="55" s="1"/>
  <c r="AT56" i="55" s="1"/>
  <c r="AU56" i="55" s="1"/>
  <c r="AV56" i="55" s="1"/>
  <c r="AW56" i="55" s="1"/>
  <c r="AX56" i="55" s="1"/>
  <c r="AY56" i="55" s="1"/>
  <c r="AZ56" i="55" s="1"/>
  <c r="BA56" i="55" s="1"/>
  <c r="BB56" i="55" s="1"/>
  <c r="BC56" i="55" s="1"/>
  <c r="BD56" i="55" s="1"/>
  <c r="BE56" i="55" s="1"/>
  <c r="BF56" i="55" s="1"/>
  <c r="BG56" i="55" s="1"/>
  <c r="BH56" i="55" s="1"/>
  <c r="BI56" i="55" s="1"/>
  <c r="AX81" i="57"/>
  <c r="P67" i="55" s="1"/>
  <c r="Q67" i="55" s="1"/>
  <c r="R67" i="55" s="1"/>
  <c r="S67" i="55" s="1"/>
  <c r="T67" i="55" s="1"/>
  <c r="U67" i="55" s="1"/>
  <c r="V67" i="55" s="1"/>
  <c r="W67" i="55" s="1"/>
  <c r="X67" i="55" s="1"/>
  <c r="Y67" i="55" s="1"/>
  <c r="Z67" i="55" s="1"/>
  <c r="AA67" i="55" s="1"/>
  <c r="AB67" i="55" s="1"/>
  <c r="AC67" i="55" s="1"/>
  <c r="AD67" i="55" s="1"/>
  <c r="AE67" i="55" s="1"/>
  <c r="AF67" i="55" s="1"/>
  <c r="AG67" i="55" s="1"/>
  <c r="AH67" i="55" s="1"/>
  <c r="AI67" i="55" s="1"/>
  <c r="AJ67" i="55" s="1"/>
  <c r="AK67" i="55" s="1"/>
  <c r="AL67" i="55" s="1"/>
  <c r="AM67" i="55" s="1"/>
  <c r="AN67" i="55" s="1"/>
  <c r="AO67" i="55" s="1"/>
  <c r="AP67" i="55" s="1"/>
  <c r="AQ67" i="55" s="1"/>
  <c r="AR67" i="55" s="1"/>
  <c r="AS67" i="55" s="1"/>
  <c r="AT67" i="55" s="1"/>
  <c r="AU67" i="55" s="1"/>
  <c r="AV67" i="55" s="1"/>
  <c r="AW67" i="55" s="1"/>
  <c r="AX67" i="55" s="1"/>
  <c r="AY67" i="55" s="1"/>
  <c r="AZ67" i="55" s="1"/>
  <c r="BA67" i="55" s="1"/>
  <c r="BB67" i="55" s="1"/>
  <c r="BC67" i="55" s="1"/>
  <c r="BD67" i="55" s="1"/>
  <c r="BE67" i="55" s="1"/>
  <c r="BF67" i="55" s="1"/>
  <c r="BG67" i="55" s="1"/>
  <c r="BH67" i="55" s="1"/>
  <c r="BI67" i="55" s="1"/>
  <c r="AX79" i="57"/>
  <c r="P65" i="55" s="1"/>
  <c r="Q65" i="55" s="1"/>
  <c r="R65" i="55" s="1"/>
  <c r="S65" i="55" s="1"/>
  <c r="T65" i="55" s="1"/>
  <c r="U65" i="55" s="1"/>
  <c r="V65" i="55" s="1"/>
  <c r="W65" i="55" s="1"/>
  <c r="X65" i="55" s="1"/>
  <c r="Y65" i="55" s="1"/>
  <c r="Z65" i="55" s="1"/>
  <c r="AA65" i="55" s="1"/>
  <c r="AB65" i="55" s="1"/>
  <c r="AC65" i="55" s="1"/>
  <c r="AD65" i="55" s="1"/>
  <c r="AE65" i="55" s="1"/>
  <c r="AF65" i="55" s="1"/>
  <c r="AG65" i="55" s="1"/>
  <c r="AH65" i="55" s="1"/>
  <c r="AI65" i="55" s="1"/>
  <c r="AJ65" i="55" s="1"/>
  <c r="AK65" i="55" s="1"/>
  <c r="AL65" i="55" s="1"/>
  <c r="AM65" i="55" s="1"/>
  <c r="AN65" i="55" s="1"/>
  <c r="AO65" i="55" s="1"/>
  <c r="AP65" i="55" s="1"/>
  <c r="AQ65" i="55" s="1"/>
  <c r="AR65" i="55" s="1"/>
  <c r="AS65" i="55" s="1"/>
  <c r="AT65" i="55" s="1"/>
  <c r="AU65" i="55" s="1"/>
  <c r="AV65" i="55" s="1"/>
  <c r="AW65" i="55" s="1"/>
  <c r="AX65" i="55" s="1"/>
  <c r="AY65" i="55" s="1"/>
  <c r="AZ65" i="55" s="1"/>
  <c r="BA65" i="55" s="1"/>
  <c r="BB65" i="55" s="1"/>
  <c r="BC65" i="55" s="1"/>
  <c r="BD65" i="55" s="1"/>
  <c r="BE65" i="55" s="1"/>
  <c r="BF65" i="55" s="1"/>
  <c r="BG65" i="55" s="1"/>
  <c r="BH65" i="55" s="1"/>
  <c r="BI65" i="55" s="1"/>
  <c r="AX77" i="57"/>
  <c r="P63" i="55" s="1"/>
  <c r="Q63" i="55" s="1"/>
  <c r="R63" i="55" s="1"/>
  <c r="S63" i="55" s="1"/>
  <c r="T63" i="55" s="1"/>
  <c r="U63" i="55" s="1"/>
  <c r="V63" i="55" s="1"/>
  <c r="W63" i="55" s="1"/>
  <c r="X63" i="55" s="1"/>
  <c r="Y63" i="55" s="1"/>
  <c r="Z63" i="55" s="1"/>
  <c r="AA63" i="55" s="1"/>
  <c r="AB63" i="55" s="1"/>
  <c r="AC63" i="55" s="1"/>
  <c r="AD63" i="55" s="1"/>
  <c r="AE63" i="55" s="1"/>
  <c r="AF63" i="55" s="1"/>
  <c r="AG63" i="55" s="1"/>
  <c r="AH63" i="55" s="1"/>
  <c r="AI63" i="55" s="1"/>
  <c r="AJ63" i="55" s="1"/>
  <c r="AK63" i="55" s="1"/>
  <c r="AL63" i="55" s="1"/>
  <c r="AM63" i="55" s="1"/>
  <c r="AN63" i="55" s="1"/>
  <c r="AO63" i="55" s="1"/>
  <c r="AP63" i="55" s="1"/>
  <c r="AQ63" i="55" s="1"/>
  <c r="AR63" i="55" s="1"/>
  <c r="AS63" i="55" s="1"/>
  <c r="AT63" i="55" s="1"/>
  <c r="AU63" i="55" s="1"/>
  <c r="AV63" i="55" s="1"/>
  <c r="AW63" i="55" s="1"/>
  <c r="AX63" i="55" s="1"/>
  <c r="AY63" i="55" s="1"/>
  <c r="AZ63" i="55" s="1"/>
  <c r="BA63" i="55" s="1"/>
  <c r="BB63" i="55" s="1"/>
  <c r="BC63" i="55" s="1"/>
  <c r="BD63" i="55" s="1"/>
  <c r="BE63" i="55" s="1"/>
  <c r="BF63" i="55" s="1"/>
  <c r="BG63" i="55" s="1"/>
  <c r="BH63" i="55" s="1"/>
  <c r="BI63" i="55" s="1"/>
  <c r="AX75" i="57"/>
  <c r="P61" i="55" s="1"/>
  <c r="Q61" i="55" s="1"/>
  <c r="R61" i="55" s="1"/>
  <c r="S61" i="55" s="1"/>
  <c r="T61" i="55" s="1"/>
  <c r="U61" i="55" s="1"/>
  <c r="V61" i="55" s="1"/>
  <c r="W61" i="55" s="1"/>
  <c r="X61" i="55" s="1"/>
  <c r="Y61" i="55" s="1"/>
  <c r="Z61" i="55" s="1"/>
  <c r="AA61" i="55" s="1"/>
  <c r="AB61" i="55" s="1"/>
  <c r="AC61" i="55" s="1"/>
  <c r="AD61" i="55" s="1"/>
  <c r="AE61" i="55" s="1"/>
  <c r="AF61" i="55" s="1"/>
  <c r="AG61" i="55" s="1"/>
  <c r="AH61" i="55" s="1"/>
  <c r="AI61" i="55" s="1"/>
  <c r="AJ61" i="55" s="1"/>
  <c r="AK61" i="55" s="1"/>
  <c r="AL61" i="55" s="1"/>
  <c r="AM61" i="55" s="1"/>
  <c r="AN61" i="55" s="1"/>
  <c r="AO61" i="55" s="1"/>
  <c r="AP61" i="55" s="1"/>
  <c r="AQ61" i="55" s="1"/>
  <c r="AR61" i="55" s="1"/>
  <c r="AS61" i="55" s="1"/>
  <c r="AT61" i="55" s="1"/>
  <c r="AU61" i="55" s="1"/>
  <c r="AV61" i="55" s="1"/>
  <c r="AW61" i="55" s="1"/>
  <c r="AX61" i="55" s="1"/>
  <c r="AY61" i="55" s="1"/>
  <c r="AZ61" i="55" s="1"/>
  <c r="BA61" i="55" s="1"/>
  <c r="BB61" i="55" s="1"/>
  <c r="BC61" i="55" s="1"/>
  <c r="BD61" i="55" s="1"/>
  <c r="BE61" i="55" s="1"/>
  <c r="BF61" i="55" s="1"/>
  <c r="BG61" i="55" s="1"/>
  <c r="BH61" i="55" s="1"/>
  <c r="BI61" i="55" s="1"/>
  <c r="AX73" i="57"/>
  <c r="P59" i="55" s="1"/>
  <c r="Q59" i="55" s="1"/>
  <c r="R59" i="55" s="1"/>
  <c r="S59" i="55" s="1"/>
  <c r="T59" i="55" s="1"/>
  <c r="U59" i="55" s="1"/>
  <c r="V59" i="55" s="1"/>
  <c r="W59" i="55" s="1"/>
  <c r="X59" i="55" s="1"/>
  <c r="Y59" i="55" s="1"/>
  <c r="Z59" i="55" s="1"/>
  <c r="AA59" i="55" s="1"/>
  <c r="AB59" i="55" s="1"/>
  <c r="AC59" i="55" s="1"/>
  <c r="AD59" i="55" s="1"/>
  <c r="AE59" i="55" s="1"/>
  <c r="AF59" i="55" s="1"/>
  <c r="AG59" i="55" s="1"/>
  <c r="AH59" i="55" s="1"/>
  <c r="AI59" i="55" s="1"/>
  <c r="AJ59" i="55" s="1"/>
  <c r="AK59" i="55" s="1"/>
  <c r="AL59" i="55" s="1"/>
  <c r="AM59" i="55" s="1"/>
  <c r="AN59" i="55" s="1"/>
  <c r="AO59" i="55" s="1"/>
  <c r="AP59" i="55" s="1"/>
  <c r="AQ59" i="55" s="1"/>
  <c r="AR59" i="55" s="1"/>
  <c r="AS59" i="55" s="1"/>
  <c r="AT59" i="55" s="1"/>
  <c r="AU59" i="55" s="1"/>
  <c r="AV59" i="55" s="1"/>
  <c r="AW59" i="55" s="1"/>
  <c r="AX59" i="55" s="1"/>
  <c r="AY59" i="55" s="1"/>
  <c r="AZ59" i="55" s="1"/>
  <c r="BA59" i="55" s="1"/>
  <c r="BB59" i="55" s="1"/>
  <c r="BC59" i="55" s="1"/>
  <c r="BD59" i="55" s="1"/>
  <c r="BE59" i="55" s="1"/>
  <c r="BF59" i="55" s="1"/>
  <c r="BG59" i="55" s="1"/>
  <c r="BH59" i="55" s="1"/>
  <c r="BI59" i="55" s="1"/>
  <c r="AX71" i="57"/>
  <c r="P57" i="55" s="1"/>
  <c r="Q57" i="55" s="1"/>
  <c r="R57" i="55" s="1"/>
  <c r="S57" i="55" s="1"/>
  <c r="T57" i="55" s="1"/>
  <c r="U57" i="55" s="1"/>
  <c r="V57" i="55" s="1"/>
  <c r="W57" i="55" s="1"/>
  <c r="X57" i="55" s="1"/>
  <c r="Y57" i="55" s="1"/>
  <c r="Z57" i="55" s="1"/>
  <c r="AA57" i="55" s="1"/>
  <c r="AB57" i="55" s="1"/>
  <c r="AC57" i="55" s="1"/>
  <c r="AD57" i="55" s="1"/>
  <c r="AE57" i="55" s="1"/>
  <c r="AF57" i="55" s="1"/>
  <c r="AG57" i="55" s="1"/>
  <c r="AH57" i="55" s="1"/>
  <c r="AI57" i="55" s="1"/>
  <c r="AJ57" i="55" s="1"/>
  <c r="AK57" i="55" s="1"/>
  <c r="AL57" i="55" s="1"/>
  <c r="AM57" i="55" s="1"/>
  <c r="AN57" i="55" s="1"/>
  <c r="AO57" i="55" s="1"/>
  <c r="AP57" i="55" s="1"/>
  <c r="AQ57" i="55" s="1"/>
  <c r="AR57" i="55" s="1"/>
  <c r="AS57" i="55" s="1"/>
  <c r="AT57" i="55" s="1"/>
  <c r="AU57" i="55" s="1"/>
  <c r="AV57" i="55" s="1"/>
  <c r="AW57" i="55" s="1"/>
  <c r="AX57" i="55" s="1"/>
  <c r="AY57" i="55" s="1"/>
  <c r="AZ57" i="55" s="1"/>
  <c r="BA57" i="55" s="1"/>
  <c r="BB57" i="55" s="1"/>
  <c r="BC57" i="55" s="1"/>
  <c r="BD57" i="55" s="1"/>
  <c r="BE57" i="55" s="1"/>
  <c r="BF57" i="55" s="1"/>
  <c r="BG57" i="55" s="1"/>
  <c r="BH57" i="55" s="1"/>
  <c r="BI57" i="55" s="1"/>
  <c r="AY3" i="57"/>
  <c r="AW211" i="57"/>
  <c r="AW133" i="57"/>
  <c r="AW219" i="57"/>
  <c r="AW141" i="57"/>
  <c r="AW212" i="57"/>
  <c r="AW134" i="57"/>
  <c r="AW142" i="57"/>
  <c r="AV143" i="57"/>
  <c r="AW209" i="57"/>
  <c r="AW131" i="57"/>
  <c r="AW210" i="57"/>
  <c r="AW132" i="57"/>
  <c r="AY81" i="57" l="1"/>
  <c r="AY79" i="57"/>
  <c r="AY77" i="57"/>
  <c r="AY75" i="57"/>
  <c r="AY73" i="57"/>
  <c r="AY71" i="57"/>
  <c r="AY80" i="57"/>
  <c r="AY78" i="57"/>
  <c r="AY76" i="57"/>
  <c r="AY74" i="57"/>
  <c r="AY72" i="57"/>
  <c r="AY70" i="57"/>
  <c r="AZ3" i="57"/>
  <c r="AJ227" i="57"/>
  <c r="P46" i="42" s="1"/>
  <c r="P123" i="42" s="1"/>
  <c r="AX212" i="57"/>
  <c r="AX134" i="57"/>
  <c r="AJ231" i="57"/>
  <c r="P46" i="45" s="1"/>
  <c r="P123" i="45" s="1"/>
  <c r="AX138" i="57"/>
  <c r="AJ235" i="57"/>
  <c r="P46" i="49" s="1"/>
  <c r="P123" i="49" s="1"/>
  <c r="AX142" i="57"/>
  <c r="AJ226" i="57"/>
  <c r="P46" i="41" s="1"/>
  <c r="P123" i="41" s="1"/>
  <c r="AX211" i="57"/>
  <c r="AX133" i="57"/>
  <c r="AJ230" i="57"/>
  <c r="P46" i="44" s="1"/>
  <c r="P123" i="44" s="1"/>
  <c r="AX137" i="57"/>
  <c r="AJ234" i="57"/>
  <c r="P46" i="48" s="1"/>
  <c r="P123" i="48" s="1"/>
  <c r="AX219" i="57"/>
  <c r="AX141" i="57"/>
  <c r="AW143" i="57"/>
  <c r="AJ225" i="57"/>
  <c r="P46" i="32" s="1"/>
  <c r="P123" i="32" s="1"/>
  <c r="AX210" i="57"/>
  <c r="AX132" i="57"/>
  <c r="AJ229" i="57"/>
  <c r="P46" i="40" s="1"/>
  <c r="P123" i="40" s="1"/>
  <c r="AX136" i="57"/>
  <c r="AJ233" i="57"/>
  <c r="P46" i="47" s="1"/>
  <c r="P123" i="47" s="1"/>
  <c r="AX140" i="57"/>
  <c r="AJ224" i="57"/>
  <c r="P46" i="1" s="1"/>
  <c r="P123" i="1" s="1"/>
  <c r="AX209" i="57"/>
  <c r="AX131" i="57"/>
  <c r="AJ228" i="57"/>
  <c r="P46" i="43" s="1"/>
  <c r="P123" i="43" s="1"/>
  <c r="AX135" i="57"/>
  <c r="AJ232" i="57"/>
  <c r="P46" i="46" s="1"/>
  <c r="P123" i="46" s="1"/>
  <c r="AX139" i="57"/>
  <c r="AY137" i="57" l="1"/>
  <c r="AY138" i="57"/>
  <c r="AY135" i="57"/>
  <c r="AY139" i="57"/>
  <c r="AY136" i="57"/>
  <c r="AY140" i="57"/>
  <c r="P174" i="33"/>
  <c r="P170" i="33"/>
  <c r="P178" i="33"/>
  <c r="P179" i="33"/>
  <c r="P180" i="33"/>
  <c r="P177" i="33"/>
  <c r="P173" i="33"/>
  <c r="AZ80" i="57"/>
  <c r="AZ78" i="57"/>
  <c r="AZ76" i="57"/>
  <c r="AZ74" i="57"/>
  <c r="AZ72" i="57"/>
  <c r="AZ70" i="57"/>
  <c r="AZ81" i="57"/>
  <c r="AZ79" i="57"/>
  <c r="AZ77" i="57"/>
  <c r="AZ75" i="57"/>
  <c r="AZ73" i="57"/>
  <c r="AZ71" i="57"/>
  <c r="BA3" i="57"/>
  <c r="AY211" i="57"/>
  <c r="AY133" i="57"/>
  <c r="AY219" i="57"/>
  <c r="AY141" i="57"/>
  <c r="AY212" i="57"/>
  <c r="AY134" i="57"/>
  <c r="AY142" i="57"/>
  <c r="P175" i="33"/>
  <c r="P171" i="33"/>
  <c r="P176" i="33"/>
  <c r="P172" i="33"/>
  <c r="P181" i="33"/>
  <c r="AY209" i="57"/>
  <c r="AY131" i="57"/>
  <c r="AY210" i="57"/>
  <c r="AY132" i="57"/>
  <c r="AX143" i="57"/>
  <c r="Q181" i="33" l="1"/>
  <c r="Q172" i="33"/>
  <c r="Q176" i="33"/>
  <c r="Q171" i="33"/>
  <c r="Q175" i="33"/>
  <c r="BA81" i="57"/>
  <c r="BA79" i="57"/>
  <c r="BA77" i="57"/>
  <c r="BA75" i="57"/>
  <c r="BA73" i="57"/>
  <c r="BA71" i="57"/>
  <c r="BA80" i="57"/>
  <c r="BA78" i="57"/>
  <c r="BA76" i="57"/>
  <c r="BA74" i="57"/>
  <c r="BA72" i="57"/>
  <c r="BA70" i="57"/>
  <c r="BB3" i="57"/>
  <c r="AK227" i="57"/>
  <c r="Q46" i="42" s="1"/>
  <c r="Q123" i="42" s="1"/>
  <c r="AZ212" i="57"/>
  <c r="AZ134" i="57"/>
  <c r="AK231" i="57"/>
  <c r="Q46" i="45" s="1"/>
  <c r="Q123" i="45" s="1"/>
  <c r="AZ138" i="57"/>
  <c r="AK235" i="57"/>
  <c r="Q46" i="49" s="1"/>
  <c r="Q123" i="49" s="1"/>
  <c r="AZ142" i="57"/>
  <c r="AK226" i="57"/>
  <c r="Q46" i="41" s="1"/>
  <c r="Q123" i="41" s="1"/>
  <c r="AZ211" i="57"/>
  <c r="AZ133" i="57"/>
  <c r="AK230" i="57"/>
  <c r="Q46" i="44" s="1"/>
  <c r="Q123" i="44" s="1"/>
  <c r="AZ137" i="57"/>
  <c r="AK234" i="57"/>
  <c r="Q46" i="48" s="1"/>
  <c r="Q123" i="48" s="1"/>
  <c r="AZ219" i="57"/>
  <c r="AZ141" i="57"/>
  <c r="AY143" i="57"/>
  <c r="AK225" i="57"/>
  <c r="Q46" i="32" s="1"/>
  <c r="Q123" i="32" s="1"/>
  <c r="AZ210" i="57"/>
  <c r="AZ132" i="57"/>
  <c r="AK229" i="57"/>
  <c r="Q46" i="40" s="1"/>
  <c r="Q123" i="40" s="1"/>
  <c r="AZ136" i="57"/>
  <c r="AK233" i="57"/>
  <c r="Q46" i="47" s="1"/>
  <c r="Q123" i="47" s="1"/>
  <c r="AZ140" i="57"/>
  <c r="AK224" i="57"/>
  <c r="Q46" i="1" s="1"/>
  <c r="Q123" i="1" s="1"/>
  <c r="AZ209" i="57"/>
  <c r="AZ131" i="57"/>
  <c r="AK228" i="57"/>
  <c r="Q46" i="43" s="1"/>
  <c r="Q123" i="43" s="1"/>
  <c r="AZ135" i="57"/>
  <c r="AK232" i="57"/>
  <c r="Q46" i="46" s="1"/>
  <c r="Q123" i="46" s="1"/>
  <c r="AZ139" i="57"/>
  <c r="Q173" i="33"/>
  <c r="Q177" i="33"/>
  <c r="Q180" i="33"/>
  <c r="Q179" i="33"/>
  <c r="Q178" i="33"/>
  <c r="Q170" i="33"/>
  <c r="Q174" i="33"/>
  <c r="BA137" i="57" l="1"/>
  <c r="BA138" i="57"/>
  <c r="BA135" i="57"/>
  <c r="BA139" i="57"/>
  <c r="BA136" i="57"/>
  <c r="BA140" i="57"/>
  <c r="R174" i="33"/>
  <c r="R170" i="33"/>
  <c r="R178" i="33"/>
  <c r="R179" i="33"/>
  <c r="R180" i="33"/>
  <c r="R177" i="33"/>
  <c r="R173" i="33"/>
  <c r="BB80" i="57"/>
  <c r="BB78" i="57"/>
  <c r="BB76" i="57"/>
  <c r="BB74" i="57"/>
  <c r="BB72" i="57"/>
  <c r="BB70" i="57"/>
  <c r="BB81" i="57"/>
  <c r="BB79" i="57"/>
  <c r="BB77" i="57"/>
  <c r="BB75" i="57"/>
  <c r="BB73" i="57"/>
  <c r="BB71" i="57"/>
  <c r="BC3" i="57"/>
  <c r="BA211" i="57"/>
  <c r="BA133" i="57"/>
  <c r="BA219" i="57"/>
  <c r="BA141" i="57"/>
  <c r="BA212" i="57"/>
  <c r="BA134" i="57"/>
  <c r="BA142" i="57"/>
  <c r="AZ143" i="57"/>
  <c r="BA209" i="57"/>
  <c r="BA131" i="57"/>
  <c r="BA210" i="57"/>
  <c r="BA132" i="57"/>
  <c r="R175" i="33"/>
  <c r="R171" i="33"/>
  <c r="R176" i="33"/>
  <c r="R172" i="33"/>
  <c r="R181" i="33"/>
  <c r="BC81" i="57" l="1"/>
  <c r="BC79" i="57"/>
  <c r="BC77" i="57"/>
  <c r="BC75" i="57"/>
  <c r="BC73" i="57"/>
  <c r="BC71" i="57"/>
  <c r="BC80" i="57"/>
  <c r="BC78" i="57"/>
  <c r="BC76" i="57"/>
  <c r="BC74" i="57"/>
  <c r="BC72" i="57"/>
  <c r="BC70" i="57"/>
  <c r="BD3" i="57"/>
  <c r="AL227" i="57"/>
  <c r="R46" i="42" s="1"/>
  <c r="R123" i="42" s="1"/>
  <c r="BB212" i="57"/>
  <c r="BB134" i="57"/>
  <c r="AL231" i="57"/>
  <c r="R46" i="45" s="1"/>
  <c r="R123" i="45" s="1"/>
  <c r="BB138" i="57"/>
  <c r="AL235" i="57"/>
  <c r="R46" i="49" s="1"/>
  <c r="R123" i="49" s="1"/>
  <c r="BB142" i="57"/>
  <c r="AL226" i="57"/>
  <c r="R46" i="41" s="1"/>
  <c r="R123" i="41" s="1"/>
  <c r="BB211" i="57"/>
  <c r="BB133" i="57"/>
  <c r="AL230" i="57"/>
  <c r="R46" i="44" s="1"/>
  <c r="R123" i="44" s="1"/>
  <c r="BB137" i="57"/>
  <c r="AL234" i="57"/>
  <c r="R46" i="48" s="1"/>
  <c r="R123" i="48" s="1"/>
  <c r="BB219" i="57"/>
  <c r="BB141" i="57"/>
  <c r="S181" i="33"/>
  <c r="S172" i="33"/>
  <c r="S176" i="33"/>
  <c r="S171" i="33"/>
  <c r="S175" i="33"/>
  <c r="AL225" i="57"/>
  <c r="R46" i="32" s="1"/>
  <c r="R123" i="32" s="1"/>
  <c r="BB210" i="57"/>
  <c r="BB132" i="57"/>
  <c r="AL229" i="57"/>
  <c r="R46" i="40" s="1"/>
  <c r="R123" i="40" s="1"/>
  <c r="BB136" i="57"/>
  <c r="AL233" i="57"/>
  <c r="R46" i="47" s="1"/>
  <c r="R123" i="47" s="1"/>
  <c r="BB140" i="57"/>
  <c r="AL224" i="57"/>
  <c r="R46" i="1" s="1"/>
  <c r="R123" i="1" s="1"/>
  <c r="BB209" i="57"/>
  <c r="BB131" i="57"/>
  <c r="AL228" i="57"/>
  <c r="R46" i="43" s="1"/>
  <c r="R123" i="43" s="1"/>
  <c r="BB135" i="57"/>
  <c r="AL232" i="57"/>
  <c r="R46" i="46" s="1"/>
  <c r="R123" i="46" s="1"/>
  <c r="BB139" i="57"/>
  <c r="S173" i="33"/>
  <c r="S177" i="33"/>
  <c r="S180" i="33"/>
  <c r="S179" i="33"/>
  <c r="S178" i="33"/>
  <c r="S170" i="33"/>
  <c r="S174" i="33"/>
  <c r="BA143" i="57"/>
  <c r="BC137" i="57" l="1"/>
  <c r="BC138" i="57"/>
  <c r="BC135" i="57"/>
  <c r="BC139" i="57"/>
  <c r="BC136" i="57"/>
  <c r="BC140" i="57"/>
  <c r="T174" i="33"/>
  <c r="T170" i="33"/>
  <c r="T178" i="33"/>
  <c r="T179" i="33"/>
  <c r="T180" i="33"/>
  <c r="T177" i="33"/>
  <c r="T173" i="33"/>
  <c r="T175" i="33"/>
  <c r="T171" i="33"/>
  <c r="T176" i="33"/>
  <c r="T172" i="33"/>
  <c r="T181" i="33"/>
  <c r="BD80" i="57"/>
  <c r="BD78" i="57"/>
  <c r="BD76" i="57"/>
  <c r="BD74" i="57"/>
  <c r="BD72" i="57"/>
  <c r="BD70" i="57"/>
  <c r="BD81" i="57"/>
  <c r="BD79" i="57"/>
  <c r="BD77" i="57"/>
  <c r="BD75" i="57"/>
  <c r="BD73" i="57"/>
  <c r="BD71" i="57"/>
  <c r="BE3" i="57"/>
  <c r="BC211" i="57"/>
  <c r="BC133" i="57"/>
  <c r="BC219" i="57"/>
  <c r="BC141" i="57"/>
  <c r="BC212" i="57"/>
  <c r="BC134" i="57"/>
  <c r="BC142" i="57"/>
  <c r="BB143" i="57"/>
  <c r="BC209" i="57"/>
  <c r="BC131" i="57"/>
  <c r="BC210" i="57"/>
  <c r="BC132" i="57"/>
  <c r="M15" i="51"/>
  <c r="BZ15" i="51"/>
  <c r="E15" i="51"/>
  <c r="BE81" i="57" l="1"/>
  <c r="BE79" i="57"/>
  <c r="BE77" i="57"/>
  <c r="BE75" i="57"/>
  <c r="BE73" i="57"/>
  <c r="BE71" i="57"/>
  <c r="BE80" i="57"/>
  <c r="BE78" i="57"/>
  <c r="BE76" i="57"/>
  <c r="BE74" i="57"/>
  <c r="BE72" i="57"/>
  <c r="BE70" i="57"/>
  <c r="BF3" i="57"/>
  <c r="AM227" i="57"/>
  <c r="S46" i="42" s="1"/>
  <c r="S123" i="42" s="1"/>
  <c r="BD212" i="57"/>
  <c r="BD134" i="57"/>
  <c r="AM231" i="57"/>
  <c r="S46" i="45" s="1"/>
  <c r="S123" i="45" s="1"/>
  <c r="BD138" i="57"/>
  <c r="AM235" i="57"/>
  <c r="S46" i="49" s="1"/>
  <c r="S123" i="49" s="1"/>
  <c r="BD142" i="57"/>
  <c r="AM226" i="57"/>
  <c r="S46" i="41" s="1"/>
  <c r="S123" i="41" s="1"/>
  <c r="BD211" i="57"/>
  <c r="BD133" i="57"/>
  <c r="AM230" i="57"/>
  <c r="S46" i="44" s="1"/>
  <c r="S123" i="44" s="1"/>
  <c r="BD137" i="57"/>
  <c r="AM234" i="57"/>
  <c r="S46" i="48" s="1"/>
  <c r="S123" i="48" s="1"/>
  <c r="BD219" i="57"/>
  <c r="BD141" i="57"/>
  <c r="AM225" i="57"/>
  <c r="S46" i="32" s="1"/>
  <c r="S123" i="32" s="1"/>
  <c r="BD210" i="57"/>
  <c r="BD132" i="57"/>
  <c r="AM229" i="57"/>
  <c r="S46" i="40" s="1"/>
  <c r="S123" i="40" s="1"/>
  <c r="BD136" i="57"/>
  <c r="AM233" i="57"/>
  <c r="S46" i="47" s="1"/>
  <c r="S123" i="47" s="1"/>
  <c r="BD140" i="57"/>
  <c r="AM224" i="57"/>
  <c r="S46" i="1" s="1"/>
  <c r="S123" i="1" s="1"/>
  <c r="BD209" i="57"/>
  <c r="BD131" i="57"/>
  <c r="AM228" i="57"/>
  <c r="S46" i="43" s="1"/>
  <c r="S123" i="43" s="1"/>
  <c r="BD135" i="57"/>
  <c r="AM232" i="57"/>
  <c r="S46" i="46" s="1"/>
  <c r="S123" i="46" s="1"/>
  <c r="BD139" i="57"/>
  <c r="U181" i="33"/>
  <c r="U172" i="33"/>
  <c r="U176" i="33"/>
  <c r="U171" i="33"/>
  <c r="U175" i="33"/>
  <c r="U173" i="33"/>
  <c r="U177" i="33"/>
  <c r="U180" i="33"/>
  <c r="U179" i="33"/>
  <c r="U178" i="33"/>
  <c r="U170" i="33"/>
  <c r="U174" i="33"/>
  <c r="BC143" i="57"/>
  <c r="M14" i="51"/>
  <c r="BZ14" i="51"/>
  <c r="E14" i="51"/>
  <c r="M13" i="51"/>
  <c r="BZ13" i="51"/>
  <c r="E13" i="51"/>
  <c r="M12" i="51"/>
  <c r="BZ12" i="51"/>
  <c r="E12" i="51"/>
  <c r="M11" i="51"/>
  <c r="BZ11" i="51"/>
  <c r="E11" i="51"/>
  <c r="BE137" i="57" l="1"/>
  <c r="BE138" i="57"/>
  <c r="BE135" i="57"/>
  <c r="BE139" i="57"/>
  <c r="BE136" i="57"/>
  <c r="BE140" i="57"/>
  <c r="V174" i="33"/>
  <c r="V170" i="33"/>
  <c r="V178" i="33"/>
  <c r="V179" i="33"/>
  <c r="V180" i="33"/>
  <c r="V177" i="33"/>
  <c r="V173" i="33"/>
  <c r="V175" i="33"/>
  <c r="V171" i="33"/>
  <c r="V176" i="33"/>
  <c r="V172" i="33"/>
  <c r="V181" i="33"/>
  <c r="BF80" i="57"/>
  <c r="BF78" i="57"/>
  <c r="BF76" i="57"/>
  <c r="BF74" i="57"/>
  <c r="BF72" i="57"/>
  <c r="BF70" i="57"/>
  <c r="BF81" i="57"/>
  <c r="BF79" i="57"/>
  <c r="BF77" i="57"/>
  <c r="BF75" i="57"/>
  <c r="BF73" i="57"/>
  <c r="BF71" i="57"/>
  <c r="BG3" i="57"/>
  <c r="BE211" i="57"/>
  <c r="BE133" i="57"/>
  <c r="BE219" i="57"/>
  <c r="BE141" i="57"/>
  <c r="BE212" i="57"/>
  <c r="BE134" i="57"/>
  <c r="BE142" i="57"/>
  <c r="BD143" i="57"/>
  <c r="BE209" i="57"/>
  <c r="BE131" i="57"/>
  <c r="BE210" i="57"/>
  <c r="BE132" i="57"/>
  <c r="M10" i="51"/>
  <c r="BZ10" i="51"/>
  <c r="E10" i="51"/>
  <c r="M9" i="51"/>
  <c r="BZ9" i="51"/>
  <c r="E9" i="51"/>
  <c r="M8" i="51"/>
  <c r="BZ8" i="51"/>
  <c r="BG81" i="57" l="1"/>
  <c r="BG79" i="57"/>
  <c r="BG77" i="57"/>
  <c r="BG75" i="57"/>
  <c r="BG73" i="57"/>
  <c r="BG71" i="57"/>
  <c r="BG80" i="57"/>
  <c r="BG78" i="57"/>
  <c r="BG76" i="57"/>
  <c r="BG74" i="57"/>
  <c r="BG72" i="57"/>
  <c r="BG70" i="57"/>
  <c r="BH3" i="57"/>
  <c r="AN227" i="57"/>
  <c r="T46" i="42" s="1"/>
  <c r="T123" i="42" s="1"/>
  <c r="BF212" i="57"/>
  <c r="BF134" i="57"/>
  <c r="AN231" i="57"/>
  <c r="T46" i="45" s="1"/>
  <c r="T123" i="45" s="1"/>
  <c r="BF138" i="57"/>
  <c r="AN235" i="57"/>
  <c r="T46" i="49" s="1"/>
  <c r="T123" i="49" s="1"/>
  <c r="BF142" i="57"/>
  <c r="AN226" i="57"/>
  <c r="T46" i="41" s="1"/>
  <c r="T123" i="41" s="1"/>
  <c r="BF211" i="57"/>
  <c r="BF133" i="57"/>
  <c r="AN230" i="57"/>
  <c r="T46" i="44" s="1"/>
  <c r="T123" i="44" s="1"/>
  <c r="BF137" i="57"/>
  <c r="AN234" i="57"/>
  <c r="T46" i="48" s="1"/>
  <c r="T123" i="48" s="1"/>
  <c r="BF219" i="57"/>
  <c r="BF141" i="57"/>
  <c r="BE143" i="57"/>
  <c r="AN225" i="57"/>
  <c r="T46" i="32" s="1"/>
  <c r="T123" i="32" s="1"/>
  <c r="BF210" i="57"/>
  <c r="BF132" i="57"/>
  <c r="AN229" i="57"/>
  <c r="T46" i="40" s="1"/>
  <c r="T123" i="40" s="1"/>
  <c r="BF136" i="57"/>
  <c r="AN233" i="57"/>
  <c r="T46" i="47" s="1"/>
  <c r="T123" i="47" s="1"/>
  <c r="BF140" i="57"/>
  <c r="AN224" i="57"/>
  <c r="T46" i="1" s="1"/>
  <c r="T123" i="1" s="1"/>
  <c r="BF209" i="57"/>
  <c r="BF131" i="57"/>
  <c r="AN228" i="57"/>
  <c r="T46" i="43" s="1"/>
  <c r="T123" i="43" s="1"/>
  <c r="BF135" i="57"/>
  <c r="AN232" i="57"/>
  <c r="T46" i="46" s="1"/>
  <c r="T123" i="46" s="1"/>
  <c r="BF139" i="57"/>
  <c r="W181" i="33"/>
  <c r="W172" i="33"/>
  <c r="W176" i="33"/>
  <c r="W171" i="33"/>
  <c r="W175" i="33"/>
  <c r="W173" i="33"/>
  <c r="W177" i="33"/>
  <c r="W180" i="33"/>
  <c r="W179" i="33"/>
  <c r="W178" i="33"/>
  <c r="W170" i="33"/>
  <c r="W174" i="33"/>
  <c r="E8" i="51"/>
  <c r="M7" i="51"/>
  <c r="BZ7" i="51"/>
  <c r="E7" i="51"/>
  <c r="M6" i="51"/>
  <c r="BZ6" i="51"/>
  <c r="BG137" i="57" l="1"/>
  <c r="BG138" i="57"/>
  <c r="BG135" i="57"/>
  <c r="BG139" i="57"/>
  <c r="BG136" i="57"/>
  <c r="BG140" i="57"/>
  <c r="BH80" i="57"/>
  <c r="BH78" i="57"/>
  <c r="BH76" i="57"/>
  <c r="BH74" i="57"/>
  <c r="BH72" i="57"/>
  <c r="BH70" i="57"/>
  <c r="BH81" i="57"/>
  <c r="BH79" i="57"/>
  <c r="BH77" i="57"/>
  <c r="BH75" i="57"/>
  <c r="BH73" i="57"/>
  <c r="BH71" i="57"/>
  <c r="BI3" i="57"/>
  <c r="BG211" i="57"/>
  <c r="BG133" i="57"/>
  <c r="BG219" i="57"/>
  <c r="BG141" i="57"/>
  <c r="BG212" i="57"/>
  <c r="BG134" i="57"/>
  <c r="BG142" i="57"/>
  <c r="X174" i="33"/>
  <c r="X170" i="33"/>
  <c r="X178" i="33"/>
  <c r="X179" i="33"/>
  <c r="X180" i="33"/>
  <c r="X177" i="33"/>
  <c r="X173" i="33"/>
  <c r="X175" i="33"/>
  <c r="X171" i="33"/>
  <c r="X176" i="33"/>
  <c r="X172" i="33"/>
  <c r="X181" i="33"/>
  <c r="BG209" i="57"/>
  <c r="BG131" i="57"/>
  <c r="BG210" i="57"/>
  <c r="BG132" i="57"/>
  <c r="BF143" i="57"/>
  <c r="E6" i="51"/>
  <c r="BI81" i="57" l="1"/>
  <c r="BI79" i="57"/>
  <c r="BI77" i="57"/>
  <c r="BI75" i="57"/>
  <c r="BI73" i="57"/>
  <c r="BI71" i="57"/>
  <c r="BI80" i="57"/>
  <c r="BI78" i="57"/>
  <c r="BI76" i="57"/>
  <c r="BI74" i="57"/>
  <c r="BI72" i="57"/>
  <c r="BI70" i="57"/>
  <c r="BJ3" i="57"/>
  <c r="AO227" i="57"/>
  <c r="BH212" i="57"/>
  <c r="BH134" i="57"/>
  <c r="AO231" i="57"/>
  <c r="BH138" i="57"/>
  <c r="AO235" i="57"/>
  <c r="BH142" i="57"/>
  <c r="AO226" i="57"/>
  <c r="BH211" i="57"/>
  <c r="BH133" i="57"/>
  <c r="AO230" i="57"/>
  <c r="BH137" i="57"/>
  <c r="AO234" i="57"/>
  <c r="BH219" i="57"/>
  <c r="BH141" i="57"/>
  <c r="Y181" i="33"/>
  <c r="Y172" i="33"/>
  <c r="Y176" i="33"/>
  <c r="Y171" i="33"/>
  <c r="Y175" i="33"/>
  <c r="Y173" i="33"/>
  <c r="Y177" i="33"/>
  <c r="Y180" i="33"/>
  <c r="Y179" i="33"/>
  <c r="Y178" i="33"/>
  <c r="Y170" i="33"/>
  <c r="Y174" i="33"/>
  <c r="AO225" i="57"/>
  <c r="BH210" i="57"/>
  <c r="BH132" i="57"/>
  <c r="AO229" i="57"/>
  <c r="BH136" i="57"/>
  <c r="AO233" i="57"/>
  <c r="BH140" i="57"/>
  <c r="AO224" i="57"/>
  <c r="BH209" i="57"/>
  <c r="BH131" i="57"/>
  <c r="AO228" i="57"/>
  <c r="BH135" i="57"/>
  <c r="AO232" i="57"/>
  <c r="BH139" i="57"/>
  <c r="BG143" i="57"/>
  <c r="M5" i="51"/>
  <c r="BZ5" i="51"/>
  <c r="BI137" i="57" l="1"/>
  <c r="BI138" i="57"/>
  <c r="BI135" i="57"/>
  <c r="BI139" i="57"/>
  <c r="BI136" i="57"/>
  <c r="BI140" i="57"/>
  <c r="U46" i="46"/>
  <c r="U123" i="46" s="1"/>
  <c r="AP232" i="57"/>
  <c r="AP228" i="57"/>
  <c r="U46" i="43"/>
  <c r="U123" i="43" s="1"/>
  <c r="AP225" i="57"/>
  <c r="U46" i="32"/>
  <c r="U123" i="32" s="1"/>
  <c r="U46" i="48"/>
  <c r="U123" i="48" s="1"/>
  <c r="AP234" i="57"/>
  <c r="U46" i="44"/>
  <c r="U123" i="44" s="1"/>
  <c r="AP230" i="57"/>
  <c r="AP235" i="57"/>
  <c r="U46" i="49"/>
  <c r="U123" i="49" s="1"/>
  <c r="AP231" i="57"/>
  <c r="U46" i="45"/>
  <c r="U123" i="45" s="1"/>
  <c r="BJ80" i="57"/>
  <c r="BJ78" i="57"/>
  <c r="BJ76" i="57"/>
  <c r="BJ74" i="57"/>
  <c r="BJ72" i="57"/>
  <c r="BJ70" i="57"/>
  <c r="BJ81" i="57"/>
  <c r="BJ79" i="57"/>
  <c r="BJ77" i="57"/>
  <c r="BJ75" i="57"/>
  <c r="BJ73" i="57"/>
  <c r="BJ71" i="57"/>
  <c r="BK3" i="57"/>
  <c r="BI211" i="57"/>
  <c r="BI133" i="57"/>
  <c r="BI219" i="57"/>
  <c r="BI141" i="57"/>
  <c r="BI212" i="57"/>
  <c r="BI134" i="57"/>
  <c r="BI142" i="57"/>
  <c r="AP224" i="57"/>
  <c r="U46" i="1"/>
  <c r="U123" i="1" s="1"/>
  <c r="AP233" i="57"/>
  <c r="U46" i="47"/>
  <c r="U123" i="47" s="1"/>
  <c r="AP229" i="57"/>
  <c r="U46" i="40"/>
  <c r="U123" i="40" s="1"/>
  <c r="Z174" i="33"/>
  <c r="Z170" i="33"/>
  <c r="Z178" i="33"/>
  <c r="Z179" i="33"/>
  <c r="Z180" i="33"/>
  <c r="Z177" i="33"/>
  <c r="Z173" i="33"/>
  <c r="Z175" i="33"/>
  <c r="Z171" i="33"/>
  <c r="Z176" i="33"/>
  <c r="Z172" i="33"/>
  <c r="Z181" i="33"/>
  <c r="U46" i="41"/>
  <c r="U123" i="41" s="1"/>
  <c r="AP226" i="57"/>
  <c r="AP227" i="57"/>
  <c r="U46" i="42"/>
  <c r="U123" i="42" s="1"/>
  <c r="BI209" i="57"/>
  <c r="BI131" i="57"/>
  <c r="BI210" i="57"/>
  <c r="BI132" i="57"/>
  <c r="BH143" i="57"/>
  <c r="E5" i="51"/>
  <c r="BZ4" i="51"/>
  <c r="M4" i="51"/>
  <c r="BU5" i="51" s="1"/>
  <c r="E4" i="51"/>
  <c r="N3" i="51"/>
  <c r="R2" i="51"/>
  <c r="BJ138" i="57" l="1"/>
  <c r="BJ137" i="57"/>
  <c r="BJ136" i="57"/>
  <c r="BJ140" i="57"/>
  <c r="BJ135" i="57"/>
  <c r="BJ139" i="57"/>
  <c r="AQ227" i="57"/>
  <c r="V46" i="42"/>
  <c r="V123" i="42" s="1"/>
  <c r="AQ229" i="57"/>
  <c r="V46" i="40"/>
  <c r="V123" i="40" s="1"/>
  <c r="AQ233" i="57"/>
  <c r="V46" i="47"/>
  <c r="V123" i="47" s="1"/>
  <c r="AQ224" i="57"/>
  <c r="V46" i="1"/>
  <c r="V123" i="1" s="1"/>
  <c r="BK81" i="57"/>
  <c r="BK79" i="57"/>
  <c r="BK77" i="57"/>
  <c r="BK75" i="57"/>
  <c r="BK73" i="57"/>
  <c r="BK71" i="57"/>
  <c r="BK80" i="57"/>
  <c r="BK78" i="57"/>
  <c r="BK76" i="57"/>
  <c r="BK74" i="57"/>
  <c r="BK72" i="57"/>
  <c r="BK70" i="57"/>
  <c r="BL3" i="57"/>
  <c r="BJ212" i="57"/>
  <c r="BJ134" i="57"/>
  <c r="BJ142" i="57"/>
  <c r="BJ211" i="57"/>
  <c r="BJ133" i="57"/>
  <c r="BJ219" i="57"/>
  <c r="BJ141" i="57"/>
  <c r="AQ231" i="57"/>
  <c r="V46" i="45"/>
  <c r="V123" i="45" s="1"/>
  <c r="AQ235" i="57"/>
  <c r="V46" i="49"/>
  <c r="V123" i="49" s="1"/>
  <c r="AQ225" i="57"/>
  <c r="V46" i="32"/>
  <c r="V123" i="32" s="1"/>
  <c r="AQ228" i="57"/>
  <c r="V46" i="43"/>
  <c r="V123" i="43" s="1"/>
  <c r="AQ226" i="57"/>
  <c r="V46" i="41"/>
  <c r="V123" i="41" s="1"/>
  <c r="AA181" i="33"/>
  <c r="AA172" i="33"/>
  <c r="AA176" i="33"/>
  <c r="AA171" i="33"/>
  <c r="AA175" i="33"/>
  <c r="AA173" i="33"/>
  <c r="AA177" i="33"/>
  <c r="AA180" i="33"/>
  <c r="AA179" i="33"/>
  <c r="AA178" i="33"/>
  <c r="AA170" i="33"/>
  <c r="AA174" i="33"/>
  <c r="BJ210" i="57"/>
  <c r="BJ132" i="57"/>
  <c r="BJ209" i="57"/>
  <c r="BJ131" i="57"/>
  <c r="AQ230" i="57"/>
  <c r="V46" i="44"/>
  <c r="V123" i="44" s="1"/>
  <c r="AQ234" i="57"/>
  <c r="V46" i="48"/>
  <c r="V123" i="48" s="1"/>
  <c r="AQ232" i="57"/>
  <c r="V46" i="46"/>
  <c r="V123" i="46" s="1"/>
  <c r="BI143" i="57"/>
  <c r="G4" i="51"/>
  <c r="M108" i="51" s="1"/>
  <c r="M16" i="51"/>
  <c r="BU15" i="51"/>
  <c r="BU13" i="51"/>
  <c r="BU12" i="51"/>
  <c r="BU14" i="51"/>
  <c r="BU11" i="51"/>
  <c r="BU9" i="51"/>
  <c r="BU8" i="51"/>
  <c r="BU10" i="51"/>
  <c r="BU6" i="51"/>
  <c r="BU7" i="51"/>
  <c r="BU4" i="51"/>
  <c r="G1" i="51"/>
  <c r="BJ143" i="57" l="1"/>
  <c r="N4" i="51"/>
  <c r="BK137" i="57"/>
  <c r="BK138" i="57"/>
  <c r="BK135" i="57"/>
  <c r="BK139" i="57"/>
  <c r="BK136" i="57"/>
  <c r="BK140" i="57"/>
  <c r="AR226" i="57"/>
  <c r="W46" i="41"/>
  <c r="W123" i="41" s="1"/>
  <c r="BL80" i="57"/>
  <c r="BL219" i="57" s="1"/>
  <c r="BL78" i="57"/>
  <c r="BL76" i="57"/>
  <c r="BL74" i="57"/>
  <c r="BL72" i="57"/>
  <c r="BL211" i="57" s="1"/>
  <c r="BL70" i="57"/>
  <c r="BL209" i="57" s="1"/>
  <c r="BL81" i="57"/>
  <c r="BL79" i="57"/>
  <c r="BL77" i="57"/>
  <c r="BL75" i="57"/>
  <c r="BL73" i="57"/>
  <c r="BL212" i="57" s="1"/>
  <c r="BL71" i="57"/>
  <c r="BL210" i="57" s="1"/>
  <c r="BK211" i="57"/>
  <c r="BK133" i="57"/>
  <c r="BK219" i="57"/>
  <c r="BK141" i="57"/>
  <c r="BK212" i="57"/>
  <c r="BK134" i="57"/>
  <c r="BK142" i="57"/>
  <c r="AR224" i="57"/>
  <c r="W46" i="1"/>
  <c r="W123" i="1" s="1"/>
  <c r="AR233" i="57"/>
  <c r="W46" i="47"/>
  <c r="W123" i="47" s="1"/>
  <c r="AR229" i="57"/>
  <c r="W46" i="40"/>
  <c r="W123" i="40" s="1"/>
  <c r="AR227" i="57"/>
  <c r="W46" i="42"/>
  <c r="W123" i="42" s="1"/>
  <c r="AR232" i="57"/>
  <c r="W46" i="46"/>
  <c r="W123" i="46" s="1"/>
  <c r="AR234" i="57"/>
  <c r="W46" i="48"/>
  <c r="W123" i="48" s="1"/>
  <c r="AR230" i="57"/>
  <c r="W46" i="44"/>
  <c r="W123" i="44" s="1"/>
  <c r="AB174" i="33"/>
  <c r="AB170" i="33"/>
  <c r="AB178" i="33"/>
  <c r="AB179" i="33"/>
  <c r="AB180" i="33"/>
  <c r="AB177" i="33"/>
  <c r="AB173" i="33"/>
  <c r="AB175" i="33"/>
  <c r="AB171" i="33"/>
  <c r="AB176" i="33"/>
  <c r="AB172" i="33"/>
  <c r="AB181" i="33"/>
  <c r="AR228" i="57"/>
  <c r="W46" i="43"/>
  <c r="W123" i="43" s="1"/>
  <c r="AR225" i="57"/>
  <c r="W46" i="32"/>
  <c r="W123" i="32" s="1"/>
  <c r="AR235" i="57"/>
  <c r="W46" i="49"/>
  <c r="W123" i="49" s="1"/>
  <c r="AR231" i="57"/>
  <c r="W46" i="45"/>
  <c r="W123" i="45" s="1"/>
  <c r="BK209" i="57"/>
  <c r="BK131" i="57"/>
  <c r="BK210" i="57"/>
  <c r="BK132" i="57"/>
  <c r="F1" i="51"/>
  <c r="C142" i="27"/>
  <c r="C140" i="27"/>
  <c r="C139" i="27"/>
  <c r="C138" i="27"/>
  <c r="C137" i="27"/>
  <c r="C136" i="27"/>
  <c r="C135" i="27"/>
  <c r="C134" i="27"/>
  <c r="C133" i="27"/>
  <c r="C141" i="27"/>
  <c r="C132" i="27"/>
  <c r="AC181" i="33" l="1"/>
  <c r="AC172" i="33"/>
  <c r="AC176" i="33"/>
  <c r="AC171" i="33"/>
  <c r="AC175" i="33"/>
  <c r="AC173" i="33"/>
  <c r="AC177" i="33"/>
  <c r="AC180" i="33"/>
  <c r="AC179" i="33"/>
  <c r="AC178" i="33"/>
  <c r="AC170" i="33"/>
  <c r="AC174" i="33"/>
  <c r="AS227" i="57"/>
  <c r="X46" i="42"/>
  <c r="X123" i="42" s="1"/>
  <c r="AS229" i="57"/>
  <c r="X46" i="40"/>
  <c r="X123" i="40" s="1"/>
  <c r="AS233" i="57"/>
  <c r="X46" i="47"/>
  <c r="X123" i="47" s="1"/>
  <c r="AS224" i="57"/>
  <c r="X46" i="1"/>
  <c r="X123" i="1" s="1"/>
  <c r="AS226" i="57"/>
  <c r="X46" i="41"/>
  <c r="X123" i="41" s="1"/>
  <c r="BK143" i="57"/>
  <c r="AS231" i="57"/>
  <c r="X46" i="45"/>
  <c r="X123" i="45" s="1"/>
  <c r="AS235" i="57"/>
  <c r="X46" i="49"/>
  <c r="X123" i="49" s="1"/>
  <c r="AS225" i="57"/>
  <c r="X46" i="32"/>
  <c r="X123" i="32" s="1"/>
  <c r="AS228" i="57"/>
  <c r="X46" i="43"/>
  <c r="X123" i="43" s="1"/>
  <c r="AS230" i="57"/>
  <c r="X46" i="44"/>
  <c r="X123" i="44" s="1"/>
  <c r="AS234" i="57"/>
  <c r="X46" i="48"/>
  <c r="X123" i="48" s="1"/>
  <c r="AS232" i="57"/>
  <c r="X46" i="46"/>
  <c r="X123" i="46" s="1"/>
  <c r="C131" i="27"/>
  <c r="B30" i="33"/>
  <c r="B29" i="33"/>
  <c r="B28" i="33"/>
  <c r="B26" i="33"/>
  <c r="B25" i="33"/>
  <c r="B23" i="33"/>
  <c r="B22" i="33"/>
  <c r="B19" i="33"/>
  <c r="B18" i="33"/>
  <c r="B17" i="33"/>
  <c r="B16" i="33"/>
  <c r="B14" i="33"/>
  <c r="B13" i="33"/>
  <c r="B11" i="33"/>
  <c r="B10" i="33"/>
  <c r="B9" i="33"/>
  <c r="B72" i="33" l="1"/>
  <c r="C72" i="33" s="1"/>
  <c r="B62" i="33"/>
  <c r="B61" i="33"/>
  <c r="B81" i="49"/>
  <c r="B64" i="59"/>
  <c r="B62" i="59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i="41" s="1"/>
  <c r="AT224" i="57"/>
  <c r="Y46" i="1"/>
  <c r="Y123" i="1" s="1"/>
  <c r="AT233" i="57"/>
  <c r="Y46" i="47"/>
  <c r="Y123" i="47" s="1"/>
  <c r="AT229" i="57"/>
  <c r="Y46" i="40"/>
  <c r="Y123" i="40" s="1"/>
  <c r="AT227" i="57"/>
  <c r="Y46" i="42"/>
  <c r="Y123" i="42" s="1"/>
  <c r="AT232" i="57"/>
  <c r="Y46" i="46"/>
  <c r="Y123" i="46" s="1"/>
  <c r="AT234" i="57"/>
  <c r="Y46" i="48"/>
  <c r="Y123" i="48" s="1"/>
  <c r="AT230" i="57"/>
  <c r="Y46" i="44"/>
  <c r="Y123" i="44" s="1"/>
  <c r="AT228" i="57"/>
  <c r="Y46" i="43"/>
  <c r="Y123" i="43" s="1"/>
  <c r="AT225" i="57"/>
  <c r="Y46" i="32"/>
  <c r="Y123" i="32" s="1"/>
  <c r="AT235" i="57"/>
  <c r="Y46" i="49"/>
  <c r="Y123" i="49" s="1"/>
  <c r="AT231" i="57"/>
  <c r="Y46" i="45"/>
  <c r="Y123" i="45" s="1"/>
  <c r="AD174" i="33"/>
  <c r="AD170" i="33"/>
  <c r="AD178" i="33"/>
  <c r="AD179" i="33"/>
  <c r="AD180" i="33"/>
  <c r="AD177" i="33"/>
  <c r="AD173" i="33"/>
  <c r="AD175" i="33"/>
  <c r="AD171" i="33"/>
  <c r="AD176" i="33"/>
  <c r="AD172" i="33"/>
  <c r="AD181" i="33"/>
  <c r="B60" i="33"/>
  <c r="C61" i="33"/>
  <c r="BH21" i="33"/>
  <c r="BI21" i="33"/>
  <c r="BE21" i="33"/>
  <c r="BC21" i="33"/>
  <c r="BA21" i="33"/>
  <c r="AY21" i="33"/>
  <c r="AW21" i="33"/>
  <c r="AU21" i="33"/>
  <c r="AS21" i="33"/>
  <c r="AQ21" i="33"/>
  <c r="AO21" i="33"/>
  <c r="AM21" i="33"/>
  <c r="AK21" i="33"/>
  <c r="AI21" i="33"/>
  <c r="AG21" i="33"/>
  <c r="AE21" i="33"/>
  <c r="AC21" i="33"/>
  <c r="AA21" i="33"/>
  <c r="Y21" i="33"/>
  <c r="W21" i="33"/>
  <c r="U21" i="33"/>
  <c r="S21" i="33"/>
  <c r="Q21" i="33"/>
  <c r="O21" i="33"/>
  <c r="N21" i="33" s="1"/>
  <c r="BG21" i="33"/>
  <c r="BD21" i="33"/>
  <c r="BB21" i="33"/>
  <c r="AZ21" i="33"/>
  <c r="AX21" i="33"/>
  <c r="AV21" i="33"/>
  <c r="AT21" i="33"/>
  <c r="AR21" i="33"/>
  <c r="AP21" i="33"/>
  <c r="AN21" i="33"/>
  <c r="AL21" i="33"/>
  <c r="AJ21" i="33"/>
  <c r="AH21" i="33"/>
  <c r="AF21" i="33"/>
  <c r="AD21" i="33"/>
  <c r="AB21" i="33"/>
  <c r="Z21" i="33"/>
  <c r="X21" i="33"/>
  <c r="V21" i="33"/>
  <c r="T21" i="33"/>
  <c r="R21" i="33"/>
  <c r="P21" i="33"/>
  <c r="M21" i="33"/>
  <c r="BF21" i="33"/>
  <c r="L21" i="33"/>
  <c r="J21" i="33"/>
  <c r="H21" i="33"/>
  <c r="F21" i="33"/>
  <c r="D21" i="33"/>
  <c r="B21" i="33"/>
  <c r="K21" i="33"/>
  <c r="I21" i="33"/>
  <c r="G21" i="33"/>
  <c r="E21" i="33"/>
  <c r="C21" i="33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 i="59"/>
  <c r="C59" i="59"/>
  <c r="C64" i="59"/>
  <c r="B59" i="59"/>
  <c r="B60" i="59"/>
  <c r="B4" i="56"/>
  <c r="AE181" i="33"/>
  <c r="AE172" i="33"/>
  <c r="AE176" i="33"/>
  <c r="AE171" i="33"/>
  <c r="AE175" i="33"/>
  <c r="AE173" i="33"/>
  <c r="AE177" i="33"/>
  <c r="AE180" i="33"/>
  <c r="AE179" i="33"/>
  <c r="AE178" i="33"/>
  <c r="AE170" i="33"/>
  <c r="AE174" i="33"/>
  <c r="AU227" i="57"/>
  <c r="Z46" i="42"/>
  <c r="Z123" i="42" s="1"/>
  <c r="AU229" i="57"/>
  <c r="Z46" i="40"/>
  <c r="Z123" i="40" s="1"/>
  <c r="AU233" i="57"/>
  <c r="Z46" i="47"/>
  <c r="Z123" i="47" s="1"/>
  <c r="AU224" i="57"/>
  <c r="Z46" i="1"/>
  <c r="Z123" i="1" s="1"/>
  <c r="AU226" i="57"/>
  <c r="Z46" i="41"/>
  <c r="Z123" i="41" s="1"/>
  <c r="AU231" i="57"/>
  <c r="Z46" i="45"/>
  <c r="Z123" i="45" s="1"/>
  <c r="AU235" i="57"/>
  <c r="Z46" i="49"/>
  <c r="Z123" i="49" s="1"/>
  <c r="AU225" i="57"/>
  <c r="Z46" i="32"/>
  <c r="Z123" i="32" s="1"/>
  <c r="AU228" i="57"/>
  <c r="Z46" i="43"/>
  <c r="Z123" i="43" s="1"/>
  <c r="AU230" i="57"/>
  <c r="Z46" i="44"/>
  <c r="Z123" i="44" s="1"/>
  <c r="AU234" i="57"/>
  <c r="Z46" i="48"/>
  <c r="Z123" i="48" s="1"/>
  <c r="AU232" i="57"/>
  <c r="Z46" i="46"/>
  <c r="Z123" i="46" s="1"/>
  <c r="F71" i="27"/>
  <c r="H71" i="27"/>
  <c r="J71" i="27"/>
  <c r="L71" i="27"/>
  <c r="N71" i="27"/>
  <c r="P71" i="27"/>
  <c r="G71" i="27"/>
  <c r="I71" i="27"/>
  <c r="K71" i="27"/>
  <c r="M71" i="27"/>
  <c r="O71" i="27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 i="33"/>
  <c r="AF178" i="33"/>
  <c r="AF179" i="33"/>
  <c r="AF180" i="33"/>
  <c r="AF177" i="33"/>
  <c r="AF173" i="33"/>
  <c r="AF175" i="33"/>
  <c r="AF171" i="33"/>
  <c r="AF176" i="33"/>
  <c r="AF172" i="33"/>
  <c r="AF181" i="33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 i="33"/>
  <c r="AG176" i="33"/>
  <c r="AG171" i="33"/>
  <c r="AG175" i="33"/>
  <c r="AG173" i="33"/>
  <c r="AG177" i="33"/>
  <c r="AG180" i="33"/>
  <c r="AG179" i="33"/>
  <c r="AG178" i="33"/>
  <c r="AG170" i="33"/>
  <c r="AG174" i="33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 i="33"/>
  <c r="AH178" i="33"/>
  <c r="AH179" i="33"/>
  <c r="AH180" i="33"/>
  <c r="AH177" i="33"/>
  <c r="AH173" i="33"/>
  <c r="AH175" i="33"/>
  <c r="AH171" i="33"/>
  <c r="AH176" i="33"/>
  <c r="AH172" i="33"/>
  <c r="AH181" i="33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 i="27"/>
  <c r="B32" i="49" s="1"/>
  <c r="B36" i="49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i="27" s="1"/>
  <c r="K121" i="51"/>
  <c r="Q44" i="27"/>
  <c r="AI181" i="33" l="1"/>
  <c r="AI172" i="33"/>
  <c r="AI176" i="33"/>
  <c r="AI171" i="33"/>
  <c r="AI175" i="33"/>
  <c r="AI173" i="33"/>
  <c r="AI177" i="33"/>
  <c r="AI180" i="33"/>
  <c r="AI179" i="33"/>
  <c r="AI178" i="33"/>
  <c r="AI170" i="33"/>
  <c r="AI174" i="33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22" i="49"/>
  <c r="H45" i="27"/>
  <c r="G44" i="27"/>
  <c r="B16" i="32" s="1"/>
  <c r="K44" i="27"/>
  <c r="M44" i="27"/>
  <c r="O44" i="27"/>
  <c r="J45" i="27"/>
  <c r="L45" i="27"/>
  <c r="N45" i="27"/>
  <c r="P45" i="27"/>
  <c r="F58" i="27"/>
  <c r="B32" i="1" s="1"/>
  <c r="B36" i="1" s="1"/>
  <c r="H58" i="27"/>
  <c r="B32" i="41" s="1"/>
  <c r="B36" i="41" s="1"/>
  <c r="J58" i="27"/>
  <c r="B32" i="43" s="1"/>
  <c r="B36" i="43" s="1"/>
  <c r="L58" i="27"/>
  <c r="B32" i="44" s="1"/>
  <c r="B36" i="44" s="1"/>
  <c r="N58" i="27"/>
  <c r="B32" i="46" s="1"/>
  <c r="B36" i="46" s="1"/>
  <c r="P58" i="27"/>
  <c r="B32" i="48" s="1"/>
  <c r="B36" i="48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i="51" s="1"/>
  <c r="K127" i="51"/>
  <c r="K117" i="51"/>
  <c r="L147" i="51" s="1"/>
  <c r="K115" i="51"/>
  <c r="K113" i="51"/>
  <c r="K111" i="51"/>
  <c r="K109" i="51"/>
  <c r="K128" i="51"/>
  <c r="K125" i="51"/>
  <c r="K118" i="51"/>
  <c r="M147" i="51" s="1"/>
  <c r="K116" i="51"/>
  <c r="K114" i="51"/>
  <c r="K112" i="51"/>
  <c r="K110" i="51"/>
  <c r="K108" i="51"/>
  <c r="I44" i="27"/>
  <c r="F44" i="27"/>
  <c r="H44" i="27"/>
  <c r="J44" i="27"/>
  <c r="L44" i="27"/>
  <c r="N44" i="27"/>
  <c r="P44" i="27"/>
  <c r="G45" i="27"/>
  <c r="I45" i="27"/>
  <c r="K45" i="27"/>
  <c r="M45" i="27"/>
  <c r="O45" i="27"/>
  <c r="Q45" i="27"/>
  <c r="G58" i="27"/>
  <c r="I58" i="27"/>
  <c r="B32" i="42" s="1"/>
  <c r="B36" i="42" s="1"/>
  <c r="K58" i="27"/>
  <c r="B32" i="40" s="1"/>
  <c r="B36" i="40" s="1"/>
  <c r="M58" i="27"/>
  <c r="B32" i="45" s="1"/>
  <c r="B36" i="45" s="1"/>
  <c r="O58" i="27"/>
  <c r="B32" i="47" s="1"/>
  <c r="B36" i="47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 i="27"/>
  <c r="P48" i="27"/>
  <c r="J121" i="51"/>
  <c r="Q37" i="27"/>
  <c r="F73" i="5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E72" i="51"/>
  <c r="E73" i="51" s="1"/>
  <c r="E74" i="51" s="1"/>
  <c r="E75" i="51" s="1"/>
  <c r="E76" i="51" s="1"/>
  <c r="E77" i="51" s="1"/>
  <c r="E78" i="51" s="1"/>
  <c r="E79" i="51" s="1"/>
  <c r="E80" i="51" s="1"/>
  <c r="E81" i="51" s="1"/>
  <c r="E82" i="51" s="1"/>
  <c r="E83" i="51" s="1"/>
  <c r="L1" i="51"/>
  <c r="L4" i="51" s="1"/>
  <c r="K5" i="51"/>
  <c r="K6" i="51" s="1"/>
  <c r="K7" i="51" s="1"/>
  <c r="K8" i="51" s="1"/>
  <c r="I1" i="51"/>
  <c r="I4" i="51" s="1"/>
  <c r="B27" i="33"/>
  <c r="B73" i="27"/>
  <c r="B7" i="33" s="1"/>
  <c r="C64" i="27"/>
  <c r="C53" i="27"/>
  <c r="M50" i="55"/>
  <c r="L50" i="55"/>
  <c r="K50" i="55"/>
  <c r="J50" i="55"/>
  <c r="I50" i="55"/>
  <c r="H50" i="55"/>
  <c r="G50" i="55"/>
  <c r="F50" i="55"/>
  <c r="E50" i="55"/>
  <c r="D50" i="55"/>
  <c r="C50" i="55"/>
  <c r="B50" i="55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 i="49"/>
  <c r="B108" i="49"/>
  <c r="Q52" i="27" l="1"/>
  <c r="B25" i="49" s="1"/>
  <c r="B24" i="49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 i="33"/>
  <c r="AJ178" i="33"/>
  <c r="AJ179" i="33"/>
  <c r="AJ180" i="33"/>
  <c r="AJ177" i="33"/>
  <c r="AJ173" i="33"/>
  <c r="AJ175" i="33"/>
  <c r="AJ171" i="33"/>
  <c r="AJ176" i="33"/>
  <c r="AJ172" i="33"/>
  <c r="AJ181" i="33"/>
  <c r="B122" i="32"/>
  <c r="B122" i="1"/>
  <c r="F43" i="27"/>
  <c r="B122" i="47"/>
  <c r="B122" i="40"/>
  <c r="B122" i="48"/>
  <c r="B122" i="44"/>
  <c r="B122" i="41"/>
  <c r="B122" i="45"/>
  <c r="B122" i="42"/>
  <c r="B122" i="46"/>
  <c r="B122" i="43"/>
  <c r="L5" i="51"/>
  <c r="L6" i="51" s="1"/>
  <c r="L7" i="51" s="1"/>
  <c r="L8" i="51" s="1"/>
  <c r="L9" i="51" s="1"/>
  <c r="L10" i="51" s="1"/>
  <c r="L11" i="51" s="1"/>
  <c r="L12" i="51" s="1"/>
  <c r="L13" i="51" s="1"/>
  <c r="H4" i="51"/>
  <c r="O4" i="51" s="1"/>
  <c r="B7" i="1"/>
  <c r="E108" i="51"/>
  <c r="C54" i="51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 i="51"/>
  <c r="I128" i="51" s="1"/>
  <c r="J119" i="51"/>
  <c r="J127" i="51"/>
  <c r="I127" i="51" s="1"/>
  <c r="J118" i="51"/>
  <c r="J116" i="51"/>
  <c r="J114" i="51"/>
  <c r="J112" i="51"/>
  <c r="J110" i="51"/>
  <c r="J108" i="51"/>
  <c r="J125" i="51"/>
  <c r="I125" i="51" s="1"/>
  <c r="J117" i="51"/>
  <c r="J115" i="51"/>
  <c r="J113" i="51"/>
  <c r="J111" i="51"/>
  <c r="J109" i="51"/>
  <c r="B81" i="33"/>
  <c r="G43" i="27"/>
  <c r="B15" i="32" s="1"/>
  <c r="I43" i="27"/>
  <c r="K43" i="27"/>
  <c r="M43" i="27"/>
  <c r="O43" i="27"/>
  <c r="Q43" i="27"/>
  <c r="K147" i="51"/>
  <c r="J147" i="51" s="1"/>
  <c r="I147" i="51" s="1"/>
  <c r="H147" i="51" s="1"/>
  <c r="G147" i="51" s="1"/>
  <c r="F147" i="51" s="1"/>
  <c r="E147" i="51" s="1"/>
  <c r="D147" i="51" s="1"/>
  <c r="C147" i="51" s="1"/>
  <c r="Q64" i="27"/>
  <c r="B37" i="49" s="1"/>
  <c r="C36" i="49" s="1"/>
  <c r="D36" i="49" s="1"/>
  <c r="E36" i="49" s="1"/>
  <c r="F36" i="49" s="1"/>
  <c r="G36" i="49" s="1"/>
  <c r="H36" i="49" s="1"/>
  <c r="I36" i="49" s="1"/>
  <c r="J36" i="49" s="1"/>
  <c r="K36" i="49" s="1"/>
  <c r="L36" i="49" s="1"/>
  <c r="M36" i="49" s="1"/>
  <c r="N36" i="49" s="1"/>
  <c r="O36" i="49" s="1"/>
  <c r="P36" i="49" s="1"/>
  <c r="Q36" i="49" s="1"/>
  <c r="R36" i="49" s="1"/>
  <c r="S36" i="49" s="1"/>
  <c r="T36" i="49" s="1"/>
  <c r="U36" i="49" s="1"/>
  <c r="V36" i="49" s="1"/>
  <c r="W36" i="49" s="1"/>
  <c r="O64" i="27"/>
  <c r="B37" i="47" s="1"/>
  <c r="C36" i="47" s="1"/>
  <c r="D36" i="47" s="1"/>
  <c r="E36" i="47" s="1"/>
  <c r="F36" i="47" s="1"/>
  <c r="G36" i="47" s="1"/>
  <c r="H36" i="47" s="1"/>
  <c r="I36" i="47" s="1"/>
  <c r="J36" i="47" s="1"/>
  <c r="K36" i="47" s="1"/>
  <c r="L36" i="47" s="1"/>
  <c r="M36" i="47" s="1"/>
  <c r="N36" i="47" s="1"/>
  <c r="O36" i="47" s="1"/>
  <c r="P36" i="47" s="1"/>
  <c r="Q36" i="47" s="1"/>
  <c r="R36" i="47" s="1"/>
  <c r="S36" i="47" s="1"/>
  <c r="T36" i="47" s="1"/>
  <c r="U36" i="47" s="1"/>
  <c r="V36" i="47" s="1"/>
  <c r="W36" i="47" s="1"/>
  <c r="M64" i="27"/>
  <c r="B37" i="45" s="1"/>
  <c r="C36" i="45" s="1"/>
  <c r="D36" i="45" s="1"/>
  <c r="E36" i="45" s="1"/>
  <c r="F36" i="45" s="1"/>
  <c r="G36" i="45" s="1"/>
  <c r="H36" i="45" s="1"/>
  <c r="I36" i="45" s="1"/>
  <c r="J36" i="45" s="1"/>
  <c r="K36" i="45" s="1"/>
  <c r="L36" i="45" s="1"/>
  <c r="M36" i="45" s="1"/>
  <c r="N36" i="45" s="1"/>
  <c r="O36" i="45" s="1"/>
  <c r="P36" i="45" s="1"/>
  <c r="Q36" i="45" s="1"/>
  <c r="R36" i="45" s="1"/>
  <c r="S36" i="45" s="1"/>
  <c r="T36" i="45" s="1"/>
  <c r="U36" i="45" s="1"/>
  <c r="V36" i="45" s="1"/>
  <c r="W36" i="45" s="1"/>
  <c r="K64" i="27"/>
  <c r="B37" i="40" s="1"/>
  <c r="C36" i="40" s="1"/>
  <c r="D36" i="40" s="1"/>
  <c r="E36" i="40" s="1"/>
  <c r="F36" i="40" s="1"/>
  <c r="G36" i="40" s="1"/>
  <c r="H36" i="40" s="1"/>
  <c r="I36" i="40" s="1"/>
  <c r="J36" i="40" s="1"/>
  <c r="K36" i="40" s="1"/>
  <c r="L36" i="40" s="1"/>
  <c r="M36" i="40" s="1"/>
  <c r="N36" i="40" s="1"/>
  <c r="O36" i="40" s="1"/>
  <c r="P36" i="40" s="1"/>
  <c r="Q36" i="40" s="1"/>
  <c r="R36" i="40" s="1"/>
  <c r="S36" i="40" s="1"/>
  <c r="T36" i="40" s="1"/>
  <c r="U36" i="40" s="1"/>
  <c r="V36" i="40" s="1"/>
  <c r="W36" i="40" s="1"/>
  <c r="I64" i="27"/>
  <c r="B37" i="42" s="1"/>
  <c r="C36" i="42" s="1"/>
  <c r="D36" i="42" s="1"/>
  <c r="E36" i="42" s="1"/>
  <c r="F36" i="42" s="1"/>
  <c r="G36" i="42" s="1"/>
  <c r="H36" i="42" s="1"/>
  <c r="I36" i="42" s="1"/>
  <c r="J36" i="42" s="1"/>
  <c r="K36" i="42" s="1"/>
  <c r="L36" i="42" s="1"/>
  <c r="M36" i="42" s="1"/>
  <c r="N36" i="42" s="1"/>
  <c r="O36" i="42" s="1"/>
  <c r="P36" i="42" s="1"/>
  <c r="Q36" i="42" s="1"/>
  <c r="R36" i="42" s="1"/>
  <c r="S36" i="42" s="1"/>
  <c r="T36" i="42" s="1"/>
  <c r="U36" i="42" s="1"/>
  <c r="V36" i="42" s="1"/>
  <c r="W36" i="42" s="1"/>
  <c r="G64" i="27"/>
  <c r="B37" i="32" s="1"/>
  <c r="C36" i="32" s="1"/>
  <c r="D36" i="32" s="1"/>
  <c r="E36" i="32" s="1"/>
  <c r="F36" i="32" s="1"/>
  <c r="G36" i="32" s="1"/>
  <c r="H36" i="32" s="1"/>
  <c r="I36" i="32" s="1"/>
  <c r="J36" i="32" s="1"/>
  <c r="K36" i="32" s="1"/>
  <c r="L36" i="32" s="1"/>
  <c r="M36" i="32" s="1"/>
  <c r="N36" i="32" s="1"/>
  <c r="O36" i="32" s="1"/>
  <c r="P36" i="32" s="1"/>
  <c r="Q36" i="32" s="1"/>
  <c r="R36" i="32" s="1"/>
  <c r="S36" i="32" s="1"/>
  <c r="T36" i="32" s="1"/>
  <c r="U36" i="32" s="1"/>
  <c r="V36" i="32" s="1"/>
  <c r="W36" i="32" s="1"/>
  <c r="P64" i="27"/>
  <c r="B37" i="48" s="1"/>
  <c r="C36" i="48" s="1"/>
  <c r="D36" i="48" s="1"/>
  <c r="E36" i="48" s="1"/>
  <c r="F36" i="48" s="1"/>
  <c r="G36" i="48" s="1"/>
  <c r="H36" i="48" s="1"/>
  <c r="I36" i="48" s="1"/>
  <c r="J36" i="48" s="1"/>
  <c r="K36" i="48" s="1"/>
  <c r="L36" i="48" s="1"/>
  <c r="M36" i="48" s="1"/>
  <c r="N36" i="48" s="1"/>
  <c r="O36" i="48" s="1"/>
  <c r="P36" i="48" s="1"/>
  <c r="Q36" i="48" s="1"/>
  <c r="R36" i="48" s="1"/>
  <c r="S36" i="48" s="1"/>
  <c r="T36" i="48" s="1"/>
  <c r="U36" i="48" s="1"/>
  <c r="V36" i="48" s="1"/>
  <c r="W36" i="48" s="1"/>
  <c r="N64" i="27"/>
  <c r="B37" i="46" s="1"/>
  <c r="C36" i="46" s="1"/>
  <c r="D36" i="46" s="1"/>
  <c r="E36" i="46" s="1"/>
  <c r="F36" i="46" s="1"/>
  <c r="G36" i="46" s="1"/>
  <c r="H36" i="46" s="1"/>
  <c r="I36" i="46" s="1"/>
  <c r="J36" i="46" s="1"/>
  <c r="K36" i="46" s="1"/>
  <c r="L36" i="46" s="1"/>
  <c r="M36" i="46" s="1"/>
  <c r="N36" i="46" s="1"/>
  <c r="O36" i="46" s="1"/>
  <c r="P36" i="46" s="1"/>
  <c r="Q36" i="46" s="1"/>
  <c r="R36" i="46" s="1"/>
  <c r="S36" i="46" s="1"/>
  <c r="T36" i="46" s="1"/>
  <c r="U36" i="46" s="1"/>
  <c r="V36" i="46" s="1"/>
  <c r="W36" i="46" s="1"/>
  <c r="L64" i="27"/>
  <c r="B37" i="44" s="1"/>
  <c r="C36" i="44" s="1"/>
  <c r="D36" i="44" s="1"/>
  <c r="E36" i="44" s="1"/>
  <c r="F36" i="44" s="1"/>
  <c r="G36" i="44" s="1"/>
  <c r="H36" i="44" s="1"/>
  <c r="I36" i="44" s="1"/>
  <c r="J36" i="44" s="1"/>
  <c r="K36" i="44" s="1"/>
  <c r="L36" i="44" s="1"/>
  <c r="M36" i="44" s="1"/>
  <c r="N36" i="44" s="1"/>
  <c r="O36" i="44" s="1"/>
  <c r="P36" i="44" s="1"/>
  <c r="Q36" i="44" s="1"/>
  <c r="R36" i="44" s="1"/>
  <c r="S36" i="44" s="1"/>
  <c r="T36" i="44" s="1"/>
  <c r="U36" i="44" s="1"/>
  <c r="V36" i="44" s="1"/>
  <c r="W36" i="44" s="1"/>
  <c r="J64" i="27"/>
  <c r="B37" i="43" s="1"/>
  <c r="C36" i="43" s="1"/>
  <c r="D36" i="43" s="1"/>
  <c r="E36" i="43" s="1"/>
  <c r="F36" i="43" s="1"/>
  <c r="G36" i="43" s="1"/>
  <c r="H36" i="43" s="1"/>
  <c r="I36" i="43" s="1"/>
  <c r="J36" i="43" s="1"/>
  <c r="K36" i="43" s="1"/>
  <c r="L36" i="43" s="1"/>
  <c r="M36" i="43" s="1"/>
  <c r="N36" i="43" s="1"/>
  <c r="O36" i="43" s="1"/>
  <c r="P36" i="43" s="1"/>
  <c r="Q36" i="43" s="1"/>
  <c r="R36" i="43" s="1"/>
  <c r="S36" i="43" s="1"/>
  <c r="T36" i="43" s="1"/>
  <c r="U36" i="43" s="1"/>
  <c r="V36" i="43" s="1"/>
  <c r="W36" i="43" s="1"/>
  <c r="H64" i="27"/>
  <c r="B37" i="41" s="1"/>
  <c r="C36" i="41" s="1"/>
  <c r="D36" i="41" s="1"/>
  <c r="E36" i="41" s="1"/>
  <c r="F36" i="41" s="1"/>
  <c r="G36" i="41" s="1"/>
  <c r="H36" i="41" s="1"/>
  <c r="I36" i="41" s="1"/>
  <c r="J36" i="41" s="1"/>
  <c r="K36" i="41" s="1"/>
  <c r="L36" i="41" s="1"/>
  <c r="M36" i="41" s="1"/>
  <c r="N36" i="41" s="1"/>
  <c r="O36" i="41" s="1"/>
  <c r="P36" i="41" s="1"/>
  <c r="Q36" i="41" s="1"/>
  <c r="R36" i="41" s="1"/>
  <c r="S36" i="41" s="1"/>
  <c r="T36" i="41" s="1"/>
  <c r="U36" i="41" s="1"/>
  <c r="V36" i="41" s="1"/>
  <c r="W36" i="41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1"/>
  <c r="B15" i="42"/>
  <c r="B15" i="40"/>
  <c r="B15" i="45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 i="27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 i="48"/>
  <c r="B108" i="4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 i="47"/>
  <c r="B108" i="47"/>
  <c r="P19" i="55"/>
  <c r="P108" i="46" s="1"/>
  <c r="O19" i="55"/>
  <c r="O108" i="46" s="1"/>
  <c r="N19" i="55"/>
  <c r="N108" i="46" s="1"/>
  <c r="M19" i="55"/>
  <c r="L108" i="46"/>
  <c r="K108" i="46"/>
  <c r="J108" i="46"/>
  <c r="I108" i="46"/>
  <c r="H108" i="46"/>
  <c r="G108" i="46"/>
  <c r="F108" i="46"/>
  <c r="E108" i="46"/>
  <c r="B108" i="46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 i="45"/>
  <c r="B108" i="45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 i="44"/>
  <c r="B108" i="44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 i="40"/>
  <c r="B108" i="40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 i="43"/>
  <c r="B108" i="43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 i="42"/>
  <c r="B108" i="42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 i="41"/>
  <c r="B108" i="41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 i="32"/>
  <c r="B108" i="32"/>
  <c r="P11" i="55"/>
  <c r="P108" i="1" s="1"/>
  <c r="O11" i="55"/>
  <c r="O108" i="1" s="1"/>
  <c r="N11" i="55"/>
  <c r="N108" i="1" s="1"/>
  <c r="M11" i="55"/>
  <c r="L11" i="55"/>
  <c r="K11" i="55"/>
  <c r="J11" i="55"/>
  <c r="I11" i="55"/>
  <c r="H11" i="55"/>
  <c r="G11" i="55"/>
  <c r="F11" i="55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i="49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 i="33"/>
  <c r="AK176" i="33"/>
  <c r="AK171" i="33"/>
  <c r="AK175" i="33"/>
  <c r="AK173" i="33"/>
  <c r="AK177" i="33"/>
  <c r="AK180" i="33"/>
  <c r="AK179" i="33"/>
  <c r="AK178" i="33"/>
  <c r="AK170" i="33"/>
  <c r="AK174" i="33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i="51" s="1"/>
  <c r="L146" i="51" s="1"/>
  <c r="K146" i="51" s="1"/>
  <c r="J146" i="51" s="1"/>
  <c r="I146" i="51" s="1"/>
  <c r="H146" i="51" s="1"/>
  <c r="G146" i="51" s="1"/>
  <c r="F146" i="51" s="1"/>
  <c r="E146" i="51" s="1"/>
  <c r="D146" i="51" s="1"/>
  <c r="C146" i="51" s="1"/>
  <c r="B23" i="55"/>
  <c r="D54" i="51"/>
  <c r="P4" i="51"/>
  <c r="K10" i="51"/>
  <c r="C36" i="1"/>
  <c r="N51" i="27"/>
  <c r="N52" i="27"/>
  <c r="B25" i="47"/>
  <c r="B24" i="47" s="1"/>
  <c r="B62" i="47" s="1"/>
  <c r="B63" i="47" s="1"/>
  <c r="B24" i="48"/>
  <c r="B62" i="48" s="1"/>
  <c r="B63" i="48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 i="33"/>
  <c r="AL178" i="33"/>
  <c r="AL179" i="33"/>
  <c r="AL180" i="33"/>
  <c r="AL177" i="33"/>
  <c r="AL173" i="33"/>
  <c r="AL175" i="33"/>
  <c r="AL171" i="33"/>
  <c r="AL176" i="33"/>
  <c r="AL172" i="33"/>
  <c r="AL181" i="33"/>
  <c r="C122" i="49"/>
  <c r="E122" i="44"/>
  <c r="D122" i="44"/>
  <c r="C122" i="44"/>
  <c r="C122" i="47"/>
  <c r="C122" i="45"/>
  <c r="D122" i="42"/>
  <c r="C122" i="48"/>
  <c r="C122" i="41"/>
  <c r="C122" i="46"/>
  <c r="C122" i="43"/>
  <c r="C122" i="40"/>
  <c r="C122" i="32"/>
  <c r="C81" i="33"/>
  <c r="C122" i="1"/>
  <c r="D36" i="1"/>
  <c r="K11" i="51"/>
  <c r="E54" i="51"/>
  <c r="Q4" i="51"/>
  <c r="M51" i="27"/>
  <c r="M52" i="27"/>
  <c r="B25" i="46"/>
  <c r="B24" i="46" s="1"/>
  <c r="B62" i="46" s="1"/>
  <c r="B63" i="46" s="1"/>
  <c r="M48" i="27"/>
  <c r="B57" i="46"/>
  <c r="N37" i="27"/>
  <c r="B9" i="47"/>
  <c r="C178" i="51"/>
  <c r="L15" i="51"/>
  <c r="C66" i="59" l="1"/>
  <c r="AM181" i="33"/>
  <c r="AM172" i="33"/>
  <c r="AM176" i="33"/>
  <c r="AM171" i="33"/>
  <c r="AM175" i="33"/>
  <c r="AM173" i="33"/>
  <c r="AM177" i="33"/>
  <c r="AM180" i="33"/>
  <c r="AM179" i="33"/>
  <c r="AM178" i="33"/>
  <c r="AM170" i="33"/>
  <c r="AM174" i="33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 i="32"/>
  <c r="D122" i="40"/>
  <c r="D122" i="43"/>
  <c r="D122" i="46"/>
  <c r="D122" i="41"/>
  <c r="D122" i="48"/>
  <c r="E122" i="42"/>
  <c r="D122" i="45"/>
  <c r="D122" i="47"/>
  <c r="F54" i="51"/>
  <c r="R4" i="51"/>
  <c r="K12" i="51"/>
  <c r="D81" i="33"/>
  <c r="E36" i="1"/>
  <c r="L51" i="27"/>
  <c r="L52" i="27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 i="33"/>
  <c r="AN178" i="33"/>
  <c r="AN179" i="33"/>
  <c r="AN180" i="33"/>
  <c r="AN177" i="33"/>
  <c r="AN173" i="33"/>
  <c r="AN175" i="33"/>
  <c r="AN171" i="33"/>
  <c r="AN176" i="33"/>
  <c r="AN172" i="33"/>
  <c r="AN181" i="33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 i="51"/>
  <c r="K51" i="27"/>
  <c r="K52" i="27"/>
  <c r="B25" i="44"/>
  <c r="B24" i="45"/>
  <c r="B62" i="45" s="1"/>
  <c r="B63" i="45" s="1"/>
  <c r="L37" i="27"/>
  <c r="B9" i="45"/>
  <c r="K48" i="27"/>
  <c r="B57" i="44"/>
  <c r="E66" i="59" l="1"/>
  <c r="AO181" i="33"/>
  <c r="AO172" i="33"/>
  <c r="AO176" i="33"/>
  <c r="AO171" i="33"/>
  <c r="AO175" i="33"/>
  <c r="AO173" i="33"/>
  <c r="AO177" i="33"/>
  <c r="AO180" i="33"/>
  <c r="AO179" i="33"/>
  <c r="AO178" i="33"/>
  <c r="AO170" i="33"/>
  <c r="AO174" i="33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 i="41"/>
  <c r="F122" i="48"/>
  <c r="F122" i="46"/>
  <c r="F122" i="43"/>
  <c r="K14" i="51"/>
  <c r="F81" i="33"/>
  <c r="G36" i="1"/>
  <c r="J51" i="27"/>
  <c r="J52" i="27"/>
  <c r="B25" i="40"/>
  <c r="B24" i="44"/>
  <c r="B62" i="44" s="1"/>
  <c r="B63" i="44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 i="33"/>
  <c r="AP178" i="33"/>
  <c r="AP179" i="33"/>
  <c r="AP180" i="33"/>
  <c r="AP177" i="33"/>
  <c r="AP173" i="33"/>
  <c r="AP175" i="33"/>
  <c r="AP171" i="33"/>
  <c r="AP176" i="33"/>
  <c r="AP172" i="33"/>
  <c r="AP181" i="33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 i="27"/>
  <c r="B25" i="43"/>
  <c r="B24" i="43" s="1"/>
  <c r="B62" i="43" s="1"/>
  <c r="B63" i="43" s="1"/>
  <c r="B24" i="40"/>
  <c r="B62" i="40" s="1"/>
  <c r="B63" i="40" s="1"/>
  <c r="J37" i="27"/>
  <c r="B9" i="40"/>
  <c r="I48" i="27"/>
  <c r="B57" i="43"/>
  <c r="G66" i="59" l="1"/>
  <c r="AQ181" i="33"/>
  <c r="AQ172" i="33"/>
  <c r="AQ176" i="33"/>
  <c r="AQ171" i="33"/>
  <c r="AQ175" i="33"/>
  <c r="AQ173" i="33"/>
  <c r="AQ177" i="33"/>
  <c r="AQ180" i="33"/>
  <c r="AQ179" i="33"/>
  <c r="AQ178" i="33"/>
  <c r="AQ170" i="33"/>
  <c r="AQ174" i="33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 i="27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 i="33"/>
  <c r="AR178" i="33"/>
  <c r="AR179" i="33"/>
  <c r="AR180" i="33"/>
  <c r="AR177" i="33"/>
  <c r="AR173" i="33"/>
  <c r="AR175" i="33"/>
  <c r="AR171" i="33"/>
  <c r="AR176" i="33"/>
  <c r="AR172" i="33"/>
  <c r="AR181" i="33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 i="27"/>
  <c r="B25" i="41"/>
  <c r="B24" i="42"/>
  <c r="B62" i="42" s="1"/>
  <c r="B63" i="42" s="1"/>
  <c r="G48" i="27"/>
  <c r="B57" i="41"/>
  <c r="H37" i="27"/>
  <c r="B9" i="42"/>
  <c r="C172" i="51"/>
  <c r="I66" i="59" l="1"/>
  <c r="AS181" i="33"/>
  <c r="AS172" i="33"/>
  <c r="AS176" i="33"/>
  <c r="AS171" i="33"/>
  <c r="AS175" i="33"/>
  <c r="AS173" i="33"/>
  <c r="AS177" i="33"/>
  <c r="AS180" i="33"/>
  <c r="AS179" i="33"/>
  <c r="AS178" i="33"/>
  <c r="AS170" i="33"/>
  <c r="AS174" i="33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 i="27"/>
  <c r="B25" i="32"/>
  <c r="B24" i="32" s="1"/>
  <c r="B62" i="32" s="1"/>
  <c r="B63" i="32" s="1"/>
  <c r="B24" i="41"/>
  <c r="B62" i="41" s="1"/>
  <c r="B63" i="41" s="1"/>
  <c r="G37" i="27"/>
  <c r="B9" i="41"/>
  <c r="C171" i="51"/>
  <c r="F48" i="27"/>
  <c r="B57" i="32"/>
  <c r="J66" i="59" l="1"/>
  <c r="L36" i="1"/>
  <c r="M36" i="1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 i="33"/>
  <c r="AT178" i="33"/>
  <c r="AT179" i="33"/>
  <c r="AT180" i="33"/>
  <c r="AT177" i="33"/>
  <c r="AT173" i="33"/>
  <c r="AT175" i="33"/>
  <c r="AT171" i="33"/>
  <c r="AT176" i="33"/>
  <c r="AT172" i="33"/>
  <c r="AT181" i="33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i="27" s="1"/>
  <c r="B24" i="1"/>
  <c r="B57" i="1"/>
  <c r="F37" i="27"/>
  <c r="B9" i="32"/>
  <c r="C170" i="51"/>
  <c r="K66" i="59" l="1"/>
  <c r="AU181" i="33"/>
  <c r="AU172" i="33"/>
  <c r="AU176" i="33"/>
  <c r="AU171" i="33"/>
  <c r="AU175" i="33"/>
  <c r="AU173" i="33"/>
  <c r="AU177" i="33"/>
  <c r="AU180" i="33"/>
  <c r="AU179" i="33"/>
  <c r="AU178" i="33"/>
  <c r="AU170" i="33"/>
  <c r="AU174" i="33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 i="2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 i="33"/>
  <c r="AV178" i="33"/>
  <c r="AV179" i="33"/>
  <c r="AV180" i="33"/>
  <c r="AV177" i="33"/>
  <c r="AV173" i="33"/>
  <c r="AV175" i="33"/>
  <c r="AV171" i="33"/>
  <c r="AV176" i="33"/>
  <c r="AV172" i="33"/>
  <c r="AV181" i="33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 i="33"/>
  <c r="AW176" i="33"/>
  <c r="AW171" i="33"/>
  <c r="AW175" i="33"/>
  <c r="AW173" i="33"/>
  <c r="AW177" i="33"/>
  <c r="AW180" i="33"/>
  <c r="AW179" i="33"/>
  <c r="AW178" i="33"/>
  <c r="AW170" i="33"/>
  <c r="AW174" i="33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 i="33"/>
  <c r="AX178" i="33"/>
  <c r="AX179" i="33"/>
  <c r="AX180" i="33"/>
  <c r="AX177" i="33"/>
  <c r="AX173" i="33"/>
  <c r="AX175" i="33"/>
  <c r="AX171" i="33"/>
  <c r="AX176" i="33"/>
  <c r="AX172" i="33"/>
  <c r="AX181" i="33"/>
  <c r="Q122" i="42"/>
  <c r="O122" i="43"/>
  <c r="O122" i="1"/>
  <c r="P122" i="40"/>
  <c r="P122" i="47"/>
  <c r="O81" i="33"/>
  <c r="O66" i="59" s="1"/>
  <c r="Q36" i="1"/>
  <c r="AY181" i="33" l="1"/>
  <c r="AY172" i="33"/>
  <c r="AY176" i="33"/>
  <c r="AY171" i="33"/>
  <c r="AY175" i="33"/>
  <c r="AY173" i="33"/>
  <c r="AY177" i="33"/>
  <c r="AY180" i="33"/>
  <c r="AY179" i="33"/>
  <c r="AY178" i="33"/>
  <c r="AY170" i="33"/>
  <c r="AY174" i="33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 i="33"/>
  <c r="AZ178" i="33"/>
  <c r="AZ179" i="33"/>
  <c r="AZ180" i="33"/>
  <c r="AZ177" i="33"/>
  <c r="AZ173" i="33"/>
  <c r="AZ175" i="33"/>
  <c r="AZ171" i="33"/>
  <c r="AZ176" i="33"/>
  <c r="AZ172" i="33"/>
  <c r="AZ181" i="33"/>
  <c r="T122" i="47"/>
  <c r="S122" i="40"/>
  <c r="Q122" i="1"/>
  <c r="S122" i="42"/>
  <c r="S122" i="47"/>
  <c r="R122" i="47"/>
  <c r="R122" i="40"/>
  <c r="R122" i="42"/>
  <c r="Q81" i="33"/>
  <c r="Q66" i="59" s="1"/>
  <c r="S36" i="1"/>
  <c r="BA181" i="33" l="1"/>
  <c r="BA172" i="33"/>
  <c r="BA176" i="33"/>
  <c r="BA171" i="33"/>
  <c r="BA175" i="33"/>
  <c r="BA173" i="33"/>
  <c r="BA177" i="33"/>
  <c r="BA180" i="33"/>
  <c r="BA179" i="33"/>
  <c r="BA178" i="33"/>
  <c r="BA170" i="33"/>
  <c r="BA174" i="33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 i="33"/>
  <c r="BB178" i="33"/>
  <c r="BB179" i="33"/>
  <c r="BB180" i="33"/>
  <c r="BB177" i="33"/>
  <c r="BB173" i="33"/>
  <c r="BB175" i="33"/>
  <c r="BB171" i="33"/>
  <c r="BB176" i="33"/>
  <c r="BB172" i="33"/>
  <c r="BB181" i="33"/>
  <c r="T122" i="40"/>
  <c r="T122" i="42"/>
  <c r="U122" i="47"/>
  <c r="R122" i="1"/>
  <c r="S81" i="33"/>
  <c r="S66" i="59" s="1"/>
  <c r="U36" i="1"/>
  <c r="BC181" i="33" l="1"/>
  <c r="BC172" i="33"/>
  <c r="BC176" i="33"/>
  <c r="BC171" i="33"/>
  <c r="BC175" i="33"/>
  <c r="BC173" i="33"/>
  <c r="BC177" i="33"/>
  <c r="BC180" i="33"/>
  <c r="BC179" i="33"/>
  <c r="BC178" i="33"/>
  <c r="BC170" i="33"/>
  <c r="BC174" i="33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 i="33"/>
  <c r="BD178" i="33"/>
  <c r="BD179" i="33"/>
  <c r="BD180" i="33"/>
  <c r="BD177" i="33"/>
  <c r="BD173" i="33"/>
  <c r="BD175" i="33"/>
  <c r="BD171" i="33"/>
  <c r="BD176" i="33"/>
  <c r="BD172" i="33"/>
  <c r="BD181" i="33"/>
  <c r="V122" i="42"/>
  <c r="W122" i="47"/>
  <c r="T122" i="1"/>
  <c r="V122" i="40"/>
  <c r="U81" i="33"/>
  <c r="U66" i="59" s="1"/>
  <c r="W36" i="1"/>
  <c r="BE181" i="33" l="1"/>
  <c r="BE172" i="33"/>
  <c r="BE176" i="33"/>
  <c r="BE171" i="33"/>
  <c r="BE175" i="33"/>
  <c r="BE173" i="33"/>
  <c r="BE177" i="33"/>
  <c r="BE180" i="33"/>
  <c r="BE179" i="33"/>
  <c r="BE178" i="33"/>
  <c r="BE170" i="33"/>
  <c r="BE174" i="33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 i="33"/>
  <c r="BF178" i="33"/>
  <c r="BF179" i="33"/>
  <c r="BF180" i="33"/>
  <c r="BF177" i="33"/>
  <c r="BF173" i="33"/>
  <c r="BF175" i="33"/>
  <c r="BF171" i="33"/>
  <c r="BF176" i="33"/>
  <c r="BF172" i="33"/>
  <c r="BF181" i="33"/>
  <c r="V122" i="1"/>
  <c r="W81" i="33"/>
  <c r="W66" i="59" s="1"/>
  <c r="BG181" i="33" l="1"/>
  <c r="BG172" i="33"/>
  <c r="BG176" i="33"/>
  <c r="BG171" i="33"/>
  <c r="BG175" i="33"/>
  <c r="BG173" i="33"/>
  <c r="BG177" i="33"/>
  <c r="BG180" i="33"/>
  <c r="BG179" i="33"/>
  <c r="BG178" i="33"/>
  <c r="BG170" i="33"/>
  <c r="BG174" i="33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 i="33"/>
  <c r="BH170" i="33"/>
  <c r="BI170" i="33"/>
  <c r="BH178" i="33"/>
  <c r="BI178" i="33"/>
  <c r="BH179" i="33"/>
  <c r="BI179" i="33"/>
  <c r="BH180" i="33"/>
  <c r="BI180" i="33"/>
  <c r="BH177" i="33"/>
  <c r="BI177" i="33"/>
  <c r="BH173" i="33"/>
  <c r="BI173" i="33"/>
  <c r="BH175" i="33"/>
  <c r="BI175" i="33"/>
  <c r="BH171" i="33"/>
  <c r="BI171" i="33"/>
  <c r="BH176" i="33"/>
  <c r="BI176" i="33"/>
  <c r="BH172" i="33"/>
  <c r="BI172" i="33"/>
  <c r="BH181" i="33"/>
  <c r="BI181" i="33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 i="32"/>
  <c r="CC235" i="57"/>
  <c r="BI46" i="49" s="1"/>
  <c r="BH46" i="49"/>
  <c r="CC230" i="57"/>
  <c r="BI46" i="44" s="1"/>
  <c r="BH46" i="44"/>
  <c r="CC231" i="57"/>
  <c r="BI46" i="45" s="1"/>
  <c r="BH46" i="45"/>
  <c r="CC224" i="57"/>
  <c r="BI46" i="1" s="1"/>
  <c r="BH46" i="1"/>
  <c r="CC226" i="57"/>
  <c r="BI46" i="41" s="1"/>
  <c r="BH46" i="41"/>
  <c r="CC228" i="57"/>
  <c r="BI46" i="43" s="1"/>
  <c r="BH46" i="43"/>
  <c r="CC227" i="57"/>
  <c r="BI46" i="42" s="1"/>
  <c r="BH46" i="42"/>
  <c r="CC234" i="57"/>
  <c r="BI46" i="48" s="1"/>
  <c r="BH46" i="48"/>
  <c r="CC233" i="57"/>
  <c r="BI46" i="47" s="1"/>
  <c r="BH46" i="47"/>
  <c r="CC229" i="57"/>
  <c r="BI46" i="40" s="1"/>
  <c r="BH46" i="40"/>
  <c r="CC232" i="57"/>
  <c r="BI46" i="46" s="1"/>
  <c r="BH46" i="46"/>
  <c r="B56" i="32" l="1"/>
  <c r="B179" i="61" s="1"/>
  <c r="B18" i="32"/>
  <c r="D170" i="51" s="1"/>
  <c r="G121" i="51"/>
  <c r="G109" i="51" s="1"/>
  <c r="I109" i="51" s="1"/>
  <c r="B14" i="32"/>
  <c r="C17" i="32" s="1"/>
  <c r="B41" i="1"/>
  <c r="B40" i="1" s="1"/>
  <c r="B31" i="1" s="1"/>
  <c r="B43" i="1"/>
  <c r="C43" i="1" s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56" i="41"/>
  <c r="B180" i="61" s="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56" i="42"/>
  <c r="B181" i="61" s="1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B56" i="43"/>
  <c r="B182" i="61" s="1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B56" i="40"/>
  <c r="B183" i="61" s="1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B56" i="44"/>
  <c r="B184" i="61" s="1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B56" i="45"/>
  <c r="B185" i="61" s="1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B56" i="46"/>
  <c r="B186" i="61" s="1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B56" i="47"/>
  <c r="B187" i="61" s="1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B56" i="48"/>
  <c r="B188" i="61" s="1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B56" i="49"/>
  <c r="B189" i="61" s="1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H72" i="51"/>
  <c r="H73" i="51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B18" i="41"/>
  <c r="D171" i="51" s="1"/>
  <c r="B14" i="41"/>
  <c r="C17" i="41" s="1"/>
  <c r="B18" i="42"/>
  <c r="D172" i="51" s="1"/>
  <c r="B14" i="42"/>
  <c r="C17" i="42" s="1"/>
  <c r="B18" i="46"/>
  <c r="B14" i="46"/>
  <c r="C17" i="46" s="1"/>
  <c r="B18" i="48"/>
  <c r="B14" i="48"/>
  <c r="C17" i="48" s="1"/>
  <c r="N1" i="51"/>
  <c r="O1" i="51" s="1"/>
  <c r="P1" i="51" s="1"/>
  <c r="F121" i="51"/>
  <c r="B18" i="1"/>
  <c r="DR232" i="51" s="1"/>
  <c r="B14" i="1"/>
  <c r="C17" i="1" s="1"/>
  <c r="B14" i="44"/>
  <c r="C17" i="44" s="1"/>
  <c r="B18" i="44"/>
  <c r="C175" i="51"/>
  <c r="B18" i="40"/>
  <c r="B14" i="40"/>
  <c r="C17" i="40" s="1"/>
  <c r="C176" i="51"/>
  <c r="B18" i="45"/>
  <c r="C177" i="51"/>
  <c r="B14" i="45"/>
  <c r="C17" i="45" s="1"/>
  <c r="B18" i="49"/>
  <c r="D180" i="51" s="1"/>
  <c r="B14" i="49"/>
  <c r="C17" i="49" s="1"/>
  <c r="C174" i="51"/>
  <c r="B18" i="43"/>
  <c r="D173" i="51" s="1"/>
  <c r="B14" i="43"/>
  <c r="C17" i="43" s="1"/>
  <c r="C179" i="51"/>
  <c r="B18" i="47"/>
  <c r="D178" i="51" s="1"/>
  <c r="B14" i="47"/>
  <c r="C17" i="47" s="1"/>
  <c r="B42" i="56"/>
  <c r="B43" i="56" s="1"/>
  <c r="C41" i="56" s="1"/>
  <c r="D46" i="56"/>
  <c r="B49" i="56"/>
  <c r="C49" i="56" s="1"/>
  <c r="K131" i="51"/>
  <c r="L131" i="51" s="1"/>
  <c r="M131" i="51" s="1"/>
  <c r="N131" i="51" s="1"/>
  <c r="O131" i="51" s="1"/>
  <c r="P131" i="51" s="1"/>
  <c r="C42" i="1" l="1"/>
  <c r="C40" i="1" s="1"/>
  <c r="H84" i="51"/>
  <c r="B91" i="61"/>
  <c r="BS22" i="57"/>
  <c r="BS3" i="57" s="1"/>
  <c r="B190" i="61"/>
  <c r="B76" i="32"/>
  <c r="G111" i="51"/>
  <c r="I111" i="51" s="1"/>
  <c r="N111" i="51" s="1"/>
  <c r="O111" i="51" s="1"/>
  <c r="P111" i="51" s="1"/>
  <c r="Q111" i="51" s="1"/>
  <c r="C56" i="49"/>
  <c r="C189" i="61" s="1"/>
  <c r="C203" i="61" s="1"/>
  <c r="B392" i="33"/>
  <c r="C56" i="48"/>
  <c r="C188" i="61" s="1"/>
  <c r="C202" i="61" s="1"/>
  <c r="B391" i="33"/>
  <c r="C56" i="47"/>
  <c r="C187" i="61" s="1"/>
  <c r="C201" i="61" s="1"/>
  <c r="B390" i="33"/>
  <c r="C56" i="46"/>
  <c r="B389" i="33"/>
  <c r="C56" i="45"/>
  <c r="C185" i="61" s="1"/>
  <c r="C199" i="61" s="1"/>
  <c r="B388" i="33"/>
  <c r="C56" i="44"/>
  <c r="C184" i="61" s="1"/>
  <c r="C198" i="61" s="1"/>
  <c r="B387" i="33"/>
  <c r="C56" i="40"/>
  <c r="B386" i="33"/>
  <c r="C56" i="43"/>
  <c r="C182" i="61" s="1"/>
  <c r="C196" i="61" s="1"/>
  <c r="B385" i="33"/>
  <c r="C56" i="42"/>
  <c r="C181" i="61" s="1"/>
  <c r="C195" i="61" s="1"/>
  <c r="B384" i="33"/>
  <c r="C56" i="41"/>
  <c r="C180" i="61" s="1"/>
  <c r="C194" i="61" s="1"/>
  <c r="B383" i="33"/>
  <c r="C56" i="32"/>
  <c r="C179" i="61" s="1"/>
  <c r="C193" i="61" s="1"/>
  <c r="B382" i="33"/>
  <c r="B76" i="1"/>
  <c r="B76" i="48"/>
  <c r="C135" i="49"/>
  <c r="C14" i="32"/>
  <c r="D17" i="32" s="1"/>
  <c r="G117" i="51"/>
  <c r="I117" i="51" s="1"/>
  <c r="B34" i="33"/>
  <c r="I80" i="51"/>
  <c r="D42" i="46" s="1"/>
  <c r="G119" i="51"/>
  <c r="I119" i="51" s="1"/>
  <c r="N119" i="51" s="1"/>
  <c r="O119" i="51" s="1"/>
  <c r="P119" i="51" s="1"/>
  <c r="S119" i="51" s="1"/>
  <c r="G115" i="51"/>
  <c r="I115" i="51" s="1"/>
  <c r="N115" i="51" s="1"/>
  <c r="O115" i="51" s="1"/>
  <c r="P115" i="51" s="1"/>
  <c r="S115" i="51" s="1"/>
  <c r="AC115" i="51" s="1"/>
  <c r="J143" i="51" s="1"/>
  <c r="C14" i="44"/>
  <c r="C76" i="44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i="51" s="1"/>
  <c r="N118" i="51" s="1"/>
  <c r="O118" i="51" s="1"/>
  <c r="P118" i="51" s="1"/>
  <c r="Q118" i="51" s="1"/>
  <c r="G116" i="51"/>
  <c r="I116" i="51" s="1"/>
  <c r="G112" i="51"/>
  <c r="I112" i="51" s="1"/>
  <c r="B76" i="45"/>
  <c r="I83" i="51"/>
  <c r="D42" i="49" s="1"/>
  <c r="I81" i="51"/>
  <c r="I78" i="51"/>
  <c r="D42" i="44" s="1"/>
  <c r="I76" i="51"/>
  <c r="D42" i="43" s="1"/>
  <c r="I72" i="51"/>
  <c r="B76" i="42"/>
  <c r="B76" i="41"/>
  <c r="B76" i="43"/>
  <c r="B76" i="46"/>
  <c r="B76" i="44"/>
  <c r="D169" i="51"/>
  <c r="I82" i="51"/>
  <c r="I77" i="51"/>
  <c r="I74" i="51"/>
  <c r="I73" i="51"/>
  <c r="B76" i="40"/>
  <c r="B76" i="49"/>
  <c r="B76" i="47"/>
  <c r="C14" i="47"/>
  <c r="D17" i="47" s="1"/>
  <c r="C14" i="49"/>
  <c r="D17" i="49" s="1"/>
  <c r="D176" i="51"/>
  <c r="B37" i="56"/>
  <c r="B38" i="56" s="1"/>
  <c r="B60" i="56" s="1"/>
  <c r="C14" i="43"/>
  <c r="D17" i="43" s="1"/>
  <c r="C14" i="48"/>
  <c r="D17" i="48" s="1"/>
  <c r="C14" i="42"/>
  <c r="D17" i="42" s="1"/>
  <c r="C14" i="41"/>
  <c r="D17" i="41" s="1"/>
  <c r="N109" i="51"/>
  <c r="O109" i="51" s="1"/>
  <c r="P109" i="51" s="1"/>
  <c r="Q109" i="51" s="1"/>
  <c r="D142" i="51"/>
  <c r="G38" i="27" s="1"/>
  <c r="B10" i="32" s="1"/>
  <c r="G114" i="51"/>
  <c r="I114" i="51" s="1"/>
  <c r="G113" i="51"/>
  <c r="I113" i="51" s="1"/>
  <c r="G110" i="51"/>
  <c r="I110" i="51" s="1"/>
  <c r="G108" i="51"/>
  <c r="I108" i="51" s="1"/>
  <c r="C14" i="45"/>
  <c r="D17" i="45" s="1"/>
  <c r="C14" i="40"/>
  <c r="C76" i="40" s="1"/>
  <c r="C14" i="1"/>
  <c r="D179" i="51"/>
  <c r="D174" i="51"/>
  <c r="D177" i="51"/>
  <c r="D175" i="51"/>
  <c r="AB43" i="47"/>
  <c r="AB43" i="40"/>
  <c r="AB43" i="48"/>
  <c r="AB43" i="44"/>
  <c r="AB43" i="43"/>
  <c r="AB43" i="45"/>
  <c r="AB43" i="49"/>
  <c r="AB43" i="46"/>
  <c r="AB43" i="1"/>
  <c r="AB43" i="42"/>
  <c r="B55" i="56"/>
  <c r="B56" i="56" s="1"/>
  <c r="C14" i="46"/>
  <c r="D17" i="46" s="1"/>
  <c r="B45" i="59" l="1"/>
  <c r="S111" i="51"/>
  <c r="AC111" i="51" s="1"/>
  <c r="F143" i="51" s="1"/>
  <c r="F142" i="51"/>
  <c r="I38" i="27" s="1"/>
  <c r="H172" i="51" s="1"/>
  <c r="I84" i="51"/>
  <c r="D56" i="40"/>
  <c r="D183" i="61" s="1"/>
  <c r="C183" i="61"/>
  <c r="C197" i="61" s="1"/>
  <c r="D56" i="46"/>
  <c r="D186" i="61" s="1"/>
  <c r="C186" i="61"/>
  <c r="C200" i="61" s="1"/>
  <c r="AC119" i="51"/>
  <c r="N143" i="51" s="1"/>
  <c r="Q39" i="27" s="1"/>
  <c r="B11" i="49" s="1"/>
  <c r="B74" i="49" s="1"/>
  <c r="B287" i="51" s="1"/>
  <c r="D17" i="44"/>
  <c r="D17" i="40"/>
  <c r="B133" i="33"/>
  <c r="D389" i="33"/>
  <c r="C382" i="33"/>
  <c r="C383" i="33"/>
  <c r="D56" i="42"/>
  <c r="C135" i="43"/>
  <c r="C386" i="33"/>
  <c r="C135" i="44"/>
  <c r="C388" i="33"/>
  <c r="C389" i="33"/>
  <c r="C135" i="47"/>
  <c r="C135" i="48"/>
  <c r="D14" i="44"/>
  <c r="E14" i="44" s="1"/>
  <c r="D14" i="32"/>
  <c r="D76" i="32" s="1"/>
  <c r="D56" i="32"/>
  <c r="D179" i="61" s="1"/>
  <c r="D193" i="61" s="1"/>
  <c r="D56" i="45"/>
  <c r="C135" i="32"/>
  <c r="C135" i="46"/>
  <c r="C135" i="45"/>
  <c r="C135" i="40"/>
  <c r="C135" i="41"/>
  <c r="C135" i="42"/>
  <c r="C384" i="33"/>
  <c r="D56" i="43"/>
  <c r="D182" i="61" s="1"/>
  <c r="D196" i="61" s="1"/>
  <c r="C385" i="33"/>
  <c r="D56" i="44"/>
  <c r="D184" i="61" s="1"/>
  <c r="D198" i="61" s="1"/>
  <c r="C387" i="33"/>
  <c r="D56" i="47"/>
  <c r="D187" i="61" s="1"/>
  <c r="D201" i="61" s="1"/>
  <c r="C390" i="33"/>
  <c r="D56" i="48"/>
  <c r="D188" i="61" s="1"/>
  <c r="D202" i="61" s="1"/>
  <c r="C391" i="33"/>
  <c r="D56" i="49"/>
  <c r="D189" i="61" s="1"/>
  <c r="D203" i="61" s="1"/>
  <c r="C392" i="33"/>
  <c r="D56" i="41"/>
  <c r="D180" i="61" s="1"/>
  <c r="D194" i="61" s="1"/>
  <c r="E56" i="40"/>
  <c r="E183" i="61" s="1"/>
  <c r="E197" i="61" s="1"/>
  <c r="D135" i="40"/>
  <c r="Q115" i="51"/>
  <c r="W115" i="51" s="1"/>
  <c r="N117" i="51"/>
  <c r="O117" i="51" s="1"/>
  <c r="P117" i="51" s="1"/>
  <c r="L142" i="51"/>
  <c r="O38" i="27" s="1"/>
  <c r="J142" i="51"/>
  <c r="M38" i="27" s="1"/>
  <c r="B10" i="45" s="1"/>
  <c r="C76" i="32"/>
  <c r="Q119" i="51"/>
  <c r="N144" i="51" s="1"/>
  <c r="Q40" i="27" s="1"/>
  <c r="S109" i="51"/>
  <c r="B10" i="42"/>
  <c r="N142" i="51"/>
  <c r="Q38" i="27" s="1"/>
  <c r="J75" i="51"/>
  <c r="E42" i="42" s="1"/>
  <c r="J83" i="51"/>
  <c r="J79" i="51"/>
  <c r="K79" i="51" s="1"/>
  <c r="J80" i="51"/>
  <c r="S118" i="51"/>
  <c r="J76" i="51"/>
  <c r="E42" i="43" s="1"/>
  <c r="P122" i="46"/>
  <c r="P122" i="45"/>
  <c r="M122" i="41"/>
  <c r="P122" i="32"/>
  <c r="Q122" i="49"/>
  <c r="Q122" i="43"/>
  <c r="P122" i="44"/>
  <c r="N112" i="51"/>
  <c r="O112" i="51" s="1"/>
  <c r="P112" i="51" s="1"/>
  <c r="G142" i="51"/>
  <c r="J38" i="27" s="1"/>
  <c r="N116" i="51"/>
  <c r="O116" i="51" s="1"/>
  <c r="P116" i="51" s="1"/>
  <c r="K142" i="51"/>
  <c r="N38" i="27" s="1"/>
  <c r="J78" i="51"/>
  <c r="K78" i="51" s="1"/>
  <c r="M142" i="51"/>
  <c r="P38" i="27" s="1"/>
  <c r="E179" i="51" s="1"/>
  <c r="B59" i="56"/>
  <c r="D14" i="40"/>
  <c r="D76" i="40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 i="48"/>
  <c r="D14" i="49"/>
  <c r="E17" i="49" s="1"/>
  <c r="C76" i="49"/>
  <c r="D14" i="47"/>
  <c r="E17" i="47" s="1"/>
  <c r="C76" i="47"/>
  <c r="D14" i="43"/>
  <c r="E17" i="43" s="1"/>
  <c r="C76" i="43"/>
  <c r="D14" i="48"/>
  <c r="E17" i="48" s="1"/>
  <c r="C76" i="48"/>
  <c r="D135" i="46"/>
  <c r="E56" i="46"/>
  <c r="E186" i="61" s="1"/>
  <c r="E200" i="61" s="1"/>
  <c r="D14" i="42"/>
  <c r="E17" i="42" s="1"/>
  <c r="C76" i="42"/>
  <c r="D14" i="41"/>
  <c r="E17" i="41" s="1"/>
  <c r="C76" i="41"/>
  <c r="C76" i="1"/>
  <c r="D14" i="1"/>
  <c r="D14" i="45"/>
  <c r="E17" i="45" s="1"/>
  <c r="C76" i="45"/>
  <c r="N108" i="51"/>
  <c r="O108" i="51" s="1"/>
  <c r="P108" i="51" s="1"/>
  <c r="I121" i="51"/>
  <c r="C142" i="51"/>
  <c r="F38" i="27" s="1"/>
  <c r="N113" i="51"/>
  <c r="O113" i="51" s="1"/>
  <c r="P113" i="51" s="1"/>
  <c r="H142" i="51"/>
  <c r="K38" i="27" s="1"/>
  <c r="N110" i="51"/>
  <c r="O110" i="51" s="1"/>
  <c r="P110" i="51" s="1"/>
  <c r="E142" i="51"/>
  <c r="H38" i="27" s="1"/>
  <c r="N114" i="51"/>
  <c r="O114" i="51" s="1"/>
  <c r="P114" i="51" s="1"/>
  <c r="I142" i="51"/>
  <c r="L38" i="27" s="1"/>
  <c r="H170" i="51"/>
  <c r="E170" i="51"/>
  <c r="D17" i="1"/>
  <c r="AC43" i="44"/>
  <c r="AC43" i="48"/>
  <c r="AC43" i="40"/>
  <c r="AC43" i="47"/>
  <c r="D14" i="46"/>
  <c r="E17" i="46" s="1"/>
  <c r="C76" i="46"/>
  <c r="AC43" i="42"/>
  <c r="AC43" i="1"/>
  <c r="AC43" i="46"/>
  <c r="AC43" i="49"/>
  <c r="AC43" i="45"/>
  <c r="AC43" i="43"/>
  <c r="D144" i="51"/>
  <c r="G40" i="27" s="1"/>
  <c r="R109" i="51"/>
  <c r="W109" i="51"/>
  <c r="U109" i="51"/>
  <c r="F144" i="51"/>
  <c r="I40" i="27" s="1"/>
  <c r="W111" i="51"/>
  <c r="U111" i="51"/>
  <c r="R111" i="51"/>
  <c r="M144" i="51"/>
  <c r="P40" i="27" s="1"/>
  <c r="U118" i="51"/>
  <c r="R118" i="51"/>
  <c r="W118" i="51"/>
  <c r="I39" i="27"/>
  <c r="B11" i="42" s="1"/>
  <c r="B74" i="42" s="1"/>
  <c r="B279" i="51" s="1"/>
  <c r="M39" i="27"/>
  <c r="B11" i="45" s="1"/>
  <c r="B74" i="45" s="1"/>
  <c r="B283" i="51" s="1"/>
  <c r="E17" i="1" l="1"/>
  <c r="E172" i="51"/>
  <c r="D386" i="33"/>
  <c r="J84" i="51"/>
  <c r="D200" i="61"/>
  <c r="D197" i="61"/>
  <c r="D135" i="45"/>
  <c r="D185" i="61"/>
  <c r="D199" i="61" s="1"/>
  <c r="E56" i="42"/>
  <c r="D181" i="61"/>
  <c r="D195" i="61" s="1"/>
  <c r="AC109" i="51"/>
  <c r="D143" i="51" s="1"/>
  <c r="G39" i="27" s="1"/>
  <c r="B11" i="32" s="1"/>
  <c r="B74" i="32" s="1"/>
  <c r="B277" i="51" s="1"/>
  <c r="AC118" i="51"/>
  <c r="M143" i="51" s="1"/>
  <c r="P39" i="27" s="1"/>
  <c r="B11" i="48" s="1"/>
  <c r="B74" i="48" s="1"/>
  <c r="B286" i="51" s="1"/>
  <c r="E56" i="45"/>
  <c r="E14" i="32"/>
  <c r="F14" i="32" s="1"/>
  <c r="D76" i="44"/>
  <c r="D384" i="33"/>
  <c r="E17" i="40"/>
  <c r="E17" i="32"/>
  <c r="E17" i="44"/>
  <c r="F17" i="44" s="1"/>
  <c r="D135" i="42"/>
  <c r="E388" i="33"/>
  <c r="D135" i="41"/>
  <c r="D388" i="33"/>
  <c r="E389" i="33"/>
  <c r="B132" i="33"/>
  <c r="E135" i="40"/>
  <c r="E384" i="33"/>
  <c r="D382" i="33"/>
  <c r="D135" i="32"/>
  <c r="E56" i="32"/>
  <c r="E179" i="61" s="1"/>
  <c r="E193" i="61" s="1"/>
  <c r="F56" i="42"/>
  <c r="E56" i="41"/>
  <c r="E180" i="61" s="1"/>
  <c r="E194" i="61" s="1"/>
  <c r="D383" i="33"/>
  <c r="E56" i="49"/>
  <c r="E189" i="61" s="1"/>
  <c r="E203" i="61" s="1"/>
  <c r="D392" i="33"/>
  <c r="D135" i="49"/>
  <c r="D391" i="33"/>
  <c r="E56" i="48"/>
  <c r="E188" i="61" s="1"/>
  <c r="E202" i="61" s="1"/>
  <c r="D135" i="48"/>
  <c r="D390" i="33"/>
  <c r="E56" i="47"/>
  <c r="E187" i="61" s="1"/>
  <c r="E201" i="61" s="1"/>
  <c r="D135" i="47"/>
  <c r="D387" i="33"/>
  <c r="E56" i="44"/>
  <c r="E184" i="61" s="1"/>
  <c r="E198" i="61" s="1"/>
  <c r="D135" i="44"/>
  <c r="D385" i="33"/>
  <c r="D135" i="43"/>
  <c r="E56" i="43"/>
  <c r="E182" i="61" s="1"/>
  <c r="E196" i="61" s="1"/>
  <c r="F56" i="40"/>
  <c r="F183" i="61" s="1"/>
  <c r="F197" i="61" s="1"/>
  <c r="E386" i="33"/>
  <c r="W119" i="51"/>
  <c r="U115" i="51"/>
  <c r="J144" i="51"/>
  <c r="M40" i="27" s="1"/>
  <c r="B21" i="45" s="1"/>
  <c r="B20" i="45" s="1"/>
  <c r="B61" i="45" s="1"/>
  <c r="R115" i="51"/>
  <c r="K75" i="51"/>
  <c r="H178" i="51"/>
  <c r="E178" i="51"/>
  <c r="B10" i="47"/>
  <c r="H176" i="51"/>
  <c r="E176" i="51"/>
  <c r="S117" i="51"/>
  <c r="Q117" i="51"/>
  <c r="U119" i="51"/>
  <c r="E14" i="40"/>
  <c r="H180" i="51"/>
  <c r="E180" i="51"/>
  <c r="B10" i="49"/>
  <c r="R119" i="51"/>
  <c r="E42" i="44"/>
  <c r="E42" i="49"/>
  <c r="K83" i="51"/>
  <c r="E42" i="45"/>
  <c r="K76" i="51"/>
  <c r="L76" i="51" s="1"/>
  <c r="E42" i="46"/>
  <c r="K80" i="51"/>
  <c r="B61" i="56"/>
  <c r="B10" i="46"/>
  <c r="E177" i="51"/>
  <c r="H177" i="51"/>
  <c r="H173" i="51"/>
  <c r="E173" i="51"/>
  <c r="B10" i="43"/>
  <c r="N122" i="41"/>
  <c r="Q122" i="45"/>
  <c r="Q122" i="46"/>
  <c r="Q122" i="44"/>
  <c r="Q122" i="32"/>
  <c r="Q116" i="51"/>
  <c r="S116" i="51"/>
  <c r="Q112" i="51"/>
  <c r="S112" i="51"/>
  <c r="B10" i="48"/>
  <c r="H179" i="51"/>
  <c r="E42" i="47"/>
  <c r="K81" i="51"/>
  <c r="E42" i="1"/>
  <c r="K72" i="51"/>
  <c r="F42" i="44"/>
  <c r="L78" i="51"/>
  <c r="E42" i="48"/>
  <c r="K82" i="51"/>
  <c r="E42" i="41"/>
  <c r="K74" i="51"/>
  <c r="E135" i="45"/>
  <c r="F42" i="45"/>
  <c r="L79" i="51"/>
  <c r="E42" i="40"/>
  <c r="K77" i="51"/>
  <c r="E42" i="32"/>
  <c r="K73" i="51"/>
  <c r="R122" i="48"/>
  <c r="E14" i="47"/>
  <c r="F17" i="47" s="1"/>
  <c r="D76" i="47"/>
  <c r="D76" i="49"/>
  <c r="E14" i="49"/>
  <c r="F17" i="49" s="1"/>
  <c r="E14" i="43"/>
  <c r="F17" i="43" s="1"/>
  <c r="D76" i="43"/>
  <c r="D76" i="48"/>
  <c r="E14" i="48"/>
  <c r="F17" i="48" s="1"/>
  <c r="F56" i="46"/>
  <c r="F186" i="61" s="1"/>
  <c r="F200" i="61" s="1"/>
  <c r="E135" i="46"/>
  <c r="E14" i="42"/>
  <c r="F17" i="42" s="1"/>
  <c r="D76" i="42"/>
  <c r="E14" i="41"/>
  <c r="F17" i="41" s="1"/>
  <c r="D76" i="41"/>
  <c r="B10" i="44"/>
  <c r="E175" i="51"/>
  <c r="H175" i="51"/>
  <c r="E171" i="51"/>
  <c r="H171" i="51"/>
  <c r="B10" i="41"/>
  <c r="E174" i="51"/>
  <c r="B10" i="40"/>
  <c r="H174" i="51"/>
  <c r="H169" i="51"/>
  <c r="E169" i="51"/>
  <c r="B10" i="1"/>
  <c r="Q108" i="51"/>
  <c r="S108" i="51"/>
  <c r="AC108" i="51" s="1"/>
  <c r="C143" i="51" s="1"/>
  <c r="E14" i="45"/>
  <c r="F17" i="45" s="1"/>
  <c r="D76" i="45"/>
  <c r="S114" i="51"/>
  <c r="Q114" i="51"/>
  <c r="Q110" i="51"/>
  <c r="S110" i="51"/>
  <c r="Q113" i="51"/>
  <c r="S113" i="51"/>
  <c r="E14" i="1"/>
  <c r="D76" i="1"/>
  <c r="AD43" i="1"/>
  <c r="F14" i="44"/>
  <c r="E76" i="44"/>
  <c r="E14" i="46"/>
  <c r="F17" i="46" s="1"/>
  <c r="D76" i="46"/>
  <c r="AD43" i="47"/>
  <c r="AD43" i="40"/>
  <c r="AD43" i="48"/>
  <c r="AD43" i="44"/>
  <c r="AD43" i="43"/>
  <c r="AD43" i="45"/>
  <c r="AD43" i="49"/>
  <c r="AD43" i="46"/>
  <c r="AD43" i="42"/>
  <c r="B21" i="32"/>
  <c r="B20" i="32" s="1"/>
  <c r="B12" i="32"/>
  <c r="B21" i="49"/>
  <c r="B20" i="49" s="1"/>
  <c r="B61" i="49" s="1"/>
  <c r="B12" i="49"/>
  <c r="B21" i="48"/>
  <c r="B20" i="48" s="1"/>
  <c r="B12" i="48"/>
  <c r="B21" i="42"/>
  <c r="B20" i="42" s="1"/>
  <c r="B61" i="42" s="1"/>
  <c r="B12" i="42"/>
  <c r="F17" i="32" l="1"/>
  <c r="E135" i="32"/>
  <c r="E76" i="32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i="61" s="1"/>
  <c r="G56" i="42"/>
  <c r="G181" i="61" s="1"/>
  <c r="F181" i="61"/>
  <c r="F56" i="45"/>
  <c r="F185" i="61" s="1"/>
  <c r="E185" i="61"/>
  <c r="E199" i="61" s="1"/>
  <c r="E135" i="42"/>
  <c r="E181" i="61"/>
  <c r="E195" i="61" s="1"/>
  <c r="B61" i="32"/>
  <c r="AC114" i="51"/>
  <c r="I143" i="51" s="1"/>
  <c r="L39" i="27" s="1"/>
  <c r="B11" i="44" s="1"/>
  <c r="B74" i="44" s="1"/>
  <c r="B282" i="51" s="1"/>
  <c r="AC112" i="51"/>
  <c r="G143" i="51" s="1"/>
  <c r="J39" i="27" s="1"/>
  <c r="B11" i="43" s="1"/>
  <c r="B74" i="43" s="1"/>
  <c r="B280" i="51" s="1"/>
  <c r="AC116" i="51"/>
  <c r="K143" i="51" s="1"/>
  <c r="N39" i="27" s="1"/>
  <c r="B11" i="46" s="1"/>
  <c r="B74" i="46" s="1"/>
  <c r="B284" i="51" s="1"/>
  <c r="AC117" i="51"/>
  <c r="L143" i="51" s="1"/>
  <c r="O39" i="27" s="1"/>
  <c r="B11" i="47" s="1"/>
  <c r="B74" i="47" s="1"/>
  <c r="B285" i="51" s="1"/>
  <c r="AC113" i="51"/>
  <c r="H143" i="51" s="1"/>
  <c r="K39" i="27" s="1"/>
  <c r="B11" i="40" s="1"/>
  <c r="B74" i="40" s="1"/>
  <c r="B281" i="51" s="1"/>
  <c r="AC110" i="51"/>
  <c r="E143" i="51" s="1"/>
  <c r="H39" i="27" s="1"/>
  <c r="B11" i="41" s="1"/>
  <c r="B74" i="41" s="1"/>
  <c r="B278" i="51" s="1"/>
  <c r="B12" i="45"/>
  <c r="B61" i="48"/>
  <c r="G17" i="44"/>
  <c r="F17" i="40"/>
  <c r="G17" i="32"/>
  <c r="F382" i="33"/>
  <c r="F389" i="33"/>
  <c r="F384" i="33"/>
  <c r="B62" i="56"/>
  <c r="F56" i="41"/>
  <c r="F180" i="61" s="1"/>
  <c r="F194" i="61" s="1"/>
  <c r="E382" i="33"/>
  <c r="XFD47" i="48"/>
  <c r="XFD47" i="45"/>
  <c r="XFD47" i="42"/>
  <c r="XFD47" i="49"/>
  <c r="VUF47" i="32"/>
  <c r="F135" i="42"/>
  <c r="E135" i="41"/>
  <c r="E383" i="33"/>
  <c r="E135" i="43"/>
  <c r="F56" i="43"/>
  <c r="F182" i="61" s="1"/>
  <c r="F196" i="61" s="1"/>
  <c r="E385" i="33"/>
  <c r="E387" i="33"/>
  <c r="F56" i="44"/>
  <c r="F184" i="61" s="1"/>
  <c r="F198" i="61" s="1"/>
  <c r="E135" i="44"/>
  <c r="E391" i="33"/>
  <c r="E135" i="48"/>
  <c r="F56" i="48"/>
  <c r="F188" i="61" s="1"/>
  <c r="F202" i="61" s="1"/>
  <c r="E392" i="33"/>
  <c r="F56" i="49"/>
  <c r="F189" i="61" s="1"/>
  <c r="F203" i="61" s="1"/>
  <c r="E135" i="49"/>
  <c r="E390" i="33"/>
  <c r="E135" i="47"/>
  <c r="F56" i="47"/>
  <c r="F187" i="61" s="1"/>
  <c r="F201" i="61" s="1"/>
  <c r="G56" i="40"/>
  <c r="G183" i="61" s="1"/>
  <c r="G197" i="61" s="1"/>
  <c r="B211" i="61" s="1"/>
  <c r="F386" i="33"/>
  <c r="F135" i="40"/>
  <c r="G56" i="41"/>
  <c r="G180" i="61" s="1"/>
  <c r="G194" i="61" s="1"/>
  <c r="B208" i="61" s="1"/>
  <c r="F14" i="40"/>
  <c r="F76" i="40" s="1"/>
  <c r="F42" i="43"/>
  <c r="E76" i="40"/>
  <c r="L75" i="51"/>
  <c r="F42" i="42"/>
  <c r="L144" i="51"/>
  <c r="O40" i="27" s="1"/>
  <c r="R117" i="51"/>
  <c r="U117" i="51"/>
  <c r="W117" i="51"/>
  <c r="B134" i="33"/>
  <c r="L83" i="51"/>
  <c r="F42" i="49"/>
  <c r="F42" i="46"/>
  <c r="L80" i="51"/>
  <c r="F76" i="32"/>
  <c r="G14" i="32"/>
  <c r="O122" i="41"/>
  <c r="W112" i="51"/>
  <c r="R112" i="51"/>
  <c r="G144" i="51"/>
  <c r="J40" i="27" s="1"/>
  <c r="U112" i="51"/>
  <c r="W116" i="51"/>
  <c r="R116" i="51"/>
  <c r="K144" i="51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 i="47"/>
  <c r="G17" i="47" s="1"/>
  <c r="E76" i="49"/>
  <c r="F14" i="49"/>
  <c r="G17" i="49" s="1"/>
  <c r="F14" i="43"/>
  <c r="G17" i="43" s="1"/>
  <c r="E76" i="43"/>
  <c r="E76" i="48"/>
  <c r="F14" i="48"/>
  <c r="G17" i="48" s="1"/>
  <c r="G56" i="46"/>
  <c r="G186" i="61" s="1"/>
  <c r="G200" i="61" s="1"/>
  <c r="B214" i="61" s="1"/>
  <c r="F135" i="46"/>
  <c r="F14" i="42"/>
  <c r="G17" i="42" s="1"/>
  <c r="E76" i="42"/>
  <c r="E76" i="41"/>
  <c r="F14" i="41"/>
  <c r="G17" i="41" s="1"/>
  <c r="F14" i="1"/>
  <c r="E76" i="1"/>
  <c r="U113" i="51"/>
  <c r="W113" i="51"/>
  <c r="H144" i="51"/>
  <c r="K40" i="27" s="1"/>
  <c r="R113" i="51"/>
  <c r="F135" i="32"/>
  <c r="U114" i="51"/>
  <c r="W114" i="51"/>
  <c r="I144" i="51"/>
  <c r="L40" i="27" s="1"/>
  <c r="R114" i="51"/>
  <c r="T108" i="51"/>
  <c r="C145" i="51" s="1"/>
  <c r="F41" i="27" s="1"/>
  <c r="S120" i="51"/>
  <c r="F39" i="27"/>
  <c r="H123" i="51"/>
  <c r="U110" i="51"/>
  <c r="W110" i="51"/>
  <c r="E144" i="51"/>
  <c r="H40" i="27" s="1"/>
  <c r="R110" i="51"/>
  <c r="F14" i="45"/>
  <c r="G17" i="45" s="1"/>
  <c r="E76" i="45"/>
  <c r="U108" i="51"/>
  <c r="W108" i="51"/>
  <c r="C144" i="51"/>
  <c r="F40" i="27" s="1"/>
  <c r="R108" i="51"/>
  <c r="F17" i="1"/>
  <c r="AE43" i="42"/>
  <c r="AE43" i="46"/>
  <c r="AE43" i="49"/>
  <c r="AE43" i="45"/>
  <c r="AE43" i="43"/>
  <c r="F14" i="46"/>
  <c r="G17" i="46" s="1"/>
  <c r="E76" i="46"/>
  <c r="G14" i="44"/>
  <c r="F76" i="44"/>
  <c r="AE43" i="1"/>
  <c r="AE43" i="44"/>
  <c r="AE43" i="48"/>
  <c r="AE43" i="40"/>
  <c r="AE43" i="47"/>
  <c r="B76" i="59" l="1"/>
  <c r="B64" i="49"/>
  <c r="B64" i="42"/>
  <c r="B64" i="45"/>
  <c r="B65" i="48"/>
  <c r="B13" i="61" s="1"/>
  <c r="BS59" i="57"/>
  <c r="B65" i="32"/>
  <c r="B64" i="32" s="1"/>
  <c r="BS50" i="57"/>
  <c r="F135" i="45"/>
  <c r="G135" i="42"/>
  <c r="G56" i="32"/>
  <c r="G179" i="61" s="1"/>
  <c r="G193" i="61" s="1"/>
  <c r="B207" i="61" s="1"/>
  <c r="G56" i="45"/>
  <c r="G185" i="61" s="1"/>
  <c r="G199" i="61" s="1"/>
  <c r="H56" i="42"/>
  <c r="H181" i="61" s="1"/>
  <c r="H195" i="61" s="1"/>
  <c r="F388" i="33"/>
  <c r="G384" i="33"/>
  <c r="F199" i="61"/>
  <c r="B213" i="61" s="1"/>
  <c r="G195" i="61"/>
  <c r="F195" i="61"/>
  <c r="B11" i="1"/>
  <c r="B74" i="1" s="1"/>
  <c r="B276" i="51" s="1"/>
  <c r="H17" i="32"/>
  <c r="H17" i="44"/>
  <c r="G17" i="40"/>
  <c r="G389" i="33"/>
  <c r="F135" i="41"/>
  <c r="B135" i="33"/>
  <c r="F383" i="33"/>
  <c r="G14" i="40"/>
  <c r="F390" i="33"/>
  <c r="F135" i="47"/>
  <c r="G56" i="47"/>
  <c r="G187" i="61" s="1"/>
  <c r="G201" i="61" s="1"/>
  <c r="B215" i="61" s="1"/>
  <c r="F392" i="33"/>
  <c r="F135" i="49"/>
  <c r="G56" i="49"/>
  <c r="G189" i="61" s="1"/>
  <c r="G203" i="61" s="1"/>
  <c r="B217" i="61" s="1"/>
  <c r="F391" i="33"/>
  <c r="G56" i="48"/>
  <c r="G188" i="61" s="1"/>
  <c r="G202" i="61" s="1"/>
  <c r="B216" i="61" s="1"/>
  <c r="F135" i="48"/>
  <c r="F387" i="33"/>
  <c r="G56" i="44"/>
  <c r="G184" i="61" s="1"/>
  <c r="G198" i="61" s="1"/>
  <c r="B212" i="61" s="1"/>
  <c r="F135" i="44"/>
  <c r="F385" i="33"/>
  <c r="F135" i="43"/>
  <c r="G56" i="43"/>
  <c r="G182" i="61" s="1"/>
  <c r="G196" i="61" s="1"/>
  <c r="B210" i="61" s="1"/>
  <c r="H56" i="40"/>
  <c r="H183" i="61" s="1"/>
  <c r="H197" i="61" s="1"/>
  <c r="G386" i="33"/>
  <c r="G135" i="40"/>
  <c r="G135" i="41"/>
  <c r="G383" i="33"/>
  <c r="H56" i="41"/>
  <c r="H180" i="61" s="1"/>
  <c r="H194" i="61" s="1"/>
  <c r="G17" i="1"/>
  <c r="G42" i="42"/>
  <c r="M75" i="51"/>
  <c r="B12" i="47"/>
  <c r="B21" i="47"/>
  <c r="B20" i="47" s="1"/>
  <c r="B61" i="47" s="1"/>
  <c r="G42" i="49"/>
  <c r="M83" i="51"/>
  <c r="G42" i="46"/>
  <c r="M80" i="51"/>
  <c r="H14" i="32"/>
  <c r="G76" i="32"/>
  <c r="P122" i="41"/>
  <c r="B21" i="46"/>
  <c r="B20" i="46" s="1"/>
  <c r="B61" i="46" s="1"/>
  <c r="B12" i="46"/>
  <c r="B21" i="43"/>
  <c r="B20" i="43" s="1"/>
  <c r="B61" i="43" s="1"/>
  <c r="B12" i="43"/>
  <c r="R122" i="45"/>
  <c r="R122" i="46"/>
  <c r="R122" i="44"/>
  <c r="S122" i="43"/>
  <c r="S122" i="49"/>
  <c r="R122" i="32"/>
  <c r="I56" i="42"/>
  <c r="I181" i="61" s="1"/>
  <c r="I195" i="61" s="1"/>
  <c r="G42" i="47"/>
  <c r="M81" i="51"/>
  <c r="M72" i="51"/>
  <c r="G42" i="1"/>
  <c r="H56" i="45"/>
  <c r="H185" i="61" s="1"/>
  <c r="H199" i="61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i="49" s="1"/>
  <c r="F76" i="49"/>
  <c r="F76" i="47"/>
  <c r="G14" i="47"/>
  <c r="H17" i="47" s="1"/>
  <c r="G14" i="43"/>
  <c r="H17" i="43" s="1"/>
  <c r="F76" i="43"/>
  <c r="F76" i="48"/>
  <c r="G14" i="48"/>
  <c r="H17" i="48" s="1"/>
  <c r="H56" i="46"/>
  <c r="H186" i="61" s="1"/>
  <c r="H200" i="61" s="1"/>
  <c r="G135" i="46"/>
  <c r="G14" i="42"/>
  <c r="H17" i="42" s="1"/>
  <c r="F76" i="42"/>
  <c r="G14" i="41"/>
  <c r="H17" i="41" s="1"/>
  <c r="F76" i="41"/>
  <c r="B21" i="1"/>
  <c r="B20" i="1" s="1"/>
  <c r="B12" i="1"/>
  <c r="G14" i="45"/>
  <c r="H17" i="45" s="1"/>
  <c r="F76" i="45"/>
  <c r="B12" i="41"/>
  <c r="B21" i="41"/>
  <c r="B20" i="41" s="1"/>
  <c r="B61" i="41" s="1"/>
  <c r="B21" i="40"/>
  <c r="B20" i="40" s="1"/>
  <c r="B61" i="40" s="1"/>
  <c r="B12" i="40"/>
  <c r="F76" i="1"/>
  <c r="G14" i="1"/>
  <c r="B12" i="44"/>
  <c r="B21" i="44"/>
  <c r="B20" i="44" s="1"/>
  <c r="B61" i="44" s="1"/>
  <c r="G76" i="40"/>
  <c r="H14" i="44"/>
  <c r="G76" i="44"/>
  <c r="G14" i="46"/>
  <c r="H17" i="46" s="1"/>
  <c r="F76" i="46"/>
  <c r="AF43" i="47"/>
  <c r="AF43" i="40"/>
  <c r="AF43" i="48"/>
  <c r="AF43" i="44"/>
  <c r="AF43" i="1"/>
  <c r="AF43" i="43"/>
  <c r="AF43" i="45"/>
  <c r="AF43" i="49"/>
  <c r="AF43" i="46"/>
  <c r="AF43" i="42"/>
  <c r="B78" i="48"/>
  <c r="B77" i="48"/>
  <c r="B77" i="45"/>
  <c r="B78" i="45"/>
  <c r="B78" i="42"/>
  <c r="B77" i="42"/>
  <c r="B155" i="42"/>
  <c r="B77" i="32"/>
  <c r="B78" i="32"/>
  <c r="B155" i="49"/>
  <c r="B78" i="49"/>
  <c r="B77" i="49"/>
  <c r="H56" i="32" l="1"/>
  <c r="H179" i="61" s="1"/>
  <c r="H193" i="61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 i="33"/>
  <c r="H388" i="33"/>
  <c r="C50" i="32"/>
  <c r="B77" i="59"/>
  <c r="I384" i="33"/>
  <c r="H14" i="40"/>
  <c r="I14" i="40" s="1"/>
  <c r="XFD47" i="40"/>
  <c r="XFD47" i="44"/>
  <c r="XFD47" i="41"/>
  <c r="XFD47" i="43"/>
  <c r="XFD47" i="46"/>
  <c r="XFD47" i="47"/>
  <c r="B155" i="32"/>
  <c r="XCK47" i="1"/>
  <c r="H56" i="43"/>
  <c r="H182" i="61" s="1"/>
  <c r="H196" i="61" s="1"/>
  <c r="G385" i="33"/>
  <c r="G135" i="43"/>
  <c r="G387" i="33"/>
  <c r="H56" i="44"/>
  <c r="H184" i="61" s="1"/>
  <c r="H198" i="61" s="1"/>
  <c r="G135" i="44"/>
  <c r="G390" i="33"/>
  <c r="H56" i="47"/>
  <c r="H187" i="61" s="1"/>
  <c r="H201" i="61" s="1"/>
  <c r="G135" i="47"/>
  <c r="G391" i="33"/>
  <c r="G135" i="48"/>
  <c r="H56" i="48"/>
  <c r="H188" i="61" s="1"/>
  <c r="H202" i="61" s="1"/>
  <c r="G392" i="33"/>
  <c r="G135" i="49"/>
  <c r="H56" i="49"/>
  <c r="H189" i="61" s="1"/>
  <c r="H203" i="61" s="1"/>
  <c r="H135" i="41"/>
  <c r="H383" i="33"/>
  <c r="I56" i="41"/>
  <c r="I180" i="61" s="1"/>
  <c r="I194" i="61" s="1"/>
  <c r="H135" i="40"/>
  <c r="H386" i="33"/>
  <c r="I56" i="40"/>
  <c r="I183" i="61" s="1"/>
  <c r="I197" i="61" s="1"/>
  <c r="H42" i="42"/>
  <c r="N75" i="51"/>
  <c r="B77" i="47"/>
  <c r="N83" i="51"/>
  <c r="H42" i="49"/>
  <c r="N80" i="51"/>
  <c r="H42" i="46"/>
  <c r="B77" i="43"/>
  <c r="B78" i="43"/>
  <c r="Q122" i="41"/>
  <c r="I14" i="32"/>
  <c r="H76" i="32"/>
  <c r="S122" i="32"/>
  <c r="T122" i="49"/>
  <c r="T122" i="43"/>
  <c r="S122" i="44"/>
  <c r="S122" i="46"/>
  <c r="S122" i="45"/>
  <c r="N72" i="51"/>
  <c r="H42" i="1"/>
  <c r="H42" i="47"/>
  <c r="N81" i="51"/>
  <c r="I135" i="42"/>
  <c r="J56" i="42"/>
  <c r="J181" i="61" s="1"/>
  <c r="J195" i="61" s="1"/>
  <c r="I56" i="45"/>
  <c r="I185" i="61" s="1"/>
  <c r="I199" i="61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i="47" s="1"/>
  <c r="G76" i="47"/>
  <c r="G76" i="49"/>
  <c r="H14" i="49"/>
  <c r="I17" i="49" s="1"/>
  <c r="B77" i="44"/>
  <c r="H14" i="43"/>
  <c r="I17" i="43" s="1"/>
  <c r="G76" i="43"/>
  <c r="H14" i="48"/>
  <c r="I17" i="48" s="1"/>
  <c r="G76" i="48"/>
  <c r="H135" i="46"/>
  <c r="I56" i="46"/>
  <c r="I186" i="61" s="1"/>
  <c r="I200" i="61" s="1"/>
  <c r="G76" i="42"/>
  <c r="H14" i="42"/>
  <c r="I17" i="42" s="1"/>
  <c r="H14" i="41"/>
  <c r="I17" i="41" s="1"/>
  <c r="G76" i="41"/>
  <c r="H17" i="1"/>
  <c r="G76" i="1"/>
  <c r="H14" i="1"/>
  <c r="I56" i="32"/>
  <c r="I179" i="61" s="1"/>
  <c r="I193" i="61" s="1"/>
  <c r="H14" i="45"/>
  <c r="I17" i="45" s="1"/>
  <c r="G76" i="45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i="46" s="1"/>
  <c r="G76" i="46"/>
  <c r="I14" i="44"/>
  <c r="H76" i="44"/>
  <c r="H135" i="32" l="1"/>
  <c r="B64" i="40"/>
  <c r="BS61" i="57"/>
  <c r="B64" i="43"/>
  <c r="B64" i="46"/>
  <c r="B64" i="41"/>
  <c r="B64" i="47"/>
  <c r="B64" i="44"/>
  <c r="B300" i="51"/>
  <c r="B296" i="51"/>
  <c r="B297" i="51"/>
  <c r="B294" i="51"/>
  <c r="B292" i="51"/>
  <c r="B299" i="51"/>
  <c r="B295" i="51"/>
  <c r="B301" i="51"/>
  <c r="B291" i="51"/>
  <c r="B293" i="51"/>
  <c r="B298" i="51"/>
  <c r="B290" i="51"/>
  <c r="I17" i="40"/>
  <c r="J17" i="40" s="1"/>
  <c r="J17" i="44"/>
  <c r="J17" i="32"/>
  <c r="C50" i="1"/>
  <c r="J384" i="33"/>
  <c r="I382" i="33"/>
  <c r="I389" i="33"/>
  <c r="I388" i="33"/>
  <c r="H76" i="40"/>
  <c r="C50" i="47"/>
  <c r="C50" i="46"/>
  <c r="C50" i="43"/>
  <c r="C50" i="41"/>
  <c r="C50" i="44"/>
  <c r="C50" i="40"/>
  <c r="B78" i="44"/>
  <c r="B78" i="46"/>
  <c r="B77" i="46"/>
  <c r="B78" i="47"/>
  <c r="B78" i="41"/>
  <c r="B78" i="40"/>
  <c r="B77" i="40"/>
  <c r="B77" i="41"/>
  <c r="B155" i="45"/>
  <c r="B155" i="48"/>
  <c r="H392" i="33"/>
  <c r="I56" i="49"/>
  <c r="I189" i="61" s="1"/>
  <c r="I203" i="61" s="1"/>
  <c r="H135" i="49"/>
  <c r="H387" i="33"/>
  <c r="H135" i="44"/>
  <c r="I56" i="44"/>
  <c r="I184" i="61" s="1"/>
  <c r="I198" i="61" s="1"/>
  <c r="H385" i="33"/>
  <c r="H135" i="43"/>
  <c r="I56" i="43"/>
  <c r="I182" i="61" s="1"/>
  <c r="I196" i="61" s="1"/>
  <c r="H391" i="33"/>
  <c r="I56" i="48"/>
  <c r="I188" i="61" s="1"/>
  <c r="I202" i="61" s="1"/>
  <c r="H135" i="48"/>
  <c r="H390" i="33"/>
  <c r="H135" i="47"/>
  <c r="I56" i="47"/>
  <c r="I187" i="61" s="1"/>
  <c r="I201" i="61" s="1"/>
  <c r="J56" i="41"/>
  <c r="J180" i="61" s="1"/>
  <c r="J194" i="61" s="1"/>
  <c r="I383" i="33"/>
  <c r="I135" i="41"/>
  <c r="I135" i="40"/>
  <c r="I386" i="33"/>
  <c r="J56" i="40"/>
  <c r="J183" i="61" s="1"/>
  <c r="J197" i="61" s="1"/>
  <c r="O75" i="51"/>
  <c r="I42" i="42"/>
  <c r="B35" i="33"/>
  <c r="B112" i="1"/>
  <c r="O83" i="51"/>
  <c r="I42" i="49"/>
  <c r="O80" i="51"/>
  <c r="I42" i="46"/>
  <c r="J14" i="32"/>
  <c r="I76" i="32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 i="42"/>
  <c r="K181" i="61" s="1"/>
  <c r="K195" i="61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i="61" s="1"/>
  <c r="I135" i="45"/>
  <c r="V122" i="48"/>
  <c r="B190" i="33"/>
  <c r="I14" i="47"/>
  <c r="J17" i="47" s="1"/>
  <c r="H76" i="47"/>
  <c r="I14" i="49"/>
  <c r="J17" i="49" s="1"/>
  <c r="H76" i="49"/>
  <c r="I14" i="43"/>
  <c r="J17" i="43" s="1"/>
  <c r="H76" i="43"/>
  <c r="H76" i="48"/>
  <c r="I14" i="48"/>
  <c r="J17" i="48" s="1"/>
  <c r="J56" i="46"/>
  <c r="J186" i="61" s="1"/>
  <c r="J200" i="61" s="1"/>
  <c r="I135" i="46"/>
  <c r="I14" i="42"/>
  <c r="J17" i="42" s="1"/>
  <c r="H76" i="42"/>
  <c r="I14" i="41"/>
  <c r="J17" i="41" s="1"/>
  <c r="H76" i="41"/>
  <c r="B78" i="1"/>
  <c r="B77" i="1"/>
  <c r="B39" i="33"/>
  <c r="D62" i="62" s="1"/>
  <c r="I14" i="45"/>
  <c r="J17" i="45" s="1"/>
  <c r="H76" i="45"/>
  <c r="J56" i="32"/>
  <c r="J179" i="61" s="1"/>
  <c r="J193" i="61" s="1"/>
  <c r="I135" i="32"/>
  <c r="I17" i="1"/>
  <c r="H76" i="1"/>
  <c r="I14" i="1"/>
  <c r="J14" i="40"/>
  <c r="I76" i="40"/>
  <c r="J14" i="44"/>
  <c r="I76" i="44"/>
  <c r="I14" i="46"/>
  <c r="J17" i="46" s="1"/>
  <c r="H76" i="4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i="1" s="1"/>
  <c r="B141" i="33" s="1"/>
  <c r="B305" i="51"/>
  <c r="B309" i="51" s="1"/>
  <c r="B304" i="51"/>
  <c r="B302" i="51"/>
  <c r="K17" i="32"/>
  <c r="K17" i="40"/>
  <c r="K17" i="44"/>
  <c r="J388" i="33"/>
  <c r="J382" i="33"/>
  <c r="J389" i="33"/>
  <c r="K384" i="33"/>
  <c r="B155" i="43"/>
  <c r="B155" i="46"/>
  <c r="B155" i="47"/>
  <c r="B155" i="44"/>
  <c r="B155" i="41"/>
  <c r="B155" i="40"/>
  <c r="I390" i="33"/>
  <c r="I135" i="47"/>
  <c r="J56" i="47"/>
  <c r="J187" i="61" s="1"/>
  <c r="J201" i="61" s="1"/>
  <c r="I391" i="33"/>
  <c r="J56" i="48"/>
  <c r="J188" i="61" s="1"/>
  <c r="J202" i="61" s="1"/>
  <c r="I135" i="48"/>
  <c r="I385" i="33"/>
  <c r="J56" i="43"/>
  <c r="J182" i="61" s="1"/>
  <c r="J196" i="61" s="1"/>
  <c r="I135" i="43"/>
  <c r="I387" i="33"/>
  <c r="J56" i="44"/>
  <c r="J184" i="61" s="1"/>
  <c r="J198" i="61" s="1"/>
  <c r="I135" i="44"/>
  <c r="I392" i="33"/>
  <c r="I135" i="49"/>
  <c r="J56" i="49"/>
  <c r="J189" i="61" s="1"/>
  <c r="J203" i="61" s="1"/>
  <c r="J135" i="40"/>
  <c r="J386" i="33"/>
  <c r="K56" i="40"/>
  <c r="K183" i="61" s="1"/>
  <c r="K197" i="61" s="1"/>
  <c r="J383" i="33"/>
  <c r="K56" i="41"/>
  <c r="K180" i="61" s="1"/>
  <c r="K194" i="61" s="1"/>
  <c r="J135" i="41"/>
  <c r="J42" i="42"/>
  <c r="P75" i="51"/>
  <c r="J42" i="49"/>
  <c r="P83" i="51"/>
  <c r="P80" i="51"/>
  <c r="J42" i="46"/>
  <c r="B119" i="1"/>
  <c r="B124" i="1" s="1"/>
  <c r="J76" i="32"/>
  <c r="K14" i="32"/>
  <c r="W122" i="49"/>
  <c r="V122" i="44"/>
  <c r="V122" i="45"/>
  <c r="P81" i="51"/>
  <c r="J42" i="47"/>
  <c r="K135" i="42"/>
  <c r="L56" i="42"/>
  <c r="L181" i="61" s="1"/>
  <c r="L195" i="61" s="1"/>
  <c r="C209" i="61" s="1"/>
  <c r="P72" i="51"/>
  <c r="J42" i="1"/>
  <c r="K56" i="45"/>
  <c r="K185" i="61" s="1"/>
  <c r="K199" i="61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i="47" s="1"/>
  <c r="I76" i="47"/>
  <c r="I76" i="49"/>
  <c r="J14" i="49"/>
  <c r="K17" i="49" s="1"/>
  <c r="J14" i="43"/>
  <c r="K17" i="43" s="1"/>
  <c r="I76" i="43"/>
  <c r="I76" i="48"/>
  <c r="J14" i="48"/>
  <c r="K17" i="48" s="1"/>
  <c r="K56" i="46"/>
  <c r="K186" i="61" s="1"/>
  <c r="K200" i="61" s="1"/>
  <c r="J135" i="46"/>
  <c r="I76" i="42"/>
  <c r="J14" i="42"/>
  <c r="K17" i="42" s="1"/>
  <c r="I76" i="41"/>
  <c r="J14" i="41"/>
  <c r="K17" i="41" s="1"/>
  <c r="J17" i="1"/>
  <c r="J14" i="1"/>
  <c r="I76" i="1"/>
  <c r="K56" i="32"/>
  <c r="K179" i="61" s="1"/>
  <c r="K193" i="61" s="1"/>
  <c r="J135" i="32"/>
  <c r="J14" i="45"/>
  <c r="K17" i="45" s="1"/>
  <c r="I76" i="45"/>
  <c r="AI43" i="42"/>
  <c r="AI43" i="45"/>
  <c r="AI43" i="43"/>
  <c r="AI43" i="1"/>
  <c r="AI43" i="44"/>
  <c r="AI43" i="40"/>
  <c r="J14" i="46"/>
  <c r="K17" i="46" s="1"/>
  <c r="I76" i="46"/>
  <c r="K14" i="44"/>
  <c r="J76" i="44"/>
  <c r="K14" i="40"/>
  <c r="J76" i="40"/>
  <c r="AI43" i="46"/>
  <c r="AI43" i="49"/>
  <c r="AI43" i="48"/>
  <c r="AI43" i="47"/>
  <c r="B114" i="1" l="1"/>
  <c r="B115" i="1" s="1"/>
  <c r="B306" i="51"/>
  <c r="B308" i="51"/>
  <c r="B310" i="51" s="1"/>
  <c r="B350" i="51" s="1"/>
  <c r="L17" i="44"/>
  <c r="L17" i="32"/>
  <c r="L17" i="40"/>
  <c r="K382" i="33"/>
  <c r="K389" i="33"/>
  <c r="K388" i="33"/>
  <c r="B155" i="33"/>
  <c r="J392" i="33"/>
  <c r="J135" i="49"/>
  <c r="K56" i="49"/>
  <c r="K189" i="61" s="1"/>
  <c r="K203" i="61" s="1"/>
  <c r="J387" i="33"/>
  <c r="J135" i="44"/>
  <c r="K56" i="44"/>
  <c r="K184" i="61" s="1"/>
  <c r="K198" i="61" s="1"/>
  <c r="J391" i="33"/>
  <c r="J135" i="48"/>
  <c r="K56" i="48"/>
  <c r="K188" i="61" s="1"/>
  <c r="K202" i="61" s="1"/>
  <c r="J390" i="33"/>
  <c r="K56" i="47"/>
  <c r="K187" i="61" s="1"/>
  <c r="K201" i="61" s="1"/>
  <c r="J135" i="47"/>
  <c r="J385" i="33"/>
  <c r="K56" i="43"/>
  <c r="K182" i="61" s="1"/>
  <c r="K196" i="61" s="1"/>
  <c r="J135" i="43"/>
  <c r="K386" i="33"/>
  <c r="K135" i="40"/>
  <c r="L56" i="40"/>
  <c r="L183" i="61" s="1"/>
  <c r="L197" i="61" s="1"/>
  <c r="C211" i="61" s="1"/>
  <c r="M56" i="42"/>
  <c r="M181" i="61" s="1"/>
  <c r="M195" i="61" s="1"/>
  <c r="L384" i="33"/>
  <c r="K383" i="33"/>
  <c r="L56" i="41"/>
  <c r="L180" i="61" s="1"/>
  <c r="L194" i="61" s="1"/>
  <c r="C208" i="61" s="1"/>
  <c r="K135" i="41"/>
  <c r="B121" i="1"/>
  <c r="B86" i="1"/>
  <c r="K42" i="42"/>
  <c r="Q75" i="51"/>
  <c r="K42" i="49"/>
  <c r="Q83" i="51"/>
  <c r="Q80" i="51"/>
  <c r="K42" i="46"/>
  <c r="L14" i="32"/>
  <c r="K76" i="32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i="61" s="1"/>
  <c r="C213" i="61" s="1"/>
  <c r="K135" i="45"/>
  <c r="W122" i="32"/>
  <c r="K14" i="49"/>
  <c r="L17" i="49" s="1"/>
  <c r="J76" i="49"/>
  <c r="K14" i="47"/>
  <c r="L17" i="47" s="1"/>
  <c r="J76" i="47"/>
  <c r="J76" i="43"/>
  <c r="K14" i="43"/>
  <c r="L17" i="43" s="1"/>
  <c r="K14" i="48"/>
  <c r="L17" i="48" s="1"/>
  <c r="J76" i="48"/>
  <c r="K135" i="46"/>
  <c r="L56" i="46"/>
  <c r="L186" i="61" s="1"/>
  <c r="L200" i="61" s="1"/>
  <c r="C214" i="61" s="1"/>
  <c r="K14" i="42"/>
  <c r="L17" i="42" s="1"/>
  <c r="J76" i="42"/>
  <c r="K14" i="41"/>
  <c r="L17" i="41" s="1"/>
  <c r="J76" i="41"/>
  <c r="L56" i="32"/>
  <c r="L179" i="61" s="1"/>
  <c r="L193" i="61" s="1"/>
  <c r="C207" i="61" s="1"/>
  <c r="K135" i="32"/>
  <c r="K14" i="45"/>
  <c r="L17" i="45" s="1"/>
  <c r="J76" i="45"/>
  <c r="K17" i="1"/>
  <c r="K14" i="1"/>
  <c r="J76" i="1"/>
  <c r="L14" i="40"/>
  <c r="K76" i="40"/>
  <c r="L14" i="44"/>
  <c r="K76" i="44"/>
  <c r="K14" i="46"/>
  <c r="L17" i="46" s="1"/>
  <c r="J76" i="4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 i="51"/>
  <c r="B346" i="51"/>
  <c r="B349" i="51"/>
  <c r="B344" i="51"/>
  <c r="B354" i="51"/>
  <c r="B353" i="51"/>
  <c r="B345" i="51"/>
  <c r="B348" i="51"/>
  <c r="B355" i="51"/>
  <c r="B347" i="51"/>
  <c r="M17" i="40"/>
  <c r="M17" i="44"/>
  <c r="M17" i="32"/>
  <c r="B254" i="33"/>
  <c r="L382" i="33"/>
  <c r="K390" i="33"/>
  <c r="L56" i="47"/>
  <c r="L187" i="61" s="1"/>
  <c r="L201" i="61" s="1"/>
  <c r="C215" i="61" s="1"/>
  <c r="K135" i="47"/>
  <c r="K391" i="33"/>
  <c r="L56" i="48"/>
  <c r="L188" i="61" s="1"/>
  <c r="L202" i="61" s="1"/>
  <c r="C216" i="61" s="1"/>
  <c r="K135" i="48"/>
  <c r="K392" i="33"/>
  <c r="L56" i="49"/>
  <c r="L189" i="61" s="1"/>
  <c r="L203" i="61" s="1"/>
  <c r="C217" i="61" s="1"/>
  <c r="K135" i="49"/>
  <c r="L56" i="43"/>
  <c r="L182" i="61" s="1"/>
  <c r="L196" i="61" s="1"/>
  <c r="C210" i="61" s="1"/>
  <c r="K385" i="33"/>
  <c r="K135" i="43"/>
  <c r="K387" i="33"/>
  <c r="L56" i="44"/>
  <c r="L184" i="61" s="1"/>
  <c r="L198" i="61" s="1"/>
  <c r="C212" i="61" s="1"/>
  <c r="K135" i="44"/>
  <c r="M56" i="46"/>
  <c r="M186" i="61" s="1"/>
  <c r="M200" i="61" s="1"/>
  <c r="L389" i="33"/>
  <c r="M56" i="41"/>
  <c r="M180" i="61" s="1"/>
  <c r="M194" i="61" s="1"/>
  <c r="L383" i="33"/>
  <c r="M56" i="40"/>
  <c r="M183" i="61" s="1"/>
  <c r="M197" i="61" s="1"/>
  <c r="L386" i="33"/>
  <c r="M56" i="45"/>
  <c r="M185" i="61" s="1"/>
  <c r="M199" i="61" s="1"/>
  <c r="L388" i="33"/>
  <c r="N56" i="42"/>
  <c r="N181" i="61" s="1"/>
  <c r="N195" i="61" s="1"/>
  <c r="M384" i="33"/>
  <c r="L42" i="42"/>
  <c r="R75" i="51"/>
  <c r="L42" i="49"/>
  <c r="R83" i="51"/>
  <c r="R80" i="51"/>
  <c r="L42" i="46"/>
  <c r="M14" i="32"/>
  <c r="L76" i="32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 i="47"/>
  <c r="M17" i="47" s="1"/>
  <c r="K76" i="49"/>
  <c r="L14" i="49"/>
  <c r="M17" i="49" s="1"/>
  <c r="L14" i="43"/>
  <c r="M17" i="43" s="1"/>
  <c r="K76" i="43"/>
  <c r="K76" i="48"/>
  <c r="L14" i="48"/>
  <c r="M17" i="48" s="1"/>
  <c r="L14" i="42"/>
  <c r="M17" i="42" s="1"/>
  <c r="K76" i="42"/>
  <c r="L14" i="41"/>
  <c r="M17" i="41" s="1"/>
  <c r="K76" i="41"/>
  <c r="L14" i="1"/>
  <c r="K76" i="1"/>
  <c r="L14" i="45"/>
  <c r="M17" i="45" s="1"/>
  <c r="K76" i="45"/>
  <c r="M56" i="32"/>
  <c r="M179" i="61" s="1"/>
  <c r="M193" i="61" s="1"/>
  <c r="L17" i="1"/>
  <c r="AK43" i="46"/>
  <c r="AK43" i="49"/>
  <c r="AK43" i="48"/>
  <c r="AK43" i="47"/>
  <c r="L14" i="46"/>
  <c r="M17" i="46" s="1"/>
  <c r="K76" i="46"/>
  <c r="M14" i="44"/>
  <c r="L76" i="44"/>
  <c r="M14" i="40"/>
  <c r="L76" i="40"/>
  <c r="AK43" i="42"/>
  <c r="AK43" i="45"/>
  <c r="AK43" i="43"/>
  <c r="AK43" i="1"/>
  <c r="AK43" i="44"/>
  <c r="AK43" i="40"/>
  <c r="N17" i="40" l="1"/>
  <c r="N17" i="44"/>
  <c r="N17" i="32"/>
  <c r="M382" i="33"/>
  <c r="M56" i="48"/>
  <c r="M188" i="61" s="1"/>
  <c r="M202" i="61" s="1"/>
  <c r="L391" i="33"/>
  <c r="M56" i="44"/>
  <c r="M184" i="61" s="1"/>
  <c r="M198" i="61" s="1"/>
  <c r="L387" i="33"/>
  <c r="M56" i="43"/>
  <c r="M182" i="61" s="1"/>
  <c r="M196" i="61" s="1"/>
  <c r="L385" i="33"/>
  <c r="M56" i="49"/>
  <c r="M189" i="61" s="1"/>
  <c r="M203" i="61" s="1"/>
  <c r="L392" i="33"/>
  <c r="M56" i="47"/>
  <c r="M187" i="61" s="1"/>
  <c r="M201" i="61" s="1"/>
  <c r="L390" i="33"/>
  <c r="O56" i="42"/>
  <c r="O181" i="61" s="1"/>
  <c r="O195" i="61" s="1"/>
  <c r="N384" i="33"/>
  <c r="N56" i="45"/>
  <c r="N185" i="61" s="1"/>
  <c r="N199" i="61" s="1"/>
  <c r="M388" i="33"/>
  <c r="N56" i="40"/>
  <c r="N183" i="61" s="1"/>
  <c r="N197" i="61" s="1"/>
  <c r="M386" i="33"/>
  <c r="N56" i="41"/>
  <c r="N180" i="61" s="1"/>
  <c r="N194" i="61" s="1"/>
  <c r="M383" i="33"/>
  <c r="N56" i="46"/>
  <c r="N186" i="61" s="1"/>
  <c r="N200" i="61" s="1"/>
  <c r="M389" i="33"/>
  <c r="M17" i="1"/>
  <c r="M42" i="42"/>
  <c r="S75" i="51"/>
  <c r="S83" i="51"/>
  <c r="M42" i="49"/>
  <c r="S80" i="51"/>
  <c r="M42" i="46"/>
  <c r="N14" i="32"/>
  <c r="M76" i="32"/>
  <c r="U122" i="41"/>
  <c r="S81" i="51"/>
  <c r="M42" i="47"/>
  <c r="S72" i="51"/>
  <c r="M42" i="1"/>
  <c r="T78" i="51"/>
  <c r="N42" i="44"/>
  <c r="S82" i="51"/>
  <c r="M42" i="48"/>
  <c r="M42" i="41"/>
  <c r="S74" i="51"/>
  <c r="T79" i="51"/>
  <c r="N42" i="45"/>
  <c r="T76" i="51"/>
  <c r="N42" i="43"/>
  <c r="S77" i="51"/>
  <c r="M42" i="40"/>
  <c r="S73" i="51"/>
  <c r="M42" i="32"/>
  <c r="L76" i="49"/>
  <c r="M14" i="49"/>
  <c r="N17" i="49" s="1"/>
  <c r="M14" i="47"/>
  <c r="N17" i="47" s="1"/>
  <c r="L76" i="47"/>
  <c r="L76" i="43"/>
  <c r="M14" i="43"/>
  <c r="N17" i="43" s="1"/>
  <c r="L76" i="48"/>
  <c r="M14" i="48"/>
  <c r="N17" i="48" s="1"/>
  <c r="M14" i="42"/>
  <c r="N17" i="42" s="1"/>
  <c r="L76" i="42"/>
  <c r="M14" i="41"/>
  <c r="N17" i="41" s="1"/>
  <c r="L76" i="41"/>
  <c r="N56" i="32"/>
  <c r="N179" i="61" s="1"/>
  <c r="N193" i="61" s="1"/>
  <c r="M14" i="45"/>
  <c r="N17" i="45" s="1"/>
  <c r="L76" i="45"/>
  <c r="L76" i="1"/>
  <c r="M14" i="1"/>
  <c r="AL43" i="44"/>
  <c r="AL43" i="43"/>
  <c r="N14" i="40"/>
  <c r="O17" i="40" s="1"/>
  <c r="M76" i="40"/>
  <c r="N14" i="44"/>
  <c r="O17" i="44" s="1"/>
  <c r="M76" i="44"/>
  <c r="M14" i="46"/>
  <c r="N17" i="46" s="1"/>
  <c r="L76" i="46"/>
  <c r="AL43" i="48"/>
  <c r="AL43" i="49"/>
  <c r="AL43" i="46"/>
  <c r="AL43" i="40"/>
  <c r="AL43" i="1"/>
  <c r="AL43" i="45"/>
  <c r="AL43" i="42"/>
  <c r="AL43" i="47"/>
  <c r="O17" i="32" l="1"/>
  <c r="N382" i="33"/>
  <c r="N56" i="47"/>
  <c r="N187" i="61" s="1"/>
  <c r="N201" i="61" s="1"/>
  <c r="M390" i="33"/>
  <c r="M392" i="33"/>
  <c r="N56" i="49"/>
  <c r="N189" i="61" s="1"/>
  <c r="N203" i="61" s="1"/>
  <c r="N56" i="43"/>
  <c r="N182" i="61" s="1"/>
  <c r="N196" i="61" s="1"/>
  <c r="M385" i="33"/>
  <c r="N56" i="44"/>
  <c r="N184" i="61" s="1"/>
  <c r="N198" i="61" s="1"/>
  <c r="M387" i="33"/>
  <c r="N56" i="48"/>
  <c r="N188" i="61" s="1"/>
  <c r="N202" i="61" s="1"/>
  <c r="M391" i="33"/>
  <c r="O56" i="46"/>
  <c r="O186" i="61" s="1"/>
  <c r="O200" i="61" s="1"/>
  <c r="N389" i="33"/>
  <c r="O56" i="41"/>
  <c r="O180" i="61" s="1"/>
  <c r="O194" i="61" s="1"/>
  <c r="N383" i="33"/>
  <c r="O56" i="40"/>
  <c r="O183" i="61" s="1"/>
  <c r="O197" i="61" s="1"/>
  <c r="N386" i="33"/>
  <c r="O56" i="45"/>
  <c r="O185" i="61" s="1"/>
  <c r="O199" i="61" s="1"/>
  <c r="N388" i="33"/>
  <c r="P56" i="42"/>
  <c r="P181" i="61" s="1"/>
  <c r="P195" i="61" s="1"/>
  <c r="O384" i="33"/>
  <c r="N17" i="1"/>
  <c r="N42" i="42"/>
  <c r="T75" i="51"/>
  <c r="T83" i="51"/>
  <c r="N42" i="49"/>
  <c r="N42" i="46"/>
  <c r="T80" i="51"/>
  <c r="N76" i="32"/>
  <c r="O14" i="32"/>
  <c r="V122" i="41"/>
  <c r="N42" i="1"/>
  <c r="T72" i="51"/>
  <c r="T81" i="51"/>
  <c r="N42" i="47"/>
  <c r="N42" i="32"/>
  <c r="T73" i="51"/>
  <c r="N42" i="40"/>
  <c r="T77" i="51"/>
  <c r="O42" i="43"/>
  <c r="U76" i="51"/>
  <c r="O42" i="45"/>
  <c r="U79" i="51"/>
  <c r="N42" i="48"/>
  <c r="T82" i="51"/>
  <c r="U78" i="51"/>
  <c r="O42" i="44"/>
  <c r="T74" i="51"/>
  <c r="N42" i="41"/>
  <c r="M76" i="49"/>
  <c r="N14" i="49"/>
  <c r="O17" i="49" s="1"/>
  <c r="M76" i="47"/>
  <c r="N14" i="47"/>
  <c r="O17" i="47" s="1"/>
  <c r="N14" i="43"/>
  <c r="O17" i="43" s="1"/>
  <c r="M76" i="43"/>
  <c r="N14" i="48"/>
  <c r="O17" i="48" s="1"/>
  <c r="M76" i="48"/>
  <c r="N14" i="42"/>
  <c r="O17" i="42" s="1"/>
  <c r="M76" i="42"/>
  <c r="M76" i="41"/>
  <c r="N14" i="41"/>
  <c r="O17" i="41" s="1"/>
  <c r="N14" i="45"/>
  <c r="O17" i="45" s="1"/>
  <c r="M76" i="45"/>
  <c r="O56" i="32"/>
  <c r="O179" i="61" s="1"/>
  <c r="O193" i="61" s="1"/>
  <c r="M76" i="1"/>
  <c r="N14" i="1"/>
  <c r="N14" i="46"/>
  <c r="O17" i="46" s="1"/>
  <c r="M76" i="46"/>
  <c r="O14" i="44"/>
  <c r="P17" i="44" s="1"/>
  <c r="N76" i="44"/>
  <c r="O14" i="40"/>
  <c r="P17" i="40" s="1"/>
  <c r="N76" i="40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 i="33"/>
  <c r="O56" i="48"/>
  <c r="O188" i="61" s="1"/>
  <c r="O202" i="61" s="1"/>
  <c r="N387" i="33"/>
  <c r="O56" i="44"/>
  <c r="O184" i="61" s="1"/>
  <c r="O198" i="61" s="1"/>
  <c r="N385" i="33"/>
  <c r="O56" i="43"/>
  <c r="O182" i="61" s="1"/>
  <c r="O196" i="61" s="1"/>
  <c r="N390" i="33"/>
  <c r="O56" i="47"/>
  <c r="O187" i="61" s="1"/>
  <c r="O201" i="61" s="1"/>
  <c r="O56" i="49"/>
  <c r="O189" i="61" s="1"/>
  <c r="O203" i="61" s="1"/>
  <c r="N392" i="33"/>
  <c r="Q56" i="42"/>
  <c r="Q181" i="61" s="1"/>
  <c r="P384" i="33"/>
  <c r="P56" i="45"/>
  <c r="P185" i="61" s="1"/>
  <c r="P199" i="61" s="1"/>
  <c r="O388" i="33"/>
  <c r="P56" i="40"/>
  <c r="P183" i="61" s="1"/>
  <c r="P197" i="61" s="1"/>
  <c r="O386" i="33"/>
  <c r="P56" i="41"/>
  <c r="P180" i="61" s="1"/>
  <c r="P194" i="61" s="1"/>
  <c r="O383" i="33"/>
  <c r="P56" i="46"/>
  <c r="P186" i="61" s="1"/>
  <c r="P200" i="61" s="1"/>
  <c r="O389" i="33"/>
  <c r="O42" i="42"/>
  <c r="U75" i="51"/>
  <c r="O42" i="49"/>
  <c r="U83" i="51"/>
  <c r="U80" i="51"/>
  <c r="O42" i="46"/>
  <c r="P14" i="32"/>
  <c r="O76" i="32"/>
  <c r="W122" i="41"/>
  <c r="U81" i="51"/>
  <c r="O42" i="47"/>
  <c r="U72" i="51"/>
  <c r="O42" i="1"/>
  <c r="P42" i="44"/>
  <c r="V78" i="51"/>
  <c r="O42" i="41"/>
  <c r="U74" i="51"/>
  <c r="U82" i="51"/>
  <c r="O42" i="48"/>
  <c r="V79" i="51"/>
  <c r="P42" i="45"/>
  <c r="P42" i="43"/>
  <c r="V76" i="51"/>
  <c r="O42" i="40"/>
  <c r="U77" i="51"/>
  <c r="U73" i="51"/>
  <c r="O42" i="32"/>
  <c r="N76" i="47"/>
  <c r="O14" i="47"/>
  <c r="P17" i="47" s="1"/>
  <c r="O14" i="49"/>
  <c r="P17" i="49" s="1"/>
  <c r="N76" i="49"/>
  <c r="N76" i="43"/>
  <c r="O14" i="43"/>
  <c r="P17" i="43" s="1"/>
  <c r="N76" i="48"/>
  <c r="O14" i="48"/>
  <c r="P17" i="48" s="1"/>
  <c r="N76" i="42"/>
  <c r="O14" i="42"/>
  <c r="P17" i="42" s="1"/>
  <c r="O14" i="41"/>
  <c r="P17" i="41" s="1"/>
  <c r="N76" i="41"/>
  <c r="N76" i="1"/>
  <c r="O14" i="1"/>
  <c r="P56" i="32"/>
  <c r="P179" i="61" s="1"/>
  <c r="P193" i="61" s="1"/>
  <c r="O14" i="45"/>
  <c r="P17" i="45" s="1"/>
  <c r="N76" i="45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i="40" s="1"/>
  <c r="O76" i="40"/>
  <c r="P14" i="44"/>
  <c r="Q17" i="44" s="1"/>
  <c r="O76" i="44"/>
  <c r="O14" i="46"/>
  <c r="P17" i="46" s="1"/>
  <c r="N76" i="46"/>
  <c r="Q195" i="61" l="1"/>
  <c r="D209" i="61" s="1"/>
  <c r="G209" i="61" s="1"/>
  <c r="E209" i="61"/>
  <c r="F209" i="61" s="1"/>
  <c r="Q17" i="32"/>
  <c r="P382" i="33"/>
  <c r="O392" i="33"/>
  <c r="P56" i="49"/>
  <c r="P189" i="61" s="1"/>
  <c r="P203" i="61" s="1"/>
  <c r="O390" i="33"/>
  <c r="P56" i="47"/>
  <c r="P187" i="61" s="1"/>
  <c r="P201" i="61" s="1"/>
  <c r="O385" i="33"/>
  <c r="P56" i="43"/>
  <c r="P182" i="61" s="1"/>
  <c r="P196" i="61" s="1"/>
  <c r="O387" i="33"/>
  <c r="P56" i="44"/>
  <c r="P184" i="61" s="1"/>
  <c r="P198" i="61" s="1"/>
  <c r="O391" i="33"/>
  <c r="P56" i="48"/>
  <c r="P188" i="61" s="1"/>
  <c r="P202" i="61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i="61" s="1"/>
  <c r="Q384" i="33"/>
  <c r="P42" i="42"/>
  <c r="V75" i="51"/>
  <c r="V83" i="51"/>
  <c r="P42" i="49"/>
  <c r="P42" i="46"/>
  <c r="V80" i="51"/>
  <c r="P76" i="32"/>
  <c r="Q14" i="32"/>
  <c r="P42" i="1"/>
  <c r="V72" i="51"/>
  <c r="P42" i="47"/>
  <c r="V81" i="51"/>
  <c r="V73" i="51"/>
  <c r="P42" i="32"/>
  <c r="Q42" i="45"/>
  <c r="W79" i="51"/>
  <c r="P42" i="48"/>
  <c r="V82" i="51"/>
  <c r="V77" i="51"/>
  <c r="P42" i="40"/>
  <c r="W76" i="51"/>
  <c r="Q42" i="43"/>
  <c r="P42" i="41"/>
  <c r="V74" i="51"/>
  <c r="W78" i="51"/>
  <c r="Q42" i="44"/>
  <c r="O76" i="49"/>
  <c r="P14" i="49"/>
  <c r="Q17" i="49" s="1"/>
  <c r="P14" i="47"/>
  <c r="Q17" i="47" s="1"/>
  <c r="O76" i="47"/>
  <c r="O76" i="43"/>
  <c r="P14" i="43"/>
  <c r="Q17" i="43" s="1"/>
  <c r="O76" i="48"/>
  <c r="P14" i="48"/>
  <c r="Q17" i="48" s="1"/>
  <c r="P14" i="42"/>
  <c r="Q17" i="42" s="1"/>
  <c r="O76" i="42"/>
  <c r="P14" i="41"/>
  <c r="Q17" i="41" s="1"/>
  <c r="O76" i="41"/>
  <c r="P14" i="45"/>
  <c r="Q17" i="45" s="1"/>
  <c r="O76" i="45"/>
  <c r="Q56" i="32"/>
  <c r="Q179" i="61" s="1"/>
  <c r="P17" i="1"/>
  <c r="O76" i="1"/>
  <c r="P14" i="1"/>
  <c r="P14" i="46"/>
  <c r="Q17" i="46" s="1"/>
  <c r="O76" i="46"/>
  <c r="Q14" i="44"/>
  <c r="R17" i="44" s="1"/>
  <c r="P76" i="44"/>
  <c r="Q14" i="40"/>
  <c r="R17" i="40" s="1"/>
  <c r="P76" i="40"/>
  <c r="AO43" i="1"/>
  <c r="AO43" i="47"/>
  <c r="AO43" i="42"/>
  <c r="AO43" i="45"/>
  <c r="AO43" i="40"/>
  <c r="AO43" i="46"/>
  <c r="AO43" i="49"/>
  <c r="AO43" i="48"/>
  <c r="AO43" i="43"/>
  <c r="AO43" i="44"/>
  <c r="Q199" i="61" l="1"/>
  <c r="D213" i="61" s="1"/>
  <c r="G213" i="61" s="1"/>
  <c r="E213" i="61"/>
  <c r="F213" i="61" s="1"/>
  <c r="Q197" i="61"/>
  <c r="D211" i="61" s="1"/>
  <c r="G211" i="61" s="1"/>
  <c r="E211" i="61"/>
  <c r="F211" i="61" s="1"/>
  <c r="Q194" i="61"/>
  <c r="D208" i="61" s="1"/>
  <c r="G208" i="61" s="1"/>
  <c r="E208" i="61"/>
  <c r="F208" i="61" s="1"/>
  <c r="Q200" i="61"/>
  <c r="D214" i="61" s="1"/>
  <c r="G214" i="61" s="1"/>
  <c r="E214" i="61"/>
  <c r="F214" i="61" s="1"/>
  <c r="Q193" i="61"/>
  <c r="D207" i="61" s="1"/>
  <c r="G207" i="61" s="1"/>
  <c r="E207" i="61"/>
  <c r="F207" i="61" s="1"/>
  <c r="R17" i="32"/>
  <c r="Q382" i="33"/>
  <c r="P391" i="33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i="61" s="1"/>
  <c r="Q388" i="33"/>
  <c r="R56" i="40"/>
  <c r="R183" i="61" s="1"/>
  <c r="R197" i="61" s="1"/>
  <c r="Q386" i="33"/>
  <c r="R56" i="41"/>
  <c r="R180" i="61" s="1"/>
  <c r="R194" i="61" s="1"/>
  <c r="Q383" i="33"/>
  <c r="R56" i="46"/>
  <c r="R186" i="61" s="1"/>
  <c r="R200" i="61" s="1"/>
  <c r="Q389" i="33"/>
  <c r="W75" i="51"/>
  <c r="Q42" i="42"/>
  <c r="W83" i="51"/>
  <c r="Q42" i="49"/>
  <c r="W80" i="51"/>
  <c r="Q42" i="46"/>
  <c r="Q76" i="32"/>
  <c r="R14" i="32"/>
  <c r="W81" i="51"/>
  <c r="Q42" i="47"/>
  <c r="Q42" i="1"/>
  <c r="W72" i="51"/>
  <c r="X76" i="51"/>
  <c r="R42" i="43"/>
  <c r="Q42" i="40"/>
  <c r="W77" i="51"/>
  <c r="W73" i="51"/>
  <c r="Q42" i="32"/>
  <c r="R42" i="44"/>
  <c r="X78" i="51"/>
  <c r="W74" i="51"/>
  <c r="Q42" i="41"/>
  <c r="Q42" i="48"/>
  <c r="W82" i="51"/>
  <c r="X79" i="51"/>
  <c r="R42" i="45"/>
  <c r="P76" i="49"/>
  <c r="Q14" i="49"/>
  <c r="R17" i="49" s="1"/>
  <c r="P76" i="47"/>
  <c r="Q14" i="47"/>
  <c r="R17" i="47" s="1"/>
  <c r="Q14" i="43"/>
  <c r="R17" i="43" s="1"/>
  <c r="P76" i="43"/>
  <c r="Q14" i="48"/>
  <c r="R17" i="48" s="1"/>
  <c r="P76" i="48"/>
  <c r="P76" i="42"/>
  <c r="Q14" i="42"/>
  <c r="R17" i="42" s="1"/>
  <c r="Q14" i="41"/>
  <c r="R17" i="41" s="1"/>
  <c r="P76" i="41"/>
  <c r="Q17" i="1"/>
  <c r="P76" i="1"/>
  <c r="Q14" i="1"/>
  <c r="R56" i="32"/>
  <c r="R179" i="61" s="1"/>
  <c r="R193" i="61" s="1"/>
  <c r="Q14" i="45"/>
  <c r="R17" i="45" s="1"/>
  <c r="P76" i="45"/>
  <c r="R14" i="40"/>
  <c r="S17" i="40" s="1"/>
  <c r="Q76" i="40"/>
  <c r="R14" i="44"/>
  <c r="S17" i="44" s="1"/>
  <c r="Q76" i="44"/>
  <c r="Q14" i="46"/>
  <c r="R17" i="46" s="1"/>
  <c r="P76" i="46"/>
  <c r="AP43" i="44"/>
  <c r="AP43" i="43"/>
  <c r="AP43" i="48"/>
  <c r="AP43" i="49"/>
  <c r="AP43" i="46"/>
  <c r="AP43" i="40"/>
  <c r="AP43" i="45"/>
  <c r="AP43" i="42"/>
  <c r="AP43" i="47"/>
  <c r="AP43" i="1"/>
  <c r="Q203" i="61" l="1"/>
  <c r="D217" i="61" s="1"/>
  <c r="G217" i="61" s="1"/>
  <c r="E217" i="61"/>
  <c r="F217" i="61" s="1"/>
  <c r="Q201" i="61"/>
  <c r="D215" i="61" s="1"/>
  <c r="G215" i="61" s="1"/>
  <c r="E215" i="61"/>
  <c r="F215" i="61" s="1"/>
  <c r="Q196" i="61"/>
  <c r="D210" i="61" s="1"/>
  <c r="G210" i="61" s="1"/>
  <c r="E210" i="61"/>
  <c r="F210" i="61" s="1"/>
  <c r="Q198" i="61"/>
  <c r="D212" i="61" s="1"/>
  <c r="G212" i="61" s="1"/>
  <c r="E212" i="61"/>
  <c r="F212" i="61" s="1"/>
  <c r="Q202" i="61"/>
  <c r="D216" i="61" s="1"/>
  <c r="G216" i="61" s="1"/>
  <c r="E216" i="61"/>
  <c r="F216" i="61" s="1"/>
  <c r="S17" i="32"/>
  <c r="R382" i="33"/>
  <c r="Q392" i="33"/>
  <c r="R56" i="49"/>
  <c r="R189" i="61" s="1"/>
  <c r="R203" i="61" s="1"/>
  <c r="Q390" i="33"/>
  <c r="R56" i="47"/>
  <c r="R187" i="61" s="1"/>
  <c r="R201" i="61" s="1"/>
  <c r="Q385" i="33"/>
  <c r="R56" i="43"/>
  <c r="R182" i="61" s="1"/>
  <c r="R196" i="61" s="1"/>
  <c r="Q387" i="33"/>
  <c r="R56" i="44"/>
  <c r="R184" i="61" s="1"/>
  <c r="R198" i="61" s="1"/>
  <c r="Q391" i="33"/>
  <c r="R56" i="48"/>
  <c r="R188" i="61" s="1"/>
  <c r="R202" i="61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 i="51"/>
  <c r="R42" i="49"/>
  <c r="R42" i="46"/>
  <c r="X80" i="51"/>
  <c r="S14" i="32"/>
  <c r="R76" i="32"/>
  <c r="R42" i="47"/>
  <c r="X81" i="51"/>
  <c r="X72" i="51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 i="51"/>
  <c r="R42" i="40"/>
  <c r="Q76" i="47"/>
  <c r="R14" i="47"/>
  <c r="S17" i="47" s="1"/>
  <c r="R14" i="49"/>
  <c r="S17" i="49" s="1"/>
  <c r="Q76" i="49"/>
  <c r="R14" i="43"/>
  <c r="S17" i="43" s="1"/>
  <c r="Q76" i="43"/>
  <c r="R14" i="48"/>
  <c r="S17" i="48" s="1"/>
  <c r="Q76" i="48"/>
  <c r="Q76" i="42"/>
  <c r="R14" i="42"/>
  <c r="S17" i="42" s="1"/>
  <c r="Q76" i="41"/>
  <c r="R14" i="41"/>
  <c r="S17" i="41" s="1"/>
  <c r="R17" i="1"/>
  <c r="R14" i="1"/>
  <c r="Q76" i="1"/>
  <c r="R14" i="45"/>
  <c r="S17" i="45" s="1"/>
  <c r="Q76" i="45"/>
  <c r="S56" i="32"/>
  <c r="R14" i="46"/>
  <c r="S17" i="46" s="1"/>
  <c r="Q76" i="46"/>
  <c r="S14" i="44"/>
  <c r="T17" i="44" s="1"/>
  <c r="R76" i="44"/>
  <c r="S14" i="40"/>
  <c r="T17" i="40" s="1"/>
  <c r="R76" i="40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 i="33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 i="32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 i="51"/>
  <c r="S42" i="41"/>
  <c r="R76" i="49"/>
  <c r="S14" i="49"/>
  <c r="T17" i="49" s="1"/>
  <c r="S14" i="47"/>
  <c r="T17" i="47" s="1"/>
  <c r="R76" i="47"/>
  <c r="R76" i="43"/>
  <c r="S14" i="43"/>
  <c r="T17" i="43" s="1"/>
  <c r="S14" i="48"/>
  <c r="T17" i="48" s="1"/>
  <c r="R76" i="48"/>
  <c r="R76" i="42"/>
  <c r="S14" i="42"/>
  <c r="T17" i="42" s="1"/>
  <c r="S14" i="41"/>
  <c r="T17" i="41" s="1"/>
  <c r="R76" i="41"/>
  <c r="T56" i="32"/>
  <c r="S14" i="45"/>
  <c r="T17" i="45" s="1"/>
  <c r="R76" i="45"/>
  <c r="S17" i="1"/>
  <c r="R76" i="1"/>
  <c r="S14" i="1"/>
  <c r="T14" i="40"/>
  <c r="U17" i="40" s="1"/>
  <c r="S76" i="40"/>
  <c r="T14" i="44"/>
  <c r="U17" i="44" s="1"/>
  <c r="S76" i="44"/>
  <c r="S14" i="46"/>
  <c r="T17" i="46" s="1"/>
  <c r="R76" i="4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 i="33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 i="32"/>
  <c r="T42" i="47"/>
  <c r="Z81" i="51"/>
  <c r="Z72" i="51"/>
  <c r="T42" i="1"/>
  <c r="T42" i="41"/>
  <c r="Z74" i="51"/>
  <c r="T42" i="32"/>
  <c r="Z73" i="51"/>
  <c r="AA76" i="51"/>
  <c r="U42" i="43"/>
  <c r="Z77" i="51"/>
  <c r="T42" i="40"/>
  <c r="AA79" i="51"/>
  <c r="U42" i="45"/>
  <c r="Z82" i="51"/>
  <c r="T42" i="48"/>
  <c r="AA78" i="51"/>
  <c r="U42" i="44"/>
  <c r="S76" i="49"/>
  <c r="T14" i="49"/>
  <c r="U17" i="49" s="1"/>
  <c r="T14" i="47"/>
  <c r="U17" i="47" s="1"/>
  <c r="S76" i="47"/>
  <c r="S76" i="43"/>
  <c r="T14" i="43"/>
  <c r="U17" i="43" s="1"/>
  <c r="T14" i="48"/>
  <c r="U17" i="48" s="1"/>
  <c r="S76" i="48"/>
  <c r="T14" i="42"/>
  <c r="U17" i="42" s="1"/>
  <c r="S76" i="42"/>
  <c r="T14" i="41"/>
  <c r="U17" i="41" s="1"/>
  <c r="S76" i="41"/>
  <c r="T14" i="1"/>
  <c r="S76" i="1"/>
  <c r="T14" i="45"/>
  <c r="U17" i="45" s="1"/>
  <c r="S76" i="45"/>
  <c r="U56" i="32"/>
  <c r="T17" i="1"/>
  <c r="T14" i="46"/>
  <c r="U17" i="46" s="1"/>
  <c r="S76" i="46"/>
  <c r="U14" i="44"/>
  <c r="V17" i="44" s="1"/>
  <c r="T76" i="44"/>
  <c r="U14" i="40"/>
  <c r="V17" i="40" s="1"/>
  <c r="T76" i="40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 i="33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 i="32"/>
  <c r="U42" i="1"/>
  <c r="AA72" i="51"/>
  <c r="U42" i="47"/>
  <c r="AA81" i="51"/>
  <c r="AB78" i="51"/>
  <c r="V42" i="44"/>
  <c r="AA82" i="51"/>
  <c r="U42" i="48"/>
  <c r="AB79" i="51"/>
  <c r="V42" i="45"/>
  <c r="AA77" i="51"/>
  <c r="U42" i="40"/>
  <c r="AB76" i="51"/>
  <c r="V42" i="43"/>
  <c r="U42" i="32"/>
  <c r="AA73" i="51"/>
  <c r="AA74" i="51"/>
  <c r="U42" i="41"/>
  <c r="U14" i="47"/>
  <c r="V17" i="47" s="1"/>
  <c r="T76" i="47"/>
  <c r="U14" i="49"/>
  <c r="V17" i="49" s="1"/>
  <c r="T76" i="49"/>
  <c r="U14" i="43"/>
  <c r="V17" i="43" s="1"/>
  <c r="T76" i="43"/>
  <c r="U14" i="48"/>
  <c r="V17" i="48" s="1"/>
  <c r="T76" i="48"/>
  <c r="U14" i="42"/>
  <c r="V17" i="42" s="1"/>
  <c r="T76" i="42"/>
  <c r="U14" i="41"/>
  <c r="V17" i="41" s="1"/>
  <c r="T76" i="41"/>
  <c r="V56" i="32"/>
  <c r="U14" i="45"/>
  <c r="V17" i="45" s="1"/>
  <c r="T76" i="45"/>
  <c r="U14" i="1"/>
  <c r="T76" i="1"/>
  <c r="AT43" i="1"/>
  <c r="V14" i="40"/>
  <c r="W17" i="40" s="1"/>
  <c r="U76" i="40"/>
  <c r="V14" i="44"/>
  <c r="W17" i="44" s="1"/>
  <c r="U76" i="44"/>
  <c r="U14" i="46"/>
  <c r="V17" i="46" s="1"/>
  <c r="T76" i="46"/>
  <c r="AT43" i="44"/>
  <c r="AT43" i="43"/>
  <c r="AT43" i="48"/>
  <c r="AT43" i="49"/>
  <c r="AT43" i="46"/>
  <c r="AT43" i="40"/>
  <c r="AT43" i="45"/>
  <c r="AT43" i="42"/>
  <c r="AT43" i="47"/>
  <c r="V17" i="1" l="1"/>
  <c r="W17" i="32"/>
  <c r="V382" i="33"/>
  <c r="U392" i="33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 i="32"/>
  <c r="V42" i="47"/>
  <c r="AB81" i="51"/>
  <c r="V42" i="1"/>
  <c r="AB72" i="51"/>
  <c r="V42" i="41"/>
  <c r="AB74" i="51"/>
  <c r="AC76" i="51"/>
  <c r="W42" i="43"/>
  <c r="V42" i="40"/>
  <c r="AB77" i="51"/>
  <c r="AC79" i="51"/>
  <c r="W42" i="45"/>
  <c r="V42" i="48"/>
  <c r="AB82" i="51"/>
  <c r="AC78" i="51"/>
  <c r="W42" i="44"/>
  <c r="V42" i="32"/>
  <c r="AB73" i="51"/>
  <c r="V14" i="49"/>
  <c r="W17" i="49" s="1"/>
  <c r="U76" i="49"/>
  <c r="U76" i="47"/>
  <c r="V14" i="47"/>
  <c r="W17" i="47" s="1"/>
  <c r="U76" i="43"/>
  <c r="V14" i="43"/>
  <c r="W17" i="43" s="1"/>
  <c r="U76" i="48"/>
  <c r="V14" i="48"/>
  <c r="W17" i="48" s="1"/>
  <c r="V14" i="42"/>
  <c r="W17" i="42" s="1"/>
  <c r="U76" i="42"/>
  <c r="U76" i="41"/>
  <c r="V14" i="41"/>
  <c r="W17" i="41" s="1"/>
  <c r="V14" i="1"/>
  <c r="W17" i="1" s="1"/>
  <c r="U76" i="1"/>
  <c r="V14" i="45"/>
  <c r="W17" i="45" s="1"/>
  <c r="U76" i="45"/>
  <c r="W56" i="32"/>
  <c r="V14" i="46"/>
  <c r="W17" i="46" s="1"/>
  <c r="U76" i="46"/>
  <c r="W14" i="44"/>
  <c r="X17" i="44" s="1"/>
  <c r="V76" i="44"/>
  <c r="W14" i="40"/>
  <c r="X17" i="40" s="1"/>
  <c r="V76" i="40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 i="33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 i="33"/>
  <c r="X56" i="41"/>
  <c r="X56" i="46"/>
  <c r="W389" i="33"/>
  <c r="W42" i="42"/>
  <c r="AC75" i="51"/>
  <c r="W42" i="49"/>
  <c r="AC83" i="51"/>
  <c r="W42" i="46"/>
  <c r="AC80" i="51"/>
  <c r="X14" i="32"/>
  <c r="W76" i="32"/>
  <c r="AC72" i="51"/>
  <c r="W42" i="1"/>
  <c r="W42" i="47"/>
  <c r="AC81" i="51"/>
  <c r="W42" i="32"/>
  <c r="AC73" i="51"/>
  <c r="AD78" i="51"/>
  <c r="X42" i="44"/>
  <c r="AD79" i="51"/>
  <c r="X42" i="45"/>
  <c r="X42" i="43"/>
  <c r="AD76" i="51"/>
  <c r="AC82" i="51"/>
  <c r="W42" i="48"/>
  <c r="AC77" i="51"/>
  <c r="W42" i="40"/>
  <c r="AC74" i="51"/>
  <c r="W42" i="41"/>
  <c r="W14" i="47"/>
  <c r="X17" i="47" s="1"/>
  <c r="V76" i="47"/>
  <c r="W14" i="49"/>
  <c r="X17" i="49" s="1"/>
  <c r="V76" i="49"/>
  <c r="W14" i="43"/>
  <c r="X17" i="43" s="1"/>
  <c r="V76" i="43"/>
  <c r="V76" i="48"/>
  <c r="W14" i="48"/>
  <c r="X17" i="48" s="1"/>
  <c r="V76" i="42"/>
  <c r="W14" i="42"/>
  <c r="X17" i="42" s="1"/>
  <c r="W14" i="41"/>
  <c r="X17" i="41" s="1"/>
  <c r="V76" i="41"/>
  <c r="X56" i="32"/>
  <c r="W14" i="45"/>
  <c r="X17" i="45" s="1"/>
  <c r="V76" i="45"/>
  <c r="V76" i="1"/>
  <c r="W14" i="1"/>
  <c r="AV43" i="43"/>
  <c r="X14" i="40"/>
  <c r="Y17" i="40" s="1"/>
  <c r="W76" i="40"/>
  <c r="X14" i="44"/>
  <c r="Y17" i="44" s="1"/>
  <c r="W76" i="44"/>
  <c r="W14" i="46"/>
  <c r="X17" i="46" s="1"/>
  <c r="V76" i="46"/>
  <c r="AV43" i="44"/>
  <c r="AV43" i="48"/>
  <c r="AV43" i="49"/>
  <c r="AV43" i="46"/>
  <c r="AV43" i="40"/>
  <c r="AV43" i="45"/>
  <c r="AV43" i="42"/>
  <c r="AV43" i="47"/>
  <c r="AV43" i="1"/>
  <c r="Y17" i="32" l="1"/>
  <c r="X382" i="33"/>
  <c r="W392" i="33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 i="33"/>
  <c r="Y56" i="41"/>
  <c r="X42" i="42"/>
  <c r="AD75" i="51"/>
  <c r="X42" i="49"/>
  <c r="AD83" i="51"/>
  <c r="AD80" i="51"/>
  <c r="X42" i="46"/>
  <c r="Y14" i="32"/>
  <c r="X76" i="32"/>
  <c r="AD72" i="51"/>
  <c r="X42" i="1"/>
  <c r="X42" i="47"/>
  <c r="AD81" i="51"/>
  <c r="AE79" i="51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 i="49"/>
  <c r="Y17" i="49" s="1"/>
  <c r="W76" i="47"/>
  <c r="X14" i="47"/>
  <c r="Y17" i="47" s="1"/>
  <c r="W76" i="43"/>
  <c r="X14" i="43"/>
  <c r="Y17" i="43" s="1"/>
  <c r="X14" i="48"/>
  <c r="Y17" i="48" s="1"/>
  <c r="W76" i="48"/>
  <c r="W76" i="42"/>
  <c r="X14" i="42"/>
  <c r="Y17" i="42" s="1"/>
  <c r="X14" i="41"/>
  <c r="Y17" i="41" s="1"/>
  <c r="W76" i="41"/>
  <c r="X14" i="45"/>
  <c r="Y17" i="45" s="1"/>
  <c r="W76" i="45"/>
  <c r="Y56" i="32"/>
  <c r="X17" i="1"/>
  <c r="X14" i="1"/>
  <c r="W76" i="1"/>
  <c r="X14" i="46"/>
  <c r="Y17" i="46" s="1"/>
  <c r="W76" i="46"/>
  <c r="Y14" i="44"/>
  <c r="Z17" i="44" s="1"/>
  <c r="X76" i="44"/>
  <c r="Y14" i="40"/>
  <c r="Z17" i="40" s="1"/>
  <c r="X76" i="40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 i="33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 i="33"/>
  <c r="Z56" i="41"/>
  <c r="AE75" i="51"/>
  <c r="Y42" i="42"/>
  <c r="Y42" i="49"/>
  <c r="AE83" i="51"/>
  <c r="AE80" i="51"/>
  <c r="Y42" i="46"/>
  <c r="Z14" i="32"/>
  <c r="Y76" i="32"/>
  <c r="Y42" i="1"/>
  <c r="AE72" i="51"/>
  <c r="Y42" i="47"/>
  <c r="AE81" i="51"/>
  <c r="Y42" i="32"/>
  <c r="AE73" i="51"/>
  <c r="Z42" i="43"/>
  <c r="AF76" i="51"/>
  <c r="Y42" i="48"/>
  <c r="AE82" i="51"/>
  <c r="AE77" i="51"/>
  <c r="Y42" i="40"/>
  <c r="AF78" i="51"/>
  <c r="Z42" i="44"/>
  <c r="Z42" i="45"/>
  <c r="AF79" i="51"/>
  <c r="Y42" i="41"/>
  <c r="AE74" i="51"/>
  <c r="X76" i="47"/>
  <c r="Y14" i="47"/>
  <c r="Z17" i="47" s="1"/>
  <c r="Y14" i="49"/>
  <c r="Z17" i="49" s="1"/>
  <c r="X76" i="49"/>
  <c r="Y14" i="43"/>
  <c r="Z17" i="43" s="1"/>
  <c r="X76" i="43"/>
  <c r="Y14" i="48"/>
  <c r="Z17" i="48" s="1"/>
  <c r="X76" i="48"/>
  <c r="X76" i="42"/>
  <c r="Y14" i="42"/>
  <c r="Z17" i="42" s="1"/>
  <c r="Y14" i="41"/>
  <c r="Z17" i="41" s="1"/>
  <c r="X76" i="41"/>
  <c r="Z56" i="32"/>
  <c r="Y14" i="45"/>
  <c r="Z17" i="45" s="1"/>
  <c r="X76" i="45"/>
  <c r="Y17" i="1"/>
  <c r="Y14" i="1"/>
  <c r="X76" i="1"/>
  <c r="AX43" i="44"/>
  <c r="AX43" i="48"/>
  <c r="AX43" i="49"/>
  <c r="AX43" i="46"/>
  <c r="AX43" i="45"/>
  <c r="AX43" i="47"/>
  <c r="Z14" i="40"/>
  <c r="AA17" i="40" s="1"/>
  <c r="Y76" i="40"/>
  <c r="Z14" i="44"/>
  <c r="AA17" i="44" s="1"/>
  <c r="Y76" i="44"/>
  <c r="Y14" i="46"/>
  <c r="Z17" i="46" s="1"/>
  <c r="X76" i="46"/>
  <c r="AX43" i="43"/>
  <c r="AX43" i="40"/>
  <c r="AX43" i="42"/>
  <c r="AX43" i="1"/>
  <c r="AA17" i="32" l="1"/>
  <c r="Z382" i="33"/>
  <c r="Y392" i="33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 i="33"/>
  <c r="AA56" i="41"/>
  <c r="AF75" i="51"/>
  <c r="Z42" i="42"/>
  <c r="Z42" i="49"/>
  <c r="AF83" i="51"/>
  <c r="AF80" i="51"/>
  <c r="Z42" i="46"/>
  <c r="Z76" i="32"/>
  <c r="AA14" i="32"/>
  <c r="AF81" i="51"/>
  <c r="Z42" i="47"/>
  <c r="AF72" i="51"/>
  <c r="Z42" i="1"/>
  <c r="Z42" i="41"/>
  <c r="AF74" i="51"/>
  <c r="AG78" i="51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 i="47"/>
  <c r="AA17" i="47" s="1"/>
  <c r="Z14" i="49"/>
  <c r="AA17" i="49" s="1"/>
  <c r="Y76" i="49"/>
  <c r="Y76" i="43"/>
  <c r="Z14" i="43"/>
  <c r="AA17" i="43" s="1"/>
  <c r="Z14" i="48"/>
  <c r="AA17" i="48" s="1"/>
  <c r="Y76" i="48"/>
  <c r="Y76" i="42"/>
  <c r="Z14" i="42"/>
  <c r="AA17" i="42" s="1"/>
  <c r="Y76" i="41"/>
  <c r="Z14" i="41"/>
  <c r="AA17" i="41" s="1"/>
  <c r="Z14" i="45"/>
  <c r="AA17" i="45" s="1"/>
  <c r="Y76" i="45"/>
  <c r="AA56" i="32"/>
  <c r="Z17" i="1"/>
  <c r="Y76" i="1"/>
  <c r="Z14" i="1"/>
  <c r="Z14" i="46"/>
  <c r="AA17" i="46" s="1"/>
  <c r="Y76" i="46"/>
  <c r="AA14" i="44"/>
  <c r="AB17" i="44" s="1"/>
  <c r="Z76" i="44"/>
  <c r="AA14" i="40"/>
  <c r="AB17" i="40" s="1"/>
  <c r="Z76" i="40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 i="33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 i="33"/>
  <c r="AB56" i="41"/>
  <c r="AA42" i="42"/>
  <c r="AG75" i="51"/>
  <c r="AA42" i="49"/>
  <c r="AG83" i="51"/>
  <c r="AG80" i="51"/>
  <c r="AA42" i="46"/>
  <c r="AB14" i="32"/>
  <c r="AA76" i="32"/>
  <c r="AA42" i="1"/>
  <c r="AG72" i="51"/>
  <c r="AA42" i="47"/>
  <c r="AG81" i="51"/>
  <c r="AG73" i="51"/>
  <c r="AA42" i="32"/>
  <c r="AB42" i="43"/>
  <c r="AH76" i="51"/>
  <c r="AG82" i="51"/>
  <c r="AA42" i="48"/>
  <c r="AA42" i="40"/>
  <c r="AG77" i="51"/>
  <c r="AB42" i="44"/>
  <c r="AH78" i="51"/>
  <c r="AB42" i="45"/>
  <c r="AH79" i="51"/>
  <c r="AA42" i="41"/>
  <c r="AG74" i="51"/>
  <c r="AA14" i="49"/>
  <c r="AB17" i="49" s="1"/>
  <c r="Z76" i="49"/>
  <c r="Z76" i="47"/>
  <c r="AA14" i="47"/>
  <c r="AB17" i="47" s="1"/>
  <c r="Z76" i="43"/>
  <c r="AA14" i="43"/>
  <c r="AB17" i="43" s="1"/>
  <c r="Z76" i="48"/>
  <c r="AA14" i="48"/>
  <c r="AB17" i="48" s="1"/>
  <c r="AA14" i="42"/>
  <c r="AB17" i="42" s="1"/>
  <c r="Z76" i="42"/>
  <c r="AA14" i="41"/>
  <c r="AB17" i="41" s="1"/>
  <c r="Z76" i="41"/>
  <c r="AA17" i="1"/>
  <c r="AA14" i="1"/>
  <c r="Z76" i="1"/>
  <c r="AB56" i="32"/>
  <c r="AA14" i="45"/>
  <c r="AB17" i="45" s="1"/>
  <c r="Z76" i="45"/>
  <c r="AB14" i="40"/>
  <c r="AC17" i="40" s="1"/>
  <c r="AA76" i="40"/>
  <c r="AB14" i="44"/>
  <c r="AC17" i="44" s="1"/>
  <c r="AA76" i="44"/>
  <c r="AA14" i="46"/>
  <c r="AB17" i="46" s="1"/>
  <c r="Z76" i="4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 i="33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 i="33"/>
  <c r="AC56" i="41"/>
  <c r="AH75" i="51"/>
  <c r="AB42" i="42"/>
  <c r="AH83" i="51"/>
  <c r="AB42" i="49"/>
  <c r="AH80" i="51"/>
  <c r="AB42" i="46"/>
  <c r="AB76" i="32"/>
  <c r="AC14" i="32"/>
  <c r="AB42" i="47"/>
  <c r="AH81" i="51"/>
  <c r="AH72" i="51"/>
  <c r="AB42" i="1"/>
  <c r="AH82" i="51"/>
  <c r="AB42" i="48"/>
  <c r="AB42" i="32"/>
  <c r="AH73" i="51"/>
  <c r="AB42" i="41"/>
  <c r="AH74" i="51"/>
  <c r="AI79" i="51"/>
  <c r="AC42" i="45"/>
  <c r="AI78" i="51"/>
  <c r="AC42" i="44"/>
  <c r="AH77" i="51"/>
  <c r="AB42" i="40"/>
  <c r="AI76" i="51"/>
  <c r="AC42" i="43"/>
  <c r="AB14" i="47"/>
  <c r="AC17" i="47" s="1"/>
  <c r="AA76" i="47"/>
  <c r="AA76" i="49"/>
  <c r="AB14" i="49"/>
  <c r="AC17" i="49" s="1"/>
  <c r="AB14" i="43"/>
  <c r="AC17" i="43" s="1"/>
  <c r="AA76" i="43"/>
  <c r="AA76" i="48"/>
  <c r="AB14" i="48"/>
  <c r="AC17" i="48" s="1"/>
  <c r="AB14" i="42"/>
  <c r="AC17" i="42" s="1"/>
  <c r="AA76" i="42"/>
  <c r="AB14" i="41"/>
  <c r="AC17" i="41" s="1"/>
  <c r="AA76" i="41"/>
  <c r="AB14" i="45"/>
  <c r="AC17" i="45" s="1"/>
  <c r="AA76" i="45"/>
  <c r="AC56" i="32"/>
  <c r="AB17" i="1"/>
  <c r="AA76" i="1"/>
  <c r="AB14" i="1"/>
  <c r="AB14" i="46"/>
  <c r="AC17" i="46" s="1"/>
  <c r="AA76" i="46"/>
  <c r="AC14" i="44"/>
  <c r="AD17" i="44" s="1"/>
  <c r="AB76" i="44"/>
  <c r="AC14" i="40"/>
  <c r="AD17" i="40" s="1"/>
  <c r="AB76" i="40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 i="33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 i="33"/>
  <c r="AD56" i="41"/>
  <c r="AC42" i="42"/>
  <c r="AI75" i="51"/>
  <c r="AI83" i="51"/>
  <c r="AC42" i="49"/>
  <c r="AC42" i="46"/>
  <c r="AI80" i="51"/>
  <c r="AD14" i="32"/>
  <c r="AE17" i="32" s="1"/>
  <c r="AC76" i="32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 i="51"/>
  <c r="AD42" i="45"/>
  <c r="AI82" i="51"/>
  <c r="AC42" i="48"/>
  <c r="AB76" i="49"/>
  <c r="AC14" i="49"/>
  <c r="AD17" i="49" s="1"/>
  <c r="AC14" i="47"/>
  <c r="AD17" i="47" s="1"/>
  <c r="AB76" i="47"/>
  <c r="AB76" i="43"/>
  <c r="AC14" i="43"/>
  <c r="AD17" i="43" s="1"/>
  <c r="AC14" i="48"/>
  <c r="AD17" i="48" s="1"/>
  <c r="AB76" i="48"/>
  <c r="AC14" i="42"/>
  <c r="AD17" i="42" s="1"/>
  <c r="AB76" i="42"/>
  <c r="AC14" i="41"/>
  <c r="AD17" i="41" s="1"/>
  <c r="AB76" i="41"/>
  <c r="AC14" i="1"/>
  <c r="AB76" i="1"/>
  <c r="AD56" i="32"/>
  <c r="AC14" i="45"/>
  <c r="AD17" i="45" s="1"/>
  <c r="AB76" i="45"/>
  <c r="AC17" i="1"/>
  <c r="AD14" i="40"/>
  <c r="AE17" i="40" s="1"/>
  <c r="AC76" i="40"/>
  <c r="AD14" i="44"/>
  <c r="AE17" i="44" s="1"/>
  <c r="AC76" i="44"/>
  <c r="AC14" i="46"/>
  <c r="AD17" i="46" s="1"/>
  <c r="AB76" i="46"/>
  <c r="BB43" i="49"/>
  <c r="BB43" i="45"/>
  <c r="BB43" i="47"/>
  <c r="BB43" i="43"/>
  <c r="BB43" i="40"/>
  <c r="BB43" i="42"/>
  <c r="BB43" i="1"/>
  <c r="BB43" i="44"/>
  <c r="BB43" i="48"/>
  <c r="BB43" i="46"/>
  <c r="AD382" i="33" l="1"/>
  <c r="AC392" i="33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 i="33"/>
  <c r="AE56" i="41"/>
  <c r="AD42" i="42"/>
  <c r="AJ75" i="51"/>
  <c r="AD42" i="49"/>
  <c r="AJ83" i="51"/>
  <c r="AJ80" i="51"/>
  <c r="AD42" i="46"/>
  <c r="AD76" i="32"/>
  <c r="AE14" i="32"/>
  <c r="AF17" i="32" s="1"/>
  <c r="AJ81" i="51"/>
  <c r="AD42" i="47"/>
  <c r="AD42" i="1"/>
  <c r="AJ72" i="51"/>
  <c r="AK78" i="51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 i="47"/>
  <c r="AE17" i="47" s="1"/>
  <c r="AD14" i="49"/>
  <c r="AE17" i="49" s="1"/>
  <c r="AC76" i="49"/>
  <c r="AD17" i="1"/>
  <c r="AD14" i="43"/>
  <c r="AE17" i="43" s="1"/>
  <c r="AC76" i="43"/>
  <c r="AC76" i="48"/>
  <c r="AD14" i="48"/>
  <c r="AE17" i="48" s="1"/>
  <c r="AC76" i="42"/>
  <c r="AD14" i="42"/>
  <c r="AE17" i="42" s="1"/>
  <c r="AC76" i="41"/>
  <c r="AD14" i="41"/>
  <c r="AE17" i="41" s="1"/>
  <c r="AD14" i="45"/>
  <c r="AE17" i="45" s="1"/>
  <c r="AC76" i="45"/>
  <c r="AE56" i="32"/>
  <c r="AD14" i="1"/>
  <c r="AC76" i="1"/>
  <c r="BC43" i="46"/>
  <c r="BC43" i="48"/>
  <c r="BC43" i="44"/>
  <c r="BC43" i="40"/>
  <c r="BC43" i="47"/>
  <c r="BC43" i="45"/>
  <c r="BC43" i="49"/>
  <c r="AD14" i="46"/>
  <c r="AE17" i="46" s="1"/>
  <c r="AC76" i="46"/>
  <c r="AE14" i="44"/>
  <c r="AF17" i="44" s="1"/>
  <c r="AD76" i="44"/>
  <c r="AE14" i="40"/>
  <c r="AF17" i="40" s="1"/>
  <c r="AD76" i="40"/>
  <c r="BC43" i="1"/>
  <c r="BC43" i="42"/>
  <c r="BC43" i="43"/>
  <c r="AE382" i="33" l="1"/>
  <c r="AD391" i="33"/>
  <c r="AE56" i="48"/>
  <c r="AD387" i="33"/>
  <c r="AE56" i="44"/>
  <c r="AD385" i="33"/>
  <c r="AE56" i="43"/>
  <c r="AD390" i="33"/>
  <c r="AE56" i="47"/>
  <c r="AD392" i="33"/>
  <c r="AE56" i="49"/>
  <c r="AG56" i="42"/>
  <c r="AH56" i="42" s="1"/>
  <c r="AI56" i="42" s="1"/>
  <c r="AJ56" i="42" s="1"/>
  <c r="AK56" i="42" s="1"/>
  <c r="AL56" i="42" s="1"/>
  <c r="AM56" i="42" s="1"/>
  <c r="AN56" i="42" s="1"/>
  <c r="AO56" i="42" s="1"/>
  <c r="AP56" i="42" s="1"/>
  <c r="AQ56" i="42" s="1"/>
  <c r="AR56" i="42" s="1"/>
  <c r="AS56" i="42" s="1"/>
  <c r="AT56" i="42" s="1"/>
  <c r="AU56" i="42" s="1"/>
  <c r="AV56" i="42" s="1"/>
  <c r="AW56" i="42" s="1"/>
  <c r="AX56" i="42" s="1"/>
  <c r="AY56" i="42" s="1"/>
  <c r="AZ56" i="42" s="1"/>
  <c r="BA56" i="42" s="1"/>
  <c r="BB56" i="42" s="1"/>
  <c r="BC56" i="42" s="1"/>
  <c r="BD56" i="42" s="1"/>
  <c r="BE56" i="42" s="1"/>
  <c r="BF56" i="42" s="1"/>
  <c r="BG56" i="42" s="1"/>
  <c r="BH56" i="42" s="1"/>
  <c r="BI56" i="42" s="1"/>
  <c r="B59" i="42" s="1"/>
  <c r="AF384" i="33"/>
  <c r="AF56" i="45"/>
  <c r="AE388" i="33"/>
  <c r="AF56" i="40"/>
  <c r="AE386" i="33"/>
  <c r="AF56" i="46"/>
  <c r="AE389" i="33"/>
  <c r="AE383" i="33"/>
  <c r="AF56" i="41"/>
  <c r="AK75" i="51"/>
  <c r="AE42" i="42"/>
  <c r="AE42" i="49"/>
  <c r="AK83" i="51"/>
  <c r="AK80" i="51"/>
  <c r="AE42" i="46"/>
  <c r="AF14" i="32"/>
  <c r="AG17" i="32" s="1"/>
  <c r="AE76" i="32"/>
  <c r="AK81" i="51"/>
  <c r="AE42" i="47"/>
  <c r="AE42" i="1"/>
  <c r="AK72" i="51"/>
  <c r="AK74" i="51"/>
  <c r="AE42" i="41"/>
  <c r="AE42" i="32"/>
  <c r="AK73" i="51"/>
  <c r="AF42" i="45"/>
  <c r="AL79" i="51"/>
  <c r="AE42" i="48"/>
  <c r="AK82" i="51"/>
  <c r="AF42" i="43"/>
  <c r="AL76" i="51"/>
  <c r="AK77" i="51"/>
  <c r="AE42" i="40"/>
  <c r="AF42" i="44"/>
  <c r="AL78" i="51"/>
  <c r="AE14" i="49"/>
  <c r="AF17" i="49" s="1"/>
  <c r="AD76" i="49"/>
  <c r="AE14" i="47"/>
  <c r="AF17" i="47" s="1"/>
  <c r="AD76" i="47"/>
  <c r="AD76" i="43"/>
  <c r="AE14" i="43"/>
  <c r="AF17" i="43" s="1"/>
  <c r="AD76" i="48"/>
  <c r="AE14" i="48"/>
  <c r="AF17" i="48" s="1"/>
  <c r="AD76" i="42"/>
  <c r="AE14" i="42"/>
  <c r="AF17" i="42" s="1"/>
  <c r="AE14" i="41"/>
  <c r="AF17" i="41" s="1"/>
  <c r="AD76" i="41"/>
  <c r="AD76" i="1"/>
  <c r="AE14" i="1"/>
  <c r="AF56" i="32"/>
  <c r="AE14" i="45"/>
  <c r="AF17" i="45" s="1"/>
  <c r="AD76" i="45"/>
  <c r="AE17" i="1"/>
  <c r="AF14" i="40"/>
  <c r="AG17" i="40" s="1"/>
  <c r="AE76" i="40"/>
  <c r="AF14" i="44"/>
  <c r="AG17" i="44" s="1"/>
  <c r="AE76" i="44"/>
  <c r="AE14" i="46"/>
  <c r="AF17" i="46" s="1"/>
  <c r="AD76" i="46"/>
  <c r="BD43" i="49"/>
  <c r="BD43" i="45"/>
  <c r="BD43" i="47"/>
  <c r="BD43" i="40"/>
  <c r="BD43" i="43"/>
  <c r="BD43" i="42"/>
  <c r="BD43" i="1"/>
  <c r="BD43" i="44"/>
  <c r="BD43" i="48"/>
  <c r="BD43" i="46"/>
  <c r="AF382" i="33" l="1"/>
  <c r="AE392" i="33"/>
  <c r="AF56" i="49"/>
  <c r="AE390" i="33"/>
  <c r="AF56" i="47"/>
  <c r="AE385" i="33"/>
  <c r="AF56" i="43"/>
  <c r="AE387" i="33"/>
  <c r="AF56" i="44"/>
  <c r="AE391" i="33"/>
  <c r="AF56" i="48"/>
  <c r="AG56" i="45"/>
  <c r="AH56" i="45" s="1"/>
  <c r="AI56" i="45" s="1"/>
  <c r="AJ56" i="45" s="1"/>
  <c r="AK56" i="45" s="1"/>
  <c r="AL56" i="45" s="1"/>
  <c r="AM56" i="45" s="1"/>
  <c r="AN56" i="45" s="1"/>
  <c r="AO56" i="45" s="1"/>
  <c r="AP56" i="45" s="1"/>
  <c r="AQ56" i="45" s="1"/>
  <c r="AR56" i="45" s="1"/>
  <c r="AS56" i="45" s="1"/>
  <c r="AT56" i="45" s="1"/>
  <c r="AU56" i="45" s="1"/>
  <c r="AV56" i="45" s="1"/>
  <c r="AW56" i="45" s="1"/>
  <c r="AX56" i="45" s="1"/>
  <c r="AY56" i="45" s="1"/>
  <c r="AZ56" i="45" s="1"/>
  <c r="BA56" i="45" s="1"/>
  <c r="BB56" i="45" s="1"/>
  <c r="BC56" i="45" s="1"/>
  <c r="BD56" i="45" s="1"/>
  <c r="BE56" i="45" s="1"/>
  <c r="BF56" i="45" s="1"/>
  <c r="BG56" i="45" s="1"/>
  <c r="BH56" i="45" s="1"/>
  <c r="BI56" i="45" s="1"/>
  <c r="B59" i="45" s="1"/>
  <c r="AF388" i="33"/>
  <c r="AG56" i="46"/>
  <c r="AH56" i="46" s="1"/>
  <c r="AI56" i="46" s="1"/>
  <c r="AJ56" i="46" s="1"/>
  <c r="AK56" i="46" s="1"/>
  <c r="AL56" i="46" s="1"/>
  <c r="AM56" i="46" s="1"/>
  <c r="AN56" i="46" s="1"/>
  <c r="AO56" i="46" s="1"/>
  <c r="AP56" i="46" s="1"/>
  <c r="AQ56" i="46" s="1"/>
  <c r="AR56" i="46" s="1"/>
  <c r="AS56" i="46" s="1"/>
  <c r="AT56" i="46" s="1"/>
  <c r="AU56" i="46" s="1"/>
  <c r="AV56" i="46" s="1"/>
  <c r="AW56" i="46" s="1"/>
  <c r="AX56" i="46" s="1"/>
  <c r="AY56" i="46" s="1"/>
  <c r="AZ56" i="46" s="1"/>
  <c r="BA56" i="46" s="1"/>
  <c r="BB56" i="46" s="1"/>
  <c r="BC56" i="46" s="1"/>
  <c r="BD56" i="46" s="1"/>
  <c r="BE56" i="46" s="1"/>
  <c r="BF56" i="46" s="1"/>
  <c r="BG56" i="46" s="1"/>
  <c r="BH56" i="46" s="1"/>
  <c r="BI56" i="46" s="1"/>
  <c r="B59" i="46" s="1"/>
  <c r="AF389" i="33"/>
  <c r="AG56" i="40"/>
  <c r="AH56" i="40" s="1"/>
  <c r="AI56" i="40" s="1"/>
  <c r="AJ56" i="40" s="1"/>
  <c r="AK56" i="40" s="1"/>
  <c r="AL56" i="40" s="1"/>
  <c r="AM56" i="40" s="1"/>
  <c r="AN56" i="40" s="1"/>
  <c r="AO56" i="40" s="1"/>
  <c r="AP56" i="40" s="1"/>
  <c r="AQ56" i="40" s="1"/>
  <c r="AR56" i="40" s="1"/>
  <c r="AS56" i="40" s="1"/>
  <c r="AT56" i="40" s="1"/>
  <c r="AU56" i="40" s="1"/>
  <c r="AV56" i="40" s="1"/>
  <c r="AW56" i="40" s="1"/>
  <c r="AX56" i="40" s="1"/>
  <c r="AY56" i="40" s="1"/>
  <c r="AZ56" i="40" s="1"/>
  <c r="BA56" i="40" s="1"/>
  <c r="BB56" i="40" s="1"/>
  <c r="BC56" i="40" s="1"/>
  <c r="BD56" i="40" s="1"/>
  <c r="BE56" i="40" s="1"/>
  <c r="BF56" i="40" s="1"/>
  <c r="BG56" i="40" s="1"/>
  <c r="BH56" i="40" s="1"/>
  <c r="BI56" i="40" s="1"/>
  <c r="B59" i="40" s="1"/>
  <c r="AF386" i="33"/>
  <c r="AF383" i="33"/>
  <c r="AG56" i="41"/>
  <c r="AH56" i="41" s="1"/>
  <c r="AI56" i="41" s="1"/>
  <c r="AJ56" i="41" s="1"/>
  <c r="AK56" i="41" s="1"/>
  <c r="AL56" i="41" s="1"/>
  <c r="AM56" i="41" s="1"/>
  <c r="AN56" i="41" s="1"/>
  <c r="AO56" i="41" s="1"/>
  <c r="AP56" i="41" s="1"/>
  <c r="AQ56" i="41" s="1"/>
  <c r="AR56" i="41" s="1"/>
  <c r="AS56" i="41" s="1"/>
  <c r="AT56" i="41" s="1"/>
  <c r="AU56" i="41" s="1"/>
  <c r="AF42" i="42"/>
  <c r="AL75" i="51"/>
  <c r="AL83" i="51"/>
  <c r="AF42" i="49"/>
  <c r="AL80" i="51"/>
  <c r="AF42" i="46"/>
  <c r="AF76" i="32"/>
  <c r="AG14" i="32"/>
  <c r="AH17" i="32" s="1"/>
  <c r="AL81" i="51"/>
  <c r="AF42" i="47"/>
  <c r="AF42" i="1"/>
  <c r="AL72" i="51"/>
  <c r="AF42" i="40"/>
  <c r="AL77" i="51"/>
  <c r="AL74" i="51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i="47" s="1"/>
  <c r="AE76" i="47"/>
  <c r="AF14" i="49"/>
  <c r="AG17" i="49" s="1"/>
  <c r="AE76" i="49"/>
  <c r="AE76" i="43"/>
  <c r="AF14" i="43"/>
  <c r="AG17" i="43" s="1"/>
  <c r="AE76" i="48"/>
  <c r="AF14" i="48"/>
  <c r="AG17" i="48" s="1"/>
  <c r="AF14" i="42"/>
  <c r="AG17" i="42" s="1"/>
  <c r="AE76" i="42"/>
  <c r="AF14" i="41"/>
  <c r="AG17" i="41" s="1"/>
  <c r="AE76" i="41"/>
  <c r="AF17" i="1"/>
  <c r="AE76" i="1"/>
  <c r="AF14" i="1"/>
  <c r="AF14" i="45"/>
  <c r="AG17" i="45" s="1"/>
  <c r="AE76" i="45"/>
  <c r="AG56" i="32"/>
  <c r="AF14" i="46"/>
  <c r="AG17" i="46" s="1"/>
  <c r="AE76" i="46"/>
  <c r="AG14" i="44"/>
  <c r="AH17" i="44" s="1"/>
  <c r="AF76" i="44"/>
  <c r="AG14" i="40"/>
  <c r="AH17" i="40" s="1"/>
  <c r="AF76" i="40"/>
  <c r="BE43" i="46"/>
  <c r="BE43" i="48"/>
  <c r="BE43" i="44"/>
  <c r="BE43" i="1"/>
  <c r="BE43" i="42"/>
  <c r="BE43" i="43"/>
  <c r="BE43" i="40"/>
  <c r="BE43" i="47"/>
  <c r="BE43" i="45"/>
  <c r="BE43" i="49"/>
  <c r="AF391" i="33" l="1"/>
  <c r="AG56" i="48"/>
  <c r="AH56" i="48" s="1"/>
  <c r="AI56" i="48" s="1"/>
  <c r="AJ56" i="48" s="1"/>
  <c r="AK56" i="48" s="1"/>
  <c r="AL56" i="48" s="1"/>
  <c r="AM56" i="48" s="1"/>
  <c r="AN56" i="48" s="1"/>
  <c r="AO56" i="48" s="1"/>
  <c r="AP56" i="48" s="1"/>
  <c r="AQ56" i="48" s="1"/>
  <c r="AR56" i="48" s="1"/>
  <c r="AS56" i="48" s="1"/>
  <c r="AT56" i="48" s="1"/>
  <c r="AU56" i="48" s="1"/>
  <c r="AV56" i="48" s="1"/>
  <c r="AW56" i="48" s="1"/>
  <c r="AX56" i="48" s="1"/>
  <c r="AY56" i="48" s="1"/>
  <c r="AZ56" i="48" s="1"/>
  <c r="BA56" i="48" s="1"/>
  <c r="BB56" i="48" s="1"/>
  <c r="BC56" i="48" s="1"/>
  <c r="BD56" i="48" s="1"/>
  <c r="BE56" i="48" s="1"/>
  <c r="BF56" i="48" s="1"/>
  <c r="BG56" i="48" s="1"/>
  <c r="BH56" i="48" s="1"/>
  <c r="BI56" i="48" s="1"/>
  <c r="B59" i="48" s="1"/>
  <c r="AF387" i="33"/>
  <c r="AG56" i="44"/>
  <c r="AH56" i="44" s="1"/>
  <c r="AI56" i="44" s="1"/>
  <c r="AJ56" i="44" s="1"/>
  <c r="AK56" i="44" s="1"/>
  <c r="AL56" i="44" s="1"/>
  <c r="AM56" i="44" s="1"/>
  <c r="AN56" i="44" s="1"/>
  <c r="AO56" i="44" s="1"/>
  <c r="AP56" i="44" s="1"/>
  <c r="AQ56" i="44" s="1"/>
  <c r="AR56" i="44" s="1"/>
  <c r="AS56" i="44" s="1"/>
  <c r="AT56" i="44" s="1"/>
  <c r="AU56" i="44" s="1"/>
  <c r="AV56" i="44" s="1"/>
  <c r="AW56" i="44" s="1"/>
  <c r="AX56" i="44" s="1"/>
  <c r="AY56" i="44" s="1"/>
  <c r="AZ56" i="44" s="1"/>
  <c r="BA56" i="44" s="1"/>
  <c r="BB56" i="44" s="1"/>
  <c r="BC56" i="44" s="1"/>
  <c r="BD56" i="44" s="1"/>
  <c r="BE56" i="44" s="1"/>
  <c r="BF56" i="44" s="1"/>
  <c r="BG56" i="44" s="1"/>
  <c r="BH56" i="44" s="1"/>
  <c r="BI56" i="44" s="1"/>
  <c r="B59" i="44" s="1"/>
  <c r="AF385" i="33"/>
  <c r="AG56" i="43"/>
  <c r="AH56" i="43" s="1"/>
  <c r="AI56" i="43" s="1"/>
  <c r="AJ56" i="43" s="1"/>
  <c r="AK56" i="43" s="1"/>
  <c r="AL56" i="43" s="1"/>
  <c r="AM56" i="43" s="1"/>
  <c r="AN56" i="43" s="1"/>
  <c r="AO56" i="43" s="1"/>
  <c r="AP56" i="43" s="1"/>
  <c r="AQ56" i="43" s="1"/>
  <c r="AR56" i="43" s="1"/>
  <c r="AS56" i="43" s="1"/>
  <c r="AT56" i="43" s="1"/>
  <c r="AU56" i="43" s="1"/>
  <c r="AV56" i="43" s="1"/>
  <c r="AW56" i="43" s="1"/>
  <c r="AX56" i="43" s="1"/>
  <c r="AY56" i="43" s="1"/>
  <c r="AZ56" i="43" s="1"/>
  <c r="BA56" i="43" s="1"/>
  <c r="BB56" i="43" s="1"/>
  <c r="BC56" i="43" s="1"/>
  <c r="BD56" i="43" s="1"/>
  <c r="BE56" i="43" s="1"/>
  <c r="BF56" i="43" s="1"/>
  <c r="BG56" i="43" s="1"/>
  <c r="AF390" i="33"/>
  <c r="AG56" i="47"/>
  <c r="AH56" i="47" s="1"/>
  <c r="AI56" i="47" s="1"/>
  <c r="AJ56" i="47" s="1"/>
  <c r="AK56" i="47" s="1"/>
  <c r="AL56" i="47" s="1"/>
  <c r="AM56" i="47" s="1"/>
  <c r="AN56" i="47" s="1"/>
  <c r="AO56" i="47" s="1"/>
  <c r="AP56" i="47" s="1"/>
  <c r="AQ56" i="47" s="1"/>
  <c r="AR56" i="47" s="1"/>
  <c r="AS56" i="47" s="1"/>
  <c r="AT56" i="47" s="1"/>
  <c r="AU56" i="47" s="1"/>
  <c r="AV56" i="47" s="1"/>
  <c r="AW56" i="47" s="1"/>
  <c r="AX56" i="47" s="1"/>
  <c r="AY56" i="47" s="1"/>
  <c r="AZ56" i="47" s="1"/>
  <c r="BA56" i="47" s="1"/>
  <c r="BB56" i="47" s="1"/>
  <c r="BC56" i="47" s="1"/>
  <c r="BD56" i="47" s="1"/>
  <c r="BE56" i="47" s="1"/>
  <c r="BF56" i="47" s="1"/>
  <c r="BG56" i="47" s="1"/>
  <c r="BH56" i="47" s="1"/>
  <c r="BI56" i="47" s="1"/>
  <c r="B59" i="47" s="1"/>
  <c r="AF392" i="33"/>
  <c r="AG56" i="49"/>
  <c r="AH56" i="49" s="1"/>
  <c r="AI56" i="49" s="1"/>
  <c r="AJ56" i="49" s="1"/>
  <c r="AK56" i="49" s="1"/>
  <c r="AL56" i="49" s="1"/>
  <c r="AM56" i="49" s="1"/>
  <c r="AN56" i="49" s="1"/>
  <c r="AO56" i="49" s="1"/>
  <c r="AP56" i="49" s="1"/>
  <c r="AQ56" i="49" s="1"/>
  <c r="AR56" i="49" s="1"/>
  <c r="AS56" i="49" s="1"/>
  <c r="AT56" i="49" s="1"/>
  <c r="AU56" i="49" s="1"/>
  <c r="AV56" i="49" s="1"/>
  <c r="AW56" i="49" s="1"/>
  <c r="AX56" i="49" s="1"/>
  <c r="AY56" i="49" s="1"/>
  <c r="AZ56" i="49" s="1"/>
  <c r="BA56" i="49" s="1"/>
  <c r="BB56" i="49" s="1"/>
  <c r="BC56" i="49" s="1"/>
  <c r="BD56" i="49" s="1"/>
  <c r="BE56" i="49" s="1"/>
  <c r="BF56" i="49" s="1"/>
  <c r="BG56" i="49" s="1"/>
  <c r="BH56" i="49" s="1"/>
  <c r="BI56" i="49" s="1"/>
  <c r="B59" i="49" s="1"/>
  <c r="AM75" i="51"/>
  <c r="AG42" i="42"/>
  <c r="AM83" i="51"/>
  <c r="AG42" i="49"/>
  <c r="AG42" i="46"/>
  <c r="AM80" i="51"/>
  <c r="AH14" i="32"/>
  <c r="AI17" i="32" s="1"/>
  <c r="AG76" i="32"/>
  <c r="AG42" i="47"/>
  <c r="AM81" i="51"/>
  <c r="AG42" i="1"/>
  <c r="AM72" i="51"/>
  <c r="AG42" i="41"/>
  <c r="AM74" i="51"/>
  <c r="AG42" i="32"/>
  <c r="AM73" i="51"/>
  <c r="AH42" i="45"/>
  <c r="AN79" i="51"/>
  <c r="AM82" i="51"/>
  <c r="AG42" i="48"/>
  <c r="AH42" i="43"/>
  <c r="AN76" i="51"/>
  <c r="AN78" i="51"/>
  <c r="AH42" i="44"/>
  <c r="AM77" i="51"/>
  <c r="AG42" i="40"/>
  <c r="AG14" i="47"/>
  <c r="AH17" i="47" s="1"/>
  <c r="AF76" i="47"/>
  <c r="AF76" i="49"/>
  <c r="AG14" i="49"/>
  <c r="AH17" i="49" s="1"/>
  <c r="AF76" i="43"/>
  <c r="AG14" i="43"/>
  <c r="AH17" i="43" s="1"/>
  <c r="AG14" i="48"/>
  <c r="AH17" i="48" s="1"/>
  <c r="AF76" i="48"/>
  <c r="AF76" i="42"/>
  <c r="AG14" i="42"/>
  <c r="AH17" i="42" s="1"/>
  <c r="AG14" i="41"/>
  <c r="AH17" i="41" s="1"/>
  <c r="AF76" i="41"/>
  <c r="AF76" i="1"/>
  <c r="AG14" i="1"/>
  <c r="AG17" i="1"/>
  <c r="AH56" i="32"/>
  <c r="AG14" i="45"/>
  <c r="AH17" i="45" s="1"/>
  <c r="AF76" i="45"/>
  <c r="AV56" i="41"/>
  <c r="BF43" i="49"/>
  <c r="BF43" i="47"/>
  <c r="AH14" i="40"/>
  <c r="AI17" i="40" s="1"/>
  <c r="AG76" i="40"/>
  <c r="AH14" i="44"/>
  <c r="AI17" i="44" s="1"/>
  <c r="AG76" i="44"/>
  <c r="AG14" i="46"/>
  <c r="AH17" i="46" s="1"/>
  <c r="AF76" i="4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 i="32"/>
  <c r="AJ17" i="32" s="1"/>
  <c r="AH42" i="1"/>
  <c r="AN72" i="51"/>
  <c r="AH42" i="47"/>
  <c r="AN81" i="51"/>
  <c r="AI42" i="43"/>
  <c r="AO76" i="51"/>
  <c r="AO79" i="51"/>
  <c r="AI42" i="45"/>
  <c r="AH42" i="32"/>
  <c r="AN73" i="51"/>
  <c r="AH42" i="40"/>
  <c r="AN77" i="51"/>
  <c r="AI42" i="44"/>
  <c r="AO78" i="51"/>
  <c r="AN82" i="51"/>
  <c r="AH42" i="48"/>
  <c r="AN74" i="51"/>
  <c r="AH42" i="41"/>
  <c r="AH14" i="49"/>
  <c r="AI17" i="49" s="1"/>
  <c r="AG76" i="49"/>
  <c r="AG76" i="47"/>
  <c r="AH14" i="47"/>
  <c r="AI17" i="47" s="1"/>
  <c r="AH17" i="1"/>
  <c r="AH14" i="43"/>
  <c r="AI17" i="43" s="1"/>
  <c r="AG76" i="43"/>
  <c r="AG76" i="48"/>
  <c r="AH14" i="48"/>
  <c r="AI17" i="48" s="1"/>
  <c r="AG76" i="42"/>
  <c r="AH14" i="42"/>
  <c r="AI17" i="42" s="1"/>
  <c r="AG76" i="41"/>
  <c r="AH14" i="41"/>
  <c r="AI17" i="41" s="1"/>
  <c r="AH14" i="1"/>
  <c r="AG76" i="1"/>
  <c r="AH14" i="45"/>
  <c r="AI17" i="45" s="1"/>
  <c r="AG76" i="45"/>
  <c r="AI56" i="32"/>
  <c r="AW56" i="41"/>
  <c r="AH14" i="46"/>
  <c r="AI17" i="46" s="1"/>
  <c r="AG76" i="46"/>
  <c r="AI14" i="44"/>
  <c r="AJ17" i="44" s="1"/>
  <c r="AH76" i="44"/>
  <c r="AI14" i="40"/>
  <c r="AJ17" i="40" s="1"/>
  <c r="AH76" i="40"/>
  <c r="BG43" i="46"/>
  <c r="BG43" i="48"/>
  <c r="BG43" i="44"/>
  <c r="BG43" i="1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 i="32"/>
  <c r="AK17" i="32" s="1"/>
  <c r="AI42" i="47"/>
  <c r="AO81" i="51"/>
  <c r="AO72" i="51"/>
  <c r="AI42" i="1"/>
  <c r="AO74" i="51"/>
  <c r="AI42" i="41"/>
  <c r="AI42" i="48"/>
  <c r="AO82" i="51"/>
  <c r="AP79" i="51"/>
  <c r="AJ42" i="45"/>
  <c r="AP78" i="51"/>
  <c r="AJ42" i="44"/>
  <c r="AI42" i="40"/>
  <c r="AO77" i="51"/>
  <c r="AI42" i="32"/>
  <c r="AO73" i="51"/>
  <c r="AJ42" i="43"/>
  <c r="AP76" i="51"/>
  <c r="AI14" i="49"/>
  <c r="AJ17" i="49" s="1"/>
  <c r="AH76" i="49"/>
  <c r="AH76" i="47"/>
  <c r="AI14" i="47"/>
  <c r="AJ17" i="47" s="1"/>
  <c r="AI14" i="43"/>
  <c r="AJ17" i="43" s="1"/>
  <c r="AH76" i="43"/>
  <c r="AI14" i="48"/>
  <c r="AJ17" i="48" s="1"/>
  <c r="AH76" i="48"/>
  <c r="AH76" i="42"/>
  <c r="AI14" i="42"/>
  <c r="AJ17" i="42" s="1"/>
  <c r="AI14" i="41"/>
  <c r="AJ17" i="41" s="1"/>
  <c r="AH76" i="41"/>
  <c r="AJ56" i="32"/>
  <c r="AI14" i="45"/>
  <c r="AJ17" i="45" s="1"/>
  <c r="AH76" i="45"/>
  <c r="AI17" i="1"/>
  <c r="AH76" i="1"/>
  <c r="AI14" i="1"/>
  <c r="AX56" i="41"/>
  <c r="BH43" i="43"/>
  <c r="BH43" i="44"/>
  <c r="BH43" i="48"/>
  <c r="BH43" i="46"/>
  <c r="AJ14" i="40"/>
  <c r="AK17" i="40" s="1"/>
  <c r="AI76" i="40"/>
  <c r="AJ14" i="44"/>
  <c r="AK17" i="44" s="1"/>
  <c r="AI76" i="44"/>
  <c r="AI14" i="46"/>
  <c r="AJ17" i="46" s="1"/>
  <c r="AH76" i="46"/>
  <c r="BH43" i="49"/>
  <c r="BH43" i="47"/>
  <c r="BH43" i="45"/>
  <c r="BH43" i="40"/>
  <c r="BH43" i="42"/>
  <c r="BH43" i="1"/>
  <c r="BI56" i="43"/>
  <c r="AJ42" i="42" l="1"/>
  <c r="AP75" i="51"/>
  <c r="AP83" i="51"/>
  <c r="AJ42" i="49"/>
  <c r="AP80" i="51"/>
  <c r="AJ42" i="46"/>
  <c r="AJ76" i="32"/>
  <c r="AK14" i="32"/>
  <c r="AL17" i="32" s="1"/>
  <c r="AP72" i="51"/>
  <c r="AJ42" i="1"/>
  <c r="AP81" i="51"/>
  <c r="AJ42" i="47"/>
  <c r="AQ76" i="51"/>
  <c r="AK42" i="43"/>
  <c r="AP73" i="51"/>
  <c r="AJ42" i="32"/>
  <c r="AJ42" i="40"/>
  <c r="AP77" i="51"/>
  <c r="AP74" i="51"/>
  <c r="AJ42" i="41"/>
  <c r="AQ78" i="51"/>
  <c r="AK42" i="44"/>
  <c r="AQ79" i="51"/>
  <c r="AK42" i="45"/>
  <c r="AP82" i="51"/>
  <c r="AJ42" i="48"/>
  <c r="AJ14" i="49"/>
  <c r="AK17" i="49" s="1"/>
  <c r="AI76" i="49"/>
  <c r="AJ14" i="47"/>
  <c r="AK17" i="47" s="1"/>
  <c r="AI76" i="47"/>
  <c r="AJ14" i="43"/>
  <c r="AK17" i="43" s="1"/>
  <c r="AI76" i="43"/>
  <c r="AI76" i="48"/>
  <c r="AJ14" i="48"/>
  <c r="AK17" i="48" s="1"/>
  <c r="AI76" i="42"/>
  <c r="AJ14" i="42"/>
  <c r="AK17" i="42" s="1"/>
  <c r="AJ14" i="41"/>
  <c r="AK17" i="41" s="1"/>
  <c r="AI76" i="41"/>
  <c r="AJ14" i="1"/>
  <c r="AI76" i="1"/>
  <c r="AJ14" i="45"/>
  <c r="AK17" i="45" s="1"/>
  <c r="AI76" i="45"/>
  <c r="AK56" i="32"/>
  <c r="AJ17" i="1"/>
  <c r="AY56" i="41"/>
  <c r="BI43" i="1"/>
  <c r="BJ43" i="1" s="1"/>
  <c r="BI43" i="42"/>
  <c r="BI43" i="40"/>
  <c r="BI43" i="45"/>
  <c r="BI43" i="47"/>
  <c r="BI43" i="49"/>
  <c r="AJ14" i="46"/>
  <c r="AK17" i="46" s="1"/>
  <c r="AI76" i="46"/>
  <c r="AK14" i="44"/>
  <c r="AL17" i="44" s="1"/>
  <c r="AJ76" i="44"/>
  <c r="AK14" i="40"/>
  <c r="AL17" i="40" s="1"/>
  <c r="AJ76" i="40"/>
  <c r="BI43" i="46"/>
  <c r="BI43" i="48"/>
  <c r="BI43" i="44"/>
  <c r="BI43" i="43"/>
  <c r="B59" i="43"/>
  <c r="AK17" i="1" l="1"/>
  <c r="AK42" i="42"/>
  <c r="AQ75" i="51"/>
  <c r="AK42" i="49"/>
  <c r="AQ83" i="51"/>
  <c r="AQ80" i="51"/>
  <c r="AK42" i="46"/>
  <c r="AK76" i="32"/>
  <c r="AL14" i="32"/>
  <c r="AM17" i="32" s="1"/>
  <c r="AK42" i="47"/>
  <c r="AQ81" i="51"/>
  <c r="AK42" i="1"/>
  <c r="AQ72" i="51"/>
  <c r="AQ74" i="51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i="47" s="1"/>
  <c r="AJ76" i="47"/>
  <c r="AK14" i="49"/>
  <c r="AL17" i="49" s="1"/>
  <c r="AJ76" i="49"/>
  <c r="AK14" i="43"/>
  <c r="AL17" i="43" s="1"/>
  <c r="AJ76" i="43"/>
  <c r="AJ76" i="48"/>
  <c r="AK14" i="48"/>
  <c r="AL17" i="48" s="1"/>
  <c r="AK14" i="42"/>
  <c r="AL17" i="42" s="1"/>
  <c r="AJ76" i="42"/>
  <c r="AK14" i="41"/>
  <c r="AL17" i="41" s="1"/>
  <c r="AJ76" i="41"/>
  <c r="AL56" i="32"/>
  <c r="AK14" i="45"/>
  <c r="AL17" i="45" s="1"/>
  <c r="AJ76" i="45"/>
  <c r="AK14" i="1"/>
  <c r="AJ76" i="1"/>
  <c r="AZ56" i="41"/>
  <c r="AL14" i="40"/>
  <c r="AM17" i="40" s="1"/>
  <c r="AK76" i="40"/>
  <c r="AL14" i="44"/>
  <c r="AM17" i="44" s="1"/>
  <c r="AK76" i="44"/>
  <c r="AK14" i="46"/>
  <c r="AL17" i="46" s="1"/>
  <c r="AJ76" i="46"/>
  <c r="AR75" i="51" l="1"/>
  <c r="AL42" i="42"/>
  <c r="AR83" i="51"/>
  <c r="AL42" i="49"/>
  <c r="AR80" i="51"/>
  <c r="AL42" i="46"/>
  <c r="AM14" i="32"/>
  <c r="AN17" i="32" s="1"/>
  <c r="AL76" i="32"/>
  <c r="AL42" i="1"/>
  <c r="AR72" i="51"/>
  <c r="AR81" i="51"/>
  <c r="AL42" i="47"/>
  <c r="AM42" i="43"/>
  <c r="AS76" i="51"/>
  <c r="AL42" i="32"/>
  <c r="AR73" i="51"/>
  <c r="AR74" i="51"/>
  <c r="AL42" i="41"/>
  <c r="AR77" i="51"/>
  <c r="AL42" i="40"/>
  <c r="AS78" i="51"/>
  <c r="AM42" i="44"/>
  <c r="AM42" i="45"/>
  <c r="AS79" i="51"/>
  <c r="AL42" i="48"/>
  <c r="AR82" i="51"/>
  <c r="AL14" i="47"/>
  <c r="AM17" i="47" s="1"/>
  <c r="AK76" i="47"/>
  <c r="AK76" i="49"/>
  <c r="AL14" i="49"/>
  <c r="AM17" i="49" s="1"/>
  <c r="AK76" i="43"/>
  <c r="AL14" i="43"/>
  <c r="AM17" i="43" s="1"/>
  <c r="AK76" i="48"/>
  <c r="AL14" i="48"/>
  <c r="AM17" i="48" s="1"/>
  <c r="AK76" i="42"/>
  <c r="AL14" i="42"/>
  <c r="AM17" i="42" s="1"/>
  <c r="AK76" i="41"/>
  <c r="AL14" i="41"/>
  <c r="AM17" i="41" s="1"/>
  <c r="AL17" i="1"/>
  <c r="AL14" i="1"/>
  <c r="AK76" i="1"/>
  <c r="AL14" i="45"/>
  <c r="AM17" i="45" s="1"/>
  <c r="AK76" i="45"/>
  <c r="AM56" i="32"/>
  <c r="BA56" i="41"/>
  <c r="AL14" i="46"/>
  <c r="AM17" i="46" s="1"/>
  <c r="AK76" i="46"/>
  <c r="AM14" i="44"/>
  <c r="AN17" i="44" s="1"/>
  <c r="AL76" i="44"/>
  <c r="AM14" i="40"/>
  <c r="AN17" i="40" s="1"/>
  <c r="AL76" i="40"/>
  <c r="AS75" i="51" l="1"/>
  <c r="AM42" i="42"/>
  <c r="AS83" i="51"/>
  <c r="AM42" i="49"/>
  <c r="AM42" i="46"/>
  <c r="AS80" i="51"/>
  <c r="AM76" i="32"/>
  <c r="AN14" i="32"/>
  <c r="AO17" i="32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i="47" s="1"/>
  <c r="AL76" i="47"/>
  <c r="AM14" i="49"/>
  <c r="AN17" i="49" s="1"/>
  <c r="AL76" i="49"/>
  <c r="AM14" i="43"/>
  <c r="AN17" i="43" s="1"/>
  <c r="AL76" i="43"/>
  <c r="AL76" i="48"/>
  <c r="AM14" i="48"/>
  <c r="AN17" i="48" s="1"/>
  <c r="AM14" i="42"/>
  <c r="AN17" i="42" s="1"/>
  <c r="AL76" i="42"/>
  <c r="AM14" i="41"/>
  <c r="AN17" i="41" s="1"/>
  <c r="AL76" i="41"/>
  <c r="AN56" i="32"/>
  <c r="AM14" i="45"/>
  <c r="AN17" i="45" s="1"/>
  <c r="AL76" i="45"/>
  <c r="AM17" i="1"/>
  <c r="AL76" i="1"/>
  <c r="AM14" i="1"/>
  <c r="BB56" i="41"/>
  <c r="AN14" i="40"/>
  <c r="AO17" i="40" s="1"/>
  <c r="AM76" i="40"/>
  <c r="AN14" i="44"/>
  <c r="AO17" i="44" s="1"/>
  <c r="AM76" i="44"/>
  <c r="AM14" i="46"/>
  <c r="AN17" i="46" s="1"/>
  <c r="AL76" i="46"/>
  <c r="AT75" i="51" l="1"/>
  <c r="AN42" i="42"/>
  <c r="AT83" i="51"/>
  <c r="AN42" i="49"/>
  <c r="AN42" i="46"/>
  <c r="AT80" i="51"/>
  <c r="AN76" i="32"/>
  <c r="AO14" i="32"/>
  <c r="AP17" i="32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 i="49"/>
  <c r="AO17" i="49" s="1"/>
  <c r="AN14" i="47"/>
  <c r="AO17" i="47" s="1"/>
  <c r="AM76" i="47"/>
  <c r="AM76" i="43"/>
  <c r="AN14" i="43"/>
  <c r="AO17" i="43" s="1"/>
  <c r="AN14" i="48"/>
  <c r="AO17" i="48" s="1"/>
  <c r="AM76" i="48"/>
  <c r="AN14" i="42"/>
  <c r="AO17" i="42" s="1"/>
  <c r="AM76" i="42"/>
  <c r="AN14" i="41"/>
  <c r="AO17" i="41" s="1"/>
  <c r="AM76" i="41"/>
  <c r="AN17" i="1"/>
  <c r="AN14" i="1"/>
  <c r="AM76" i="1"/>
  <c r="AN14" i="45"/>
  <c r="AO17" i="45" s="1"/>
  <c r="AM76" i="45"/>
  <c r="AO56" i="32"/>
  <c r="BC56" i="41"/>
  <c r="AN14" i="46"/>
  <c r="AO17" i="46" s="1"/>
  <c r="AM76" i="46"/>
  <c r="AO14" i="44"/>
  <c r="AP17" i="44" s="1"/>
  <c r="AN76" i="44"/>
  <c r="AO14" i="40"/>
  <c r="AP17" i="40" s="1"/>
  <c r="AN76" i="40"/>
  <c r="AU75" i="51" l="1"/>
  <c r="AO42" i="42"/>
  <c r="AO42" i="49"/>
  <c r="AU83" i="51"/>
  <c r="AU80" i="51"/>
  <c r="AO42" i="46"/>
  <c r="AP14" i="32"/>
  <c r="AQ17" i="32" s="1"/>
  <c r="AO76" i="32"/>
  <c r="AO42" i="47"/>
  <c r="AU81" i="51"/>
  <c r="AO42" i="1"/>
  <c r="AU72" i="51"/>
  <c r="AU82" i="51"/>
  <c r="AO42" i="48"/>
  <c r="AV79" i="51"/>
  <c r="AP42" i="45"/>
  <c r="AO42" i="41"/>
  <c r="AU74" i="51"/>
  <c r="AO42" i="32"/>
  <c r="AU73" i="51"/>
  <c r="AV76" i="51"/>
  <c r="AP42" i="43"/>
  <c r="AP42" i="44"/>
  <c r="AV78" i="51"/>
  <c r="AO42" i="40"/>
  <c r="AU77" i="51"/>
  <c r="AO14" i="47"/>
  <c r="AP17" i="47" s="1"/>
  <c r="AN76" i="47"/>
  <c r="AO14" i="49"/>
  <c r="AP17" i="49" s="1"/>
  <c r="AN76" i="49"/>
  <c r="AO14" i="43"/>
  <c r="AP17" i="43" s="1"/>
  <c r="AN76" i="43"/>
  <c r="AN76" i="48"/>
  <c r="AO14" i="48"/>
  <c r="AP17" i="48" s="1"/>
  <c r="AN76" i="42"/>
  <c r="AO14" i="42"/>
  <c r="AP17" i="42" s="1"/>
  <c r="AO14" i="41"/>
  <c r="AP17" i="41" s="1"/>
  <c r="AN76" i="41"/>
  <c r="AP56" i="32"/>
  <c r="AO14" i="45"/>
  <c r="AP17" i="45" s="1"/>
  <c r="AN76" i="45"/>
  <c r="AO17" i="1"/>
  <c r="AN76" i="1"/>
  <c r="AO14" i="1"/>
  <c r="BD56" i="41"/>
  <c r="AP14" i="40"/>
  <c r="AQ17" i="40" s="1"/>
  <c r="AO76" i="40"/>
  <c r="AP14" i="44"/>
  <c r="AQ17" i="44" s="1"/>
  <c r="AO76" i="44"/>
  <c r="AO14" i="46"/>
  <c r="AP17" i="46" s="1"/>
  <c r="AN76" i="46"/>
  <c r="AV75" i="51" l="1"/>
  <c r="AP42" i="42"/>
  <c r="AV83" i="51"/>
  <c r="AP42" i="49"/>
  <c r="AP42" i="46"/>
  <c r="AV80" i="51"/>
  <c r="AP76" i="32"/>
  <c r="AQ14" i="32"/>
  <c r="AR17" i="32" s="1"/>
  <c r="AP42" i="1"/>
  <c r="AV72" i="51"/>
  <c r="AV81" i="51"/>
  <c r="AP42" i="47"/>
  <c r="AV77" i="51"/>
  <c r="AP42" i="40"/>
  <c r="AQ42" i="44"/>
  <c r="AW78" i="51"/>
  <c r="AV73" i="51"/>
  <c r="AP42" i="32"/>
  <c r="AW79" i="51"/>
  <c r="AQ42" i="45"/>
  <c r="AV82" i="51"/>
  <c r="AP42" i="48"/>
  <c r="AW76" i="51"/>
  <c r="AQ42" i="43"/>
  <c r="AP42" i="41"/>
  <c r="AV74" i="51"/>
  <c r="AO76" i="49"/>
  <c r="AP14" i="49"/>
  <c r="AQ17" i="49" s="1"/>
  <c r="AO76" i="47"/>
  <c r="AP14" i="47"/>
  <c r="AQ17" i="47" s="1"/>
  <c r="AO76" i="43"/>
  <c r="AP14" i="43"/>
  <c r="AQ17" i="43" s="1"/>
  <c r="AP14" i="48"/>
  <c r="AQ17" i="48" s="1"/>
  <c r="AO76" i="48"/>
  <c r="AO76" i="42"/>
  <c r="AP14" i="42"/>
  <c r="AQ17" i="42" s="1"/>
  <c r="AO76" i="41"/>
  <c r="AP14" i="41"/>
  <c r="AQ17" i="41" s="1"/>
  <c r="AP17" i="1"/>
  <c r="AO76" i="1"/>
  <c r="AP14" i="1"/>
  <c r="AP14" i="45"/>
  <c r="AQ17" i="45" s="1"/>
  <c r="AO76" i="45"/>
  <c r="AQ56" i="32"/>
  <c r="BE56" i="41"/>
  <c r="AP14" i="46"/>
  <c r="AQ17" i="46" s="1"/>
  <c r="AO76" i="46"/>
  <c r="AQ14" i="44"/>
  <c r="AR17" i="44" s="1"/>
  <c r="AP76" i="44"/>
  <c r="AQ14" i="40"/>
  <c r="AR17" i="40" s="1"/>
  <c r="AP76" i="40"/>
  <c r="AQ42" i="42" l="1"/>
  <c r="AW75" i="51"/>
  <c r="AW83" i="51"/>
  <c r="AQ42" i="49"/>
  <c r="AW80" i="51"/>
  <c r="AQ42" i="46"/>
  <c r="AR14" i="32"/>
  <c r="AS17" i="32" s="1"/>
  <c r="AQ76" i="32"/>
  <c r="AW81" i="51"/>
  <c r="AQ42" i="47"/>
  <c r="AQ42" i="1"/>
  <c r="AW72" i="51"/>
  <c r="AR42" i="43"/>
  <c r="AX76" i="51"/>
  <c r="AW82" i="51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i="47" s="1"/>
  <c r="AP76" i="47"/>
  <c r="AP76" i="49"/>
  <c r="AQ14" i="49"/>
  <c r="AR17" i="49" s="1"/>
  <c r="AP76" i="43"/>
  <c r="AQ14" i="43"/>
  <c r="AR17" i="43" s="1"/>
  <c r="AP76" i="48"/>
  <c r="AQ14" i="48"/>
  <c r="AR17" i="48" s="1"/>
  <c r="AP76" i="42"/>
  <c r="AQ14" i="42"/>
  <c r="AR17" i="42" s="1"/>
  <c r="AQ14" i="41"/>
  <c r="AR17" i="41" s="1"/>
  <c r="AP76" i="41"/>
  <c r="AP76" i="1"/>
  <c r="AQ14" i="1"/>
  <c r="AQ17" i="1"/>
  <c r="AR56" i="32"/>
  <c r="AQ14" i="45"/>
  <c r="AR17" i="45" s="1"/>
  <c r="AP76" i="45"/>
  <c r="BF56" i="41"/>
  <c r="AR14" i="40"/>
  <c r="AS17" i="40" s="1"/>
  <c r="AQ76" i="40"/>
  <c r="AR14" i="44"/>
  <c r="AS17" i="44" s="1"/>
  <c r="AQ76" i="44"/>
  <c r="AQ14" i="46"/>
  <c r="AR17" i="46" s="1"/>
  <c r="AP76" i="46"/>
  <c r="AR42" i="42" l="1"/>
  <c r="AX75" i="51"/>
  <c r="AR42" i="49"/>
  <c r="AX83" i="51"/>
  <c r="AR42" i="46"/>
  <c r="AX80" i="51"/>
  <c r="AR76" i="32"/>
  <c r="AS14" i="32"/>
  <c r="AT17" i="32" s="1"/>
  <c r="AR42" i="47"/>
  <c r="AX81" i="51"/>
  <c r="AX72" i="51"/>
  <c r="AR42" i="1"/>
  <c r="AS42" i="44"/>
  <c r="AY78" i="51"/>
  <c r="AR42" i="40"/>
  <c r="AX77" i="51"/>
  <c r="AR42" i="32"/>
  <c r="AX73" i="51"/>
  <c r="AY79" i="51"/>
  <c r="AS42" i="45"/>
  <c r="AX82" i="51"/>
  <c r="AR42" i="48"/>
  <c r="AX74" i="51"/>
  <c r="AR42" i="41"/>
  <c r="AS42" i="43"/>
  <c r="AY76" i="51"/>
  <c r="AQ76" i="49"/>
  <c r="AR14" i="49"/>
  <c r="AS17" i="49" s="1"/>
  <c r="AQ76" i="47"/>
  <c r="AR14" i="47"/>
  <c r="AS17" i="47" s="1"/>
  <c r="AR17" i="1"/>
  <c r="AR14" i="43"/>
  <c r="AS17" i="43" s="1"/>
  <c r="AQ76" i="43"/>
  <c r="AR14" i="48"/>
  <c r="AS17" i="48" s="1"/>
  <c r="AQ76" i="48"/>
  <c r="AQ76" i="42"/>
  <c r="AR14" i="42"/>
  <c r="AS17" i="42" s="1"/>
  <c r="AR14" i="41"/>
  <c r="AS17" i="41" s="1"/>
  <c r="AQ76" i="41"/>
  <c r="AR14" i="45"/>
  <c r="AS17" i="45" s="1"/>
  <c r="AQ76" i="45"/>
  <c r="AS56" i="32"/>
  <c r="AQ76" i="1"/>
  <c r="AR14" i="1"/>
  <c r="BG56" i="41"/>
  <c r="AR14" i="46"/>
  <c r="AS17" i="46" s="1"/>
  <c r="AQ76" i="46"/>
  <c r="AS14" i="44"/>
  <c r="AT17" i="44" s="1"/>
  <c r="AR76" i="44"/>
  <c r="AS14" i="40"/>
  <c r="AT17" i="40" s="1"/>
  <c r="AR76" i="40"/>
  <c r="AS42" i="42" l="1"/>
  <c r="AY75" i="51"/>
  <c r="AY83" i="51"/>
  <c r="AS42" i="49"/>
  <c r="AS42" i="46"/>
  <c r="AY80" i="51"/>
  <c r="AS76" i="32"/>
  <c r="AT14" i="32"/>
  <c r="AU17" i="32" s="1"/>
  <c r="AS17" i="1"/>
  <c r="AY72" i="51"/>
  <c r="AS42" i="1"/>
  <c r="AY81" i="51"/>
  <c r="AS42" i="47"/>
  <c r="AZ76" i="51"/>
  <c r="AT42" i="43"/>
  <c r="AS42" i="48"/>
  <c r="AY82" i="51"/>
  <c r="AT42" i="45"/>
  <c r="AZ79" i="51"/>
  <c r="AY74" i="51"/>
  <c r="AS42" i="41"/>
  <c r="AS42" i="32"/>
  <c r="AY73" i="51"/>
  <c r="AY77" i="51"/>
  <c r="AS42" i="40"/>
  <c r="AZ78" i="51"/>
  <c r="AT42" i="44"/>
  <c r="AS14" i="47"/>
  <c r="AT17" i="47" s="1"/>
  <c r="AR76" i="47"/>
  <c r="AS14" i="49"/>
  <c r="AT17" i="49" s="1"/>
  <c r="AR76" i="49"/>
  <c r="AS14" i="43"/>
  <c r="AT17" i="43" s="1"/>
  <c r="AR76" i="43"/>
  <c r="AS14" i="48"/>
  <c r="AT17" i="48" s="1"/>
  <c r="AR76" i="48"/>
  <c r="AR76" i="42"/>
  <c r="AS14" i="42"/>
  <c r="AT17" i="42" s="1"/>
  <c r="AS14" i="41"/>
  <c r="AT17" i="41" s="1"/>
  <c r="AR76" i="41"/>
  <c r="AR76" i="1"/>
  <c r="AS14" i="1"/>
  <c r="AT17" i="1" s="1"/>
  <c r="AT56" i="32"/>
  <c r="AS14" i="45"/>
  <c r="AT17" i="45" s="1"/>
  <c r="AR76" i="45"/>
  <c r="BH56" i="41"/>
  <c r="AT14" i="40"/>
  <c r="AU17" i="40" s="1"/>
  <c r="AS76" i="40"/>
  <c r="AT14" i="44"/>
  <c r="AU17" i="44" s="1"/>
  <c r="AS76" i="44"/>
  <c r="AS14" i="46"/>
  <c r="AT17" i="46" s="1"/>
  <c r="AR76" i="46"/>
  <c r="AZ75" i="51" l="1"/>
  <c r="AT42" i="42"/>
  <c r="AZ83" i="51"/>
  <c r="AT42" i="49"/>
  <c r="AT42" i="46"/>
  <c r="AZ80" i="51"/>
  <c r="AT76" i="32"/>
  <c r="AU14" i="32"/>
  <c r="AV17" i="32" s="1"/>
  <c r="AT42" i="47"/>
  <c r="AZ81" i="51"/>
  <c r="AZ72" i="51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 i="51"/>
  <c r="AT42" i="48"/>
  <c r="AT14" i="49"/>
  <c r="AU17" i="49" s="1"/>
  <c r="AS76" i="49"/>
  <c r="AT14" i="47"/>
  <c r="AU17" i="47" s="1"/>
  <c r="AS76" i="47"/>
  <c r="AS76" i="43"/>
  <c r="AT14" i="43"/>
  <c r="AU17" i="43" s="1"/>
  <c r="AS76" i="48"/>
  <c r="AT14" i="48"/>
  <c r="AU17" i="48" s="1"/>
  <c r="AS76" i="42"/>
  <c r="AT14" i="42"/>
  <c r="AU17" i="42" s="1"/>
  <c r="AS76" i="41"/>
  <c r="AT14" i="41"/>
  <c r="AU17" i="41" s="1"/>
  <c r="AT14" i="45"/>
  <c r="AU17" i="45" s="1"/>
  <c r="AS76" i="45"/>
  <c r="AU56" i="32"/>
  <c r="AS76" i="1"/>
  <c r="AT14" i="1"/>
  <c r="AU17" i="1" s="1"/>
  <c r="BI56" i="41"/>
  <c r="AT14" i="46"/>
  <c r="AU17" i="46" s="1"/>
  <c r="AS76" i="46"/>
  <c r="AU14" i="44"/>
  <c r="AV17" i="44" s="1"/>
  <c r="AT76" i="44"/>
  <c r="AU14" i="40"/>
  <c r="AV17" i="40" s="1"/>
  <c r="AT76" i="40"/>
  <c r="AU42" i="42" l="1"/>
  <c r="BA75" i="51"/>
  <c r="AU42" i="49"/>
  <c r="BA83" i="51"/>
  <c r="BA80" i="51"/>
  <c r="AU42" i="46"/>
  <c r="AU76" i="32"/>
  <c r="AV14" i="32"/>
  <c r="AW17" i="32" s="1"/>
  <c r="BA72" i="51"/>
  <c r="AU42" i="1"/>
  <c r="BA81" i="51"/>
  <c r="AU42" i="47"/>
  <c r="BB79" i="51"/>
  <c r="AV42" i="45"/>
  <c r="BA74" i="51"/>
  <c r="AU42" i="41"/>
  <c r="AV42" i="43"/>
  <c r="BB76" i="51"/>
  <c r="BA73" i="51"/>
  <c r="AU42" i="32"/>
  <c r="BA82" i="51"/>
  <c r="AU42" i="48"/>
  <c r="BA77" i="51"/>
  <c r="AU42" i="40"/>
  <c r="AV42" i="44"/>
  <c r="BB78" i="51"/>
  <c r="AU14" i="47"/>
  <c r="AV17" i="47" s="1"/>
  <c r="AT76" i="47"/>
  <c r="AU14" i="49"/>
  <c r="AV17" i="49" s="1"/>
  <c r="AT76" i="49"/>
  <c r="AU14" i="43"/>
  <c r="AV17" i="43" s="1"/>
  <c r="AT76" i="43"/>
  <c r="AT76" i="48"/>
  <c r="AU14" i="48"/>
  <c r="AV17" i="48" s="1"/>
  <c r="AU14" i="42"/>
  <c r="AV17" i="42" s="1"/>
  <c r="AT76" i="42"/>
  <c r="AU14" i="41"/>
  <c r="AV17" i="41" s="1"/>
  <c r="AT76" i="41"/>
  <c r="AV56" i="32"/>
  <c r="AU14" i="45"/>
  <c r="AV17" i="45" s="1"/>
  <c r="AT76" i="45"/>
  <c r="AT76" i="1"/>
  <c r="AU14" i="1"/>
  <c r="AV17" i="1" s="1"/>
  <c r="B59" i="41"/>
  <c r="AV14" i="40"/>
  <c r="AW17" i="40" s="1"/>
  <c r="AU76" i="40"/>
  <c r="AV14" i="44"/>
  <c r="AW17" i="44" s="1"/>
  <c r="AU76" i="44"/>
  <c r="AU14" i="46"/>
  <c r="AV17" i="46" s="1"/>
  <c r="AT76" i="46"/>
  <c r="BB75" i="51" l="1"/>
  <c r="AV42" i="42"/>
  <c r="BB83" i="51"/>
  <c r="AV42" i="49"/>
  <c r="AV42" i="46"/>
  <c r="BB80" i="51"/>
  <c r="AV76" i="32"/>
  <c r="AW14" i="32"/>
  <c r="AX17" i="32" s="1"/>
  <c r="AV42" i="47"/>
  <c r="BB81" i="51"/>
  <c r="AV42" i="1"/>
  <c r="BB72" i="51"/>
  <c r="BC78" i="51"/>
  <c r="AW42" i="44"/>
  <c r="AV42" i="32"/>
  <c r="BB73" i="51"/>
  <c r="AV42" i="41"/>
  <c r="BB74" i="51"/>
  <c r="BC79" i="51"/>
  <c r="AW42" i="45"/>
  <c r="AV42" i="40"/>
  <c r="BB77" i="51"/>
  <c r="BB82" i="51"/>
  <c r="AV42" i="48"/>
  <c r="AW42" i="43"/>
  <c r="BC76" i="51"/>
  <c r="AU76" i="47"/>
  <c r="AV14" i="47"/>
  <c r="AW17" i="47" s="1"/>
  <c r="AU76" i="49"/>
  <c r="AV14" i="49"/>
  <c r="AW17" i="49" s="1"/>
  <c r="AV14" i="43"/>
  <c r="AW17" i="43" s="1"/>
  <c r="AU76" i="43"/>
  <c r="AV14" i="48"/>
  <c r="AW17" i="48" s="1"/>
  <c r="AU76" i="48"/>
  <c r="AV14" i="42"/>
  <c r="AW17" i="42" s="1"/>
  <c r="AU76" i="42"/>
  <c r="AV14" i="41"/>
  <c r="AW17" i="41" s="1"/>
  <c r="AU76" i="41"/>
  <c r="AU76" i="1"/>
  <c r="AV14" i="1"/>
  <c r="AW17" i="1" s="1"/>
  <c r="AV14" i="45"/>
  <c r="AW17" i="45" s="1"/>
  <c r="AU76" i="45"/>
  <c r="AW56" i="32"/>
  <c r="AV14" i="46"/>
  <c r="AW17" i="46" s="1"/>
  <c r="AU76" i="46"/>
  <c r="AW14" i="44"/>
  <c r="AX17" i="44" s="1"/>
  <c r="AV76" i="44"/>
  <c r="AW14" i="40"/>
  <c r="AX17" i="40" s="1"/>
  <c r="AV76" i="40"/>
  <c r="AW42" i="42" l="1"/>
  <c r="BC75" i="51"/>
  <c r="BC83" i="51"/>
  <c r="AW42" i="49"/>
  <c r="AW42" i="46"/>
  <c r="BC80" i="51"/>
  <c r="AX14" i="32"/>
  <c r="AY17" i="32" s="1"/>
  <c r="AW76" i="32"/>
  <c r="AW42" i="1"/>
  <c r="BC72" i="51"/>
  <c r="AW42" i="47"/>
  <c r="BC81" i="51"/>
  <c r="BD76" i="51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 i="49"/>
  <c r="AX17" i="49" s="1"/>
  <c r="AV76" i="47"/>
  <c r="AW14" i="47"/>
  <c r="AX17" i="47" s="1"/>
  <c r="AV76" i="43"/>
  <c r="AW14" i="43"/>
  <c r="AX17" i="43" s="1"/>
  <c r="AV76" i="48"/>
  <c r="AW14" i="48"/>
  <c r="AX17" i="48" s="1"/>
  <c r="AW14" i="42"/>
  <c r="AX17" i="42" s="1"/>
  <c r="AV76" i="42"/>
  <c r="AW14" i="41"/>
  <c r="AX17" i="41" s="1"/>
  <c r="AV76" i="41"/>
  <c r="AX56" i="32"/>
  <c r="AW14" i="45"/>
  <c r="AX17" i="45" s="1"/>
  <c r="AV76" i="45"/>
  <c r="AV76" i="1"/>
  <c r="AW14" i="1"/>
  <c r="AX17" i="1" s="1"/>
  <c r="AX14" i="40"/>
  <c r="AY17" i="40" s="1"/>
  <c r="AW76" i="40"/>
  <c r="AX14" i="44"/>
  <c r="AY17" i="44" s="1"/>
  <c r="AW76" i="44"/>
  <c r="AW14" i="46"/>
  <c r="AX17" i="46" s="1"/>
  <c r="AV76" i="46"/>
  <c r="BD75" i="51" l="1"/>
  <c r="AX42" i="42"/>
  <c r="BD83" i="51"/>
  <c r="AX42" i="49"/>
  <c r="BD80" i="51"/>
  <c r="AX42" i="46"/>
  <c r="AX76" i="32"/>
  <c r="AY14" i="32"/>
  <c r="AZ17" i="32" s="1"/>
  <c r="BD81" i="51"/>
  <c r="AX42" i="47"/>
  <c r="AX42" i="1"/>
  <c r="BD72" i="51"/>
  <c r="BE78" i="51"/>
  <c r="AY42" i="44"/>
  <c r="BD73" i="51"/>
  <c r="AX42" i="32"/>
  <c r="BD74" i="51"/>
  <c r="AX42" i="41"/>
  <c r="BD77" i="51"/>
  <c r="AX42" i="40"/>
  <c r="AY42" i="43"/>
  <c r="BE76" i="51"/>
  <c r="AY42" i="45"/>
  <c r="BE79" i="51"/>
  <c r="BD82" i="51"/>
  <c r="AX42" i="48"/>
  <c r="AW76" i="47"/>
  <c r="AX14" i="47"/>
  <c r="AY17" i="47" s="1"/>
  <c r="AX14" i="49"/>
  <c r="AY17" i="49" s="1"/>
  <c r="AW76" i="49"/>
  <c r="AX14" i="43"/>
  <c r="AY17" i="43" s="1"/>
  <c r="AW76" i="43"/>
  <c r="AX14" i="48"/>
  <c r="AY17" i="48" s="1"/>
  <c r="AW76" i="48"/>
  <c r="AW76" i="42"/>
  <c r="AX14" i="42"/>
  <c r="AY17" i="42" s="1"/>
  <c r="AW76" i="41"/>
  <c r="AX14" i="41"/>
  <c r="AY17" i="41" s="1"/>
  <c r="AW76" i="1"/>
  <c r="AX14" i="1"/>
  <c r="AY17" i="1" s="1"/>
  <c r="AX14" i="45"/>
  <c r="AY17" i="45" s="1"/>
  <c r="AW76" i="45"/>
  <c r="AY56" i="32"/>
  <c r="AX14" i="46"/>
  <c r="AY17" i="46" s="1"/>
  <c r="AW76" i="46"/>
  <c r="AY14" i="44"/>
  <c r="AZ17" i="44" s="1"/>
  <c r="AX76" i="44"/>
  <c r="AY14" i="40"/>
  <c r="AZ17" i="40" s="1"/>
  <c r="AX76" i="40"/>
  <c r="AY42" i="42" l="1"/>
  <c r="BE75" i="51"/>
  <c r="AY42" i="49"/>
  <c r="BE83" i="51"/>
  <c r="AY42" i="46"/>
  <c r="BE80" i="51"/>
  <c r="AY76" i="32"/>
  <c r="AZ14" i="32"/>
  <c r="BA17" i="32" s="1"/>
  <c r="BE81" i="51"/>
  <c r="AY42" i="47"/>
  <c r="AY42" i="1"/>
  <c r="BE72" i="51"/>
  <c r="BF79" i="51"/>
  <c r="AZ42" i="45"/>
  <c r="AY42" i="40"/>
  <c r="BE77" i="51"/>
  <c r="AY42" i="41"/>
  <c r="BE74" i="51"/>
  <c r="BE73" i="51"/>
  <c r="AY42" i="32"/>
  <c r="BF78" i="51"/>
  <c r="AZ42" i="44"/>
  <c r="AY42" i="48"/>
  <c r="BE82" i="51"/>
  <c r="BF76" i="51"/>
  <c r="AZ42" i="43"/>
  <c r="AY14" i="49"/>
  <c r="AZ17" i="49" s="1"/>
  <c r="AX76" i="49"/>
  <c r="AX76" i="47"/>
  <c r="AY14" i="47"/>
  <c r="AZ17" i="47" s="1"/>
  <c r="AY14" i="43"/>
  <c r="AZ17" i="43" s="1"/>
  <c r="AX76" i="43"/>
  <c r="AY14" i="48"/>
  <c r="AZ17" i="48" s="1"/>
  <c r="AX76" i="48"/>
  <c r="AX76" i="42"/>
  <c r="AY14" i="42"/>
  <c r="AZ17" i="42" s="1"/>
  <c r="AY14" i="41"/>
  <c r="AZ17" i="41" s="1"/>
  <c r="AX76" i="41"/>
  <c r="AZ56" i="32"/>
  <c r="AY14" i="45"/>
  <c r="AZ17" i="45" s="1"/>
  <c r="AX76" i="45"/>
  <c r="AY14" i="1"/>
  <c r="AX76" i="1"/>
  <c r="AZ14" i="40"/>
  <c r="BA17" i="40" s="1"/>
  <c r="AY76" i="40"/>
  <c r="AZ14" i="44"/>
  <c r="BA17" i="44" s="1"/>
  <c r="AY76" i="44"/>
  <c r="AY14" i="46"/>
  <c r="AZ17" i="46" s="1"/>
  <c r="AX76" i="46"/>
  <c r="AZ42" i="42" l="1"/>
  <c r="BF75" i="51"/>
  <c r="BF83" i="51"/>
  <c r="AZ42" i="49"/>
  <c r="BF80" i="51"/>
  <c r="AZ42" i="46"/>
  <c r="BA14" i="32"/>
  <c r="BB17" i="32" s="1"/>
  <c r="AZ76" i="32"/>
  <c r="BF81" i="51"/>
  <c r="AZ42" i="47"/>
  <c r="BF72" i="51"/>
  <c r="AZ42" i="1"/>
  <c r="BF82" i="51"/>
  <c r="AZ42" i="48"/>
  <c r="BG78" i="51"/>
  <c r="BA42" i="44"/>
  <c r="AZ42" i="32"/>
  <c r="BF73" i="51"/>
  <c r="BG79" i="51"/>
  <c r="BA42" i="45"/>
  <c r="BG76" i="51"/>
  <c r="BA42" i="43"/>
  <c r="BF74" i="51"/>
  <c r="AZ42" i="41"/>
  <c r="AZ42" i="40"/>
  <c r="BF77" i="51"/>
  <c r="AZ14" i="47"/>
  <c r="BA17" i="47" s="1"/>
  <c r="AY76" i="47"/>
  <c r="AZ14" i="49"/>
  <c r="BA17" i="49" s="1"/>
  <c r="AY76" i="49"/>
  <c r="AZ14" i="43"/>
  <c r="BA17" i="43" s="1"/>
  <c r="AY76" i="43"/>
  <c r="AZ14" i="48"/>
  <c r="BA17" i="48" s="1"/>
  <c r="AY76" i="48"/>
  <c r="AY76" i="42"/>
  <c r="AZ14" i="42"/>
  <c r="BA17" i="42" s="1"/>
  <c r="AZ14" i="41"/>
  <c r="BA17" i="41" s="1"/>
  <c r="AY76" i="41"/>
  <c r="AY76" i="1"/>
  <c r="AZ14" i="1"/>
  <c r="AZ17" i="1"/>
  <c r="AZ14" i="45"/>
  <c r="BA17" i="45" s="1"/>
  <c r="AY76" i="45"/>
  <c r="BA56" i="32"/>
  <c r="AZ14" i="46"/>
  <c r="BA17" i="46" s="1"/>
  <c r="AY76" i="46"/>
  <c r="BA14" i="44"/>
  <c r="BB17" i="44" s="1"/>
  <c r="AZ76" i="44"/>
  <c r="BA14" i="40"/>
  <c r="BB17" i="40" s="1"/>
  <c r="AZ76" i="40"/>
  <c r="BG75" i="51" l="1"/>
  <c r="BA42" i="42"/>
  <c r="BA42" i="49"/>
  <c r="BG83" i="51"/>
  <c r="BA42" i="46"/>
  <c r="BG80" i="51"/>
  <c r="BB14" i="32"/>
  <c r="BC17" i="32" s="1"/>
  <c r="BA76" i="32"/>
  <c r="BA42" i="1"/>
  <c r="BG72" i="51"/>
  <c r="BA42" i="47"/>
  <c r="BG81" i="51"/>
  <c r="BG77" i="51"/>
  <c r="BA42" i="40"/>
  <c r="BB42" i="45"/>
  <c r="BH79" i="51"/>
  <c r="BH78" i="51"/>
  <c r="BB42" i="44"/>
  <c r="BG82" i="51"/>
  <c r="BA42" i="48"/>
  <c r="BG74" i="51"/>
  <c r="BA42" i="41"/>
  <c r="BH76" i="51"/>
  <c r="BB42" i="43"/>
  <c r="BA42" i="32"/>
  <c r="BG73" i="51"/>
  <c r="AZ76" i="49"/>
  <c r="BA14" i="49"/>
  <c r="BB17" i="49" s="1"/>
  <c r="BA14" i="47"/>
  <c r="BB17" i="47" s="1"/>
  <c r="AZ76" i="47"/>
  <c r="BA17" i="1"/>
  <c r="AZ76" i="43"/>
  <c r="BA14" i="43"/>
  <c r="BB17" i="43" s="1"/>
  <c r="AZ76" i="48"/>
  <c r="BA14" i="48"/>
  <c r="BB17" i="48" s="1"/>
  <c r="AZ76" i="42"/>
  <c r="BA14" i="42"/>
  <c r="BB17" i="42" s="1"/>
  <c r="BA14" i="41"/>
  <c r="BB17" i="41" s="1"/>
  <c r="AZ76" i="41"/>
  <c r="BB56" i="32"/>
  <c r="BA14" i="45"/>
  <c r="BB17" i="45" s="1"/>
  <c r="AZ76" i="45"/>
  <c r="AZ76" i="1"/>
  <c r="BA14" i="1"/>
  <c r="BB14" i="40"/>
  <c r="BC17" i="40" s="1"/>
  <c r="BA76" i="40"/>
  <c r="BB14" i="44"/>
  <c r="BC17" i="44" s="1"/>
  <c r="BA76" i="44"/>
  <c r="BA14" i="46"/>
  <c r="BB17" i="46" s="1"/>
  <c r="AZ76" i="46"/>
  <c r="BH75" i="51" l="1"/>
  <c r="BB42" i="42"/>
  <c r="BH83" i="51"/>
  <c r="BB42" i="49"/>
  <c r="BB42" i="46"/>
  <c r="BH80" i="51"/>
  <c r="BB76" i="32"/>
  <c r="BC14" i="32"/>
  <c r="BD17" i="32" s="1"/>
  <c r="BB42" i="47"/>
  <c r="BH81" i="51"/>
  <c r="BH72" i="51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i="47" s="1"/>
  <c r="BA76" i="47"/>
  <c r="BA76" i="49"/>
  <c r="BB14" i="49"/>
  <c r="BC17" i="49" s="1"/>
  <c r="BB17" i="1"/>
  <c r="BB14" i="43"/>
  <c r="BC17" i="43" s="1"/>
  <c r="BA76" i="43"/>
  <c r="BB14" i="48"/>
  <c r="BC17" i="48" s="1"/>
  <c r="BA76" i="48"/>
  <c r="BB14" i="42"/>
  <c r="BC17" i="42" s="1"/>
  <c r="BA76" i="42"/>
  <c r="BA76" i="41"/>
  <c r="BB14" i="41"/>
  <c r="BC17" i="41" s="1"/>
  <c r="BA76" i="1"/>
  <c r="BB14" i="1"/>
  <c r="BB14" i="45"/>
  <c r="BC17" i="45" s="1"/>
  <c r="BA76" i="45"/>
  <c r="BC56" i="32"/>
  <c r="BB14" i="46"/>
  <c r="BC17" i="46" s="1"/>
  <c r="BA76" i="46"/>
  <c r="BC14" i="44"/>
  <c r="BD17" i="44" s="1"/>
  <c r="BB76" i="44"/>
  <c r="BC14" i="40"/>
  <c r="BD17" i="40" s="1"/>
  <c r="BB76" i="40"/>
  <c r="BC42" i="42" l="1"/>
  <c r="BI75" i="51"/>
  <c r="BC42" i="49"/>
  <c r="BI83" i="51"/>
  <c r="BC42" i="46"/>
  <c r="BI80" i="51"/>
  <c r="BD14" i="32"/>
  <c r="BE17" i="32" s="1"/>
  <c r="BC76" i="32"/>
  <c r="BI72" i="51"/>
  <c r="BC42" i="1"/>
  <c r="BC42" i="47"/>
  <c r="BI81" i="51"/>
  <c r="BD42" i="45"/>
  <c r="BJ79" i="51"/>
  <c r="BI74" i="51"/>
  <c r="BC42" i="41"/>
  <c r="BD42" i="43"/>
  <c r="BJ76" i="51"/>
  <c r="BI77" i="51"/>
  <c r="BC42" i="40"/>
  <c r="BJ78" i="51"/>
  <c r="BD42" i="44"/>
  <c r="BC42" i="48"/>
  <c r="BI82" i="51"/>
  <c r="BI73" i="51"/>
  <c r="BC42" i="32"/>
  <c r="BB76" i="47"/>
  <c r="BC14" i="47"/>
  <c r="BD17" i="47" s="1"/>
  <c r="BC14" i="49"/>
  <c r="BD17" i="49" s="1"/>
  <c r="BB76" i="49"/>
  <c r="BC17" i="1"/>
  <c r="BB76" i="43"/>
  <c r="BC14" i="43"/>
  <c r="BD17" i="43" s="1"/>
  <c r="BC14" i="48"/>
  <c r="BD17" i="48" s="1"/>
  <c r="BB76" i="48"/>
  <c r="BC14" i="42"/>
  <c r="BD17" i="42" s="1"/>
  <c r="BB76" i="42"/>
  <c r="BC14" i="41"/>
  <c r="BD17" i="41" s="1"/>
  <c r="BB76" i="41"/>
  <c r="BD56" i="32"/>
  <c r="BC14" i="45"/>
  <c r="BD17" i="45" s="1"/>
  <c r="BB76" i="45"/>
  <c r="BB76" i="1"/>
  <c r="BC14" i="1"/>
  <c r="BD14" i="40"/>
  <c r="BE17" i="40" s="1"/>
  <c r="BC76" i="40"/>
  <c r="BD14" i="44"/>
  <c r="BE17" i="44" s="1"/>
  <c r="BC76" i="44"/>
  <c r="BC14" i="46"/>
  <c r="BD17" i="46" s="1"/>
  <c r="BB76" i="46"/>
  <c r="BD42" i="42" l="1"/>
  <c r="BJ75" i="51"/>
  <c r="BD42" i="49"/>
  <c r="BJ83" i="51"/>
  <c r="BD42" i="46"/>
  <c r="BJ80" i="51"/>
  <c r="BD76" i="32"/>
  <c r="BE14" i="32"/>
  <c r="BF17" i="32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 i="51"/>
  <c r="BE42" i="43"/>
  <c r="BE42" i="45"/>
  <c r="BK79" i="51"/>
  <c r="BD14" i="49"/>
  <c r="BE17" i="49" s="1"/>
  <c r="BC76" i="49"/>
  <c r="BD14" i="47"/>
  <c r="BE17" i="47" s="1"/>
  <c r="BC76" i="47"/>
  <c r="BC76" i="43"/>
  <c r="BD14" i="43"/>
  <c r="BE17" i="43" s="1"/>
  <c r="BD14" i="48"/>
  <c r="BE17" i="48" s="1"/>
  <c r="BC76" i="48"/>
  <c r="BC76" i="42"/>
  <c r="BD14" i="42"/>
  <c r="BE17" i="42" s="1"/>
  <c r="BD14" i="41"/>
  <c r="BE17" i="41" s="1"/>
  <c r="BC76" i="41"/>
  <c r="BD14" i="45"/>
  <c r="BE17" i="45" s="1"/>
  <c r="BC76" i="45"/>
  <c r="BE56" i="32"/>
  <c r="BC76" i="1"/>
  <c r="BD14" i="1"/>
  <c r="BD14" i="46"/>
  <c r="BE17" i="46" s="1"/>
  <c r="BC76" i="46"/>
  <c r="BE14" i="44"/>
  <c r="BF17" i="44" s="1"/>
  <c r="BD76" i="44"/>
  <c r="BE14" i="40"/>
  <c r="BF17" i="40" s="1"/>
  <c r="BD76" i="40"/>
  <c r="BE17" i="1" l="1"/>
  <c r="BE42" i="42"/>
  <c r="BK75" i="51"/>
  <c r="BK83" i="51"/>
  <c r="BE42" i="49"/>
  <c r="BK80" i="51"/>
  <c r="BE42" i="46"/>
  <c r="BF14" i="32"/>
  <c r="BG17" i="32" s="1"/>
  <c r="BE76" i="32"/>
  <c r="BE42" i="47"/>
  <c r="BK81" i="51"/>
  <c r="BK72" i="51"/>
  <c r="BE42" i="1"/>
  <c r="BF42" i="45"/>
  <c r="BL79" i="51"/>
  <c r="BE42" i="40"/>
  <c r="BK77" i="51"/>
  <c r="BF42" i="44"/>
  <c r="BL78" i="51"/>
  <c r="BF42" i="43"/>
  <c r="BL76" i="51"/>
  <c r="BE42" i="32"/>
  <c r="BK73" i="51"/>
  <c r="BK74" i="51"/>
  <c r="BE42" i="41"/>
  <c r="BE42" i="48"/>
  <c r="BK82" i="51"/>
  <c r="BD76" i="47"/>
  <c r="BE14" i="47"/>
  <c r="BF17" i="47" s="1"/>
  <c r="BE14" i="49"/>
  <c r="BF17" i="49" s="1"/>
  <c r="BD76" i="49"/>
  <c r="BE14" i="43"/>
  <c r="BF17" i="43" s="1"/>
  <c r="BD76" i="43"/>
  <c r="BE14" i="48"/>
  <c r="BF17" i="48" s="1"/>
  <c r="BD76" i="48"/>
  <c r="BD76" i="42"/>
  <c r="BE14" i="42"/>
  <c r="BF17" i="42" s="1"/>
  <c r="BE14" i="41"/>
  <c r="BF17" i="41" s="1"/>
  <c r="BD76" i="41"/>
  <c r="BD76" i="1"/>
  <c r="BE14" i="1"/>
  <c r="BF17" i="1" s="1"/>
  <c r="BF56" i="32"/>
  <c r="BE14" i="45"/>
  <c r="BF17" i="45" s="1"/>
  <c r="BD76" i="45"/>
  <c r="BF14" i="40"/>
  <c r="BG17" i="40" s="1"/>
  <c r="BE76" i="40"/>
  <c r="BF14" i="44"/>
  <c r="BG17" i="44" s="1"/>
  <c r="BE76" i="44"/>
  <c r="BE14" i="46"/>
  <c r="BF17" i="46" s="1"/>
  <c r="BD76" i="46"/>
  <c r="BF42" i="42" l="1"/>
  <c r="BL75" i="51"/>
  <c r="BF42" i="49"/>
  <c r="BL83" i="51"/>
  <c r="BF42" i="46"/>
  <c r="BL80" i="51"/>
  <c r="BF76" i="32"/>
  <c r="BG14" i="32"/>
  <c r="BH17" i="32" s="1"/>
  <c r="BF42" i="1"/>
  <c r="BL72" i="51"/>
  <c r="BL81" i="51"/>
  <c r="BF42" i="47"/>
  <c r="BF42" i="48"/>
  <c r="BL82" i="51"/>
  <c r="BF42" i="32"/>
  <c r="BL73" i="51"/>
  <c r="BM76" i="51"/>
  <c r="BG42" i="43"/>
  <c r="BL74" i="51"/>
  <c r="BF42" i="41"/>
  <c r="BG42" i="44"/>
  <c r="BM78" i="51"/>
  <c r="BF42" i="40"/>
  <c r="BL77" i="51"/>
  <c r="BM79" i="51"/>
  <c r="BG42" i="45"/>
  <c r="BE76" i="49"/>
  <c r="BF14" i="49"/>
  <c r="BG17" i="49" s="1"/>
  <c r="BF14" i="47"/>
  <c r="BG17" i="47" s="1"/>
  <c r="BE76" i="47"/>
  <c r="BF14" i="43"/>
  <c r="BG17" i="43" s="1"/>
  <c r="BE76" i="43"/>
  <c r="BF14" i="48"/>
  <c r="BG17" i="48" s="1"/>
  <c r="BE76" i="48"/>
  <c r="BE76" i="42"/>
  <c r="BF14" i="42"/>
  <c r="BG17" i="42" s="1"/>
  <c r="BE76" i="41"/>
  <c r="BF14" i="41"/>
  <c r="BG17" i="41" s="1"/>
  <c r="BF14" i="45"/>
  <c r="BG17" i="45" s="1"/>
  <c r="BE76" i="45"/>
  <c r="BG56" i="32"/>
  <c r="BE76" i="1"/>
  <c r="BF14" i="1"/>
  <c r="BG17" i="1" s="1"/>
  <c r="BF14" i="46"/>
  <c r="BG17" i="46" s="1"/>
  <c r="BE76" i="46"/>
  <c r="BG14" i="44"/>
  <c r="BH17" i="44" s="1"/>
  <c r="BF76" i="44"/>
  <c r="BG14" i="40"/>
  <c r="BH17" i="40" s="1"/>
  <c r="BF76" i="40"/>
  <c r="BG42" i="42" l="1"/>
  <c r="BM75" i="51"/>
  <c r="BM83" i="51"/>
  <c r="BG42" i="49"/>
  <c r="BM80" i="51"/>
  <c r="BG42" i="46"/>
  <c r="BG76" i="32"/>
  <c r="BH14" i="32"/>
  <c r="BI17" i="32" s="1"/>
  <c r="BG42" i="47"/>
  <c r="BM81" i="51"/>
  <c r="BG42" i="1"/>
  <c r="BM72" i="51"/>
  <c r="BN79" i="51"/>
  <c r="BI42" i="45" s="1"/>
  <c r="BH42" i="45"/>
  <c r="BM74" i="51"/>
  <c r="BG42" i="41"/>
  <c r="BN76" i="51"/>
  <c r="BI42" i="43" s="1"/>
  <c r="BH42" i="43"/>
  <c r="BM77" i="51"/>
  <c r="BG42" i="40"/>
  <c r="BH42" i="44"/>
  <c r="BN78" i="51"/>
  <c r="BI42" i="44" s="1"/>
  <c r="BM73" i="51"/>
  <c r="BG42" i="32"/>
  <c r="BM82" i="51"/>
  <c r="BG42" i="48"/>
  <c r="BF76" i="47"/>
  <c r="BG14" i="47"/>
  <c r="BH17" i="47" s="1"/>
  <c r="BG14" i="49"/>
  <c r="BH17" i="49" s="1"/>
  <c r="BF76" i="49"/>
  <c r="BG14" i="43"/>
  <c r="BH17" i="43" s="1"/>
  <c r="BF76" i="43"/>
  <c r="BF76" i="48"/>
  <c r="BG14" i="48"/>
  <c r="BH17" i="48" s="1"/>
  <c r="BF76" i="42"/>
  <c r="BG14" i="42"/>
  <c r="BH17" i="42" s="1"/>
  <c r="BG14" i="41"/>
  <c r="BH17" i="41" s="1"/>
  <c r="BF76" i="41"/>
  <c r="BF76" i="1"/>
  <c r="BG14" i="1"/>
  <c r="BH17" i="1" s="1"/>
  <c r="BH56" i="32"/>
  <c r="BG14" i="45"/>
  <c r="BH17" i="45" s="1"/>
  <c r="BF76" i="45"/>
  <c r="BH14" i="40"/>
  <c r="BI17" i="40" s="1"/>
  <c r="BG76" i="40"/>
  <c r="BH14" i="44"/>
  <c r="BI17" i="44" s="1"/>
  <c r="BG76" i="44"/>
  <c r="BG14" i="46"/>
  <c r="BH17" i="46" s="1"/>
  <c r="BF76" i="46"/>
  <c r="BH42" i="42" l="1"/>
  <c r="BN75" i="51"/>
  <c r="BI42" i="42" s="1"/>
  <c r="BN83" i="51"/>
  <c r="BI42" i="49" s="1"/>
  <c r="BH42" i="49"/>
  <c r="BH42" i="46"/>
  <c r="BN80" i="51"/>
  <c r="BI42" i="46" s="1"/>
  <c r="BH76" i="32"/>
  <c r="BI14" i="32"/>
  <c r="BI76" i="32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 i="32"/>
  <c r="BH42" i="40"/>
  <c r="BN77" i="51"/>
  <c r="BI42" i="40" s="1"/>
  <c r="BH42" i="41"/>
  <c r="BN74" i="51"/>
  <c r="BI42" i="41" s="1"/>
  <c r="BH14" i="49"/>
  <c r="BI17" i="49" s="1"/>
  <c r="BG76" i="49"/>
  <c r="BG76" i="47"/>
  <c r="BH14" i="47"/>
  <c r="BI17" i="47" s="1"/>
  <c r="BG76" i="43"/>
  <c r="BH14" i="43"/>
  <c r="BI17" i="43" s="1"/>
  <c r="BH14" i="48"/>
  <c r="BI17" i="48" s="1"/>
  <c r="BG76" i="48"/>
  <c r="BH14" i="42"/>
  <c r="BI17" i="42" s="1"/>
  <c r="BG76" i="42"/>
  <c r="BH14" i="41"/>
  <c r="BI17" i="41" s="1"/>
  <c r="BG76" i="41"/>
  <c r="BH14" i="45"/>
  <c r="BI17" i="45" s="1"/>
  <c r="BG76" i="45"/>
  <c r="BI56" i="32"/>
  <c r="BG76" i="1"/>
  <c r="BH14" i="1"/>
  <c r="BH14" i="46"/>
  <c r="BI17" i="46" s="1"/>
  <c r="BG76" i="46"/>
  <c r="BI14" i="44"/>
  <c r="BI76" i="44" s="1"/>
  <c r="BH76" i="44"/>
  <c r="BI14" i="40"/>
  <c r="BI76" i="40" s="1"/>
  <c r="BH76" i="40"/>
  <c r="BJ17" i="32" l="1"/>
  <c r="BK17" i="32" s="1"/>
  <c r="BL17" i="32" s="1"/>
  <c r="BM17" i="32" s="1"/>
  <c r="BN17" i="32" s="1"/>
  <c r="BJ17" i="44"/>
  <c r="BK17" i="44" s="1"/>
  <c r="BL17" i="44" s="1"/>
  <c r="BM17" i="44" s="1"/>
  <c r="BN17" i="44" s="1"/>
  <c r="BO17" i="44" s="1"/>
  <c r="BP17" i="44" s="1"/>
  <c r="BQ17" i="44" s="1"/>
  <c r="BR17" i="44" s="1"/>
  <c r="BS17" i="44" s="1"/>
  <c r="BT17" i="44" s="1"/>
  <c r="BU17" i="44" s="1"/>
  <c r="BV17" i="44" s="1"/>
  <c r="BW17" i="44" s="1"/>
  <c r="BX17" i="44" s="1"/>
  <c r="BY17" i="44" s="1"/>
  <c r="BZ17" i="44" s="1"/>
  <c r="CA17" i="44" s="1"/>
  <c r="CB17" i="44" s="1"/>
  <c r="CC17" i="44" s="1"/>
  <c r="CD17" i="44" s="1"/>
  <c r="CE17" i="44" s="1"/>
  <c r="CF17" i="44" s="1"/>
  <c r="CG17" i="44" s="1"/>
  <c r="CH17" i="44" s="1"/>
  <c r="CI17" i="44" s="1"/>
  <c r="CJ17" i="44" s="1"/>
  <c r="CK17" i="44" s="1"/>
  <c r="CL17" i="44" s="1"/>
  <c r="CM17" i="44" s="1"/>
  <c r="CN17" i="44" s="1"/>
  <c r="CO17" i="44" s="1"/>
  <c r="CP17" i="44" s="1"/>
  <c r="CQ17" i="44" s="1"/>
  <c r="CR17" i="44" s="1"/>
  <c r="CS17" i="44" s="1"/>
  <c r="CT17" i="44" s="1"/>
  <c r="CU17" i="44" s="1"/>
  <c r="CV17" i="44" s="1"/>
  <c r="CW17" i="44" s="1"/>
  <c r="CX17" i="44" s="1"/>
  <c r="CY17" i="44" s="1"/>
  <c r="BJ17" i="40"/>
  <c r="BK17" i="40" s="1"/>
  <c r="BL17" i="40" s="1"/>
  <c r="BM17" i="40" s="1"/>
  <c r="BN17" i="40" s="1"/>
  <c r="BO17" i="40" s="1"/>
  <c r="BP17" i="40" s="1"/>
  <c r="BQ17" i="40" s="1"/>
  <c r="BR17" i="40" s="1"/>
  <c r="BS17" i="40" s="1"/>
  <c r="BT17" i="40" s="1"/>
  <c r="BU17" i="40" s="1"/>
  <c r="BV17" i="40" s="1"/>
  <c r="BW17" i="40" s="1"/>
  <c r="BX17" i="40" s="1"/>
  <c r="BY17" i="40" s="1"/>
  <c r="BZ17" i="40" s="1"/>
  <c r="CA17" i="40" s="1"/>
  <c r="CB17" i="40" s="1"/>
  <c r="CC17" i="40" s="1"/>
  <c r="CD17" i="40" s="1"/>
  <c r="CE17" i="40" s="1"/>
  <c r="CF17" i="40" s="1"/>
  <c r="CG17" i="40" s="1"/>
  <c r="CH17" i="40" s="1"/>
  <c r="CI17" i="40" s="1"/>
  <c r="CJ17" i="40" s="1"/>
  <c r="CK17" i="40" s="1"/>
  <c r="CL17" i="40" s="1"/>
  <c r="CM17" i="40" s="1"/>
  <c r="CN17" i="40" s="1"/>
  <c r="CO17" i="40" s="1"/>
  <c r="CP17" i="40" s="1"/>
  <c r="CQ17" i="40" s="1"/>
  <c r="CR17" i="40" s="1"/>
  <c r="CS17" i="40" s="1"/>
  <c r="CT17" i="40" s="1"/>
  <c r="CU17" i="40" s="1"/>
  <c r="CV17" i="40" s="1"/>
  <c r="CW17" i="40" s="1"/>
  <c r="CX17" i="40" s="1"/>
  <c r="CY17" i="40" s="1"/>
  <c r="BI14" i="47"/>
  <c r="BI76" i="47" s="1"/>
  <c r="BH76" i="47"/>
  <c r="BI14" i="49"/>
  <c r="BI76" i="49" s="1"/>
  <c r="BH76" i="49"/>
  <c r="BI14" i="43"/>
  <c r="BI76" i="43" s="1"/>
  <c r="BH76" i="43"/>
  <c r="BH76" i="48"/>
  <c r="BI14" i="48"/>
  <c r="BI76" i="48" s="1"/>
  <c r="BH76" i="42"/>
  <c r="BI14" i="42"/>
  <c r="BI76" i="42" s="1"/>
  <c r="BI14" i="41"/>
  <c r="BI76" i="41" s="1"/>
  <c r="BH76" i="41"/>
  <c r="BH76" i="1"/>
  <c r="BI14" i="1"/>
  <c r="BJ14" i="1" s="1"/>
  <c r="BI17" i="1"/>
  <c r="B59" i="32"/>
  <c r="BI14" i="45"/>
  <c r="BI76" i="45" s="1"/>
  <c r="BH76" i="45"/>
  <c r="BH76" i="46"/>
  <c r="BI14" i="46"/>
  <c r="BI76" i="46" s="1"/>
  <c r="BJ17" i="1" l="1"/>
  <c r="BJ17" i="43"/>
  <c r="BK17" i="43" s="1"/>
  <c r="BL17" i="43" s="1"/>
  <c r="BM17" i="43" s="1"/>
  <c r="BN17" i="43" s="1"/>
  <c r="BO17" i="43" s="1"/>
  <c r="BP17" i="43" s="1"/>
  <c r="BQ17" i="43" s="1"/>
  <c r="BR17" i="43" s="1"/>
  <c r="BS17" i="43" s="1"/>
  <c r="BT17" i="43" s="1"/>
  <c r="BU17" i="43" s="1"/>
  <c r="BV17" i="43" s="1"/>
  <c r="BW17" i="43" s="1"/>
  <c r="BX17" i="43" s="1"/>
  <c r="BY17" i="43" s="1"/>
  <c r="BZ17" i="43" s="1"/>
  <c r="CA17" i="43" s="1"/>
  <c r="CB17" i="43" s="1"/>
  <c r="CC17" i="43" s="1"/>
  <c r="CD17" i="43" s="1"/>
  <c r="CE17" i="43" s="1"/>
  <c r="CF17" i="43" s="1"/>
  <c r="CG17" i="43" s="1"/>
  <c r="CH17" i="43" s="1"/>
  <c r="CI17" i="43" s="1"/>
  <c r="CJ17" i="43" s="1"/>
  <c r="CK17" i="43" s="1"/>
  <c r="CL17" i="43" s="1"/>
  <c r="CM17" i="43" s="1"/>
  <c r="CN17" i="43" s="1"/>
  <c r="CO17" i="43" s="1"/>
  <c r="CP17" i="43" s="1"/>
  <c r="CQ17" i="43" s="1"/>
  <c r="CR17" i="43" s="1"/>
  <c r="CS17" i="43" s="1"/>
  <c r="CT17" i="43" s="1"/>
  <c r="CU17" i="43" s="1"/>
  <c r="CV17" i="43" s="1"/>
  <c r="CW17" i="43" s="1"/>
  <c r="CX17" i="43" s="1"/>
  <c r="CY17" i="43" s="1"/>
  <c r="BJ17" i="45"/>
  <c r="BK17" i="45" s="1"/>
  <c r="BL17" i="45" s="1"/>
  <c r="BM17" i="45" s="1"/>
  <c r="BN17" i="45" s="1"/>
  <c r="BO17" i="45" s="1"/>
  <c r="BP17" i="45" s="1"/>
  <c r="BQ17" i="45" s="1"/>
  <c r="BR17" i="45" s="1"/>
  <c r="BS17" i="45" s="1"/>
  <c r="BT17" i="45" s="1"/>
  <c r="BU17" i="45" s="1"/>
  <c r="BV17" i="45" s="1"/>
  <c r="BW17" i="45" s="1"/>
  <c r="BX17" i="45" s="1"/>
  <c r="BY17" i="45" s="1"/>
  <c r="BZ17" i="45" s="1"/>
  <c r="CA17" i="45" s="1"/>
  <c r="CB17" i="45" s="1"/>
  <c r="CC17" i="45" s="1"/>
  <c r="CD17" i="45" s="1"/>
  <c r="CE17" i="45" s="1"/>
  <c r="CF17" i="45" s="1"/>
  <c r="CG17" i="45" s="1"/>
  <c r="CH17" i="45" s="1"/>
  <c r="CI17" i="45" s="1"/>
  <c r="CJ17" i="45" s="1"/>
  <c r="CK17" i="45" s="1"/>
  <c r="CL17" i="45" s="1"/>
  <c r="CM17" i="45" s="1"/>
  <c r="CN17" i="45" s="1"/>
  <c r="CO17" i="45" s="1"/>
  <c r="CP17" i="45" s="1"/>
  <c r="CQ17" i="45" s="1"/>
  <c r="CR17" i="45" s="1"/>
  <c r="CS17" i="45" s="1"/>
  <c r="CT17" i="45" s="1"/>
  <c r="CU17" i="45" s="1"/>
  <c r="CV17" i="45" s="1"/>
  <c r="CW17" i="45" s="1"/>
  <c r="CX17" i="45" s="1"/>
  <c r="CY17" i="45" s="1"/>
  <c r="BJ17" i="48"/>
  <c r="BK17" i="48" s="1"/>
  <c r="BL17" i="48" s="1"/>
  <c r="BM17" i="48" s="1"/>
  <c r="BN17" i="48" s="1"/>
  <c r="BO17" i="48" s="1"/>
  <c r="BP17" i="48" s="1"/>
  <c r="BQ17" i="48" s="1"/>
  <c r="BR17" i="48" s="1"/>
  <c r="BS17" i="48" s="1"/>
  <c r="BT17" i="48" s="1"/>
  <c r="BU17" i="48" s="1"/>
  <c r="BV17" i="48" s="1"/>
  <c r="BW17" i="48" s="1"/>
  <c r="BX17" i="48" s="1"/>
  <c r="BY17" i="48" s="1"/>
  <c r="BZ17" i="48" s="1"/>
  <c r="CA17" i="48" s="1"/>
  <c r="CB17" i="48" s="1"/>
  <c r="CC17" i="48" s="1"/>
  <c r="CD17" i="48" s="1"/>
  <c r="CE17" i="48" s="1"/>
  <c r="CF17" i="48" s="1"/>
  <c r="CG17" i="48" s="1"/>
  <c r="CH17" i="48" s="1"/>
  <c r="CI17" i="48" s="1"/>
  <c r="CJ17" i="48" s="1"/>
  <c r="CK17" i="48" s="1"/>
  <c r="CL17" i="48" s="1"/>
  <c r="CM17" i="48" s="1"/>
  <c r="CN17" i="48" s="1"/>
  <c r="CO17" i="48" s="1"/>
  <c r="CP17" i="48" s="1"/>
  <c r="CQ17" i="48" s="1"/>
  <c r="CR17" i="48" s="1"/>
  <c r="CS17" i="48" s="1"/>
  <c r="CT17" i="48" s="1"/>
  <c r="CU17" i="48" s="1"/>
  <c r="CV17" i="48" s="1"/>
  <c r="CW17" i="48" s="1"/>
  <c r="CX17" i="48" s="1"/>
  <c r="CY17" i="48" s="1"/>
  <c r="BJ17" i="41"/>
  <c r="BK17" i="41" s="1"/>
  <c r="BL17" i="41" s="1"/>
  <c r="BM17" i="41" s="1"/>
  <c r="BN17" i="41" s="1"/>
  <c r="BO17" i="41" s="1"/>
  <c r="BP17" i="41" s="1"/>
  <c r="BQ17" i="41" s="1"/>
  <c r="BR17" i="41" s="1"/>
  <c r="BS17" i="41" s="1"/>
  <c r="BT17" i="41" s="1"/>
  <c r="BU17" i="41" s="1"/>
  <c r="BV17" i="41" s="1"/>
  <c r="BW17" i="41" s="1"/>
  <c r="BX17" i="41" s="1"/>
  <c r="BY17" i="41" s="1"/>
  <c r="BZ17" i="41" s="1"/>
  <c r="CA17" i="41" s="1"/>
  <c r="CB17" i="41" s="1"/>
  <c r="CC17" i="41" s="1"/>
  <c r="CD17" i="41" s="1"/>
  <c r="CE17" i="41" s="1"/>
  <c r="CF17" i="41" s="1"/>
  <c r="CG17" i="41" s="1"/>
  <c r="CH17" i="41" s="1"/>
  <c r="CI17" i="41" s="1"/>
  <c r="CJ17" i="41" s="1"/>
  <c r="CK17" i="41" s="1"/>
  <c r="CL17" i="41" s="1"/>
  <c r="CM17" i="41" s="1"/>
  <c r="CN17" i="41" s="1"/>
  <c r="CO17" i="41" s="1"/>
  <c r="CP17" i="41" s="1"/>
  <c r="CQ17" i="41" s="1"/>
  <c r="CR17" i="41" s="1"/>
  <c r="CS17" i="41" s="1"/>
  <c r="CT17" i="41" s="1"/>
  <c r="CU17" i="41" s="1"/>
  <c r="CV17" i="41" s="1"/>
  <c r="CW17" i="41" s="1"/>
  <c r="CX17" i="41" s="1"/>
  <c r="CY17" i="41" s="1"/>
  <c r="BJ17" i="47"/>
  <c r="BK17" i="47" s="1"/>
  <c r="BL17" i="47" s="1"/>
  <c r="BM17" i="47" s="1"/>
  <c r="BN17" i="47" s="1"/>
  <c r="BO17" i="47" s="1"/>
  <c r="BP17" i="47" s="1"/>
  <c r="BQ17" i="47" s="1"/>
  <c r="BR17" i="47" s="1"/>
  <c r="BS17" i="47" s="1"/>
  <c r="BT17" i="47" s="1"/>
  <c r="BU17" i="47" s="1"/>
  <c r="BV17" i="47" s="1"/>
  <c r="BW17" i="47" s="1"/>
  <c r="BX17" i="47" s="1"/>
  <c r="BY17" i="47" s="1"/>
  <c r="BZ17" i="47" s="1"/>
  <c r="CA17" i="47" s="1"/>
  <c r="CB17" i="47" s="1"/>
  <c r="CC17" i="47" s="1"/>
  <c r="CD17" i="47" s="1"/>
  <c r="CE17" i="47" s="1"/>
  <c r="CF17" i="47" s="1"/>
  <c r="CG17" i="47" s="1"/>
  <c r="CH17" i="47" s="1"/>
  <c r="CI17" i="47" s="1"/>
  <c r="CJ17" i="47" s="1"/>
  <c r="CK17" i="47" s="1"/>
  <c r="CL17" i="47" s="1"/>
  <c r="CM17" i="47" s="1"/>
  <c r="CN17" i="47" s="1"/>
  <c r="CO17" i="47" s="1"/>
  <c r="CP17" i="47" s="1"/>
  <c r="CQ17" i="47" s="1"/>
  <c r="CR17" i="47" s="1"/>
  <c r="CS17" i="47" s="1"/>
  <c r="CT17" i="47" s="1"/>
  <c r="CU17" i="47" s="1"/>
  <c r="CV17" i="47" s="1"/>
  <c r="CW17" i="47" s="1"/>
  <c r="CX17" i="47" s="1"/>
  <c r="CY17" i="47" s="1"/>
  <c r="BJ17" i="46"/>
  <c r="BK17" i="46" s="1"/>
  <c r="BL17" i="46" s="1"/>
  <c r="BM17" i="46" s="1"/>
  <c r="BN17" i="46" s="1"/>
  <c r="BO17" i="46" s="1"/>
  <c r="BP17" i="46" s="1"/>
  <c r="BQ17" i="46" s="1"/>
  <c r="BR17" i="46" s="1"/>
  <c r="BS17" i="46" s="1"/>
  <c r="BT17" i="46" s="1"/>
  <c r="BU17" i="46" s="1"/>
  <c r="BV17" i="46" s="1"/>
  <c r="BW17" i="46" s="1"/>
  <c r="BX17" i="46" s="1"/>
  <c r="BY17" i="46" s="1"/>
  <c r="BZ17" i="46" s="1"/>
  <c r="CA17" i="46" s="1"/>
  <c r="CB17" i="46" s="1"/>
  <c r="CC17" i="46" s="1"/>
  <c r="CD17" i="46" s="1"/>
  <c r="CE17" i="46" s="1"/>
  <c r="CF17" i="46" s="1"/>
  <c r="CG17" i="46" s="1"/>
  <c r="CH17" i="46" s="1"/>
  <c r="CI17" i="46" s="1"/>
  <c r="CJ17" i="46" s="1"/>
  <c r="CK17" i="46" s="1"/>
  <c r="CL17" i="46" s="1"/>
  <c r="CM17" i="46" s="1"/>
  <c r="CN17" i="46" s="1"/>
  <c r="CO17" i="46" s="1"/>
  <c r="CP17" i="46" s="1"/>
  <c r="CQ17" i="46" s="1"/>
  <c r="CR17" i="46" s="1"/>
  <c r="CS17" i="46" s="1"/>
  <c r="CT17" i="46" s="1"/>
  <c r="CU17" i="46" s="1"/>
  <c r="CV17" i="46" s="1"/>
  <c r="CW17" i="46" s="1"/>
  <c r="CX17" i="46" s="1"/>
  <c r="CY17" i="46" s="1"/>
  <c r="BJ17" i="49"/>
  <c r="BK17" i="49" s="1"/>
  <c r="BL17" i="49" s="1"/>
  <c r="BM17" i="49" s="1"/>
  <c r="BN17" i="49" s="1"/>
  <c r="BO17" i="49" s="1"/>
  <c r="BP17" i="49" s="1"/>
  <c r="BQ17" i="49" s="1"/>
  <c r="BR17" i="49" s="1"/>
  <c r="BS17" i="49" s="1"/>
  <c r="BT17" i="49" s="1"/>
  <c r="BU17" i="49" s="1"/>
  <c r="BV17" i="49" s="1"/>
  <c r="BW17" i="49" s="1"/>
  <c r="BX17" i="49" s="1"/>
  <c r="BY17" i="49" s="1"/>
  <c r="BZ17" i="49" s="1"/>
  <c r="CA17" i="49" s="1"/>
  <c r="CB17" i="49" s="1"/>
  <c r="CC17" i="49" s="1"/>
  <c r="CD17" i="49" s="1"/>
  <c r="CE17" i="49" s="1"/>
  <c r="CF17" i="49" s="1"/>
  <c r="CG17" i="49" s="1"/>
  <c r="CH17" i="49" s="1"/>
  <c r="CI17" i="49" s="1"/>
  <c r="CJ17" i="49" s="1"/>
  <c r="CK17" i="49" s="1"/>
  <c r="CL17" i="49" s="1"/>
  <c r="CM17" i="49" s="1"/>
  <c r="CN17" i="49" s="1"/>
  <c r="CO17" i="49" s="1"/>
  <c r="CP17" i="49" s="1"/>
  <c r="CQ17" i="49" s="1"/>
  <c r="CR17" i="49" s="1"/>
  <c r="CS17" i="49" s="1"/>
  <c r="CT17" i="49" s="1"/>
  <c r="CU17" i="49" s="1"/>
  <c r="CV17" i="49" s="1"/>
  <c r="CW17" i="49" s="1"/>
  <c r="CX17" i="49" s="1"/>
  <c r="CY17" i="49" s="1"/>
  <c r="BJ17" i="42"/>
  <c r="BK17" i="42" s="1"/>
  <c r="BL17" i="42" s="1"/>
  <c r="BM17" i="42" s="1"/>
  <c r="BN17" i="42" s="1"/>
  <c r="BO17" i="42" s="1"/>
  <c r="BP17" i="42" s="1"/>
  <c r="BQ17" i="42" s="1"/>
  <c r="BR17" i="42" s="1"/>
  <c r="BS17" i="42" s="1"/>
  <c r="BT17" i="42" s="1"/>
  <c r="BU17" i="42" s="1"/>
  <c r="BV17" i="42" s="1"/>
  <c r="BW17" i="42" s="1"/>
  <c r="BX17" i="42" s="1"/>
  <c r="BY17" i="42" s="1"/>
  <c r="BZ17" i="42" s="1"/>
  <c r="CA17" i="42" s="1"/>
  <c r="CB17" i="42" s="1"/>
  <c r="CC17" i="42" s="1"/>
  <c r="CD17" i="42" s="1"/>
  <c r="CE17" i="42" s="1"/>
  <c r="CF17" i="42" s="1"/>
  <c r="CG17" i="42" s="1"/>
  <c r="CH17" i="42" s="1"/>
  <c r="CI17" i="42" s="1"/>
  <c r="CJ17" i="42" s="1"/>
  <c r="CK17" i="42" s="1"/>
  <c r="CL17" i="42" s="1"/>
  <c r="CM17" i="42" s="1"/>
  <c r="CN17" i="42" s="1"/>
  <c r="CO17" i="42" s="1"/>
  <c r="CP17" i="42" s="1"/>
  <c r="CQ17" i="42" s="1"/>
  <c r="CR17" i="42" s="1"/>
  <c r="CS17" i="42" s="1"/>
  <c r="CT17" i="42" s="1"/>
  <c r="CU17" i="42" s="1"/>
  <c r="CV17" i="42" s="1"/>
  <c r="CW17" i="42" s="1"/>
  <c r="CX17" i="42" s="1"/>
  <c r="CY17" i="42" s="1"/>
  <c r="BI76" i="1"/>
  <c r="U89" i="57"/>
  <c r="T91" i="57"/>
  <c r="U91" i="57" s="1"/>
  <c r="U92" i="57"/>
  <c r="T92" i="57"/>
  <c r="U93" i="57"/>
  <c r="T93" i="57"/>
  <c r="V129" i="57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 i="45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 i="41"/>
  <c r="BH97" i="42" l="1"/>
  <c r="BI97" i="42"/>
  <c r="BI97" i="45"/>
  <c r="BH97" i="45"/>
  <c r="BG97" i="40"/>
  <c r="BG97" i="49"/>
  <c r="BG97" i="47"/>
  <c r="BI97" i="32"/>
  <c r="BH97" i="32"/>
  <c r="BH97" i="1"/>
  <c r="BI97" i="1"/>
  <c r="BI97" i="43"/>
  <c r="BH97" i="43"/>
  <c r="BI97" i="48"/>
  <c r="BH97" i="48"/>
  <c r="BH97" i="46"/>
  <c r="BI97" i="46"/>
  <c r="BH97" i="44"/>
  <c r="BI97" i="44"/>
  <c r="BH97" i="49" l="1"/>
  <c r="BI97" i="49"/>
  <c r="BI97" i="40"/>
  <c r="BH97" i="40"/>
  <c r="BI97" i="47"/>
  <c r="BH97" i="47"/>
  <c r="G67" i="27"/>
  <c r="H67" i="27"/>
  <c r="H69" i="27" s="1"/>
  <c r="B41" i="41" s="1"/>
  <c r="B40" i="41" s="1"/>
  <c r="C40" i="41" s="1"/>
  <c r="I67" i="27"/>
  <c r="I69" i="27" s="1"/>
  <c r="B41" i="42" s="1"/>
  <c r="B40" i="42" s="1"/>
  <c r="C40" i="42" s="1"/>
  <c r="J67" i="27"/>
  <c r="J69" i="27" s="1"/>
  <c r="B41" i="43" s="1"/>
  <c r="B40" i="43" s="1"/>
  <c r="C40" i="43" s="1"/>
  <c r="K67" i="27"/>
  <c r="K69" i="27" s="1"/>
  <c r="B41" i="40" s="1"/>
  <c r="B40" i="40" s="1"/>
  <c r="C40" i="40" s="1"/>
  <c r="L67" i="27"/>
  <c r="L69" i="27" s="1"/>
  <c r="B41" i="44" s="1"/>
  <c r="B40" i="44" s="1"/>
  <c r="C40" i="44" s="1"/>
  <c r="M67" i="27"/>
  <c r="M69" i="27" s="1"/>
  <c r="B41" i="45" s="1"/>
  <c r="B40" i="45" s="1"/>
  <c r="C40" i="45" s="1"/>
  <c r="N67" i="27"/>
  <c r="N69" i="27" s="1"/>
  <c r="B41" i="46" s="1"/>
  <c r="B40" i="46" s="1"/>
  <c r="C40" i="46" s="1"/>
  <c r="O67" i="27"/>
  <c r="O69" i="27" s="1"/>
  <c r="B41" i="47" s="1"/>
  <c r="B40" i="47" s="1"/>
  <c r="C40" i="47" s="1"/>
  <c r="P67" i="27"/>
  <c r="P69" i="27" s="1"/>
  <c r="B41" i="48" s="1"/>
  <c r="B40" i="48" s="1"/>
  <c r="C40" i="48" s="1"/>
  <c r="Q67" i="27"/>
  <c r="Q69" i="27" s="1"/>
  <c r="B41" i="49" s="1"/>
  <c r="B40" i="49" s="1"/>
  <c r="C40" i="49" s="1"/>
  <c r="G5" i="51"/>
  <c r="N5" i="51" s="1"/>
  <c r="C55" i="51" s="1"/>
  <c r="G6" i="51"/>
  <c r="N6" i="51" s="1"/>
  <c r="C56" i="51" s="1"/>
  <c r="C22" i="41" s="1"/>
  <c r="C20" i="41" s="1"/>
  <c r="G7" i="51"/>
  <c r="N7" i="51" s="1"/>
  <c r="C57" i="51" s="1"/>
  <c r="C22" i="42" s="1"/>
  <c r="C20" i="42" s="1"/>
  <c r="G8" i="51"/>
  <c r="N8" i="51" s="1"/>
  <c r="C58" i="51" s="1"/>
  <c r="C22" i="43" s="1"/>
  <c r="C20" i="43" s="1"/>
  <c r="G9" i="51"/>
  <c r="N9" i="51" s="1"/>
  <c r="C59" i="51" s="1"/>
  <c r="C22" i="40" s="1"/>
  <c r="C20" i="40" s="1"/>
  <c r="G10" i="51"/>
  <c r="N10" i="51" s="1"/>
  <c r="C60" i="51" s="1"/>
  <c r="C22" i="44" s="1"/>
  <c r="C20" i="44" s="1"/>
  <c r="G11" i="51"/>
  <c r="N11" i="51" s="1"/>
  <c r="C61" i="51" s="1"/>
  <c r="C22" i="45" s="1"/>
  <c r="C20" i="45" s="1"/>
  <c r="G12" i="51"/>
  <c r="N12" i="51" s="1"/>
  <c r="C62" i="51" s="1"/>
  <c r="C22" i="46" s="1"/>
  <c r="C20" i="46" s="1"/>
  <c r="G13" i="51"/>
  <c r="N13" i="51" s="1"/>
  <c r="C63" i="51" s="1"/>
  <c r="C22" i="47" s="1"/>
  <c r="C20" i="47" s="1"/>
  <c r="G14" i="51"/>
  <c r="N14" i="51" s="1"/>
  <c r="C64" i="51" s="1"/>
  <c r="C22" i="48" s="1"/>
  <c r="C20" i="48" s="1"/>
  <c r="G15" i="51"/>
  <c r="N15" i="51" s="1"/>
  <c r="C65" i="51" s="1"/>
  <c r="C22" i="49" s="1"/>
  <c r="C20" i="49" s="1"/>
  <c r="M118" i="51"/>
  <c r="T118" i="51" s="1"/>
  <c r="M145" i="51" s="1"/>
  <c r="P41" i="27" s="1"/>
  <c r="M117" i="51"/>
  <c r="T117" i="51" s="1"/>
  <c r="L145" i="51" s="1"/>
  <c r="O41" i="27" s="1"/>
  <c r="M115" i="51"/>
  <c r="T115" i="51" s="1"/>
  <c r="J145" i="51" s="1"/>
  <c r="M41" i="27" s="1"/>
  <c r="M114" i="51"/>
  <c r="T114" i="51" s="1"/>
  <c r="I145" i="51" s="1"/>
  <c r="L41" i="27" s="1"/>
  <c r="M111" i="51"/>
  <c r="T111" i="51"/>
  <c r="F145" i="51" s="1"/>
  <c r="I41" i="27" s="1"/>
  <c r="M110" i="51"/>
  <c r="M119" i="51"/>
  <c r="T119" i="51" s="1"/>
  <c r="N145" i="51" s="1"/>
  <c r="Q41" i="27" s="1"/>
  <c r="M109" i="51"/>
  <c r="T109" i="51" s="1"/>
  <c r="D145" i="51" s="1"/>
  <c r="G41" i="27" s="1"/>
  <c r="H6" i="51"/>
  <c r="H8" i="51"/>
  <c r="H10" i="51"/>
  <c r="H14" i="51"/>
  <c r="H5" i="51"/>
  <c r="H7" i="51"/>
  <c r="H11" i="51"/>
  <c r="H13" i="51"/>
  <c r="H15" i="51"/>
  <c r="H12" i="51" l="1"/>
  <c r="T110" i="51"/>
  <c r="E145" i="51" s="1"/>
  <c r="H41" i="27" s="1"/>
  <c r="M116" i="51"/>
  <c r="T116" i="51" s="1"/>
  <c r="K145" i="51" s="1"/>
  <c r="N41" i="27" s="1"/>
  <c r="H9" i="51"/>
  <c r="M112" i="51"/>
  <c r="T112" i="51" s="1"/>
  <c r="G145" i="51" s="1"/>
  <c r="J41" i="27" s="1"/>
  <c r="M113" i="51"/>
  <c r="T113" i="51" s="1"/>
  <c r="H145" i="51" s="1"/>
  <c r="K41" i="27" s="1"/>
  <c r="B102" i="61"/>
  <c r="BS33" i="57"/>
  <c r="BS14" i="57" s="1"/>
  <c r="B201" i="33" s="1"/>
  <c r="B100" i="61"/>
  <c r="BS31" i="57"/>
  <c r="BS12" i="57" s="1"/>
  <c r="R111" i="57" s="1"/>
  <c r="B79" i="55" s="1"/>
  <c r="B113" i="47" s="1"/>
  <c r="B120" i="47" s="1"/>
  <c r="B98" i="61"/>
  <c r="BS29" i="57"/>
  <c r="BS10" i="57" s="1"/>
  <c r="R109" i="57" s="1"/>
  <c r="B77" i="55" s="1"/>
  <c r="B113" i="45" s="1"/>
  <c r="B120" i="45" s="1"/>
  <c r="B96" i="61"/>
  <c r="BS27" i="57"/>
  <c r="BS8" i="57" s="1"/>
  <c r="B94" i="61"/>
  <c r="BS25" i="57"/>
  <c r="BS6" i="57" s="1"/>
  <c r="B101" i="61"/>
  <c r="BS32" i="57"/>
  <c r="BS13" i="57" s="1"/>
  <c r="B200" i="33" s="1"/>
  <c r="B99" i="61"/>
  <c r="BS30" i="57"/>
  <c r="BS11" i="57" s="1"/>
  <c r="B198" i="33" s="1"/>
  <c r="B97" i="61"/>
  <c r="BS28" i="57"/>
  <c r="BS9" i="57" s="1"/>
  <c r="B196" i="33" s="1"/>
  <c r="B95" i="61"/>
  <c r="BS26" i="57"/>
  <c r="BS7" i="57" s="1"/>
  <c r="B194" i="33" s="1"/>
  <c r="B93" i="61"/>
  <c r="BS24" i="57"/>
  <c r="BS5" i="57" s="1"/>
  <c r="B192" i="33" s="1"/>
  <c r="B112" i="47"/>
  <c r="B119" i="47" s="1"/>
  <c r="B112" i="49"/>
  <c r="B119" i="49" s="1"/>
  <c r="B112" i="48"/>
  <c r="B119" i="48" s="1"/>
  <c r="B112" i="41"/>
  <c r="B119" i="41" s="1"/>
  <c r="B112" i="45"/>
  <c r="B119" i="45" s="1"/>
  <c r="B112" i="40"/>
  <c r="B119" i="40" s="1"/>
  <c r="B112" i="42"/>
  <c r="B119" i="42" s="1"/>
  <c r="B112" i="46"/>
  <c r="B119" i="46" s="1"/>
  <c r="B112" i="44"/>
  <c r="B119" i="44" s="1"/>
  <c r="B112" i="43"/>
  <c r="B119" i="43" s="1"/>
  <c r="G69" i="27"/>
  <c r="B41" i="32" s="1"/>
  <c r="B40" i="32" s="1"/>
  <c r="C40" i="32" s="1"/>
  <c r="C19" i="48"/>
  <c r="C19" i="46"/>
  <c r="C19" i="44"/>
  <c r="C19" i="43"/>
  <c r="C19" i="41"/>
  <c r="C19" i="49"/>
  <c r="C19" i="47"/>
  <c r="C19" i="45"/>
  <c r="C19" i="40"/>
  <c r="C19" i="42"/>
  <c r="C22" i="32"/>
  <c r="C20" i="32" s="1"/>
  <c r="C66" i="51"/>
  <c r="B127" i="33"/>
  <c r="O8" i="51"/>
  <c r="D58" i="51" s="1"/>
  <c r="D22" i="43" s="1"/>
  <c r="D20" i="43" s="1"/>
  <c r="O14" i="51"/>
  <c r="O6" i="51"/>
  <c r="E67" i="27"/>
  <c r="N16" i="51"/>
  <c r="O9" i="51"/>
  <c r="O7" i="51"/>
  <c r="O5" i="51"/>
  <c r="B31" i="49"/>
  <c r="B31" i="48"/>
  <c r="B31" i="47"/>
  <c r="B31" i="46"/>
  <c r="B31" i="45"/>
  <c r="B31" i="44"/>
  <c r="B31" i="40"/>
  <c r="B31" i="43"/>
  <c r="B31" i="42"/>
  <c r="B31" i="41"/>
  <c r="O13" i="51"/>
  <c r="O15" i="51"/>
  <c r="O12" i="51"/>
  <c r="O11" i="51"/>
  <c r="O10" i="51"/>
  <c r="M121" i="51" l="1"/>
  <c r="F57" i="27"/>
  <c r="B124" i="44"/>
  <c r="B161" i="33" s="1"/>
  <c r="B124" i="42"/>
  <c r="B124" i="45"/>
  <c r="B162" i="33" s="1"/>
  <c r="B124" i="48"/>
  <c r="B124" i="47"/>
  <c r="B86" i="47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i="42" s="1"/>
  <c r="B144" i="33" s="1"/>
  <c r="B193" i="33"/>
  <c r="B197" i="33"/>
  <c r="R107" i="57"/>
  <c r="B75" i="55" s="1"/>
  <c r="B113" i="40" s="1"/>
  <c r="B120" i="40" s="1"/>
  <c r="B146" i="33" s="1"/>
  <c r="R113" i="57"/>
  <c r="B81" i="55" s="1"/>
  <c r="B113" i="49" s="1"/>
  <c r="B120" i="49" s="1"/>
  <c r="B152" i="33" s="1"/>
  <c r="B195" i="33"/>
  <c r="B199" i="33"/>
  <c r="R108" i="57"/>
  <c r="B76" i="55" s="1"/>
  <c r="B113" i="44" s="1"/>
  <c r="B120" i="44" s="1"/>
  <c r="B31" i="32"/>
  <c r="C94" i="61"/>
  <c r="C108" i="61" s="1"/>
  <c r="BT25" i="57"/>
  <c r="BT6" i="57" s="1"/>
  <c r="C96" i="61"/>
  <c r="C110" i="61" s="1"/>
  <c r="BT27" i="57"/>
  <c r="BT8" i="57" s="1"/>
  <c r="C98" i="61"/>
  <c r="C112" i="61" s="1"/>
  <c r="BT29" i="57"/>
  <c r="BT10" i="57" s="1"/>
  <c r="C100" i="61"/>
  <c r="C114" i="61" s="1"/>
  <c r="BT31" i="57"/>
  <c r="BT12" i="57" s="1"/>
  <c r="C102" i="61"/>
  <c r="C116" i="61" s="1"/>
  <c r="BT33" i="57"/>
  <c r="BT14" i="57" s="1"/>
  <c r="C93" i="61"/>
  <c r="C107" i="61" s="1"/>
  <c r="BT24" i="57"/>
  <c r="BT5" i="57" s="1"/>
  <c r="C95" i="61"/>
  <c r="C109" i="61" s="1"/>
  <c r="BT26" i="57"/>
  <c r="BT7" i="57" s="1"/>
  <c r="C99" i="61"/>
  <c r="C113" i="61" s="1"/>
  <c r="BT30" i="57"/>
  <c r="BT11" i="57" s="1"/>
  <c r="C101" i="61"/>
  <c r="C115" i="61" s="1"/>
  <c r="BT32" i="57"/>
  <c r="BT13" i="57" s="1"/>
  <c r="C97" i="61"/>
  <c r="C111" i="61" s="1"/>
  <c r="BT28" i="57"/>
  <c r="BT9" i="57" s="1"/>
  <c r="B92" i="61"/>
  <c r="BS23" i="57"/>
  <c r="BS4" i="57" s="1"/>
  <c r="B191" i="33" s="1"/>
  <c r="R112" i="57"/>
  <c r="B80" i="55" s="1"/>
  <c r="B113" i="48" s="1"/>
  <c r="B120" i="48" s="1"/>
  <c r="B151" i="33" s="1"/>
  <c r="R104" i="57"/>
  <c r="B72" i="55" s="1"/>
  <c r="B113" i="41" s="1"/>
  <c r="B120" i="41" s="1"/>
  <c r="B86" i="41" s="1"/>
  <c r="R106" i="57"/>
  <c r="B74" i="55" s="1"/>
  <c r="B113" i="43" s="1"/>
  <c r="B120" i="43" s="1"/>
  <c r="R110" i="57"/>
  <c r="B78" i="55" s="1"/>
  <c r="B113" i="46" s="1"/>
  <c r="B120" i="46" s="1"/>
  <c r="B149" i="33" s="1"/>
  <c r="B112" i="32"/>
  <c r="B119" i="32" s="1"/>
  <c r="D40" i="32"/>
  <c r="C19" i="32"/>
  <c r="B82" i="33"/>
  <c r="C127" i="33"/>
  <c r="B86" i="40"/>
  <c r="B148" i="33"/>
  <c r="B147" i="33"/>
  <c r="B150" i="33"/>
  <c r="P8" i="51"/>
  <c r="Q8" i="51" s="1"/>
  <c r="B158" i="33"/>
  <c r="B165" i="33"/>
  <c r="D64" i="51"/>
  <c r="D22" i="48" s="1"/>
  <c r="D20" i="48" s="1"/>
  <c r="P14" i="51"/>
  <c r="D56" i="51"/>
  <c r="D22" i="41" s="1"/>
  <c r="D20" i="41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 i="51"/>
  <c r="D59" i="51"/>
  <c r="D22" i="40" s="1"/>
  <c r="D20" i="40" s="1"/>
  <c r="P9" i="51"/>
  <c r="D57" i="51"/>
  <c r="D22" i="42" s="1"/>
  <c r="D20" i="42" s="1"/>
  <c r="P7" i="51"/>
  <c r="D40" i="41"/>
  <c r="C31" i="41"/>
  <c r="D40" i="42"/>
  <c r="C31" i="42"/>
  <c r="D40" i="43"/>
  <c r="C31" i="43"/>
  <c r="D40" i="40"/>
  <c r="C31" i="40"/>
  <c r="D40" i="44"/>
  <c r="C31" i="44"/>
  <c r="C31" i="45"/>
  <c r="D40" i="45"/>
  <c r="D40" i="46"/>
  <c r="C31" i="46"/>
  <c r="C31" i="47"/>
  <c r="D40" i="47"/>
  <c r="D40" i="48"/>
  <c r="C31" i="48"/>
  <c r="D40" i="49"/>
  <c r="C31" i="49"/>
  <c r="D63" i="51"/>
  <c r="D22" i="47" s="1"/>
  <c r="D20" i="47" s="1"/>
  <c r="P13" i="51"/>
  <c r="D61" i="51"/>
  <c r="D22" i="45" s="1"/>
  <c r="D20" i="45" s="1"/>
  <c r="P11" i="51"/>
  <c r="D65" i="51"/>
  <c r="D22" i="49" s="1"/>
  <c r="D20" i="49" s="1"/>
  <c r="P15" i="51"/>
  <c r="D60" i="51"/>
  <c r="D22" i="44" s="1"/>
  <c r="D20" i="44" s="1"/>
  <c r="O16" i="51"/>
  <c r="P10" i="51"/>
  <c r="D62" i="51"/>
  <c r="D22" i="46" s="1"/>
  <c r="D20" i="46" s="1"/>
  <c r="P12" i="51"/>
  <c r="D19" i="43"/>
  <c r="B164" i="33" l="1"/>
  <c r="B114" i="49"/>
  <c r="B115" i="49" s="1"/>
  <c r="B86" i="45"/>
  <c r="B114" i="48"/>
  <c r="B115" i="48" s="1"/>
  <c r="B114" i="44"/>
  <c r="B244" i="33"/>
  <c r="B250" i="33"/>
  <c r="B242" i="33"/>
  <c r="B248" i="33"/>
  <c r="C82" i="33"/>
  <c r="B67" i="59"/>
  <c r="B241" i="33"/>
  <c r="B247" i="33"/>
  <c r="B246" i="33"/>
  <c r="B245" i="33"/>
  <c r="B114" i="40"/>
  <c r="B86" i="42"/>
  <c r="B249" i="33"/>
  <c r="B243" i="33"/>
  <c r="B124" i="32"/>
  <c r="B86" i="49"/>
  <c r="B143" i="33"/>
  <c r="B86" i="43"/>
  <c r="B86" i="44"/>
  <c r="B202" i="33"/>
  <c r="R103" i="57"/>
  <c r="B71" i="55" s="1"/>
  <c r="B113" i="32" s="1"/>
  <c r="B120" i="32" s="1"/>
  <c r="B142" i="33" s="1"/>
  <c r="B114" i="46"/>
  <c r="B115" i="46" s="1"/>
  <c r="B114" i="41"/>
  <c r="B115" i="41" s="1"/>
  <c r="B86" i="48"/>
  <c r="B86" i="46"/>
  <c r="B114" i="43"/>
  <c r="B115" i="43" s="1"/>
  <c r="B114" i="32"/>
  <c r="B115" i="32" s="1"/>
  <c r="B145" i="33"/>
  <c r="D100" i="61"/>
  <c r="D114" i="61" s="1"/>
  <c r="BU31" i="57"/>
  <c r="BU12" i="57" s="1"/>
  <c r="D98" i="61"/>
  <c r="D112" i="61" s="1"/>
  <c r="BU29" i="57"/>
  <c r="BU10" i="57" s="1"/>
  <c r="D92" i="61"/>
  <c r="BU23" i="57"/>
  <c r="BU4" i="57" s="1"/>
  <c r="C92" i="61"/>
  <c r="C106" i="61" s="1"/>
  <c r="BT23" i="57"/>
  <c r="BT4" i="57" s="1"/>
  <c r="D102" i="61"/>
  <c r="D116" i="61" s="1"/>
  <c r="BU33" i="57"/>
  <c r="BU14" i="57" s="1"/>
  <c r="D101" i="61"/>
  <c r="D115" i="61" s="1"/>
  <c r="BU32" i="57"/>
  <c r="BU13" i="57" s="1"/>
  <c r="D99" i="61"/>
  <c r="D113" i="61" s="1"/>
  <c r="BU30" i="57"/>
  <c r="BU11" i="57" s="1"/>
  <c r="D96" i="61"/>
  <c r="D110" i="61" s="1"/>
  <c r="BU27" i="57"/>
  <c r="BU8" i="57" s="1"/>
  <c r="D95" i="61"/>
  <c r="D109" i="61" s="1"/>
  <c r="BU26" i="57"/>
  <c r="BU7" i="57" s="1"/>
  <c r="D94" i="61"/>
  <c r="D108" i="61" s="1"/>
  <c r="BU25" i="57"/>
  <c r="BU6" i="57" s="1"/>
  <c r="D93" i="61"/>
  <c r="D107" i="61" s="1"/>
  <c r="BU24" i="57"/>
  <c r="BU5" i="57" s="1"/>
  <c r="R16" i="57"/>
  <c r="D97" i="61"/>
  <c r="D111" i="61" s="1"/>
  <c r="BU28" i="57"/>
  <c r="BU9" i="57" s="1"/>
  <c r="C31" i="32"/>
  <c r="B156" i="33"/>
  <c r="D19" i="46"/>
  <c r="D19" i="44"/>
  <c r="D19" i="49"/>
  <c r="D19" i="45"/>
  <c r="D19" i="47"/>
  <c r="D19" i="42"/>
  <c r="D19" i="40"/>
  <c r="D19" i="41"/>
  <c r="D19" i="48"/>
  <c r="D127" i="33"/>
  <c r="B121" i="32"/>
  <c r="D22" i="32"/>
  <c r="D20" i="32" s="1"/>
  <c r="D66" i="51"/>
  <c r="E58" i="51"/>
  <c r="E22" i="43" s="1"/>
  <c r="E20" i="43" s="1"/>
  <c r="E56" i="51"/>
  <c r="E22" i="41" s="1"/>
  <c r="E20" i="41" s="1"/>
  <c r="Q6" i="51"/>
  <c r="E64" i="51"/>
  <c r="E22" i="48" s="1"/>
  <c r="E20" i="48" s="1"/>
  <c r="Q14" i="51"/>
  <c r="B115" i="40"/>
  <c r="B115" i="47"/>
  <c r="B115" i="42"/>
  <c r="B115" i="45"/>
  <c r="B115" i="44"/>
  <c r="F58" i="51"/>
  <c r="F22" i="43" s="1"/>
  <c r="R8" i="51"/>
  <c r="E57" i="51"/>
  <c r="E22" i="42" s="1"/>
  <c r="E20" i="42" s="1"/>
  <c r="Q7" i="51"/>
  <c r="E59" i="51"/>
  <c r="E22" i="40" s="1"/>
  <c r="E20" i="40" s="1"/>
  <c r="Q9" i="51"/>
  <c r="E55" i="51"/>
  <c r="Q5" i="51"/>
  <c r="D31" i="49"/>
  <c r="E40" i="49"/>
  <c r="E40" i="48"/>
  <c r="D31" i="48"/>
  <c r="D31" i="46"/>
  <c r="E40" i="46"/>
  <c r="D31" i="44"/>
  <c r="E40" i="44"/>
  <c r="E40" i="40"/>
  <c r="D31" i="40"/>
  <c r="E40" i="43"/>
  <c r="D31" i="43"/>
  <c r="E40" i="42"/>
  <c r="D31" i="42"/>
  <c r="E40" i="41"/>
  <c r="D31" i="41"/>
  <c r="E40" i="32"/>
  <c r="D31" i="32"/>
  <c r="E40" i="47"/>
  <c r="D31" i="47"/>
  <c r="E40" i="45"/>
  <c r="D31" i="45"/>
  <c r="E63" i="51"/>
  <c r="E22" i="47" s="1"/>
  <c r="E20" i="47" s="1"/>
  <c r="Q13" i="51"/>
  <c r="E62" i="51"/>
  <c r="E22" i="46" s="1"/>
  <c r="E20" i="46" s="1"/>
  <c r="Q12" i="51"/>
  <c r="E60" i="51"/>
  <c r="E22" i="44" s="1"/>
  <c r="E20" i="44" s="1"/>
  <c r="P16" i="51"/>
  <c r="Q10" i="51"/>
  <c r="E65" i="51"/>
  <c r="E22" i="49" s="1"/>
  <c r="E20" i="49" s="1"/>
  <c r="Q15" i="51"/>
  <c r="E61" i="51"/>
  <c r="E22" i="45" s="1"/>
  <c r="E20" i="45" s="1"/>
  <c r="Q11" i="51"/>
  <c r="E127" i="33" l="1"/>
  <c r="B240" i="33"/>
  <c r="C67" i="59"/>
  <c r="B98" i="33"/>
  <c r="B183" i="33"/>
  <c r="B86" i="32"/>
  <c r="E99" i="61"/>
  <c r="E113" i="61" s="1"/>
  <c r="BV30" i="57"/>
  <c r="BV11" i="57" s="1"/>
  <c r="E102" i="61"/>
  <c r="E116" i="61" s="1"/>
  <c r="BV33" i="57"/>
  <c r="BV14" i="57" s="1"/>
  <c r="E98" i="61"/>
  <c r="E112" i="61" s="1"/>
  <c r="BV29" i="57"/>
  <c r="BV10" i="57" s="1"/>
  <c r="E100" i="61"/>
  <c r="E114" i="61" s="1"/>
  <c r="BV31" i="57"/>
  <c r="BV12" i="57" s="1"/>
  <c r="E92" i="61"/>
  <c r="E106" i="61" s="1"/>
  <c r="BV23" i="57"/>
  <c r="BV4" i="57" s="1"/>
  <c r="E93" i="61"/>
  <c r="E107" i="61" s="1"/>
  <c r="BV24" i="57"/>
  <c r="BV5" i="57" s="1"/>
  <c r="E94" i="61"/>
  <c r="E108" i="61" s="1"/>
  <c r="BV25" i="57"/>
  <c r="BV6" i="57" s="1"/>
  <c r="E95" i="61"/>
  <c r="E109" i="61" s="1"/>
  <c r="BV26" i="57"/>
  <c r="BV7" i="57" s="1"/>
  <c r="E96" i="61"/>
  <c r="E110" i="61" s="1"/>
  <c r="BV27" i="57"/>
  <c r="BV8" i="57" s="1"/>
  <c r="E101" i="61"/>
  <c r="E115" i="61" s="1"/>
  <c r="BV32" i="57"/>
  <c r="BV13" i="57" s="1"/>
  <c r="D106" i="61"/>
  <c r="E97" i="61"/>
  <c r="E111" i="61" s="1"/>
  <c r="BV28" i="57"/>
  <c r="BV9" i="57" s="1"/>
  <c r="B167" i="33"/>
  <c r="B260" i="33"/>
  <c r="B256" i="33"/>
  <c r="B262" i="33"/>
  <c r="B263" i="33"/>
  <c r="B259" i="33"/>
  <c r="B255" i="33"/>
  <c r="B258" i="33"/>
  <c r="B261" i="33"/>
  <c r="B257" i="33"/>
  <c r="B264" i="33"/>
  <c r="B265" i="33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 i="33"/>
  <c r="F20" i="43"/>
  <c r="E22" i="32"/>
  <c r="E20" i="32" s="1"/>
  <c r="E66" i="51"/>
  <c r="F64" i="51"/>
  <c r="F22" i="48" s="1"/>
  <c r="F20" i="48" s="1"/>
  <c r="R14" i="51"/>
  <c r="R6" i="51"/>
  <c r="F56" i="51"/>
  <c r="G58" i="51"/>
  <c r="G22" i="43" s="1"/>
  <c r="F55" i="51"/>
  <c r="R5" i="51"/>
  <c r="F59" i="51"/>
  <c r="F22" i="40" s="1"/>
  <c r="F20" i="40" s="1"/>
  <c r="R9" i="51"/>
  <c r="F57" i="51"/>
  <c r="F22" i="42" s="1"/>
  <c r="F20" i="42" s="1"/>
  <c r="R7" i="51"/>
  <c r="F40" i="45"/>
  <c r="E31" i="45"/>
  <c r="F40" i="47"/>
  <c r="E31" i="47"/>
  <c r="E31" i="44"/>
  <c r="F40" i="44"/>
  <c r="E31" i="46"/>
  <c r="F40" i="46"/>
  <c r="F40" i="49"/>
  <c r="E31" i="49"/>
  <c r="E82" i="33"/>
  <c r="F40" i="32"/>
  <c r="E31" i="32"/>
  <c r="F40" i="41"/>
  <c r="E31" i="41"/>
  <c r="F40" i="42"/>
  <c r="E31" i="42"/>
  <c r="F40" i="43"/>
  <c r="E31" i="43"/>
  <c r="F40" i="40"/>
  <c r="E31" i="40"/>
  <c r="E31" i="48"/>
  <c r="F40" i="48"/>
  <c r="F63" i="51"/>
  <c r="F22" i="47" s="1"/>
  <c r="F20" i="47" s="1"/>
  <c r="R13" i="51"/>
  <c r="F61" i="51"/>
  <c r="F22" i="45" s="1"/>
  <c r="F20" i="45" s="1"/>
  <c r="R11" i="51"/>
  <c r="F65" i="51"/>
  <c r="F22" i="49" s="1"/>
  <c r="F20" i="49" s="1"/>
  <c r="R15" i="51"/>
  <c r="R10" i="51"/>
  <c r="F60" i="51"/>
  <c r="F22" i="44" s="1"/>
  <c r="F20" i="44" s="1"/>
  <c r="Q16" i="51"/>
  <c r="F62" i="51"/>
  <c r="F22" i="46" s="1"/>
  <c r="F20" i="46" s="1"/>
  <c r="R12" i="51"/>
  <c r="F127" i="33" l="1"/>
  <c r="F82" i="33" s="1"/>
  <c r="E67" i="59"/>
  <c r="D67" i="59"/>
  <c r="B112" i="33"/>
  <c r="B251" i="33"/>
  <c r="F101" i="61"/>
  <c r="F115" i="61" s="1"/>
  <c r="BW32" i="57"/>
  <c r="BW13" i="57" s="1"/>
  <c r="F99" i="61"/>
  <c r="F113" i="61" s="1"/>
  <c r="BW30" i="57"/>
  <c r="BW11" i="57" s="1"/>
  <c r="F96" i="61"/>
  <c r="F110" i="61" s="1"/>
  <c r="BW27" i="57"/>
  <c r="BW8" i="57" s="1"/>
  <c r="F95" i="61"/>
  <c r="F109" i="61" s="1"/>
  <c r="BW26" i="57"/>
  <c r="BW7" i="57" s="1"/>
  <c r="F94" i="61"/>
  <c r="F108" i="61" s="1"/>
  <c r="BW25" i="57"/>
  <c r="BW6" i="57" s="1"/>
  <c r="F93" i="61"/>
  <c r="F107" i="61" s="1"/>
  <c r="BW24" i="57"/>
  <c r="BW5" i="57" s="1"/>
  <c r="F92" i="61"/>
  <c r="F106" i="61" s="1"/>
  <c r="BW23" i="57"/>
  <c r="BW4" i="57" s="1"/>
  <c r="F102" i="61"/>
  <c r="F116" i="61" s="1"/>
  <c r="BW33" i="57"/>
  <c r="BW14" i="57" s="1"/>
  <c r="F100" i="61"/>
  <c r="F114" i="61" s="1"/>
  <c r="BW31" i="57"/>
  <c r="BW12" i="57" s="1"/>
  <c r="F98" i="61"/>
  <c r="F112" i="61" s="1"/>
  <c r="BW29" i="57"/>
  <c r="BW10" i="57" s="1"/>
  <c r="F97" i="61"/>
  <c r="F111" i="61" s="1"/>
  <c r="BW28" i="57"/>
  <c r="BW9" i="57" s="1"/>
  <c r="F19" i="49"/>
  <c r="F19" i="45"/>
  <c r="F19" i="47"/>
  <c r="F19" i="42"/>
  <c r="F19" i="40"/>
  <c r="F19" i="43"/>
  <c r="F19" i="46"/>
  <c r="F19" i="44"/>
  <c r="F19" i="48"/>
  <c r="E19" i="32"/>
  <c r="G20" i="43"/>
  <c r="G19" i="43" s="1"/>
  <c r="F22" i="32"/>
  <c r="F20" i="32" s="1"/>
  <c r="F66" i="51"/>
  <c r="G56" i="51"/>
  <c r="G22" i="41" s="1"/>
  <c r="G64" i="51"/>
  <c r="G22" i="48" s="1"/>
  <c r="G20" i="48" s="1"/>
  <c r="G57" i="51"/>
  <c r="G22" i="42" s="1"/>
  <c r="G20" i="42" s="1"/>
  <c r="G59" i="51"/>
  <c r="G22" i="40" s="1"/>
  <c r="G20" i="40" s="1"/>
  <c r="G55" i="51"/>
  <c r="G40" i="40"/>
  <c r="F31" i="40"/>
  <c r="G40" i="43"/>
  <c r="F31" i="43"/>
  <c r="F31" i="42"/>
  <c r="G40" i="42"/>
  <c r="G40" i="41"/>
  <c r="F31" i="41"/>
  <c r="F31" i="32"/>
  <c r="G40" i="32"/>
  <c r="G40" i="49"/>
  <c r="F31" i="49"/>
  <c r="G40" i="47"/>
  <c r="F31" i="47"/>
  <c r="G40" i="45"/>
  <c r="F31" i="45"/>
  <c r="F31" i="48"/>
  <c r="G40" i="48"/>
  <c r="G127" i="33"/>
  <c r="F31" i="46"/>
  <c r="G40" i="46"/>
  <c r="F31" i="44"/>
  <c r="G40" i="44"/>
  <c r="G63" i="51"/>
  <c r="G22" i="47" s="1"/>
  <c r="G20" i="47" s="1"/>
  <c r="G60" i="51"/>
  <c r="G22" i="44" s="1"/>
  <c r="G20" i="44" s="1"/>
  <c r="R16" i="51"/>
  <c r="G62" i="51"/>
  <c r="G22" i="46" s="1"/>
  <c r="G20" i="46" s="1"/>
  <c r="G65" i="51"/>
  <c r="G22" i="49" s="1"/>
  <c r="G20" i="49" s="1"/>
  <c r="G61" i="51"/>
  <c r="G22" i="45" s="1"/>
  <c r="G20" i="45" s="1"/>
  <c r="F67" i="59" l="1"/>
  <c r="G99" i="61"/>
  <c r="G113" i="61" s="1"/>
  <c r="B127" i="61" s="1"/>
  <c r="BX30" i="57"/>
  <c r="BX11" i="57" s="1"/>
  <c r="G101" i="61"/>
  <c r="G115" i="61" s="1"/>
  <c r="B129" i="61" s="1"/>
  <c r="BX32" i="57"/>
  <c r="BX13" i="57" s="1"/>
  <c r="G92" i="61"/>
  <c r="G106" i="61" s="1"/>
  <c r="B120" i="61" s="1"/>
  <c r="BX23" i="57"/>
  <c r="BX4" i="57" s="1"/>
  <c r="G94" i="61"/>
  <c r="G108" i="61" s="1"/>
  <c r="B122" i="61" s="1"/>
  <c r="BX25" i="57"/>
  <c r="BX6" i="57" s="1"/>
  <c r="G98" i="61"/>
  <c r="G112" i="61" s="1"/>
  <c r="B126" i="61" s="1"/>
  <c r="BX29" i="57"/>
  <c r="BX10" i="57" s="1"/>
  <c r="G100" i="61"/>
  <c r="G114" i="61" s="1"/>
  <c r="B128" i="61" s="1"/>
  <c r="BX31" i="57"/>
  <c r="BX12" i="57" s="1"/>
  <c r="G102" i="61"/>
  <c r="G116" i="61" s="1"/>
  <c r="B130" i="61" s="1"/>
  <c r="BX33" i="57"/>
  <c r="BX14" i="57" s="1"/>
  <c r="G93" i="61"/>
  <c r="G107" i="61" s="1"/>
  <c r="B121" i="61" s="1"/>
  <c r="BX24" i="57"/>
  <c r="BX5" i="57" s="1"/>
  <c r="G95" i="61"/>
  <c r="G109" i="61" s="1"/>
  <c r="B123" i="61" s="1"/>
  <c r="BX26" i="57"/>
  <c r="BX7" i="57" s="1"/>
  <c r="G96" i="61"/>
  <c r="G110" i="61" s="1"/>
  <c r="B124" i="61" s="1"/>
  <c r="BX27" i="57"/>
  <c r="BX8" i="57" s="1"/>
  <c r="G97" i="61"/>
  <c r="G111" i="61" s="1"/>
  <c r="B125" i="61" s="1"/>
  <c r="BX28" i="57"/>
  <c r="BX9" i="57" s="1"/>
  <c r="G19" i="40"/>
  <c r="G19" i="48"/>
  <c r="G19" i="49"/>
  <c r="G19" i="47"/>
  <c r="G19" i="45"/>
  <c r="G19" i="46"/>
  <c r="G19" i="44"/>
  <c r="G19" i="42"/>
  <c r="F19" i="32"/>
  <c r="G22" i="32"/>
  <c r="G20" i="32" s="1"/>
  <c r="G66" i="51"/>
  <c r="B184" i="33"/>
  <c r="G31" i="45"/>
  <c r="H40" i="45"/>
  <c r="G31" i="47"/>
  <c r="H40" i="47"/>
  <c r="G31" i="49"/>
  <c r="H40" i="49"/>
  <c r="H40" i="41"/>
  <c r="G31" i="41"/>
  <c r="H40" i="43"/>
  <c r="G31" i="43"/>
  <c r="G31" i="40"/>
  <c r="H40" i="40"/>
  <c r="H40" i="44"/>
  <c r="G31" i="44"/>
  <c r="H40" i="46"/>
  <c r="G31" i="46"/>
  <c r="H127" i="33"/>
  <c r="G82" i="33"/>
  <c r="H40" i="48"/>
  <c r="G31" i="48"/>
  <c r="G31" i="32"/>
  <c r="H40" i="32"/>
  <c r="G31" i="42"/>
  <c r="H40" i="42"/>
  <c r="G67" i="59" l="1"/>
  <c r="H94" i="61"/>
  <c r="H108" i="61" s="1"/>
  <c r="BY25" i="57"/>
  <c r="BY6" i="57" s="1"/>
  <c r="H92" i="61"/>
  <c r="H106" i="61" s="1"/>
  <c r="BY23" i="57"/>
  <c r="BY4" i="57" s="1"/>
  <c r="H96" i="61"/>
  <c r="H110" i="61" s="1"/>
  <c r="BY27" i="57"/>
  <c r="BY8" i="57" s="1"/>
  <c r="H102" i="61"/>
  <c r="H116" i="61" s="1"/>
  <c r="BY33" i="57"/>
  <c r="BY14" i="57" s="1"/>
  <c r="H100" i="61"/>
  <c r="H114" i="61" s="1"/>
  <c r="BY31" i="57"/>
  <c r="BY12" i="57" s="1"/>
  <c r="H98" i="61"/>
  <c r="H112" i="61" s="1"/>
  <c r="BY29" i="57"/>
  <c r="BY10" i="57" s="1"/>
  <c r="H101" i="61"/>
  <c r="H115" i="61" s="1"/>
  <c r="BY32" i="57"/>
  <c r="BY13" i="57" s="1"/>
  <c r="H99" i="61"/>
  <c r="H113" i="61" s="1"/>
  <c r="BY30" i="57"/>
  <c r="BY11" i="57" s="1"/>
  <c r="H95" i="61"/>
  <c r="H109" i="61" s="1"/>
  <c r="BY26" i="57"/>
  <c r="BY7" i="57" s="1"/>
  <c r="H93" i="61"/>
  <c r="H107" i="61" s="1"/>
  <c r="BY24" i="57"/>
  <c r="BY5" i="57" s="1"/>
  <c r="H97" i="61"/>
  <c r="H111" i="61" s="1"/>
  <c r="BY28" i="57"/>
  <c r="BY9" i="57" s="1"/>
  <c r="G19" i="32"/>
  <c r="C191" i="33"/>
  <c r="X5" i="57"/>
  <c r="B186" i="33"/>
  <c r="B113" i="33"/>
  <c r="B185" i="33"/>
  <c r="I40" i="48"/>
  <c r="H31" i="48"/>
  <c r="I127" i="33"/>
  <c r="H82" i="33"/>
  <c r="I40" i="46"/>
  <c r="H31" i="46"/>
  <c r="I40" i="44"/>
  <c r="H31" i="44"/>
  <c r="I40" i="43"/>
  <c r="H31" i="43"/>
  <c r="I40" i="41"/>
  <c r="H31" i="41"/>
  <c r="H31" i="42"/>
  <c r="I40" i="42"/>
  <c r="I40" i="32"/>
  <c r="H31" i="32"/>
  <c r="H31" i="40"/>
  <c r="I40" i="40"/>
  <c r="H31" i="49"/>
  <c r="I40" i="49"/>
  <c r="H31" i="47"/>
  <c r="I40" i="47"/>
  <c r="H31" i="45"/>
  <c r="I40" i="45"/>
  <c r="H67" i="59" l="1"/>
  <c r="B114" i="33"/>
  <c r="I98" i="61"/>
  <c r="I112" i="61" s="1"/>
  <c r="BZ29" i="57"/>
  <c r="BZ10" i="57" s="1"/>
  <c r="I100" i="61"/>
  <c r="I114" i="61" s="1"/>
  <c r="BZ31" i="57"/>
  <c r="BZ12" i="57" s="1"/>
  <c r="I102" i="61"/>
  <c r="I116" i="61" s="1"/>
  <c r="BZ33" i="57"/>
  <c r="BZ14" i="57" s="1"/>
  <c r="I96" i="61"/>
  <c r="I110" i="61" s="1"/>
  <c r="BZ27" i="57"/>
  <c r="BZ8" i="57" s="1"/>
  <c r="I94" i="61"/>
  <c r="I108" i="61" s="1"/>
  <c r="BZ25" i="57"/>
  <c r="BZ6" i="57" s="1"/>
  <c r="I92" i="61"/>
  <c r="I106" i="61" s="1"/>
  <c r="BZ23" i="57"/>
  <c r="BZ4" i="57" s="1"/>
  <c r="I93" i="61"/>
  <c r="I107" i="61" s="1"/>
  <c r="BZ24" i="57"/>
  <c r="BZ5" i="57" s="1"/>
  <c r="I95" i="61"/>
  <c r="I109" i="61" s="1"/>
  <c r="BZ26" i="57"/>
  <c r="BZ7" i="57" s="1"/>
  <c r="I99" i="61"/>
  <c r="I113" i="61" s="1"/>
  <c r="BZ30" i="57"/>
  <c r="BZ11" i="57" s="1"/>
  <c r="I101" i="61"/>
  <c r="I115" i="61" s="1"/>
  <c r="BZ32" i="57"/>
  <c r="BZ13" i="57" s="1"/>
  <c r="I97" i="61"/>
  <c r="I111" i="61" s="1"/>
  <c r="BZ28" i="57"/>
  <c r="BZ9" i="57" s="1"/>
  <c r="C198" i="33"/>
  <c r="X12" i="57"/>
  <c r="C199" i="33"/>
  <c r="X13" i="57"/>
  <c r="X89" i="57"/>
  <c r="X67" i="57"/>
  <c r="T5" i="57"/>
  <c r="J40" i="32"/>
  <c r="I31" i="32"/>
  <c r="I31" i="41"/>
  <c r="J40" i="41"/>
  <c r="I31" i="43"/>
  <c r="J40" i="43"/>
  <c r="I31" i="44"/>
  <c r="J40" i="44"/>
  <c r="I31" i="46"/>
  <c r="J40" i="46"/>
  <c r="J127" i="33"/>
  <c r="I82" i="33"/>
  <c r="I31" i="48"/>
  <c r="J40" i="48"/>
  <c r="J40" i="45"/>
  <c r="I31" i="45"/>
  <c r="J40" i="47"/>
  <c r="I31" i="47"/>
  <c r="J40" i="49"/>
  <c r="I31" i="49"/>
  <c r="J40" i="40"/>
  <c r="I31" i="40"/>
  <c r="J40" i="42"/>
  <c r="I31" i="42"/>
  <c r="I67" i="59" l="1"/>
  <c r="J94" i="61"/>
  <c r="J108" i="61" s="1"/>
  <c r="CA25" i="57"/>
  <c r="CA6" i="57" s="1"/>
  <c r="J96" i="61"/>
  <c r="J110" i="61" s="1"/>
  <c r="CA27" i="57"/>
  <c r="CA8" i="57" s="1"/>
  <c r="J102" i="61"/>
  <c r="J116" i="61" s="1"/>
  <c r="CA33" i="57"/>
  <c r="CA14" i="57" s="1"/>
  <c r="J100" i="61"/>
  <c r="J114" i="61" s="1"/>
  <c r="CA31" i="57"/>
  <c r="CA12" i="57" s="1"/>
  <c r="J98" i="61"/>
  <c r="J112" i="61" s="1"/>
  <c r="CA29" i="57"/>
  <c r="CA10" i="57" s="1"/>
  <c r="J92" i="61"/>
  <c r="J106" i="61" s="1"/>
  <c r="CA23" i="57"/>
  <c r="CA4" i="57" s="1"/>
  <c r="J101" i="61"/>
  <c r="J115" i="61" s="1"/>
  <c r="CA32" i="57"/>
  <c r="CA13" i="57" s="1"/>
  <c r="J99" i="61"/>
  <c r="J113" i="61" s="1"/>
  <c r="CA30" i="57"/>
  <c r="CA11" i="57" s="1"/>
  <c r="J95" i="61"/>
  <c r="J109" i="61" s="1"/>
  <c r="CA26" i="57"/>
  <c r="CA7" i="57" s="1"/>
  <c r="J93" i="61"/>
  <c r="J107" i="61" s="1"/>
  <c r="CA24" i="57"/>
  <c r="CA5" i="57" s="1"/>
  <c r="J97" i="61"/>
  <c r="J111" i="61" s="1"/>
  <c r="CA28" i="57"/>
  <c r="CA9" i="57" s="1"/>
  <c r="C194" i="33"/>
  <c r="X8" i="57"/>
  <c r="C196" i="33"/>
  <c r="X10" i="57"/>
  <c r="C195" i="33"/>
  <c r="X9" i="57"/>
  <c r="C197" i="33"/>
  <c r="X11" i="57"/>
  <c r="T12" i="57"/>
  <c r="U12" i="57" s="1"/>
  <c r="V12" i="57" s="1"/>
  <c r="X139" i="57"/>
  <c r="X110" i="57"/>
  <c r="C201" i="33"/>
  <c r="X15" i="57"/>
  <c r="C200" i="33"/>
  <c r="X14" i="57"/>
  <c r="C193" i="33"/>
  <c r="X7" i="57"/>
  <c r="C192" i="33"/>
  <c r="X6" i="57"/>
  <c r="T13" i="57"/>
  <c r="U13" i="57" s="1"/>
  <c r="V13" i="57" s="1"/>
  <c r="X111" i="57"/>
  <c r="X140" i="57"/>
  <c r="U5" i="57"/>
  <c r="J31" i="42"/>
  <c r="K40" i="42"/>
  <c r="J31" i="40"/>
  <c r="K40" i="40"/>
  <c r="J31" i="49"/>
  <c r="K40" i="49"/>
  <c r="J31" i="47"/>
  <c r="K40" i="47"/>
  <c r="J31" i="45"/>
  <c r="K40" i="45"/>
  <c r="J82" i="33"/>
  <c r="K127" i="33"/>
  <c r="J31" i="32"/>
  <c r="K40" i="32"/>
  <c r="K40" i="48"/>
  <c r="J31" i="48"/>
  <c r="K40" i="46"/>
  <c r="J31" i="46"/>
  <c r="K40" i="44"/>
  <c r="J31" i="44"/>
  <c r="K40" i="43"/>
  <c r="J31" i="43"/>
  <c r="K40" i="41"/>
  <c r="J31" i="41"/>
  <c r="J67" i="59" l="1"/>
  <c r="K93" i="61"/>
  <c r="K107" i="61" s="1"/>
  <c r="CB24" i="57"/>
  <c r="CB5" i="57" s="1"/>
  <c r="K95" i="61"/>
  <c r="K109" i="61" s="1"/>
  <c r="CB26" i="57"/>
  <c r="CB7" i="57" s="1"/>
  <c r="K99" i="61"/>
  <c r="K113" i="61" s="1"/>
  <c r="CB30" i="57"/>
  <c r="CB11" i="57" s="1"/>
  <c r="K101" i="61"/>
  <c r="K115" i="61" s="1"/>
  <c r="CB32" i="57"/>
  <c r="CB13" i="57" s="1"/>
  <c r="K92" i="61"/>
  <c r="K106" i="61" s="1"/>
  <c r="CB23" i="57"/>
  <c r="CB4" i="57" s="1"/>
  <c r="K98" i="61"/>
  <c r="K112" i="61" s="1"/>
  <c r="CB29" i="57"/>
  <c r="CB10" i="57" s="1"/>
  <c r="K100" i="61"/>
  <c r="K114" i="61" s="1"/>
  <c r="CB31" i="57"/>
  <c r="CB12" i="57" s="1"/>
  <c r="K102" i="61"/>
  <c r="K116" i="61" s="1"/>
  <c r="CB33" i="57"/>
  <c r="CB14" i="57" s="1"/>
  <c r="K96" i="61"/>
  <c r="K110" i="61" s="1"/>
  <c r="CB27" i="57"/>
  <c r="CB8" i="57" s="1"/>
  <c r="K94" i="61"/>
  <c r="K108" i="61" s="1"/>
  <c r="CB25" i="57"/>
  <c r="CB6" i="57" s="1"/>
  <c r="K97" i="61"/>
  <c r="K111" i="61" s="1"/>
  <c r="CB28" i="57"/>
  <c r="CB9" i="57" s="1"/>
  <c r="V140" i="57"/>
  <c r="W13" i="57"/>
  <c r="T7" i="57"/>
  <c r="U7" i="57" s="1"/>
  <c r="V7" i="57" s="1"/>
  <c r="X91" i="57"/>
  <c r="T15" i="57"/>
  <c r="U15" i="57" s="1"/>
  <c r="V15" i="57" s="1"/>
  <c r="X113" i="57"/>
  <c r="X142" i="57"/>
  <c r="T11" i="57"/>
  <c r="U11" i="57" s="1"/>
  <c r="V11" i="57" s="1"/>
  <c r="X109" i="57"/>
  <c r="X138" i="57"/>
  <c r="X137" i="57"/>
  <c r="T10" i="57"/>
  <c r="U10" i="57" s="1"/>
  <c r="V10" i="57" s="1"/>
  <c r="X108" i="57"/>
  <c r="C79" i="55"/>
  <c r="C113" i="47" s="1"/>
  <c r="X97" i="57"/>
  <c r="X126" i="57"/>
  <c r="X90" i="57"/>
  <c r="T6" i="57"/>
  <c r="T14" i="57"/>
  <c r="U14" i="57" s="1"/>
  <c r="V14" i="57" s="1"/>
  <c r="X112" i="57"/>
  <c r="X96" i="57"/>
  <c r="C78" i="55"/>
  <c r="C113" i="46" s="1"/>
  <c r="X125" i="57"/>
  <c r="V139" i="57"/>
  <c r="W12" i="57"/>
  <c r="X107" i="57"/>
  <c r="X136" i="57"/>
  <c r="T9" i="57"/>
  <c r="U9" i="57" s="1"/>
  <c r="V9" i="57" s="1"/>
  <c r="X92" i="57"/>
  <c r="T8" i="57"/>
  <c r="U8" i="57" s="1"/>
  <c r="V8" i="57" s="1"/>
  <c r="X135" i="57"/>
  <c r="V5" i="57"/>
  <c r="K31" i="41"/>
  <c r="L40" i="41"/>
  <c r="K31" i="43"/>
  <c r="L40" i="43"/>
  <c r="K31" i="44"/>
  <c r="L40" i="44"/>
  <c r="K31" i="46"/>
  <c r="L40" i="46"/>
  <c r="K31" i="48"/>
  <c r="L40" i="48"/>
  <c r="L40" i="32"/>
  <c r="K31" i="32"/>
  <c r="K82" i="33"/>
  <c r="L127" i="33"/>
  <c r="L40" i="45"/>
  <c r="K31" i="45"/>
  <c r="L40" i="47"/>
  <c r="K31" i="47"/>
  <c r="L40" i="49"/>
  <c r="K31" i="49"/>
  <c r="L40" i="40"/>
  <c r="K31" i="40"/>
  <c r="L40" i="42"/>
  <c r="K31" i="42"/>
  <c r="K67" i="59" l="1"/>
  <c r="L101" i="61"/>
  <c r="L115" i="61" s="1"/>
  <c r="C129" i="61" s="1"/>
  <c r="CC32" i="57"/>
  <c r="CC13" i="57" s="1"/>
  <c r="L99" i="61"/>
  <c r="L113" i="61" s="1"/>
  <c r="C127" i="61" s="1"/>
  <c r="CC30" i="57"/>
  <c r="CC11" i="57" s="1"/>
  <c r="L95" i="61"/>
  <c r="L109" i="61" s="1"/>
  <c r="C123" i="61" s="1"/>
  <c r="CC26" i="57"/>
  <c r="CC7" i="57" s="1"/>
  <c r="L93" i="61"/>
  <c r="L107" i="61" s="1"/>
  <c r="C121" i="61" s="1"/>
  <c r="CC24" i="57"/>
  <c r="CC5" i="57" s="1"/>
  <c r="L94" i="61"/>
  <c r="L108" i="61" s="1"/>
  <c r="C122" i="61" s="1"/>
  <c r="CC25" i="57"/>
  <c r="CC6" i="57" s="1"/>
  <c r="L96" i="61"/>
  <c r="L110" i="61" s="1"/>
  <c r="C124" i="61" s="1"/>
  <c r="CC27" i="57"/>
  <c r="CC8" i="57" s="1"/>
  <c r="L102" i="61"/>
  <c r="L116" i="61" s="1"/>
  <c r="C130" i="61" s="1"/>
  <c r="CC33" i="57"/>
  <c r="CC14" i="57" s="1"/>
  <c r="L100" i="61"/>
  <c r="L114" i="61" s="1"/>
  <c r="C128" i="61" s="1"/>
  <c r="CC31" i="57"/>
  <c r="CC12" i="57" s="1"/>
  <c r="L98" i="61"/>
  <c r="L112" i="61" s="1"/>
  <c r="C126" i="61" s="1"/>
  <c r="CC29" i="57"/>
  <c r="CC10" i="57" s="1"/>
  <c r="L92" i="61"/>
  <c r="L106" i="61" s="1"/>
  <c r="C120" i="61" s="1"/>
  <c r="CC23" i="57"/>
  <c r="CC4" i="57" s="1"/>
  <c r="L97" i="61"/>
  <c r="L111" i="61" s="1"/>
  <c r="C125" i="61" s="1"/>
  <c r="CC28" i="57"/>
  <c r="CC9" i="57" s="1"/>
  <c r="W9" i="57"/>
  <c r="V136" i="57"/>
  <c r="C75" i="55"/>
  <c r="C113" i="40" s="1"/>
  <c r="X93" i="57"/>
  <c r="X122" i="57"/>
  <c r="W110" i="57"/>
  <c r="W139" i="57"/>
  <c r="X98" i="57"/>
  <c r="X127" i="57"/>
  <c r="C80" i="55"/>
  <c r="C113" i="48" s="1"/>
  <c r="U6" i="57"/>
  <c r="X123" i="57"/>
  <c r="C76" i="55"/>
  <c r="C113" i="44" s="1"/>
  <c r="X94" i="57"/>
  <c r="V138" i="57"/>
  <c r="W11" i="57"/>
  <c r="W15" i="57"/>
  <c r="V142" i="57"/>
  <c r="X143" i="57"/>
  <c r="V135" i="57"/>
  <c r="W8" i="57"/>
  <c r="C120" i="46"/>
  <c r="W14" i="57"/>
  <c r="V141" i="57"/>
  <c r="C120" i="47"/>
  <c r="V137" i="57"/>
  <c r="W10" i="57"/>
  <c r="C77" i="55"/>
  <c r="C113" i="45" s="1"/>
  <c r="X124" i="57"/>
  <c r="X95" i="57"/>
  <c r="X128" i="57"/>
  <c r="C81" i="55"/>
  <c r="C113" i="49" s="1"/>
  <c r="X99" i="57"/>
  <c r="W7" i="57"/>
  <c r="W91" i="57" s="1"/>
  <c r="V134" i="57"/>
  <c r="W111" i="57"/>
  <c r="W140" i="57"/>
  <c r="W5" i="57"/>
  <c r="V132" i="57"/>
  <c r="L31" i="42"/>
  <c r="M40" i="42"/>
  <c r="L31" i="40"/>
  <c r="M40" i="40"/>
  <c r="L31" i="49"/>
  <c r="M40" i="49"/>
  <c r="L31" i="47"/>
  <c r="M40" i="47"/>
  <c r="L31" i="45"/>
  <c r="M40" i="45"/>
  <c r="L31" i="32"/>
  <c r="M40" i="32"/>
  <c r="M127" i="33"/>
  <c r="L82" i="33"/>
  <c r="M40" i="48"/>
  <c r="L31" i="48"/>
  <c r="M40" i="46"/>
  <c r="L31" i="46"/>
  <c r="M40" i="44"/>
  <c r="L31" i="44"/>
  <c r="M40" i="43"/>
  <c r="L31" i="43"/>
  <c r="M40" i="41"/>
  <c r="L31" i="41"/>
  <c r="L67" i="59" l="1"/>
  <c r="M95" i="61"/>
  <c r="M109" i="61" s="1"/>
  <c r="CD26" i="57"/>
  <c r="CD7" i="57" s="1"/>
  <c r="M99" i="61"/>
  <c r="M113" i="61" s="1"/>
  <c r="CD30" i="57"/>
  <c r="CD11" i="57" s="1"/>
  <c r="M101" i="61"/>
  <c r="M115" i="61" s="1"/>
  <c r="CD32" i="57"/>
  <c r="CD13" i="57" s="1"/>
  <c r="M93" i="61"/>
  <c r="M107" i="61" s="1"/>
  <c r="CD24" i="57"/>
  <c r="CD5" i="57" s="1"/>
  <c r="M92" i="61"/>
  <c r="M106" i="61" s="1"/>
  <c r="CD23" i="57"/>
  <c r="CD4" i="57" s="1"/>
  <c r="M98" i="61"/>
  <c r="M112" i="61" s="1"/>
  <c r="CD29" i="57"/>
  <c r="CD10" i="57" s="1"/>
  <c r="M100" i="61"/>
  <c r="M114" i="61" s="1"/>
  <c r="CD31" i="57"/>
  <c r="CD12" i="57" s="1"/>
  <c r="M102" i="61"/>
  <c r="M116" i="61" s="1"/>
  <c r="CD33" i="57"/>
  <c r="CD14" i="57" s="1"/>
  <c r="M96" i="61"/>
  <c r="M110" i="61" s="1"/>
  <c r="CD27" i="57"/>
  <c r="CD8" i="57" s="1"/>
  <c r="M94" i="61"/>
  <c r="M108" i="61" s="1"/>
  <c r="CD25" i="57"/>
  <c r="CD6" i="57" s="1"/>
  <c r="M97" i="61"/>
  <c r="M111" i="61" s="1"/>
  <c r="CD28" i="57"/>
  <c r="CD9" i="57" s="1"/>
  <c r="W97" i="57"/>
  <c r="W126" i="57"/>
  <c r="W108" i="57"/>
  <c r="W137" i="57"/>
  <c r="W135" i="57"/>
  <c r="W92" i="57"/>
  <c r="W142" i="57"/>
  <c r="W113" i="57"/>
  <c r="C120" i="44"/>
  <c r="V6" i="57"/>
  <c r="C120" i="48"/>
  <c r="C120" i="40"/>
  <c r="W107" i="57"/>
  <c r="W136" i="57"/>
  <c r="C120" i="49"/>
  <c r="C120" i="45"/>
  <c r="C150" i="33"/>
  <c r="W141" i="57"/>
  <c r="W112" i="57"/>
  <c r="C149" i="33"/>
  <c r="W109" i="57"/>
  <c r="W138" i="57"/>
  <c r="W125" i="57"/>
  <c r="W96" i="57"/>
  <c r="W67" i="57"/>
  <c r="W89" i="57"/>
  <c r="M31" i="41"/>
  <c r="N40" i="41"/>
  <c r="M31" i="43"/>
  <c r="N40" i="43"/>
  <c r="M31" i="44"/>
  <c r="N40" i="44"/>
  <c r="M31" i="46"/>
  <c r="N40" i="46"/>
  <c r="M31" i="48"/>
  <c r="N40" i="48"/>
  <c r="M82" i="33"/>
  <c r="N127" i="33"/>
  <c r="N40" i="32"/>
  <c r="M31" i="32"/>
  <c r="N40" i="45"/>
  <c r="M31" i="45"/>
  <c r="N40" i="47"/>
  <c r="M31" i="47"/>
  <c r="N40" i="49"/>
  <c r="M31" i="49"/>
  <c r="N40" i="40"/>
  <c r="M31" i="40"/>
  <c r="N40" i="42"/>
  <c r="M31" i="42"/>
  <c r="M67" i="59" l="1"/>
  <c r="N96" i="61"/>
  <c r="N110" i="61" s="1"/>
  <c r="CE27" i="57"/>
  <c r="CE8" i="57" s="1"/>
  <c r="N100" i="61"/>
  <c r="N114" i="61" s="1"/>
  <c r="CE31" i="57"/>
  <c r="CE12" i="57" s="1"/>
  <c r="N98" i="61"/>
  <c r="N112" i="61" s="1"/>
  <c r="CE29" i="57"/>
  <c r="CE10" i="57" s="1"/>
  <c r="N101" i="61"/>
  <c r="N115" i="61" s="1"/>
  <c r="CE32" i="57"/>
  <c r="CE13" i="57" s="1"/>
  <c r="N99" i="61"/>
  <c r="N113" i="61" s="1"/>
  <c r="CE30" i="57"/>
  <c r="CE11" i="57" s="1"/>
  <c r="N95" i="61"/>
  <c r="N109" i="61" s="1"/>
  <c r="CE26" i="57"/>
  <c r="CE7" i="57" s="1"/>
  <c r="N93" i="61"/>
  <c r="N107" i="61" s="1"/>
  <c r="CE24" i="57"/>
  <c r="CE5" i="57" s="1"/>
  <c r="N94" i="61"/>
  <c r="N108" i="61" s="1"/>
  <c r="CE25" i="57"/>
  <c r="CE6" i="57" s="1"/>
  <c r="N102" i="61"/>
  <c r="N116" i="61" s="1"/>
  <c r="CE33" i="57"/>
  <c r="CE14" i="57" s="1"/>
  <c r="N92" i="61"/>
  <c r="N106" i="61" s="1"/>
  <c r="CE23" i="57"/>
  <c r="CE4" i="57" s="1"/>
  <c r="N97" i="61"/>
  <c r="N111" i="61" s="1"/>
  <c r="CE28" i="57"/>
  <c r="CE9" i="57" s="1"/>
  <c r="W98" i="57"/>
  <c r="W127" i="57"/>
  <c r="W122" i="57"/>
  <c r="W93" i="57"/>
  <c r="C146" i="33"/>
  <c r="C151" i="33"/>
  <c r="W6" i="57"/>
  <c r="V133" i="57"/>
  <c r="C147" i="33"/>
  <c r="W94" i="57"/>
  <c r="W123" i="57"/>
  <c r="W95" i="57"/>
  <c r="W124" i="57"/>
  <c r="C148" i="33"/>
  <c r="C152" i="33"/>
  <c r="W128" i="57"/>
  <c r="W99" i="57"/>
  <c r="N31" i="42"/>
  <c r="O40" i="42"/>
  <c r="N31" i="40"/>
  <c r="O40" i="40"/>
  <c r="N31" i="49"/>
  <c r="O40" i="49"/>
  <c r="N31" i="47"/>
  <c r="O40" i="47"/>
  <c r="N31" i="45"/>
  <c r="O40" i="45"/>
  <c r="N31" i="32"/>
  <c r="O40" i="32"/>
  <c r="O127" i="33"/>
  <c r="N82" i="33"/>
  <c r="O40" i="48"/>
  <c r="N31" i="48"/>
  <c r="O40" i="46"/>
  <c r="N31" i="46"/>
  <c r="O40" i="44"/>
  <c r="N31" i="44"/>
  <c r="O40" i="43"/>
  <c r="N31" i="43"/>
  <c r="O40" i="41"/>
  <c r="N31" i="41"/>
  <c r="N67" i="59" l="1"/>
  <c r="O95" i="61"/>
  <c r="O109" i="61" s="1"/>
  <c r="CF26" i="57"/>
  <c r="CF7" i="57" s="1"/>
  <c r="O101" i="61"/>
  <c r="O115" i="61" s="1"/>
  <c r="CF32" i="57"/>
  <c r="CF13" i="57" s="1"/>
  <c r="O92" i="61"/>
  <c r="O106" i="61" s="1"/>
  <c r="CF23" i="57"/>
  <c r="CF4" i="57" s="1"/>
  <c r="O98" i="61"/>
  <c r="O112" i="61" s="1"/>
  <c r="CF29" i="57"/>
  <c r="CF10" i="57" s="1"/>
  <c r="O100" i="61"/>
  <c r="O114" i="61" s="1"/>
  <c r="CF31" i="57"/>
  <c r="CF12" i="57" s="1"/>
  <c r="O102" i="61"/>
  <c r="O116" i="61" s="1"/>
  <c r="CF33" i="57"/>
  <c r="CF14" i="57" s="1"/>
  <c r="O96" i="61"/>
  <c r="O110" i="61" s="1"/>
  <c r="CF27" i="57"/>
  <c r="CF8" i="57" s="1"/>
  <c r="O94" i="61"/>
  <c r="O108" i="61" s="1"/>
  <c r="CF25" i="57"/>
  <c r="CF6" i="57" s="1"/>
  <c r="O93" i="61"/>
  <c r="O107" i="61" s="1"/>
  <c r="CF24" i="57"/>
  <c r="CF5" i="57" s="1"/>
  <c r="O99" i="61"/>
  <c r="O113" i="61" s="1"/>
  <c r="CF30" i="57"/>
  <c r="CF11" i="57" s="1"/>
  <c r="O97" i="61"/>
  <c r="O111" i="61" s="1"/>
  <c r="CF28" i="57"/>
  <c r="CF9" i="57" s="1"/>
  <c r="W90" i="57"/>
  <c r="O31" i="41"/>
  <c r="P40" i="41"/>
  <c r="O31" i="43"/>
  <c r="P40" i="43"/>
  <c r="O31" i="44"/>
  <c r="P40" i="44"/>
  <c r="O31" i="46"/>
  <c r="P40" i="46"/>
  <c r="O31" i="48"/>
  <c r="P40" i="48"/>
  <c r="O82" i="33"/>
  <c r="O67" i="59" s="1"/>
  <c r="P127" i="33"/>
  <c r="P40" i="32"/>
  <c r="O31" i="32"/>
  <c r="P40" i="45"/>
  <c r="O31" i="45"/>
  <c r="P40" i="47"/>
  <c r="O31" i="47"/>
  <c r="P40" i="49"/>
  <c r="O31" i="49"/>
  <c r="P40" i="40"/>
  <c r="O31" i="40"/>
  <c r="P40" i="42"/>
  <c r="O31" i="42"/>
  <c r="P94" i="61" l="1"/>
  <c r="P108" i="61" s="1"/>
  <c r="CG25" i="57"/>
  <c r="CG6" i="57" s="1"/>
  <c r="P96" i="61"/>
  <c r="P110" i="61" s="1"/>
  <c r="CG27" i="57"/>
  <c r="CG8" i="57" s="1"/>
  <c r="P100" i="61"/>
  <c r="P114" i="61" s="1"/>
  <c r="CG31" i="57"/>
  <c r="CG12" i="57" s="1"/>
  <c r="P98" i="61"/>
  <c r="P112" i="61" s="1"/>
  <c r="CG29" i="57"/>
  <c r="CG10" i="57" s="1"/>
  <c r="P101" i="61"/>
  <c r="P115" i="61" s="1"/>
  <c r="CG32" i="57"/>
  <c r="CG13" i="57" s="1"/>
  <c r="P99" i="61"/>
  <c r="P113" i="61" s="1"/>
  <c r="CG30" i="57"/>
  <c r="CG11" i="57" s="1"/>
  <c r="P95" i="61"/>
  <c r="P109" i="61" s="1"/>
  <c r="CG26" i="57"/>
  <c r="CG7" i="57" s="1"/>
  <c r="P93" i="61"/>
  <c r="P107" i="61" s="1"/>
  <c r="CG24" i="57"/>
  <c r="CG5" i="57" s="1"/>
  <c r="P102" i="61"/>
  <c r="P116" i="61" s="1"/>
  <c r="CG33" i="57"/>
  <c r="CG14" i="57" s="1"/>
  <c r="P92" i="61"/>
  <c r="P106" i="61" s="1"/>
  <c r="CG23" i="57"/>
  <c r="CG4" i="57" s="1"/>
  <c r="P97" i="61"/>
  <c r="P111" i="61" s="1"/>
  <c r="CG28" i="57"/>
  <c r="CG9" i="57" s="1"/>
  <c r="P31" i="42"/>
  <c r="Q40" i="42"/>
  <c r="Q40" i="40"/>
  <c r="P31" i="40"/>
  <c r="Q40" i="49"/>
  <c r="P31" i="49"/>
  <c r="Q40" i="47"/>
  <c r="P31" i="47"/>
  <c r="Q40" i="45"/>
  <c r="P31" i="45"/>
  <c r="P31" i="32"/>
  <c r="Q40" i="32"/>
  <c r="Q127" i="33"/>
  <c r="P82" i="33"/>
  <c r="P67" i="59" s="1"/>
  <c r="P31" i="48"/>
  <c r="Q40" i="48"/>
  <c r="P31" i="46"/>
  <c r="Q40" i="46"/>
  <c r="P31" i="44"/>
  <c r="Q40" i="44"/>
  <c r="Q40" i="43"/>
  <c r="P31" i="43"/>
  <c r="Q40" i="41"/>
  <c r="P31" i="41"/>
  <c r="Q101" i="61" l="1"/>
  <c r="Q115" i="61" s="1"/>
  <c r="D129" i="61" s="1"/>
  <c r="G129" i="61" s="1"/>
  <c r="CH32" i="57"/>
  <c r="CH13" i="57" s="1"/>
  <c r="Q92" i="61"/>
  <c r="Q106" i="61" s="1"/>
  <c r="D120" i="61" s="1"/>
  <c r="G120" i="61" s="1"/>
  <c r="CH23" i="57"/>
  <c r="CH4" i="57" s="1"/>
  <c r="Q94" i="61"/>
  <c r="Q108" i="61" s="1"/>
  <c r="D122" i="61" s="1"/>
  <c r="G122" i="61" s="1"/>
  <c r="CH25" i="57"/>
  <c r="CH6" i="57" s="1"/>
  <c r="Q99" i="61"/>
  <c r="E127" i="61" s="1"/>
  <c r="F127" i="61" s="1"/>
  <c r="CH30" i="57"/>
  <c r="CH11" i="57" s="1"/>
  <c r="Q93" i="61"/>
  <c r="Q107" i="61" s="1"/>
  <c r="D121" i="61" s="1"/>
  <c r="G121" i="61" s="1"/>
  <c r="CH24" i="57"/>
  <c r="CH5" i="57" s="1"/>
  <c r="Q95" i="61"/>
  <c r="Q109" i="61" s="1"/>
  <c r="D123" i="61" s="1"/>
  <c r="G123" i="61" s="1"/>
  <c r="CH26" i="57"/>
  <c r="CH7" i="57" s="1"/>
  <c r="Q98" i="61"/>
  <c r="Q112" i="61" s="1"/>
  <c r="D126" i="61" s="1"/>
  <c r="G126" i="61" s="1"/>
  <c r="CH29" i="57"/>
  <c r="CH10" i="57" s="1"/>
  <c r="Q100" i="61"/>
  <c r="Q114" i="61" s="1"/>
  <c r="D128" i="61" s="1"/>
  <c r="G128" i="61" s="1"/>
  <c r="CH31" i="57"/>
  <c r="CH12" i="57" s="1"/>
  <c r="Q102" i="61"/>
  <c r="Q116" i="61" s="1"/>
  <c r="D130" i="61" s="1"/>
  <c r="G130" i="61" s="1"/>
  <c r="CH33" i="57"/>
  <c r="CH14" i="57" s="1"/>
  <c r="Q96" i="61"/>
  <c r="Q110" i="61" s="1"/>
  <c r="D124" i="61" s="1"/>
  <c r="G124" i="61" s="1"/>
  <c r="CH27" i="57"/>
  <c r="CH8" i="57" s="1"/>
  <c r="Q97" i="61"/>
  <c r="E125" i="61" s="1"/>
  <c r="F125" i="61" s="1"/>
  <c r="CH28" i="57"/>
  <c r="CH9" i="57" s="1"/>
  <c r="Q111" i="61"/>
  <c r="D125" i="61" s="1"/>
  <c r="G125" i="61" s="1"/>
  <c r="R40" i="41"/>
  <c r="Q31" i="41"/>
  <c r="R40" i="43"/>
  <c r="Q31" i="43"/>
  <c r="R127" i="33"/>
  <c r="Q82" i="33"/>
  <c r="Q67" i="59" s="1"/>
  <c r="Q31" i="45"/>
  <c r="R40" i="45"/>
  <c r="Q31" i="47"/>
  <c r="R40" i="47"/>
  <c r="Q31" i="49"/>
  <c r="R40" i="49"/>
  <c r="Q31" i="40"/>
  <c r="R40" i="40"/>
  <c r="R40" i="44"/>
  <c r="Q31" i="44"/>
  <c r="R40" i="46"/>
  <c r="Q31" i="46"/>
  <c r="R40" i="48"/>
  <c r="Q31" i="48"/>
  <c r="Q31" i="32"/>
  <c r="R40" i="32"/>
  <c r="Q31" i="42"/>
  <c r="R40" i="42"/>
  <c r="E123" i="61" l="1"/>
  <c r="F123" i="61" s="1"/>
  <c r="E120" i="61"/>
  <c r="F120" i="61" s="1"/>
  <c r="E124" i="61"/>
  <c r="F124" i="61" s="1"/>
  <c r="E128" i="61"/>
  <c r="F128" i="61" s="1"/>
  <c r="E122" i="61"/>
  <c r="F122" i="61" s="1"/>
  <c r="E129" i="61"/>
  <c r="F129" i="61" s="1"/>
  <c r="E130" i="61"/>
  <c r="F130" i="61" s="1"/>
  <c r="E126" i="61"/>
  <c r="F126" i="61" s="1"/>
  <c r="E121" i="61"/>
  <c r="F121" i="61" s="1"/>
  <c r="Q113" i="61"/>
  <c r="D127" i="61" s="1"/>
  <c r="G127" i="61" s="1"/>
  <c r="R101" i="61"/>
  <c r="R115" i="61" s="1"/>
  <c r="CI32" i="57"/>
  <c r="CI13" i="57" s="1"/>
  <c r="R95" i="61"/>
  <c r="R109" i="61" s="1"/>
  <c r="CI26" i="57"/>
  <c r="CI7" i="57" s="1"/>
  <c r="R93" i="61"/>
  <c r="R107" i="61" s="1"/>
  <c r="CI24" i="57"/>
  <c r="CI5" i="57" s="1"/>
  <c r="R99" i="61"/>
  <c r="R113" i="61" s="1"/>
  <c r="CI30" i="57"/>
  <c r="CI11" i="57" s="1"/>
  <c r="R94" i="61"/>
  <c r="R108" i="61" s="1"/>
  <c r="CI25" i="57"/>
  <c r="CI6" i="57" s="1"/>
  <c r="R92" i="61"/>
  <c r="R106" i="61" s="1"/>
  <c r="CI23" i="57"/>
  <c r="CI4" i="57" s="1"/>
  <c r="R96" i="61"/>
  <c r="R110" i="61" s="1"/>
  <c r="CI27" i="57"/>
  <c r="CI8" i="57" s="1"/>
  <c r="R102" i="61"/>
  <c r="R116" i="61" s="1"/>
  <c r="CI33" i="57"/>
  <c r="CI14" i="57" s="1"/>
  <c r="R100" i="61"/>
  <c r="R114" i="61" s="1"/>
  <c r="CI31" i="57"/>
  <c r="CI12" i="57" s="1"/>
  <c r="R98" i="61"/>
  <c r="R112" i="61" s="1"/>
  <c r="CI29" i="57"/>
  <c r="CI10" i="57" s="1"/>
  <c r="R97" i="61"/>
  <c r="R111" i="61" s="1"/>
  <c r="CI28" i="57"/>
  <c r="CI9" i="57" s="1"/>
  <c r="R31" i="48"/>
  <c r="S40" i="48"/>
  <c r="CJ32" i="57" s="1"/>
  <c r="CJ13" i="57" s="1"/>
  <c r="R31" i="46"/>
  <c r="S40" i="46"/>
  <c r="CJ30" i="57" s="1"/>
  <c r="CJ11" i="57" s="1"/>
  <c r="R31" i="44"/>
  <c r="S40" i="44"/>
  <c r="CJ28" i="57" s="1"/>
  <c r="CJ9" i="57" s="1"/>
  <c r="R82" i="33"/>
  <c r="R67" i="59" s="1"/>
  <c r="S127" i="33"/>
  <c r="R31" i="43"/>
  <c r="S40" i="43"/>
  <c r="CJ26" i="57" s="1"/>
  <c r="CJ7" i="57" s="1"/>
  <c r="R31" i="41"/>
  <c r="S40" i="41"/>
  <c r="CJ24" i="57" s="1"/>
  <c r="CJ5" i="57" s="1"/>
  <c r="S40" i="42"/>
  <c r="CJ25" i="57" s="1"/>
  <c r="CJ6" i="57" s="1"/>
  <c r="R31" i="42"/>
  <c r="S40" i="32"/>
  <c r="CJ23" i="57" s="1"/>
  <c r="CJ4" i="57" s="1"/>
  <c r="R31" i="32"/>
  <c r="S40" i="40"/>
  <c r="CJ27" i="57" s="1"/>
  <c r="CJ8" i="57" s="1"/>
  <c r="R31" i="40"/>
  <c r="S40" i="49"/>
  <c r="CJ33" i="57" s="1"/>
  <c r="CJ14" i="57" s="1"/>
  <c r="R31" i="49"/>
  <c r="S40" i="47"/>
  <c r="CJ31" i="57" s="1"/>
  <c r="CJ12" i="57" s="1"/>
  <c r="R31" i="47"/>
  <c r="S40" i="45"/>
  <c r="CJ29" i="57" s="1"/>
  <c r="CJ10" i="57" s="1"/>
  <c r="R31" i="45"/>
  <c r="S31" i="45" l="1"/>
  <c r="T40" i="45"/>
  <c r="CK29" i="57" s="1"/>
  <c r="CK10" i="57" s="1"/>
  <c r="S31" i="47"/>
  <c r="T40" i="47"/>
  <c r="CK31" i="57" s="1"/>
  <c r="CK12" i="57" s="1"/>
  <c r="S31" i="49"/>
  <c r="T40" i="49"/>
  <c r="CK33" i="57" s="1"/>
  <c r="CK14" i="57" s="1"/>
  <c r="S31" i="40"/>
  <c r="T40" i="40"/>
  <c r="CK27" i="57" s="1"/>
  <c r="CK8" i="57" s="1"/>
  <c r="S31" i="32"/>
  <c r="T40" i="32"/>
  <c r="CK23" i="57" s="1"/>
  <c r="CK4" i="57" s="1"/>
  <c r="S31" i="42"/>
  <c r="T40" i="42"/>
  <c r="CK25" i="57" s="1"/>
  <c r="CK6" i="57" s="1"/>
  <c r="T40" i="41"/>
  <c r="CK24" i="57" s="1"/>
  <c r="CK5" i="57" s="1"/>
  <c r="S31" i="41"/>
  <c r="T40" i="43"/>
  <c r="CK26" i="57" s="1"/>
  <c r="CK7" i="57" s="1"/>
  <c r="S31" i="43"/>
  <c r="S82" i="33"/>
  <c r="S67" i="59" s="1"/>
  <c r="T127" i="33"/>
  <c r="T40" i="44"/>
  <c r="CK28" i="57" s="1"/>
  <c r="CK9" i="57" s="1"/>
  <c r="S31" i="44"/>
  <c r="T40" i="46"/>
  <c r="CK30" i="57" s="1"/>
  <c r="CK11" i="57" s="1"/>
  <c r="S31" i="46"/>
  <c r="T40" i="48"/>
  <c r="CK32" i="57" s="1"/>
  <c r="CK13" i="57" s="1"/>
  <c r="S31" i="48"/>
  <c r="T31" i="48" l="1"/>
  <c r="U40" i="48"/>
  <c r="CL32" i="57" s="1"/>
  <c r="CL13" i="57" s="1"/>
  <c r="T31" i="46"/>
  <c r="U40" i="46"/>
  <c r="CL30" i="57" s="1"/>
  <c r="CL11" i="57" s="1"/>
  <c r="T31" i="44"/>
  <c r="U40" i="44"/>
  <c r="CL28" i="57" s="1"/>
  <c r="CL9" i="57" s="1"/>
  <c r="T31" i="43"/>
  <c r="U40" i="43"/>
  <c r="CL26" i="57" s="1"/>
  <c r="CL7" i="57" s="1"/>
  <c r="T31" i="41"/>
  <c r="U40" i="41"/>
  <c r="CL24" i="57" s="1"/>
  <c r="CL5" i="57" s="1"/>
  <c r="T82" i="33"/>
  <c r="T67" i="59" s="1"/>
  <c r="U127" i="33"/>
  <c r="U40" i="42"/>
  <c r="CL25" i="57" s="1"/>
  <c r="CL6" i="57" s="1"/>
  <c r="T31" i="42"/>
  <c r="U40" i="32"/>
  <c r="CL23" i="57" s="1"/>
  <c r="CL4" i="57" s="1"/>
  <c r="T31" i="32"/>
  <c r="U40" i="40"/>
  <c r="CL27" i="57" s="1"/>
  <c r="CL8" i="57" s="1"/>
  <c r="T31" i="40"/>
  <c r="U40" i="49"/>
  <c r="CL33" i="57" s="1"/>
  <c r="CL14" i="57" s="1"/>
  <c r="T31" i="49"/>
  <c r="U40" i="47"/>
  <c r="CL31" i="57" s="1"/>
  <c r="CL12" i="57" s="1"/>
  <c r="T31" i="47"/>
  <c r="U40" i="45"/>
  <c r="CL29" i="57" s="1"/>
  <c r="CL10" i="57" s="1"/>
  <c r="T31" i="45"/>
  <c r="U31" i="45" l="1"/>
  <c r="V40" i="45"/>
  <c r="CM29" i="57" s="1"/>
  <c r="CM10" i="57" s="1"/>
  <c r="U31" i="47"/>
  <c r="V40" i="47"/>
  <c r="CM31" i="57" s="1"/>
  <c r="CM12" i="57" s="1"/>
  <c r="U31" i="49"/>
  <c r="V40" i="49"/>
  <c r="CM33" i="57" s="1"/>
  <c r="CM14" i="57" s="1"/>
  <c r="U31" i="40"/>
  <c r="V40" i="40"/>
  <c r="CM27" i="57" s="1"/>
  <c r="CM8" i="57" s="1"/>
  <c r="U31" i="32"/>
  <c r="V40" i="32"/>
  <c r="CM23" i="57" s="1"/>
  <c r="CM4" i="57" s="1"/>
  <c r="U31" i="42"/>
  <c r="V40" i="42"/>
  <c r="CM25" i="57" s="1"/>
  <c r="CM6" i="57" s="1"/>
  <c r="U82" i="33"/>
  <c r="U67" i="59" s="1"/>
  <c r="V127" i="33"/>
  <c r="V40" i="41"/>
  <c r="CM24" i="57" s="1"/>
  <c r="CM5" i="57" s="1"/>
  <c r="U31" i="41"/>
  <c r="V40" i="43"/>
  <c r="CM26" i="57" s="1"/>
  <c r="CM7" i="57" s="1"/>
  <c r="U31" i="43"/>
  <c r="V40" i="44"/>
  <c r="CM28" i="57" s="1"/>
  <c r="CM9" i="57" s="1"/>
  <c r="U31" i="44"/>
  <c r="V40" i="46"/>
  <c r="CM30" i="57" s="1"/>
  <c r="CM11" i="57" s="1"/>
  <c r="U31" i="46"/>
  <c r="V40" i="48"/>
  <c r="CM32" i="57" s="1"/>
  <c r="CM13" i="57" s="1"/>
  <c r="U31" i="48"/>
  <c r="V31" i="48" l="1"/>
  <c r="W40" i="48"/>
  <c r="CN32" i="57" s="1"/>
  <c r="CN13" i="57" s="1"/>
  <c r="V31" i="46"/>
  <c r="W40" i="46"/>
  <c r="CN30" i="57" s="1"/>
  <c r="CN11" i="57" s="1"/>
  <c r="V31" i="44"/>
  <c r="W40" i="44"/>
  <c r="CN28" i="57" s="1"/>
  <c r="CN9" i="57" s="1"/>
  <c r="V31" i="43"/>
  <c r="W40" i="43"/>
  <c r="CN26" i="57" s="1"/>
  <c r="CN7" i="57" s="1"/>
  <c r="V31" i="41"/>
  <c r="W40" i="41"/>
  <c r="CN24" i="57" s="1"/>
  <c r="CN5" i="57" s="1"/>
  <c r="V82" i="33"/>
  <c r="V67" i="59" s="1"/>
  <c r="W127" i="33"/>
  <c r="W40" i="42"/>
  <c r="CN25" i="57" s="1"/>
  <c r="CN6" i="57" s="1"/>
  <c r="V31" i="42"/>
  <c r="W40" i="32"/>
  <c r="CN23" i="57" s="1"/>
  <c r="CN4" i="57" s="1"/>
  <c r="V31" i="32"/>
  <c r="W40" i="40"/>
  <c r="CN27" i="57" s="1"/>
  <c r="CN8" i="57" s="1"/>
  <c r="V31" i="40"/>
  <c r="W40" i="49"/>
  <c r="CN33" i="57" s="1"/>
  <c r="CN14" i="57" s="1"/>
  <c r="V31" i="49"/>
  <c r="W40" i="47"/>
  <c r="CN31" i="57" s="1"/>
  <c r="CN12" i="57" s="1"/>
  <c r="V31" i="47"/>
  <c r="W40" i="45"/>
  <c r="CN29" i="57" s="1"/>
  <c r="CN10" i="57" s="1"/>
  <c r="V31" i="45"/>
  <c r="W31" i="45" l="1"/>
  <c r="X40" i="45"/>
  <c r="CO29" i="57" s="1"/>
  <c r="CO10" i="57" s="1"/>
  <c r="W31" i="47"/>
  <c r="X40" i="47"/>
  <c r="CO31" i="57" s="1"/>
  <c r="CO12" i="57" s="1"/>
  <c r="W31" i="49"/>
  <c r="X40" i="49"/>
  <c r="CO33" i="57" s="1"/>
  <c r="CO14" i="57" s="1"/>
  <c r="W31" i="40"/>
  <c r="X40" i="40"/>
  <c r="CO27" i="57" s="1"/>
  <c r="CO8" i="57" s="1"/>
  <c r="W31" i="32"/>
  <c r="X40" i="32"/>
  <c r="CO23" i="57" s="1"/>
  <c r="CO4" i="57" s="1"/>
  <c r="W31" i="42"/>
  <c r="X40" i="42"/>
  <c r="CO25" i="57" s="1"/>
  <c r="CO6" i="57" s="1"/>
  <c r="W82" i="33"/>
  <c r="W67" i="59" s="1"/>
  <c r="X40" i="41"/>
  <c r="CO24" i="57" s="1"/>
  <c r="CO5" i="57" s="1"/>
  <c r="W31" i="41"/>
  <c r="X40" i="43"/>
  <c r="CO26" i="57" s="1"/>
  <c r="CO7" i="57" s="1"/>
  <c r="W31" i="43"/>
  <c r="X40" i="44"/>
  <c r="CO28" i="57" s="1"/>
  <c r="CO9" i="57" s="1"/>
  <c r="W31" i="44"/>
  <c r="X40" i="46"/>
  <c r="CO30" i="57" s="1"/>
  <c r="CO11" i="57" s="1"/>
  <c r="W31" i="46"/>
  <c r="X40" i="48"/>
  <c r="CO32" i="57" s="1"/>
  <c r="CO13" i="57" s="1"/>
  <c r="W31" i="48"/>
  <c r="Y40" i="48" l="1"/>
  <c r="CP32" i="57" s="1"/>
  <c r="CP13" i="57" s="1"/>
  <c r="Y40" i="46"/>
  <c r="CP30" i="57" s="1"/>
  <c r="CP11" i="57" s="1"/>
  <c r="Y40" i="44"/>
  <c r="CP28" i="57" s="1"/>
  <c r="CP9" i="57" s="1"/>
  <c r="Y40" i="43"/>
  <c r="CP26" i="57" s="1"/>
  <c r="CP7" i="57" s="1"/>
  <c r="Y40" i="41"/>
  <c r="CP24" i="57" s="1"/>
  <c r="CP5" i="57" s="1"/>
  <c r="Y40" i="42"/>
  <c r="CP25" i="57" s="1"/>
  <c r="CP6" i="57" s="1"/>
  <c r="Y40" i="32"/>
  <c r="CP23" i="57" s="1"/>
  <c r="CP4" i="57" s="1"/>
  <c r="Y40" i="40"/>
  <c r="CP27" i="57" s="1"/>
  <c r="CP8" i="57" s="1"/>
  <c r="Y40" i="49"/>
  <c r="CP33" i="57" s="1"/>
  <c r="CP14" i="57" s="1"/>
  <c r="Y40" i="47"/>
  <c r="CP31" i="57" s="1"/>
  <c r="CP12" i="57" s="1"/>
  <c r="Y40" i="45"/>
  <c r="CP29" i="57" s="1"/>
  <c r="CP10" i="57" s="1"/>
  <c r="Z40" i="45" l="1"/>
  <c r="CQ29" i="57" s="1"/>
  <c r="CQ10" i="57" s="1"/>
  <c r="Z40" i="47"/>
  <c r="CQ31" i="57" s="1"/>
  <c r="CQ12" i="57" s="1"/>
  <c r="Z40" i="49"/>
  <c r="CQ33" i="57" s="1"/>
  <c r="CQ14" i="57" s="1"/>
  <c r="Z40" i="40"/>
  <c r="CQ27" i="57" s="1"/>
  <c r="CQ8" i="57" s="1"/>
  <c r="Z40" i="32"/>
  <c r="CQ23" i="57" s="1"/>
  <c r="CQ4" i="57" s="1"/>
  <c r="Z40" i="42"/>
  <c r="CQ25" i="57" s="1"/>
  <c r="CQ6" i="57" s="1"/>
  <c r="Z40" i="41"/>
  <c r="CQ24" i="57" s="1"/>
  <c r="CQ5" i="57" s="1"/>
  <c r="Z40" i="43"/>
  <c r="CQ26" i="57" s="1"/>
  <c r="CQ7" i="57" s="1"/>
  <c r="Z40" i="44"/>
  <c r="CQ28" i="57" s="1"/>
  <c r="CQ9" i="57" s="1"/>
  <c r="Z40" i="46"/>
  <c r="CQ30" i="57" s="1"/>
  <c r="CQ11" i="57" s="1"/>
  <c r="Z40" i="48"/>
  <c r="CQ32" i="57" s="1"/>
  <c r="CQ13" i="57" s="1"/>
  <c r="AA40" i="48" l="1"/>
  <c r="CR32" i="57" s="1"/>
  <c r="CR13" i="57" s="1"/>
  <c r="AA40" i="46"/>
  <c r="CR30" i="57" s="1"/>
  <c r="CR11" i="57" s="1"/>
  <c r="AA40" i="44"/>
  <c r="CR28" i="57" s="1"/>
  <c r="CR9" i="57" s="1"/>
  <c r="AA40" i="43"/>
  <c r="CR26" i="57" s="1"/>
  <c r="CR7" i="57" s="1"/>
  <c r="AA40" i="41"/>
  <c r="CR24" i="57" s="1"/>
  <c r="CR5" i="57" s="1"/>
  <c r="AA40" i="42"/>
  <c r="CR25" i="57" s="1"/>
  <c r="CR6" i="57" s="1"/>
  <c r="AA40" i="32"/>
  <c r="CR23" i="57" s="1"/>
  <c r="CR4" i="57" s="1"/>
  <c r="AA40" i="40"/>
  <c r="CR27" i="57" s="1"/>
  <c r="CR8" i="57" s="1"/>
  <c r="AA40" i="49"/>
  <c r="CR33" i="57" s="1"/>
  <c r="CR14" i="57" s="1"/>
  <c r="AA40" i="47"/>
  <c r="CR31" i="57" s="1"/>
  <c r="CR12" i="57" s="1"/>
  <c r="AA40" i="45"/>
  <c r="CR29" i="57" s="1"/>
  <c r="CR10" i="57" s="1"/>
  <c r="AB40" i="32" l="1"/>
  <c r="CS23" i="57" s="1"/>
  <c r="CS4" i="57" s="1"/>
  <c r="AB40" i="45"/>
  <c r="CS29" i="57" s="1"/>
  <c r="CS10" i="57" s="1"/>
  <c r="AB40" i="47"/>
  <c r="CS31" i="57" s="1"/>
  <c r="CS12" i="57" s="1"/>
  <c r="AB40" i="49"/>
  <c r="CS33" i="57" s="1"/>
  <c r="CS14" i="57" s="1"/>
  <c r="AB40" i="40"/>
  <c r="CS27" i="57" s="1"/>
  <c r="CS8" i="57" s="1"/>
  <c r="AB40" i="42"/>
  <c r="CS25" i="57" s="1"/>
  <c r="CS6" i="57" s="1"/>
  <c r="AB40" i="41"/>
  <c r="CS24" i="57" s="1"/>
  <c r="CS5" i="57" s="1"/>
  <c r="AB40" i="43"/>
  <c r="CS26" i="57" s="1"/>
  <c r="CS7" i="57" s="1"/>
  <c r="AB40" i="44"/>
  <c r="CS28" i="57" s="1"/>
  <c r="CS9" i="57" s="1"/>
  <c r="AB40" i="46"/>
  <c r="CS30" i="57" s="1"/>
  <c r="CS11" i="57" s="1"/>
  <c r="AB40" i="48"/>
  <c r="CS32" i="57" s="1"/>
  <c r="CS13" i="57" s="1"/>
  <c r="AC40" i="32" l="1"/>
  <c r="CT23" i="57" s="1"/>
  <c r="CT4" i="57" s="1"/>
  <c r="AC40" i="48"/>
  <c r="CT32" i="57" s="1"/>
  <c r="CT13" i="57" s="1"/>
  <c r="AC40" i="46"/>
  <c r="CT30" i="57" s="1"/>
  <c r="CT11" i="57" s="1"/>
  <c r="AC40" i="44"/>
  <c r="CT28" i="57" s="1"/>
  <c r="CT9" i="57" s="1"/>
  <c r="AC40" i="43"/>
  <c r="CT26" i="57" s="1"/>
  <c r="CT7" i="57" s="1"/>
  <c r="AC40" i="41"/>
  <c r="CT24" i="57" s="1"/>
  <c r="CT5" i="57" s="1"/>
  <c r="AC40" i="42"/>
  <c r="CT25" i="57" s="1"/>
  <c r="CT6" i="57" s="1"/>
  <c r="AC40" i="40"/>
  <c r="CT27" i="57" s="1"/>
  <c r="CT8" i="57" s="1"/>
  <c r="AC40" i="49"/>
  <c r="CT33" i="57" s="1"/>
  <c r="CT14" i="57" s="1"/>
  <c r="AC40" i="47"/>
  <c r="CT31" i="57" s="1"/>
  <c r="CT12" i="57" s="1"/>
  <c r="AC40" i="45"/>
  <c r="CT29" i="57" s="1"/>
  <c r="CT10" i="57" s="1"/>
  <c r="AD40" i="32" l="1"/>
  <c r="CU23" i="57" s="1"/>
  <c r="CU4" i="57" s="1"/>
  <c r="AD40" i="45"/>
  <c r="CU29" i="57" s="1"/>
  <c r="CU10" i="57" s="1"/>
  <c r="AD40" i="47"/>
  <c r="CU31" i="57" s="1"/>
  <c r="CU12" i="57" s="1"/>
  <c r="AD40" i="49"/>
  <c r="CU33" i="57" s="1"/>
  <c r="CU14" i="57" s="1"/>
  <c r="AD40" i="40"/>
  <c r="CU27" i="57" s="1"/>
  <c r="CU8" i="57" s="1"/>
  <c r="AD40" i="42"/>
  <c r="CU25" i="57" s="1"/>
  <c r="CU6" i="57" s="1"/>
  <c r="AD40" i="41"/>
  <c r="CU24" i="57" s="1"/>
  <c r="CU5" i="57" s="1"/>
  <c r="AD40" i="43"/>
  <c r="CU26" i="57" s="1"/>
  <c r="CU7" i="57" s="1"/>
  <c r="AD40" i="44"/>
  <c r="CU28" i="57" s="1"/>
  <c r="CU9" i="57" s="1"/>
  <c r="AD40" i="46"/>
  <c r="CU30" i="57" s="1"/>
  <c r="CU11" i="57" s="1"/>
  <c r="AD40" i="48"/>
  <c r="CU32" i="57" s="1"/>
  <c r="CU13" i="57" s="1"/>
  <c r="AE40" i="32" l="1"/>
  <c r="CV23" i="57" s="1"/>
  <c r="CV4" i="57" s="1"/>
  <c r="AE40" i="48"/>
  <c r="CV32" i="57" s="1"/>
  <c r="CV13" i="57" s="1"/>
  <c r="AE40" i="46"/>
  <c r="CV30" i="57" s="1"/>
  <c r="CV11" i="57" s="1"/>
  <c r="AE40" i="44"/>
  <c r="CV28" i="57" s="1"/>
  <c r="CV9" i="57" s="1"/>
  <c r="AE40" i="43"/>
  <c r="CV26" i="57" s="1"/>
  <c r="CV7" i="57" s="1"/>
  <c r="AE40" i="41"/>
  <c r="CV24" i="57" s="1"/>
  <c r="CV5" i="57" s="1"/>
  <c r="AE40" i="42"/>
  <c r="CV25" i="57" s="1"/>
  <c r="CV6" i="57" s="1"/>
  <c r="AE40" i="40"/>
  <c r="CV27" i="57" s="1"/>
  <c r="CV8" i="57" s="1"/>
  <c r="AE40" i="49"/>
  <c r="CV33" i="57" s="1"/>
  <c r="CV14" i="57" s="1"/>
  <c r="AE40" i="47"/>
  <c r="CV31" i="57" s="1"/>
  <c r="CV12" i="57" s="1"/>
  <c r="AE40" i="45"/>
  <c r="CV29" i="57" s="1"/>
  <c r="CV10" i="57" s="1"/>
  <c r="AF40" i="32" l="1"/>
  <c r="CW23" i="57" s="1"/>
  <c r="CW4" i="57" s="1"/>
  <c r="AF40" i="45"/>
  <c r="CW29" i="57" s="1"/>
  <c r="CW10" i="57" s="1"/>
  <c r="AF40" i="47"/>
  <c r="CW31" i="57" s="1"/>
  <c r="CW12" i="57" s="1"/>
  <c r="AF40" i="49"/>
  <c r="CW33" i="57" s="1"/>
  <c r="CW14" i="57" s="1"/>
  <c r="AF40" i="40"/>
  <c r="CW27" i="57" s="1"/>
  <c r="CW8" i="57" s="1"/>
  <c r="AF40" i="42"/>
  <c r="CW25" i="57" s="1"/>
  <c r="CW6" i="57" s="1"/>
  <c r="AF40" i="41"/>
  <c r="CW24" i="57" s="1"/>
  <c r="CW5" i="57" s="1"/>
  <c r="AF40" i="43"/>
  <c r="CW26" i="57" s="1"/>
  <c r="CW7" i="57" s="1"/>
  <c r="AF40" i="44"/>
  <c r="CW28" i="57" s="1"/>
  <c r="CW9" i="57" s="1"/>
  <c r="AF40" i="46"/>
  <c r="CW30" i="57" s="1"/>
  <c r="CW11" i="57" s="1"/>
  <c r="AF40" i="48"/>
  <c r="CW32" i="57" s="1"/>
  <c r="CW13" i="57" s="1"/>
  <c r="AG40" i="32" l="1"/>
  <c r="CX23" i="57" s="1"/>
  <c r="CX4" i="57" s="1"/>
  <c r="AG40" i="48"/>
  <c r="CX32" i="57" s="1"/>
  <c r="CX13" i="57" s="1"/>
  <c r="AG40" i="46"/>
  <c r="CX30" i="57" s="1"/>
  <c r="CX11" i="57" s="1"/>
  <c r="AG40" i="44"/>
  <c r="CX28" i="57" s="1"/>
  <c r="CX9" i="57" s="1"/>
  <c r="AG40" i="43"/>
  <c r="CX26" i="57" s="1"/>
  <c r="CX7" i="57" s="1"/>
  <c r="AG40" i="41"/>
  <c r="CX24" i="57" s="1"/>
  <c r="CX5" i="57" s="1"/>
  <c r="AG40" i="42"/>
  <c r="CX25" i="57" s="1"/>
  <c r="CX6" i="57" s="1"/>
  <c r="AG40" i="40"/>
  <c r="CX27" i="57" s="1"/>
  <c r="CX8" i="57" s="1"/>
  <c r="AG40" i="49"/>
  <c r="CX33" i="57" s="1"/>
  <c r="CX14" i="57" s="1"/>
  <c r="AG40" i="47"/>
  <c r="CX31" i="57" s="1"/>
  <c r="CX12" i="57" s="1"/>
  <c r="AG40" i="45"/>
  <c r="CX29" i="57" s="1"/>
  <c r="CX10" i="57" s="1"/>
  <c r="AH40" i="32" l="1"/>
  <c r="CY23" i="57" s="1"/>
  <c r="CY4" i="57" s="1"/>
  <c r="AH40" i="45"/>
  <c r="CY29" i="57" s="1"/>
  <c r="CY10" i="57" s="1"/>
  <c r="AH40" i="47"/>
  <c r="CY31" i="57" s="1"/>
  <c r="CY12" i="57" s="1"/>
  <c r="AH40" i="49"/>
  <c r="CY33" i="57" s="1"/>
  <c r="CY14" i="57" s="1"/>
  <c r="AH40" i="40"/>
  <c r="CY27" i="57" s="1"/>
  <c r="CY8" i="57" s="1"/>
  <c r="AH40" i="42"/>
  <c r="CY25" i="57" s="1"/>
  <c r="CY6" i="57" s="1"/>
  <c r="AH40" i="41"/>
  <c r="CY24" i="57" s="1"/>
  <c r="CY5" i="57" s="1"/>
  <c r="AH40" i="43"/>
  <c r="CY26" i="57" s="1"/>
  <c r="CY7" i="57" s="1"/>
  <c r="AH40" i="44"/>
  <c r="CY28" i="57" s="1"/>
  <c r="CY9" i="57" s="1"/>
  <c r="AH40" i="46"/>
  <c r="CY30" i="57" s="1"/>
  <c r="CY11" i="57" s="1"/>
  <c r="AH40" i="48"/>
  <c r="CY32" i="57" s="1"/>
  <c r="CY13" i="57" s="1"/>
  <c r="AI40" i="32" l="1"/>
  <c r="CZ23" i="57" s="1"/>
  <c r="CZ4" i="57" s="1"/>
  <c r="AI40" i="48"/>
  <c r="CZ32" i="57" s="1"/>
  <c r="CZ13" i="57" s="1"/>
  <c r="AI40" i="46"/>
  <c r="CZ30" i="57" s="1"/>
  <c r="CZ11" i="57" s="1"/>
  <c r="AI40" i="44"/>
  <c r="CZ28" i="57" s="1"/>
  <c r="CZ9" i="57" s="1"/>
  <c r="AI40" i="43"/>
  <c r="CZ26" i="57" s="1"/>
  <c r="CZ7" i="57" s="1"/>
  <c r="AI40" i="41"/>
  <c r="CZ24" i="57" s="1"/>
  <c r="CZ5" i="57" s="1"/>
  <c r="AI40" i="42"/>
  <c r="CZ25" i="57" s="1"/>
  <c r="CZ6" i="57" s="1"/>
  <c r="AI40" i="40"/>
  <c r="CZ27" i="57" s="1"/>
  <c r="CZ8" i="57" s="1"/>
  <c r="AI40" i="49"/>
  <c r="CZ33" i="57" s="1"/>
  <c r="CZ14" i="57" s="1"/>
  <c r="AI40" i="47"/>
  <c r="CZ31" i="57" s="1"/>
  <c r="CZ12" i="57" s="1"/>
  <c r="AI40" i="45"/>
  <c r="CZ29" i="57" s="1"/>
  <c r="CZ10" i="57" s="1"/>
  <c r="AJ40" i="32" l="1"/>
  <c r="DA23" i="57" s="1"/>
  <c r="DA4" i="57" s="1"/>
  <c r="AJ40" i="45"/>
  <c r="DA29" i="57" s="1"/>
  <c r="DA10" i="57" s="1"/>
  <c r="AJ40" i="47"/>
  <c r="DA31" i="57" s="1"/>
  <c r="DA12" i="57" s="1"/>
  <c r="AJ40" i="49"/>
  <c r="DA33" i="57" s="1"/>
  <c r="DA14" i="57" s="1"/>
  <c r="AJ40" i="40"/>
  <c r="DA27" i="57" s="1"/>
  <c r="DA8" i="57" s="1"/>
  <c r="AJ40" i="42"/>
  <c r="DA25" i="57" s="1"/>
  <c r="DA6" i="57" s="1"/>
  <c r="AJ40" i="41"/>
  <c r="DA24" i="57" s="1"/>
  <c r="DA5" i="57" s="1"/>
  <c r="AJ40" i="43"/>
  <c r="DA26" i="57" s="1"/>
  <c r="DA7" i="57" s="1"/>
  <c r="AJ40" i="44"/>
  <c r="DA28" i="57" s="1"/>
  <c r="DA9" i="57" s="1"/>
  <c r="AJ40" i="46"/>
  <c r="DA30" i="57" s="1"/>
  <c r="DA11" i="57" s="1"/>
  <c r="AJ40" i="48"/>
  <c r="DA32" i="57" s="1"/>
  <c r="DA13" i="57" s="1"/>
  <c r="AK40" i="32" l="1"/>
  <c r="DB23" i="57" s="1"/>
  <c r="DB4" i="57" s="1"/>
  <c r="AK40" i="48"/>
  <c r="DB32" i="57" s="1"/>
  <c r="DB13" i="57" s="1"/>
  <c r="AK40" i="46"/>
  <c r="DB30" i="57" s="1"/>
  <c r="DB11" i="57" s="1"/>
  <c r="AK40" i="44"/>
  <c r="DB28" i="57" s="1"/>
  <c r="DB9" i="57" s="1"/>
  <c r="AK40" i="43"/>
  <c r="DB26" i="57" s="1"/>
  <c r="DB7" i="57" s="1"/>
  <c r="AK40" i="41"/>
  <c r="DB24" i="57" s="1"/>
  <c r="DB5" i="57" s="1"/>
  <c r="AK40" i="42"/>
  <c r="DB25" i="57" s="1"/>
  <c r="DB6" i="57" s="1"/>
  <c r="AK40" i="40"/>
  <c r="DB27" i="57" s="1"/>
  <c r="DB8" i="57" s="1"/>
  <c r="AK40" i="49"/>
  <c r="DB33" i="57" s="1"/>
  <c r="DB14" i="57" s="1"/>
  <c r="AK40" i="47"/>
  <c r="DB31" i="57" s="1"/>
  <c r="DB12" i="57" s="1"/>
  <c r="AK40" i="45"/>
  <c r="DB29" i="57" s="1"/>
  <c r="DB10" i="57" s="1"/>
  <c r="AL40" i="32" l="1"/>
  <c r="DC23" i="57" s="1"/>
  <c r="DC4" i="57" s="1"/>
  <c r="AL40" i="45"/>
  <c r="DC29" i="57" s="1"/>
  <c r="DC10" i="57" s="1"/>
  <c r="AL40" i="47"/>
  <c r="DC31" i="57" s="1"/>
  <c r="DC12" i="57" s="1"/>
  <c r="AL40" i="49"/>
  <c r="DC33" i="57" s="1"/>
  <c r="DC14" i="57" s="1"/>
  <c r="AL40" i="40"/>
  <c r="DC27" i="57" s="1"/>
  <c r="DC8" i="57" s="1"/>
  <c r="AL40" i="42"/>
  <c r="DC25" i="57" s="1"/>
  <c r="DC6" i="57" s="1"/>
  <c r="AL40" i="41"/>
  <c r="DC24" i="57" s="1"/>
  <c r="DC5" i="57" s="1"/>
  <c r="AL40" i="43"/>
  <c r="DC26" i="57" s="1"/>
  <c r="DC7" i="57" s="1"/>
  <c r="AL40" i="44"/>
  <c r="DC28" i="57" s="1"/>
  <c r="DC9" i="57" s="1"/>
  <c r="AL40" i="46"/>
  <c r="DC30" i="57" s="1"/>
  <c r="DC11" i="57" s="1"/>
  <c r="AL40" i="48"/>
  <c r="DC32" i="57" s="1"/>
  <c r="DC13" i="57" s="1"/>
  <c r="AM40" i="32" l="1"/>
  <c r="DD23" i="57" s="1"/>
  <c r="DD4" i="57" s="1"/>
  <c r="AM40" i="48"/>
  <c r="DD32" i="57" s="1"/>
  <c r="DD13" i="57" s="1"/>
  <c r="AM40" i="46"/>
  <c r="DD30" i="57" s="1"/>
  <c r="DD11" i="57" s="1"/>
  <c r="AM40" i="44"/>
  <c r="DD28" i="57" s="1"/>
  <c r="DD9" i="57" s="1"/>
  <c r="AM40" i="43"/>
  <c r="DD26" i="57" s="1"/>
  <c r="DD7" i="57" s="1"/>
  <c r="AM40" i="41"/>
  <c r="DD24" i="57" s="1"/>
  <c r="DD5" i="57" s="1"/>
  <c r="AM40" i="42"/>
  <c r="DD25" i="57" s="1"/>
  <c r="DD6" i="57" s="1"/>
  <c r="AM40" i="40"/>
  <c r="DD27" i="57" s="1"/>
  <c r="DD8" i="57" s="1"/>
  <c r="AM40" i="49"/>
  <c r="DD33" i="57" s="1"/>
  <c r="DD14" i="57" s="1"/>
  <c r="AM40" i="47"/>
  <c r="DD31" i="57" s="1"/>
  <c r="DD12" i="57" s="1"/>
  <c r="AM40" i="45"/>
  <c r="DD29" i="57" s="1"/>
  <c r="DD10" i="57" s="1"/>
  <c r="AN40" i="32" l="1"/>
  <c r="DE23" i="57" s="1"/>
  <c r="DE4" i="57" s="1"/>
  <c r="AN40" i="45"/>
  <c r="DE29" i="57" s="1"/>
  <c r="DE10" i="57" s="1"/>
  <c r="AN40" i="47"/>
  <c r="DE31" i="57" s="1"/>
  <c r="DE12" i="57" s="1"/>
  <c r="AN40" i="49"/>
  <c r="DE33" i="57" s="1"/>
  <c r="DE14" i="57" s="1"/>
  <c r="AN40" i="40"/>
  <c r="DE27" i="57" s="1"/>
  <c r="DE8" i="57" s="1"/>
  <c r="AN40" i="42"/>
  <c r="DE25" i="57" s="1"/>
  <c r="DE6" i="57" s="1"/>
  <c r="AN40" i="41"/>
  <c r="DE24" i="57" s="1"/>
  <c r="DE5" i="57" s="1"/>
  <c r="AN40" i="43"/>
  <c r="DE26" i="57" s="1"/>
  <c r="DE7" i="57" s="1"/>
  <c r="AN40" i="44"/>
  <c r="DE28" i="57" s="1"/>
  <c r="DE9" i="57" s="1"/>
  <c r="AN40" i="46"/>
  <c r="DE30" i="57" s="1"/>
  <c r="DE11" i="57" s="1"/>
  <c r="AN40" i="48"/>
  <c r="DE32" i="57" s="1"/>
  <c r="DE13" i="57" s="1"/>
  <c r="AO40" i="32" l="1"/>
  <c r="DF23" i="57" s="1"/>
  <c r="DF4" i="57" s="1"/>
  <c r="AO40" i="48"/>
  <c r="DF32" i="57" s="1"/>
  <c r="DF13" i="57" s="1"/>
  <c r="AO40" i="46"/>
  <c r="DF30" i="57" s="1"/>
  <c r="DF11" i="57" s="1"/>
  <c r="AO40" i="44"/>
  <c r="DF28" i="57" s="1"/>
  <c r="DF9" i="57" s="1"/>
  <c r="AO40" i="43"/>
  <c r="DF26" i="57" s="1"/>
  <c r="DF7" i="57" s="1"/>
  <c r="AO40" i="41"/>
  <c r="DF24" i="57" s="1"/>
  <c r="DF5" i="57" s="1"/>
  <c r="AO40" i="42"/>
  <c r="DF25" i="57" s="1"/>
  <c r="DF6" i="57" s="1"/>
  <c r="AO40" i="40"/>
  <c r="DF27" i="57" s="1"/>
  <c r="DF8" i="57" s="1"/>
  <c r="AO40" i="49"/>
  <c r="DF33" i="57" s="1"/>
  <c r="DF14" i="57" s="1"/>
  <c r="AO40" i="47"/>
  <c r="DF31" i="57" s="1"/>
  <c r="DF12" i="57" s="1"/>
  <c r="AO40" i="45"/>
  <c r="DF29" i="57" s="1"/>
  <c r="DF10" i="57" s="1"/>
  <c r="AP40" i="32" l="1"/>
  <c r="DG23" i="57" s="1"/>
  <c r="DG4" i="57" s="1"/>
  <c r="AP40" i="45"/>
  <c r="DG29" i="57" s="1"/>
  <c r="DG10" i="57" s="1"/>
  <c r="AP40" i="47"/>
  <c r="DG31" i="57" s="1"/>
  <c r="DG12" i="57" s="1"/>
  <c r="AP40" i="49"/>
  <c r="DG33" i="57" s="1"/>
  <c r="DG14" i="57" s="1"/>
  <c r="AP40" i="40"/>
  <c r="DG27" i="57" s="1"/>
  <c r="DG8" i="57" s="1"/>
  <c r="AP40" i="42"/>
  <c r="DG25" i="57" s="1"/>
  <c r="DG6" i="57" s="1"/>
  <c r="AP40" i="41"/>
  <c r="DG24" i="57" s="1"/>
  <c r="DG5" i="57" s="1"/>
  <c r="AP40" i="43"/>
  <c r="DG26" i="57" s="1"/>
  <c r="DG7" i="57" s="1"/>
  <c r="AP40" i="44"/>
  <c r="DG28" i="57" s="1"/>
  <c r="DG9" i="57" s="1"/>
  <c r="AP40" i="46"/>
  <c r="DG30" i="57" s="1"/>
  <c r="DG11" i="57" s="1"/>
  <c r="AP40" i="48"/>
  <c r="DG32" i="57" s="1"/>
  <c r="DG13" i="57" s="1"/>
  <c r="AQ40" i="32" l="1"/>
  <c r="DH23" i="57" s="1"/>
  <c r="DH4" i="57" s="1"/>
  <c r="AQ40" i="48"/>
  <c r="DH32" i="57" s="1"/>
  <c r="DH13" i="57" s="1"/>
  <c r="AQ40" i="46"/>
  <c r="DH30" i="57" s="1"/>
  <c r="DH11" i="57" s="1"/>
  <c r="AQ40" i="44"/>
  <c r="DH28" i="57" s="1"/>
  <c r="DH9" i="57" s="1"/>
  <c r="AQ40" i="43"/>
  <c r="DH26" i="57" s="1"/>
  <c r="DH7" i="57" s="1"/>
  <c r="AQ40" i="41"/>
  <c r="DH24" i="57" s="1"/>
  <c r="DH5" i="57" s="1"/>
  <c r="AQ40" i="42"/>
  <c r="DH25" i="57" s="1"/>
  <c r="DH6" i="57" s="1"/>
  <c r="AQ40" i="40"/>
  <c r="DH27" i="57" s="1"/>
  <c r="DH8" i="57" s="1"/>
  <c r="AQ40" i="49"/>
  <c r="DH33" i="57" s="1"/>
  <c r="DH14" i="57" s="1"/>
  <c r="AQ40" i="47"/>
  <c r="DH31" i="57" s="1"/>
  <c r="DH12" i="57" s="1"/>
  <c r="AQ40" i="45"/>
  <c r="DH29" i="57" s="1"/>
  <c r="DH10" i="57" s="1"/>
  <c r="AR40" i="32" l="1"/>
  <c r="DI23" i="57" s="1"/>
  <c r="DI4" i="57" s="1"/>
  <c r="AR40" i="45"/>
  <c r="DI29" i="57" s="1"/>
  <c r="DI10" i="57" s="1"/>
  <c r="AR40" i="47"/>
  <c r="DI31" i="57" s="1"/>
  <c r="DI12" i="57" s="1"/>
  <c r="AR40" i="49"/>
  <c r="DI33" i="57" s="1"/>
  <c r="DI14" i="57" s="1"/>
  <c r="AR40" i="40"/>
  <c r="DI27" i="57" s="1"/>
  <c r="DI8" i="57" s="1"/>
  <c r="AR40" i="42"/>
  <c r="DI25" i="57" s="1"/>
  <c r="DI6" i="57" s="1"/>
  <c r="AR40" i="41"/>
  <c r="DI24" i="57" s="1"/>
  <c r="DI5" i="57" s="1"/>
  <c r="AR40" i="43"/>
  <c r="DI26" i="57" s="1"/>
  <c r="DI7" i="57" s="1"/>
  <c r="AR40" i="44"/>
  <c r="DI28" i="57" s="1"/>
  <c r="DI9" i="57" s="1"/>
  <c r="AR40" i="46"/>
  <c r="DI30" i="57" s="1"/>
  <c r="DI11" i="57" s="1"/>
  <c r="AR40" i="48"/>
  <c r="DI32" i="57" s="1"/>
  <c r="DI13" i="57" s="1"/>
  <c r="AS40" i="32" l="1"/>
  <c r="DJ23" i="57" s="1"/>
  <c r="DJ4" i="57" s="1"/>
  <c r="AS40" i="48"/>
  <c r="DJ32" i="57" s="1"/>
  <c r="DJ13" i="57" s="1"/>
  <c r="AS40" i="46"/>
  <c r="DJ30" i="57" s="1"/>
  <c r="DJ11" i="57" s="1"/>
  <c r="AS40" i="44"/>
  <c r="DJ28" i="57" s="1"/>
  <c r="DJ9" i="57" s="1"/>
  <c r="AS40" i="43"/>
  <c r="DJ26" i="57" s="1"/>
  <c r="DJ7" i="57" s="1"/>
  <c r="AS40" i="41"/>
  <c r="DJ24" i="57" s="1"/>
  <c r="DJ5" i="57" s="1"/>
  <c r="AS40" i="42"/>
  <c r="DJ25" i="57" s="1"/>
  <c r="DJ6" i="57" s="1"/>
  <c r="AS40" i="40"/>
  <c r="DJ27" i="57" s="1"/>
  <c r="DJ8" i="57" s="1"/>
  <c r="AS40" i="49"/>
  <c r="DJ33" i="57" s="1"/>
  <c r="DJ14" i="57" s="1"/>
  <c r="AS40" i="47"/>
  <c r="DJ31" i="57" s="1"/>
  <c r="DJ12" i="57" s="1"/>
  <c r="AS40" i="45"/>
  <c r="DJ29" i="57" s="1"/>
  <c r="DJ10" i="57" s="1"/>
  <c r="AT40" i="32" l="1"/>
  <c r="DK23" i="57" s="1"/>
  <c r="DK4" i="57" s="1"/>
  <c r="AT40" i="45"/>
  <c r="DK29" i="57" s="1"/>
  <c r="DK10" i="57" s="1"/>
  <c r="AT40" i="47"/>
  <c r="DK31" i="57" s="1"/>
  <c r="DK12" i="57" s="1"/>
  <c r="AT40" i="49"/>
  <c r="DK33" i="57" s="1"/>
  <c r="DK14" i="57" s="1"/>
  <c r="AT40" i="40"/>
  <c r="DK27" i="57" s="1"/>
  <c r="DK8" i="57" s="1"/>
  <c r="AT40" i="42"/>
  <c r="DK25" i="57" s="1"/>
  <c r="DK6" i="57" s="1"/>
  <c r="AT40" i="41"/>
  <c r="DK24" i="57" s="1"/>
  <c r="DK5" i="57" s="1"/>
  <c r="AT40" i="43"/>
  <c r="DK26" i="57" s="1"/>
  <c r="DK7" i="57" s="1"/>
  <c r="AT40" i="44"/>
  <c r="DK28" i="57" s="1"/>
  <c r="DK9" i="57" s="1"/>
  <c r="AT40" i="46"/>
  <c r="DK30" i="57" s="1"/>
  <c r="DK11" i="57" s="1"/>
  <c r="AT40" i="48"/>
  <c r="DK32" i="57" s="1"/>
  <c r="DK13" i="57" s="1"/>
  <c r="AU40" i="32" l="1"/>
  <c r="DL23" i="57" s="1"/>
  <c r="DL4" i="57" s="1"/>
  <c r="AU40" i="48"/>
  <c r="DL32" i="57" s="1"/>
  <c r="DL13" i="57" s="1"/>
  <c r="AU40" i="46"/>
  <c r="DL30" i="57" s="1"/>
  <c r="DL11" i="57" s="1"/>
  <c r="AU40" i="44"/>
  <c r="DL28" i="57" s="1"/>
  <c r="DL9" i="57" s="1"/>
  <c r="AU40" i="43"/>
  <c r="DL26" i="57" s="1"/>
  <c r="DL7" i="57" s="1"/>
  <c r="AU40" i="41"/>
  <c r="DL24" i="57" s="1"/>
  <c r="DL5" i="57" s="1"/>
  <c r="AU40" i="42"/>
  <c r="DL25" i="57" s="1"/>
  <c r="DL6" i="57" s="1"/>
  <c r="AU40" i="40"/>
  <c r="DL27" i="57" s="1"/>
  <c r="DL8" i="57" s="1"/>
  <c r="AU40" i="49"/>
  <c r="DL33" i="57" s="1"/>
  <c r="DL14" i="57" s="1"/>
  <c r="AU40" i="47"/>
  <c r="DL31" i="57" s="1"/>
  <c r="DL12" i="57" s="1"/>
  <c r="AU40" i="45"/>
  <c r="DL29" i="57" s="1"/>
  <c r="DL10" i="57" s="1"/>
  <c r="AV40" i="32" l="1"/>
  <c r="DM23" i="57" s="1"/>
  <c r="DM4" i="57" s="1"/>
  <c r="AV40" i="45"/>
  <c r="DM29" i="57" s="1"/>
  <c r="DM10" i="57" s="1"/>
  <c r="AV40" i="47"/>
  <c r="DM31" i="57" s="1"/>
  <c r="DM12" i="57" s="1"/>
  <c r="AV40" i="49"/>
  <c r="DM33" i="57" s="1"/>
  <c r="DM14" i="57" s="1"/>
  <c r="AV40" i="40"/>
  <c r="DM27" i="57" s="1"/>
  <c r="DM8" i="57" s="1"/>
  <c r="AV40" i="42"/>
  <c r="DM25" i="57" s="1"/>
  <c r="DM6" i="57" s="1"/>
  <c r="AV40" i="41"/>
  <c r="DM24" i="57" s="1"/>
  <c r="DM5" i="57" s="1"/>
  <c r="AV40" i="43"/>
  <c r="DM26" i="57" s="1"/>
  <c r="DM7" i="57" s="1"/>
  <c r="AV40" i="44"/>
  <c r="DM28" i="57" s="1"/>
  <c r="DM9" i="57" s="1"/>
  <c r="AV40" i="46"/>
  <c r="DM30" i="57" s="1"/>
  <c r="DM11" i="57" s="1"/>
  <c r="AV40" i="48"/>
  <c r="DM32" i="57" s="1"/>
  <c r="DM13" i="57" s="1"/>
  <c r="AW40" i="32" l="1"/>
  <c r="DN23" i="57" s="1"/>
  <c r="DN4" i="57" s="1"/>
  <c r="AW40" i="48"/>
  <c r="DN32" i="57" s="1"/>
  <c r="DN13" i="57" s="1"/>
  <c r="AW40" i="46"/>
  <c r="DN30" i="57" s="1"/>
  <c r="DN11" i="57" s="1"/>
  <c r="AW40" i="44"/>
  <c r="DN28" i="57" s="1"/>
  <c r="DN9" i="57" s="1"/>
  <c r="AW40" i="43"/>
  <c r="DN26" i="57" s="1"/>
  <c r="DN7" i="57" s="1"/>
  <c r="AW40" i="41"/>
  <c r="DN24" i="57" s="1"/>
  <c r="DN5" i="57" s="1"/>
  <c r="AW40" i="42"/>
  <c r="DN25" i="57" s="1"/>
  <c r="DN6" i="57" s="1"/>
  <c r="AW40" i="40"/>
  <c r="DN27" i="57" s="1"/>
  <c r="DN8" i="57" s="1"/>
  <c r="AW40" i="49"/>
  <c r="DN33" i="57" s="1"/>
  <c r="DN14" i="57" s="1"/>
  <c r="AW40" i="47"/>
  <c r="DN31" i="57" s="1"/>
  <c r="DN12" i="57" s="1"/>
  <c r="AW40" i="45"/>
  <c r="DN29" i="57" s="1"/>
  <c r="DN10" i="57" s="1"/>
  <c r="AX40" i="32" l="1"/>
  <c r="DO23" i="57" s="1"/>
  <c r="DO4" i="57" s="1"/>
  <c r="AX40" i="45"/>
  <c r="DO29" i="57" s="1"/>
  <c r="DO10" i="57" s="1"/>
  <c r="AX40" i="47"/>
  <c r="DO31" i="57" s="1"/>
  <c r="DO12" i="57" s="1"/>
  <c r="AX40" i="49"/>
  <c r="DO33" i="57" s="1"/>
  <c r="DO14" i="57" s="1"/>
  <c r="AX40" i="40"/>
  <c r="DO27" i="57" s="1"/>
  <c r="DO8" i="57" s="1"/>
  <c r="AX40" i="42"/>
  <c r="DO25" i="57" s="1"/>
  <c r="DO6" i="57" s="1"/>
  <c r="AX40" i="41"/>
  <c r="DO24" i="57" s="1"/>
  <c r="DO5" i="57" s="1"/>
  <c r="AX40" i="43"/>
  <c r="DO26" i="57" s="1"/>
  <c r="DO7" i="57" s="1"/>
  <c r="AX40" i="44"/>
  <c r="DO28" i="57" s="1"/>
  <c r="DO9" i="57" s="1"/>
  <c r="AX40" i="46"/>
  <c r="DO30" i="57" s="1"/>
  <c r="DO11" i="57" s="1"/>
  <c r="AX40" i="48"/>
  <c r="DO32" i="57" s="1"/>
  <c r="DO13" i="57" s="1"/>
  <c r="AY40" i="32" l="1"/>
  <c r="DP23" i="57" s="1"/>
  <c r="DP4" i="57" s="1"/>
  <c r="AY40" i="48"/>
  <c r="DP32" i="57" s="1"/>
  <c r="DP13" i="57" s="1"/>
  <c r="AY40" i="46"/>
  <c r="DP30" i="57" s="1"/>
  <c r="DP11" i="57" s="1"/>
  <c r="AY40" i="44"/>
  <c r="DP28" i="57" s="1"/>
  <c r="DP9" i="57" s="1"/>
  <c r="AY40" i="43"/>
  <c r="DP26" i="57" s="1"/>
  <c r="DP7" i="57" s="1"/>
  <c r="AY40" i="41"/>
  <c r="DP24" i="57" s="1"/>
  <c r="DP5" i="57" s="1"/>
  <c r="AY40" i="42"/>
  <c r="DP25" i="57" s="1"/>
  <c r="DP6" i="57" s="1"/>
  <c r="AY40" i="40"/>
  <c r="DP27" i="57" s="1"/>
  <c r="DP8" i="57" s="1"/>
  <c r="AY40" i="49"/>
  <c r="DP33" i="57" s="1"/>
  <c r="DP14" i="57" s="1"/>
  <c r="AY40" i="47"/>
  <c r="DP31" i="57" s="1"/>
  <c r="DP12" i="57" s="1"/>
  <c r="AY40" i="45"/>
  <c r="DP29" i="57" s="1"/>
  <c r="DP10" i="57" s="1"/>
  <c r="AZ40" i="32" l="1"/>
  <c r="DQ23" i="57" s="1"/>
  <c r="DQ4" i="57" s="1"/>
  <c r="AZ40" i="45"/>
  <c r="DQ29" i="57" s="1"/>
  <c r="DQ10" i="57" s="1"/>
  <c r="AZ40" i="47"/>
  <c r="DQ31" i="57" s="1"/>
  <c r="DQ12" i="57" s="1"/>
  <c r="AZ40" i="49"/>
  <c r="DQ33" i="57" s="1"/>
  <c r="DQ14" i="57" s="1"/>
  <c r="AZ40" i="40"/>
  <c r="DQ27" i="57" s="1"/>
  <c r="DQ8" i="57" s="1"/>
  <c r="AZ40" i="42"/>
  <c r="DQ25" i="57" s="1"/>
  <c r="DQ6" i="57" s="1"/>
  <c r="AZ40" i="41"/>
  <c r="DQ24" i="57" s="1"/>
  <c r="DQ5" i="57" s="1"/>
  <c r="AZ40" i="43"/>
  <c r="DQ26" i="57" s="1"/>
  <c r="DQ7" i="57" s="1"/>
  <c r="AZ40" i="44"/>
  <c r="DQ28" i="57" s="1"/>
  <c r="DQ9" i="57" s="1"/>
  <c r="AZ40" i="46"/>
  <c r="DQ30" i="57" s="1"/>
  <c r="DQ11" i="57" s="1"/>
  <c r="AZ40" i="48"/>
  <c r="DQ32" i="57" s="1"/>
  <c r="DQ13" i="57" s="1"/>
  <c r="BA40" i="45" l="1"/>
  <c r="DR29" i="57" s="1"/>
  <c r="DR10" i="57" s="1"/>
  <c r="BA40" i="32"/>
  <c r="DR23" i="57" s="1"/>
  <c r="DR4" i="57" s="1"/>
  <c r="BA40" i="48"/>
  <c r="DR32" i="57" s="1"/>
  <c r="DR13" i="57" s="1"/>
  <c r="BA40" i="46"/>
  <c r="DR30" i="57" s="1"/>
  <c r="DR11" i="57" s="1"/>
  <c r="BA40" i="44"/>
  <c r="DR28" i="57" s="1"/>
  <c r="DR9" i="57" s="1"/>
  <c r="BA40" i="43"/>
  <c r="DR26" i="57" s="1"/>
  <c r="DR7" i="57" s="1"/>
  <c r="BA40" i="41"/>
  <c r="DR24" i="57" s="1"/>
  <c r="DR5" i="57" s="1"/>
  <c r="BA40" i="42"/>
  <c r="DR25" i="57" s="1"/>
  <c r="DR6" i="57" s="1"/>
  <c r="BA40" i="40"/>
  <c r="DR27" i="57" s="1"/>
  <c r="DR8" i="57" s="1"/>
  <c r="BA40" i="49"/>
  <c r="DR33" i="57" s="1"/>
  <c r="DR14" i="57" s="1"/>
  <c r="BA40" i="47"/>
  <c r="DR31" i="57" s="1"/>
  <c r="DR12" i="57" s="1"/>
  <c r="BB40" i="32" l="1"/>
  <c r="DS23" i="57" s="1"/>
  <c r="DS4" i="57" s="1"/>
  <c r="BB40" i="47"/>
  <c r="DS31" i="57" s="1"/>
  <c r="DS12" i="57" s="1"/>
  <c r="BB40" i="49"/>
  <c r="DS33" i="57" s="1"/>
  <c r="DS14" i="57" s="1"/>
  <c r="BB40" i="40"/>
  <c r="DS27" i="57" s="1"/>
  <c r="DS8" i="57" s="1"/>
  <c r="BB40" i="42"/>
  <c r="DS25" i="57" s="1"/>
  <c r="DS6" i="57" s="1"/>
  <c r="BB40" i="41"/>
  <c r="DS24" i="57" s="1"/>
  <c r="DS5" i="57" s="1"/>
  <c r="BB40" i="43"/>
  <c r="DS26" i="57" s="1"/>
  <c r="DS7" i="57" s="1"/>
  <c r="BB40" i="44"/>
  <c r="DS28" i="57" s="1"/>
  <c r="DS9" i="57" s="1"/>
  <c r="BB40" i="46"/>
  <c r="DS30" i="57" s="1"/>
  <c r="DS11" i="57" s="1"/>
  <c r="BB40" i="48"/>
  <c r="DS32" i="57" s="1"/>
  <c r="DS13" i="57" s="1"/>
  <c r="BB40" i="45"/>
  <c r="DS29" i="57" s="1"/>
  <c r="DS10" i="57" s="1"/>
  <c r="BC40" i="32" l="1"/>
  <c r="DT23" i="57" s="1"/>
  <c r="DT4" i="57" s="1"/>
  <c r="BC40" i="45"/>
  <c r="DT29" i="57" s="1"/>
  <c r="DT10" i="57" s="1"/>
  <c r="BC40" i="48"/>
  <c r="DT32" i="57" s="1"/>
  <c r="DT13" i="57" s="1"/>
  <c r="BC40" i="46"/>
  <c r="DT30" i="57" s="1"/>
  <c r="DT11" i="57" s="1"/>
  <c r="BC40" i="44"/>
  <c r="DT28" i="57" s="1"/>
  <c r="DT9" i="57" s="1"/>
  <c r="BC40" i="43"/>
  <c r="DT26" i="57" s="1"/>
  <c r="DT7" i="57" s="1"/>
  <c r="BC40" i="41"/>
  <c r="DT24" i="57" s="1"/>
  <c r="DT5" i="57" s="1"/>
  <c r="BC40" i="42"/>
  <c r="DT25" i="57" s="1"/>
  <c r="DT6" i="57" s="1"/>
  <c r="BC40" i="40"/>
  <c r="DT27" i="57" s="1"/>
  <c r="DT8" i="57" s="1"/>
  <c r="BC40" i="49"/>
  <c r="DT33" i="57" s="1"/>
  <c r="DT14" i="57" s="1"/>
  <c r="BC40" i="47"/>
  <c r="DT31" i="57" s="1"/>
  <c r="DT12" i="57" s="1"/>
  <c r="BD40" i="32" l="1"/>
  <c r="DU23" i="57" s="1"/>
  <c r="DU4" i="57" s="1"/>
  <c r="BD40" i="47"/>
  <c r="DU31" i="57" s="1"/>
  <c r="DU12" i="57" s="1"/>
  <c r="BD40" i="49"/>
  <c r="DU33" i="57" s="1"/>
  <c r="DU14" i="57" s="1"/>
  <c r="BD40" i="40"/>
  <c r="DU27" i="57" s="1"/>
  <c r="DU8" i="57" s="1"/>
  <c r="BD40" i="42"/>
  <c r="DU25" i="57" s="1"/>
  <c r="DU6" i="57" s="1"/>
  <c r="BD40" i="41"/>
  <c r="DU24" i="57" s="1"/>
  <c r="DU5" i="57" s="1"/>
  <c r="BD40" i="43"/>
  <c r="DU26" i="57" s="1"/>
  <c r="DU7" i="57" s="1"/>
  <c r="BD40" i="44"/>
  <c r="DU28" i="57" s="1"/>
  <c r="DU9" i="57" s="1"/>
  <c r="BD40" i="46"/>
  <c r="DU30" i="57" s="1"/>
  <c r="DU11" i="57" s="1"/>
  <c r="BD40" i="48"/>
  <c r="DU32" i="57" s="1"/>
  <c r="DU13" i="57" s="1"/>
  <c r="BD40" i="45"/>
  <c r="DU29" i="57" s="1"/>
  <c r="DU10" i="57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 i="57"/>
  <c r="DV14" i="57" s="1"/>
  <c r="BR207" i="57"/>
  <c r="DV25" i="57"/>
  <c r="DV6" i="57" s="1"/>
  <c r="BR208" i="57"/>
  <c r="DV26" i="57"/>
  <c r="DV7" i="57" s="1"/>
  <c r="BR212" i="57"/>
  <c r="DV30" i="57"/>
  <c r="DV11" i="57" s="1"/>
  <c r="BR211" i="57"/>
  <c r="DV29" i="57"/>
  <c r="DV10" i="57" s="1"/>
  <c r="BR213" i="57"/>
  <c r="DV31" i="57"/>
  <c r="DV12" i="57" s="1"/>
  <c r="BR209" i="57"/>
  <c r="DV27" i="57"/>
  <c r="DV8" i="57" s="1"/>
  <c r="BR206" i="57"/>
  <c r="DV24" i="57"/>
  <c r="DV5" i="57" s="1"/>
  <c r="BR214" i="57"/>
  <c r="DV32" i="57"/>
  <c r="DV13" i="57" s="1"/>
  <c r="BR205" i="57"/>
  <c r="DV23" i="57"/>
  <c r="DV4" i="57" s="1"/>
  <c r="BR210" i="57"/>
  <c r="DV28" i="57"/>
  <c r="DV9" i="57" s="1"/>
  <c r="BF40" i="32"/>
  <c r="DW23" i="57" s="1"/>
  <c r="DW4" i="57" s="1"/>
  <c r="BF40" i="47"/>
  <c r="DW31" i="57" s="1"/>
  <c r="DW12" i="57" s="1"/>
  <c r="BF40" i="49"/>
  <c r="DW33" i="57" s="1"/>
  <c r="DW14" i="57" s="1"/>
  <c r="BF40" i="40"/>
  <c r="DW27" i="57" s="1"/>
  <c r="DW8" i="57" s="1"/>
  <c r="BF40" i="42"/>
  <c r="DW25" i="57" s="1"/>
  <c r="DW6" i="57" s="1"/>
  <c r="BF40" i="41"/>
  <c r="DW24" i="57" s="1"/>
  <c r="DW5" i="57" s="1"/>
  <c r="BF40" i="43"/>
  <c r="DW26" i="57" s="1"/>
  <c r="DW7" i="57" s="1"/>
  <c r="BF40" i="44"/>
  <c r="DW28" i="57" s="1"/>
  <c r="DW9" i="57" s="1"/>
  <c r="BF40" i="46"/>
  <c r="DW30" i="57" s="1"/>
  <c r="DW11" i="57" s="1"/>
  <c r="BF40" i="48"/>
  <c r="DW32" i="57" s="1"/>
  <c r="DW13" i="57" s="1"/>
  <c r="BF40" i="45"/>
  <c r="DW29" i="57" s="1"/>
  <c r="DW10" i="57" s="1"/>
  <c r="BG40" i="32" l="1"/>
  <c r="DX23" i="57" s="1"/>
  <c r="DX4" i="57" s="1"/>
  <c r="BG40" i="45"/>
  <c r="DX29" i="57" s="1"/>
  <c r="DX10" i="57" s="1"/>
  <c r="BG40" i="48"/>
  <c r="DX32" i="57" s="1"/>
  <c r="DX13" i="57" s="1"/>
  <c r="BG40" i="46"/>
  <c r="DX30" i="57" s="1"/>
  <c r="DX11" i="57" s="1"/>
  <c r="BG40" i="44"/>
  <c r="DX28" i="57" s="1"/>
  <c r="DX9" i="57" s="1"/>
  <c r="BG40" i="43"/>
  <c r="DX26" i="57" s="1"/>
  <c r="DX7" i="57" s="1"/>
  <c r="BG40" i="41"/>
  <c r="DX24" i="57" s="1"/>
  <c r="DX5" i="57" s="1"/>
  <c r="BG40" i="42"/>
  <c r="DX25" i="57" s="1"/>
  <c r="DX6" i="57" s="1"/>
  <c r="BG40" i="40"/>
  <c r="DX27" i="57" s="1"/>
  <c r="DX8" i="57" s="1"/>
  <c r="BG40" i="49"/>
  <c r="DX33" i="57" s="1"/>
  <c r="DX14" i="57" s="1"/>
  <c r="BG40" i="47"/>
  <c r="DX31" i="57" s="1"/>
  <c r="DX12" i="57" s="1"/>
  <c r="BH40" i="32" l="1"/>
  <c r="DY23" i="57" s="1"/>
  <c r="DY4" i="57" s="1"/>
  <c r="BH40" i="47"/>
  <c r="DY31" i="57" s="1"/>
  <c r="DY12" i="57" s="1"/>
  <c r="BH40" i="49"/>
  <c r="DY33" i="57" s="1"/>
  <c r="DY14" i="57" s="1"/>
  <c r="BH40" i="40"/>
  <c r="DY27" i="57" s="1"/>
  <c r="DY8" i="57" s="1"/>
  <c r="BH40" i="42"/>
  <c r="DY25" i="57" s="1"/>
  <c r="DY6" i="57" s="1"/>
  <c r="BH40" i="41"/>
  <c r="DY24" i="57" s="1"/>
  <c r="DY5" i="57" s="1"/>
  <c r="BH40" i="43"/>
  <c r="DY26" i="57" s="1"/>
  <c r="DY7" i="57" s="1"/>
  <c r="BH40" i="44"/>
  <c r="DY28" i="57" s="1"/>
  <c r="DY9" i="57" s="1"/>
  <c r="BH40" i="46"/>
  <c r="DY30" i="57" s="1"/>
  <c r="DY11" i="57" s="1"/>
  <c r="BH40" i="48"/>
  <c r="DY32" i="57" s="1"/>
  <c r="DY13" i="57" s="1"/>
  <c r="BH40" i="45"/>
  <c r="DY29" i="57" s="1"/>
  <c r="DY10" i="57" s="1"/>
  <c r="BI40" i="32" l="1"/>
  <c r="DZ23" i="57" s="1"/>
  <c r="DZ4" i="57" s="1"/>
  <c r="BI40" i="45"/>
  <c r="DZ29" i="57" s="1"/>
  <c r="DZ10" i="57" s="1"/>
  <c r="BI40" i="48"/>
  <c r="DZ32" i="57" s="1"/>
  <c r="DZ13" i="57" s="1"/>
  <c r="BI40" i="46"/>
  <c r="DZ30" i="57" s="1"/>
  <c r="DZ11" i="57" s="1"/>
  <c r="BI40" i="44"/>
  <c r="DZ28" i="57" s="1"/>
  <c r="DZ9" i="57" s="1"/>
  <c r="BI40" i="43"/>
  <c r="DZ26" i="57" s="1"/>
  <c r="DZ7" i="57" s="1"/>
  <c r="BI40" i="41"/>
  <c r="DZ24" i="57" s="1"/>
  <c r="DZ5" i="57" s="1"/>
  <c r="BI40" i="42"/>
  <c r="DZ25" i="57" s="1"/>
  <c r="DZ6" i="57" s="1"/>
  <c r="BI40" i="40"/>
  <c r="DZ27" i="57" s="1"/>
  <c r="DZ8" i="57" s="1"/>
  <c r="BI40" i="49"/>
  <c r="DZ33" i="57" s="1"/>
  <c r="DZ14" i="57" s="1"/>
  <c r="BI40" i="47"/>
  <c r="DZ31" i="57" s="1"/>
  <c r="DZ12" i="57" s="1"/>
  <c r="X4" i="32" l="1"/>
  <c r="X36" i="32" s="1"/>
  <c r="AP2" i="32"/>
  <c r="AQ2" i="32" s="1"/>
  <c r="AR2" i="32" s="1"/>
  <c r="AS2" i="32" s="1"/>
  <c r="AT2" i="32" s="1"/>
  <c r="AU2" i="32" s="1"/>
  <c r="AV2" i="32" s="1"/>
  <c r="AW2" i="32" s="1"/>
  <c r="AX2" i="32" s="1"/>
  <c r="AY2" i="32" s="1"/>
  <c r="AZ2" i="32" s="1"/>
  <c r="BA2" i="32" s="1"/>
  <c r="BB2" i="32" s="1"/>
  <c r="BC2" i="32" s="1"/>
  <c r="BD2" i="32" s="1"/>
  <c r="BE2" i="32" s="1"/>
  <c r="BF2" i="32" s="1"/>
  <c r="BG2" i="32" s="1"/>
  <c r="BH2" i="32" s="1"/>
  <c r="BI2" i="32" s="1"/>
  <c r="Y4" i="32" l="1"/>
  <c r="Z4" i="32" s="1"/>
  <c r="AA4" i="32" s="1"/>
  <c r="AB4" i="32" s="1"/>
  <c r="AC4" i="32" s="1"/>
  <c r="AD4" i="32" s="1"/>
  <c r="AE4" i="32" s="1"/>
  <c r="AF4" i="32" s="1"/>
  <c r="AG4" i="32" s="1"/>
  <c r="AH4" i="32" s="1"/>
  <c r="AI4" i="32" s="1"/>
  <c r="AJ4" i="32" s="1"/>
  <c r="AK4" i="32" s="1"/>
  <c r="AL4" i="32" s="1"/>
  <c r="AM4" i="32" s="1"/>
  <c r="AN4" i="32" s="1"/>
  <c r="AO4" i="32" s="1"/>
  <c r="AP4" i="32" s="1"/>
  <c r="AQ4" i="32" s="1"/>
  <c r="AR4" i="32" s="1"/>
  <c r="AS4" i="32" s="1"/>
  <c r="AT4" i="32" s="1"/>
  <c r="AU4" i="32" s="1"/>
  <c r="AV4" i="32" s="1"/>
  <c r="AW4" i="32" s="1"/>
  <c r="AX4" i="32" s="1"/>
  <c r="AY4" i="32" s="1"/>
  <c r="AZ4" i="32" s="1"/>
  <c r="BA4" i="32" s="1"/>
  <c r="BB4" i="32" s="1"/>
  <c r="BC4" i="32" s="1"/>
  <c r="BD4" i="32" s="1"/>
  <c r="BE4" i="32" s="1"/>
  <c r="BF4" i="32" s="1"/>
  <c r="BG4" i="32" s="1"/>
  <c r="BH4" i="32" s="1"/>
  <c r="BI4" i="32" s="1"/>
  <c r="X122" i="32"/>
  <c r="X31" i="32"/>
  <c r="Y36" i="32" l="1"/>
  <c r="Z36" i="32" l="1"/>
  <c r="Y122" i="32"/>
  <c r="Y31" i="32"/>
  <c r="AA36" i="32" l="1"/>
  <c r="Z122" i="32"/>
  <c r="Z31" i="32"/>
  <c r="AB36" i="32" l="1"/>
  <c r="AA123" i="32"/>
  <c r="AA122" i="32" s="1"/>
  <c r="AA31" i="32"/>
  <c r="AC36" i="32" l="1"/>
  <c r="AB123" i="32"/>
  <c r="AB122" i="32" s="1"/>
  <c r="AB31" i="32"/>
  <c r="AD36" i="32" l="1"/>
  <c r="AC123" i="32"/>
  <c r="AC122" i="32" s="1"/>
  <c r="AC31" i="32"/>
  <c r="AE36" i="32" l="1"/>
  <c r="AD123" i="32"/>
  <c r="AD122" i="32" s="1"/>
  <c r="AD31" i="32"/>
  <c r="AF36" i="32" l="1"/>
  <c r="AE123" i="32"/>
  <c r="AE122" i="32" s="1"/>
  <c r="AE31" i="32"/>
  <c r="AG36" i="32" l="1"/>
  <c r="AF123" i="32"/>
  <c r="AF122" i="32" s="1"/>
  <c r="AF31" i="32"/>
  <c r="AH36" i="32" l="1"/>
  <c r="AG123" i="32"/>
  <c r="AG122" i="32" s="1"/>
  <c r="AG31" i="32"/>
  <c r="AI36" i="32" l="1"/>
  <c r="AH123" i="32"/>
  <c r="AH122" i="32" s="1"/>
  <c r="AH31" i="32"/>
  <c r="AJ36" i="32" l="1"/>
  <c r="AI123" i="32"/>
  <c r="AI122" i="32" s="1"/>
  <c r="AI31" i="32"/>
  <c r="AK36" i="32" l="1"/>
  <c r="AJ123" i="32"/>
  <c r="AJ122" i="32" s="1"/>
  <c r="AJ31" i="32"/>
  <c r="AL36" i="32" l="1"/>
  <c r="AK123" i="32"/>
  <c r="AK122" i="32" s="1"/>
  <c r="AK31" i="32"/>
  <c r="AM36" i="32" l="1"/>
  <c r="AL123" i="32"/>
  <c r="AL122" i="32" s="1"/>
  <c r="AL31" i="32"/>
  <c r="AN36" i="32" l="1"/>
  <c r="AM123" i="32"/>
  <c r="AM122" i="32" s="1"/>
  <c r="AM31" i="32"/>
  <c r="AO36" i="32" l="1"/>
  <c r="AN123" i="32"/>
  <c r="AN122" i="32" s="1"/>
  <c r="AN31" i="32"/>
  <c r="AP36" i="32" l="1"/>
  <c r="AO123" i="32"/>
  <c r="AO122" i="32" s="1"/>
  <c r="AO31" i="32"/>
  <c r="AQ36" i="32" l="1"/>
  <c r="AP123" i="32"/>
  <c r="AP122" i="32" s="1"/>
  <c r="AP31" i="32"/>
  <c r="AR36" i="32" l="1"/>
  <c r="AQ123" i="32"/>
  <c r="AQ122" i="32" s="1"/>
  <c r="AQ31" i="32"/>
  <c r="AS36" i="32" l="1"/>
  <c r="AR123" i="32"/>
  <c r="AR122" i="32" s="1"/>
  <c r="AR31" i="32"/>
  <c r="AT36" i="32" l="1"/>
  <c r="AS123" i="32"/>
  <c r="AS122" i="32" s="1"/>
  <c r="AS31" i="32"/>
  <c r="AU36" i="32" l="1"/>
  <c r="AT123" i="32"/>
  <c r="AT122" i="32" s="1"/>
  <c r="AT31" i="32"/>
  <c r="AV36" i="32" l="1"/>
  <c r="AU123" i="32"/>
  <c r="AU122" i="32" s="1"/>
  <c r="AU31" i="32"/>
  <c r="AW36" i="32" l="1"/>
  <c r="AV123" i="32"/>
  <c r="AV122" i="32" s="1"/>
  <c r="AV31" i="32"/>
  <c r="AX36" i="32" l="1"/>
  <c r="AW123" i="32"/>
  <c r="AW122" i="32" s="1"/>
  <c r="AW31" i="32"/>
  <c r="AY36" i="32" l="1"/>
  <c r="AX123" i="32"/>
  <c r="AX122" i="32" s="1"/>
  <c r="AX31" i="32"/>
  <c r="AZ36" i="32" l="1"/>
  <c r="AY123" i="32"/>
  <c r="AY122" i="32" s="1"/>
  <c r="AY31" i="32"/>
  <c r="BA36" i="32" l="1"/>
  <c r="AZ123" i="32"/>
  <c r="AZ122" i="32" s="1"/>
  <c r="AZ31" i="32"/>
  <c r="BB36" i="32" l="1"/>
  <c r="BA123" i="32"/>
  <c r="BA122" i="32" s="1"/>
  <c r="BA31" i="32"/>
  <c r="BC36" i="32" l="1"/>
  <c r="BB123" i="32"/>
  <c r="BB122" i="32" s="1"/>
  <c r="BB31" i="32"/>
  <c r="BD36" i="32" l="1"/>
  <c r="BC123" i="32"/>
  <c r="BC122" i="32" s="1"/>
  <c r="BC31" i="32"/>
  <c r="BE36" i="32" l="1"/>
  <c r="BD123" i="32"/>
  <c r="BD122" i="32" s="1"/>
  <c r="BD31" i="32"/>
  <c r="BF36" i="32" l="1"/>
  <c r="BE123" i="32"/>
  <c r="BE122" i="32" s="1"/>
  <c r="BE31" i="32"/>
  <c r="BG36" i="32" l="1"/>
  <c r="BF123" i="32"/>
  <c r="BF122" i="32" s="1"/>
  <c r="BF31" i="32"/>
  <c r="BH36" i="32" l="1"/>
  <c r="BG123" i="32"/>
  <c r="BG122" i="32" s="1"/>
  <c r="BG31" i="32"/>
  <c r="BI36" i="32" l="1"/>
  <c r="BH123" i="32"/>
  <c r="BH122" i="32" s="1"/>
  <c r="BH31" i="32"/>
  <c r="BI123" i="32" l="1"/>
  <c r="BI122" i="32" s="1"/>
  <c r="BI31" i="32"/>
  <c r="X4" i="1" l="1"/>
  <c r="Y4" i="1" s="1"/>
  <c r="AS223" i="57" s="1"/>
  <c r="AP2" i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Z4" i="1" l="1"/>
  <c r="AT223" i="57" s="1"/>
  <c r="AR223" i="57"/>
  <c r="X36" i="1"/>
  <c r="AA4" i="1" l="1"/>
  <c r="Y36" i="1"/>
  <c r="Y122" i="1" s="1"/>
  <c r="X81" i="33"/>
  <c r="X66" i="59" s="1"/>
  <c r="X122" i="1"/>
  <c r="AU223" i="57"/>
  <c r="AB4" i="1"/>
  <c r="Y81" i="33" l="1"/>
  <c r="Y66" i="59" s="1"/>
  <c r="Z36" i="1"/>
  <c r="AA36" i="1" s="1"/>
  <c r="X127" i="33"/>
  <c r="X82" i="33" s="1"/>
  <c r="X67" i="59" s="1"/>
  <c r="AV223" i="57"/>
  <c r="AC4" i="1"/>
  <c r="Z122" i="1" l="1"/>
  <c r="Z81" i="33"/>
  <c r="Z66" i="59" s="1"/>
  <c r="Y127" i="33"/>
  <c r="Y82" i="33" s="1"/>
  <c r="Y67" i="59" s="1"/>
  <c r="AA81" i="33"/>
  <c r="AA66" i="59" s="1"/>
  <c r="AB36" i="1"/>
  <c r="AA123" i="1"/>
  <c r="AA122" i="1" s="1"/>
  <c r="AW223" i="57"/>
  <c r="AD4" i="1"/>
  <c r="AC36" i="1" l="1"/>
  <c r="AD36" i="1" s="1"/>
  <c r="Z127" i="33"/>
  <c r="Z82" i="33" s="1"/>
  <c r="Z67" i="59" s="1"/>
  <c r="AB123" i="1"/>
  <c r="AB122" i="1" s="1"/>
  <c r="AB81" i="33"/>
  <c r="AB66" i="59" s="1"/>
  <c r="AX223" i="57"/>
  <c r="AE4" i="1"/>
  <c r="AC81" i="33" l="1"/>
  <c r="AC66" i="59" s="1"/>
  <c r="AD123" i="1"/>
  <c r="AC123" i="1"/>
  <c r="AC122" i="1" s="1"/>
  <c r="AA127" i="33"/>
  <c r="AA82" i="33" s="1"/>
  <c r="AA67" i="59" s="1"/>
  <c r="AE36" i="1"/>
  <c r="AY223" i="57"/>
  <c r="AF4" i="1"/>
  <c r="AD122" i="1"/>
  <c r="AD81" i="33"/>
  <c r="AD66" i="59" s="1"/>
  <c r="AE123" i="1" l="1"/>
  <c r="AE122" i="1" s="1"/>
  <c r="AB127" i="33"/>
  <c r="AC127" i="33" s="1"/>
  <c r="AC82" i="33" s="1"/>
  <c r="AC67" i="59" s="1"/>
  <c r="AF36" i="1"/>
  <c r="AZ223" i="57"/>
  <c r="AG4" i="1"/>
  <c r="AE81" i="33"/>
  <c r="AE66" i="59" s="1"/>
  <c r="AD127" i="33" l="1"/>
  <c r="AD82" i="33" s="1"/>
  <c r="AD67" i="59" s="1"/>
  <c r="AB82" i="33"/>
  <c r="AB67" i="59" s="1"/>
  <c r="AG36" i="1"/>
  <c r="AF123" i="1"/>
  <c r="AF122" i="1" s="1"/>
  <c r="BA223" i="57"/>
  <c r="AH4" i="1"/>
  <c r="AF81" i="33"/>
  <c r="AF66" i="59" s="1"/>
  <c r="AE127" i="33" l="1"/>
  <c r="AF127" i="33" s="1"/>
  <c r="AG123" i="1"/>
  <c r="AG122" i="1" s="1"/>
  <c r="AH36" i="1"/>
  <c r="BB223" i="57"/>
  <c r="AI4" i="1"/>
  <c r="AG81" i="33"/>
  <c r="AG66" i="59" s="1"/>
  <c r="AE82" i="33" l="1"/>
  <c r="AE67" i="59" s="1"/>
  <c r="AH123" i="1"/>
  <c r="AH122" i="1" s="1"/>
  <c r="AI36" i="1"/>
  <c r="BC223" i="57"/>
  <c r="AJ4" i="1"/>
  <c r="AH81" i="33"/>
  <c r="AH66" i="59" s="1"/>
  <c r="AG127" i="33"/>
  <c r="AF82" i="33"/>
  <c r="AF67" i="59" s="1"/>
  <c r="AI123" i="1" l="1"/>
  <c r="AI122" i="1" s="1"/>
  <c r="AJ36" i="1"/>
  <c r="BD223" i="57"/>
  <c r="AK4" i="1"/>
  <c r="AI81" i="33"/>
  <c r="AI66" i="59" s="1"/>
  <c r="AH127" i="33"/>
  <c r="AG82" i="33"/>
  <c r="AG67" i="59" s="1"/>
  <c r="AJ123" i="1" l="1"/>
  <c r="AJ122" i="1" s="1"/>
  <c r="AK36" i="1"/>
  <c r="AJ81" i="33"/>
  <c r="AJ66" i="59" s="1"/>
  <c r="BE223" i="57"/>
  <c r="AL4" i="1"/>
  <c r="AI127" i="33"/>
  <c r="AH82" i="33"/>
  <c r="AH67" i="59" s="1"/>
  <c r="AK123" i="1" l="1"/>
  <c r="AK122" i="1" s="1"/>
  <c r="AL36" i="1"/>
  <c r="AK81" i="33"/>
  <c r="AK66" i="59" s="1"/>
  <c r="BF223" i="57"/>
  <c r="AM4" i="1"/>
  <c r="AJ127" i="33"/>
  <c r="AI82" i="33"/>
  <c r="AI67" i="59" s="1"/>
  <c r="AL123" i="1" l="1"/>
  <c r="AL122" i="1" s="1"/>
  <c r="AM36" i="1"/>
  <c r="AL81" i="33"/>
  <c r="AL66" i="59" s="1"/>
  <c r="BG223" i="57"/>
  <c r="AN4" i="1"/>
  <c r="AK127" i="33"/>
  <c r="AJ82" i="33"/>
  <c r="AJ67" i="59" s="1"/>
  <c r="AM123" i="1" l="1"/>
  <c r="AM122" i="1" s="1"/>
  <c r="AN36" i="1"/>
  <c r="BH223" i="57"/>
  <c r="AO4" i="1"/>
  <c r="AM81" i="33"/>
  <c r="AM66" i="59" s="1"/>
  <c r="AL127" i="33"/>
  <c r="AK82" i="33"/>
  <c r="AK67" i="59" s="1"/>
  <c r="AN123" i="1" l="1"/>
  <c r="AN122" i="1" s="1"/>
  <c r="AO36" i="1"/>
  <c r="AN81" i="33"/>
  <c r="AN66" i="59" s="1"/>
  <c r="BI223" i="57"/>
  <c r="AP4" i="1"/>
  <c r="AM127" i="33"/>
  <c r="AL82" i="33"/>
  <c r="AL67" i="59" s="1"/>
  <c r="AO123" i="1" l="1"/>
  <c r="AO122" i="1" s="1"/>
  <c r="AP36" i="1"/>
  <c r="AO81" i="33"/>
  <c r="AO66" i="59" s="1"/>
  <c r="BJ223" i="57"/>
  <c r="AQ4" i="1"/>
  <c r="AN127" i="33"/>
  <c r="AM82" i="33"/>
  <c r="AM67" i="59" s="1"/>
  <c r="AP123" i="1" l="1"/>
  <c r="AP122" i="1" s="1"/>
  <c r="AQ36" i="1"/>
  <c r="AP81" i="33"/>
  <c r="AP66" i="59" s="1"/>
  <c r="BK223" i="57"/>
  <c r="AR4" i="1"/>
  <c r="AO127" i="33"/>
  <c r="AN82" i="33"/>
  <c r="AN67" i="59" s="1"/>
  <c r="AQ123" i="1" l="1"/>
  <c r="AQ122" i="1" s="1"/>
  <c r="AR36" i="1"/>
  <c r="AQ81" i="33"/>
  <c r="AQ66" i="59" s="1"/>
  <c r="BL223" i="57"/>
  <c r="AS4" i="1"/>
  <c r="AP127" i="33"/>
  <c r="AO82" i="33"/>
  <c r="AO67" i="59" s="1"/>
  <c r="AR123" i="1" l="1"/>
  <c r="AR122" i="1" s="1"/>
  <c r="AS36" i="1"/>
  <c r="BM223" i="57"/>
  <c r="AT4" i="1"/>
  <c r="AR81" i="33"/>
  <c r="AR66" i="59" s="1"/>
  <c r="AQ127" i="33"/>
  <c r="AP82" i="33"/>
  <c r="AP67" i="59" s="1"/>
  <c r="AS123" i="1" l="1"/>
  <c r="AS122" i="1" s="1"/>
  <c r="AT36" i="1"/>
  <c r="BN223" i="57"/>
  <c r="AU4" i="1"/>
  <c r="AS81" i="33"/>
  <c r="AS66" i="59" s="1"/>
  <c r="AR127" i="33"/>
  <c r="AQ82" i="33"/>
  <c r="AQ67" i="59" s="1"/>
  <c r="AT123" i="1" l="1"/>
  <c r="AT122" i="1" s="1"/>
  <c r="AU36" i="1"/>
  <c r="AT81" i="33"/>
  <c r="AT66" i="59" s="1"/>
  <c r="BO223" i="57"/>
  <c r="AV4" i="1"/>
  <c r="AS127" i="33"/>
  <c r="AR82" i="33"/>
  <c r="AR67" i="59" s="1"/>
  <c r="AU123" i="1" l="1"/>
  <c r="AU122" i="1" s="1"/>
  <c r="AV36" i="1"/>
  <c r="AU81" i="33"/>
  <c r="AU66" i="59" s="1"/>
  <c r="BP223" i="57"/>
  <c r="AW4" i="1"/>
  <c r="AT127" i="33"/>
  <c r="AS82" i="33"/>
  <c r="AS67" i="59" s="1"/>
  <c r="AV123" i="1" l="1"/>
  <c r="AV122" i="1" s="1"/>
  <c r="AW36" i="1"/>
  <c r="AV81" i="33"/>
  <c r="AV66" i="59" s="1"/>
  <c r="BQ223" i="57"/>
  <c r="AX4" i="1"/>
  <c r="AU127" i="33"/>
  <c r="AT82" i="33"/>
  <c r="AT67" i="59" s="1"/>
  <c r="AW123" i="1" l="1"/>
  <c r="AW122" i="1" s="1"/>
  <c r="AX36" i="1"/>
  <c r="AW81" i="33"/>
  <c r="AW66" i="59" s="1"/>
  <c r="BR223" i="57"/>
  <c r="AY4" i="1"/>
  <c r="AV127" i="33"/>
  <c r="AU82" i="33"/>
  <c r="AU67" i="59" s="1"/>
  <c r="AX123" i="1" l="1"/>
  <c r="AX122" i="1" s="1"/>
  <c r="AY36" i="1"/>
  <c r="BS223" i="57"/>
  <c r="AZ4" i="1"/>
  <c r="AX81" i="33"/>
  <c r="AX66" i="59" s="1"/>
  <c r="AW127" i="33"/>
  <c r="AV82" i="33"/>
  <c r="AV67" i="59" s="1"/>
  <c r="AY123" i="1" l="1"/>
  <c r="AY122" i="1" s="1"/>
  <c r="AZ36" i="1"/>
  <c r="BT223" i="57"/>
  <c r="BA4" i="1"/>
  <c r="AY81" i="33"/>
  <c r="AY66" i="59" s="1"/>
  <c r="AX127" i="33"/>
  <c r="AW82" i="33"/>
  <c r="AW67" i="59" s="1"/>
  <c r="AZ123" i="1" l="1"/>
  <c r="AZ122" i="1" s="1"/>
  <c r="BA36" i="1"/>
  <c r="BU223" i="57"/>
  <c r="BB4" i="1"/>
  <c r="AZ81" i="33"/>
  <c r="AZ66" i="59" s="1"/>
  <c r="AY127" i="33"/>
  <c r="AX82" i="33"/>
  <c r="AX67" i="59" s="1"/>
  <c r="BA123" i="1" l="1"/>
  <c r="BA122" i="1" s="1"/>
  <c r="BB36" i="1"/>
  <c r="BV223" i="57"/>
  <c r="BC4" i="1"/>
  <c r="BA81" i="33"/>
  <c r="BA66" i="59" s="1"/>
  <c r="AZ127" i="33"/>
  <c r="AY82" i="33"/>
  <c r="AY67" i="59" s="1"/>
  <c r="BB123" i="1" l="1"/>
  <c r="BB122" i="1" s="1"/>
  <c r="BC36" i="1"/>
  <c r="BB81" i="33"/>
  <c r="BB66" i="59" s="1"/>
  <c r="BW223" i="57"/>
  <c r="BD4" i="1"/>
  <c r="BA127" i="33"/>
  <c r="AZ82" i="33"/>
  <c r="AZ67" i="59" s="1"/>
  <c r="BC123" i="1" l="1"/>
  <c r="BC122" i="1" s="1"/>
  <c r="BD36" i="1"/>
  <c r="BC81" i="33"/>
  <c r="BC66" i="59" s="1"/>
  <c r="BX223" i="57"/>
  <c r="BE4" i="1"/>
  <c r="BB127" i="33"/>
  <c r="BA82" i="33"/>
  <c r="BA67" i="59" s="1"/>
  <c r="BD123" i="1" l="1"/>
  <c r="BD122" i="1" s="1"/>
  <c r="BE36" i="1"/>
  <c r="BY223" i="57"/>
  <c r="BF4" i="1"/>
  <c r="BD81" i="33"/>
  <c r="BD66" i="59" s="1"/>
  <c r="BC127" i="33"/>
  <c r="BB82" i="33"/>
  <c r="BB67" i="59" s="1"/>
  <c r="BE123" i="1" l="1"/>
  <c r="BE122" i="1" s="1"/>
  <c r="BF36" i="1"/>
  <c r="BZ223" i="57"/>
  <c r="BG4" i="1"/>
  <c r="BE81" i="33"/>
  <c r="BE66" i="59" s="1"/>
  <c r="BD127" i="33"/>
  <c r="BC82" i="33"/>
  <c r="BC67" i="59" s="1"/>
  <c r="BF123" i="1" l="1"/>
  <c r="BF122" i="1" s="1"/>
  <c r="BG36" i="1"/>
  <c r="CA223" i="57"/>
  <c r="BH4" i="1"/>
  <c r="BF81" i="33"/>
  <c r="BF66" i="59" s="1"/>
  <c r="BE127" i="33"/>
  <c r="BD82" i="33"/>
  <c r="BD67" i="59" s="1"/>
  <c r="BG123" i="1" l="1"/>
  <c r="BG122" i="1" s="1"/>
  <c r="BH36" i="1"/>
  <c r="BG81" i="33"/>
  <c r="BG66" i="59" s="1"/>
  <c r="CB223" i="57"/>
  <c r="BI4" i="1"/>
  <c r="BJ4" i="1" s="1"/>
  <c r="BF127" i="33"/>
  <c r="BE82" i="33"/>
  <c r="BE67" i="59" s="1"/>
  <c r="BH123" i="1" l="1"/>
  <c r="BH122" i="1" s="1"/>
  <c r="BI36" i="1"/>
  <c r="BJ36" i="1" s="1"/>
  <c r="CC223" i="57"/>
  <c r="BH81" i="33"/>
  <c r="BH66" i="59" s="1"/>
  <c r="BG127" i="33"/>
  <c r="BF82" i="33"/>
  <c r="BF67" i="59" s="1"/>
  <c r="BI123" i="1" l="1"/>
  <c r="BI122" i="1" s="1"/>
  <c r="BI81" i="33"/>
  <c r="BI66" i="59" s="1"/>
  <c r="BH127" i="33"/>
  <c r="BG82" i="33"/>
  <c r="BG67" i="59" s="1"/>
  <c r="BI127" i="33" l="1"/>
  <c r="BI82" i="33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i="57" s="1"/>
  <c r="AF57" i="57"/>
  <c r="AG57" i="57" s="1"/>
  <c r="X196" i="57"/>
  <c r="AC57" i="57" s="1"/>
  <c r="X197" i="57" l="1"/>
  <c r="AD57" i="57" s="1"/>
  <c r="AI55" i="57"/>
  <c r="AH57" i="57"/>
  <c r="AI57" i="57" s="1"/>
  <c r="AJ57" i="57" s="1"/>
  <c r="AK57" i="57" s="1"/>
  <c r="AL57" i="57" s="1"/>
  <c r="AM57" i="57" s="1"/>
  <c r="AN57" i="57" s="1"/>
  <c r="AO57" i="57" s="1"/>
  <c r="AP57" i="57" s="1"/>
  <c r="AQ57" i="57" s="1"/>
  <c r="AR57" i="57" s="1"/>
  <c r="AS57" i="57" s="1"/>
  <c r="AT57" i="57" s="1"/>
  <c r="AU57" i="57" s="1"/>
  <c r="AV57" i="57" s="1"/>
  <c r="AW57" i="57" s="1"/>
  <c r="AX57" i="57" s="1"/>
  <c r="AY57" i="57" s="1"/>
  <c r="AZ57" i="57" s="1"/>
  <c r="BA57" i="57" s="1"/>
  <c r="BB57" i="57" s="1"/>
  <c r="BC57" i="57" s="1"/>
  <c r="BD57" i="57" s="1"/>
  <c r="BE57" i="57" s="1"/>
  <c r="BF57" i="57" s="1"/>
  <c r="BG57" i="57" s="1"/>
  <c r="BH57" i="57" s="1"/>
  <c r="BI57" i="57" s="1"/>
  <c r="AJ55" i="57" l="1"/>
  <c r="AK55" i="57" l="1"/>
  <c r="AL55" i="57" l="1"/>
  <c r="AM55" i="57" l="1"/>
  <c r="AN55" i="57" l="1"/>
  <c r="AO55" i="57" l="1"/>
  <c r="AP55" i="57" l="1"/>
  <c r="AQ55" i="57" l="1"/>
  <c r="AR55" i="57" l="1"/>
  <c r="AS55" i="57" l="1"/>
  <c r="AT55" i="57" l="1"/>
  <c r="AU55" i="57" l="1"/>
  <c r="AV55" i="57" l="1"/>
  <c r="AW55" i="57" l="1"/>
  <c r="AX55" i="57" l="1"/>
  <c r="AY55" i="57" l="1"/>
  <c r="AZ55" i="57" l="1"/>
  <c r="BA55" i="57" l="1"/>
  <c r="BB55" i="57" l="1"/>
  <c r="BC55" i="57" l="1"/>
  <c r="BD55" i="57" l="1"/>
  <c r="BE55" i="57" l="1"/>
  <c r="BF55" i="57" l="1"/>
  <c r="BG55" i="57" l="1"/>
  <c r="BH55" i="57" l="1"/>
  <c r="BI55" i="57" l="1"/>
  <c r="B90" i="33" l="1"/>
  <c r="B107" i="32"/>
  <c r="B106" i="32" s="1"/>
  <c r="B109" i="32" s="1"/>
  <c r="B103" i="32" s="1"/>
  <c r="B107" i="44"/>
  <c r="B107" i="41"/>
  <c r="B106" i="41" s="1"/>
  <c r="B109" i="41" s="1"/>
  <c r="B103" i="41" s="1"/>
  <c r="B107" i="43"/>
  <c r="B107" i="45"/>
  <c r="B107" i="48"/>
  <c r="B106" i="48" s="1"/>
  <c r="B109" i="48" s="1"/>
  <c r="B103" i="48" s="1"/>
  <c r="B107" i="40"/>
  <c r="B107" i="49"/>
  <c r="B107" i="47"/>
  <c r="B106" i="47" s="1"/>
  <c r="B109" i="47" s="1"/>
  <c r="B103" i="47" s="1"/>
  <c r="B107" i="42"/>
  <c r="B107" i="46"/>
  <c r="B106" i="46" s="1"/>
  <c r="B109" i="46" s="1"/>
  <c r="B103" i="46" s="1"/>
  <c r="B107" i="1"/>
  <c r="B102" i="41" l="1"/>
  <c r="D10" i="62"/>
  <c r="B102" i="46"/>
  <c r="D16" i="62"/>
  <c r="B102" i="48"/>
  <c r="D18" i="62"/>
  <c r="B102" i="47"/>
  <c r="B71" i="47" s="1"/>
  <c r="D17" i="62"/>
  <c r="B102" i="32"/>
  <c r="D9" i="62"/>
  <c r="B106" i="1"/>
  <c r="B109" i="1" s="1"/>
  <c r="B103" i="1" s="1"/>
  <c r="B106" i="42"/>
  <c r="B109" i="42" s="1"/>
  <c r="B103" i="42" s="1"/>
  <c r="B106" i="40"/>
  <c r="B109" i="40" s="1"/>
  <c r="B103" i="40" s="1"/>
  <c r="B106" i="43"/>
  <c r="B109" i="43" s="1"/>
  <c r="B103" i="43" s="1"/>
  <c r="B106" i="49"/>
  <c r="B109" i="49" s="1"/>
  <c r="B103" i="49" s="1"/>
  <c r="B106" i="45"/>
  <c r="B109" i="45" s="1"/>
  <c r="B103" i="45" s="1"/>
  <c r="B106" i="44"/>
  <c r="B109" i="44" s="1"/>
  <c r="B103" i="44" s="1"/>
  <c r="B116" i="46"/>
  <c r="B101" i="46"/>
  <c r="B71" i="46"/>
  <c r="B66" i="46"/>
  <c r="B67" i="46" s="1"/>
  <c r="B116" i="32"/>
  <c r="B101" i="32"/>
  <c r="B71" i="32"/>
  <c r="B66" i="32"/>
  <c r="B67" i="32" s="1"/>
  <c r="B101" i="47"/>
  <c r="B116" i="47"/>
  <c r="B66" i="47"/>
  <c r="B67" i="47" s="1"/>
  <c r="B116" i="48"/>
  <c r="B101" i="48"/>
  <c r="B71" i="48"/>
  <c r="B66" i="48"/>
  <c r="B67" i="48" s="1"/>
  <c r="B116" i="41"/>
  <c r="B101" i="41"/>
  <c r="B71" i="41"/>
  <c r="B66" i="41"/>
  <c r="B67" i="41" s="1"/>
  <c r="B83" i="33"/>
  <c r="B102" i="45" l="1"/>
  <c r="D15" i="62"/>
  <c r="B102" i="49"/>
  <c r="D19" i="62"/>
  <c r="B102" i="43"/>
  <c r="D12" i="62"/>
  <c r="B102" i="40"/>
  <c r="D13" i="62"/>
  <c r="B102" i="42"/>
  <c r="D11" i="62"/>
  <c r="B102" i="1"/>
  <c r="D8" i="62"/>
  <c r="D3" i="62" s="1"/>
  <c r="B102" i="44"/>
  <c r="D14" i="62"/>
  <c r="B68" i="41"/>
  <c r="B73" i="41" s="1"/>
  <c r="C74" i="41" s="1"/>
  <c r="C61" i="41" s="1"/>
  <c r="BT51" i="57" s="1"/>
  <c r="B68" i="47"/>
  <c r="B73" i="47" s="1"/>
  <c r="C74" i="47" s="1"/>
  <c r="C61" i="47" s="1"/>
  <c r="BT58" i="57" s="1"/>
  <c r="B68" i="46"/>
  <c r="B73" i="46" s="1"/>
  <c r="C74" i="46" s="1"/>
  <c r="C61" i="46" s="1"/>
  <c r="BT57" i="57" s="1"/>
  <c r="B68" i="48"/>
  <c r="B73" i="48" s="1"/>
  <c r="C74" i="48" s="1"/>
  <c r="C61" i="48" s="1"/>
  <c r="BT59" i="57" s="1"/>
  <c r="B144" i="61"/>
  <c r="B422" i="51"/>
  <c r="I98" i="51" s="1"/>
  <c r="B137" i="61"/>
  <c r="B415" i="51"/>
  <c r="I91" i="51" s="1"/>
  <c r="B145" i="61"/>
  <c r="B423" i="51"/>
  <c r="I99" i="51" s="1"/>
  <c r="B136" i="61"/>
  <c r="B414" i="51"/>
  <c r="I90" i="51" s="1"/>
  <c r="B143" i="61"/>
  <c r="B421" i="51"/>
  <c r="I97" i="51" s="1"/>
  <c r="B70" i="47"/>
  <c r="B70" i="48"/>
  <c r="B70" i="32"/>
  <c r="B70" i="41"/>
  <c r="B70" i="46"/>
  <c r="B211" i="33"/>
  <c r="B219" i="33"/>
  <c r="B210" i="33"/>
  <c r="B217" i="33"/>
  <c r="B286" i="33"/>
  <c r="B301" i="33" s="1"/>
  <c r="B294" i="33"/>
  <c r="B279" i="33" s="1"/>
  <c r="B293" i="33"/>
  <c r="B278" i="33" s="1"/>
  <c r="B218" i="33"/>
  <c r="B285" i="33"/>
  <c r="B292" i="33"/>
  <c r="B116" i="1"/>
  <c r="B71" i="1"/>
  <c r="B101" i="1"/>
  <c r="B66" i="1"/>
  <c r="B67" i="1" s="1"/>
  <c r="B97" i="33"/>
  <c r="B96" i="33"/>
  <c r="B116" i="45"/>
  <c r="B66" i="45"/>
  <c r="B67" i="45" s="1"/>
  <c r="B71" i="45"/>
  <c r="B101" i="45"/>
  <c r="B116" i="43"/>
  <c r="B66" i="43"/>
  <c r="B67" i="43" s="1"/>
  <c r="B71" i="43"/>
  <c r="B101" i="43"/>
  <c r="B71" i="42"/>
  <c r="B66" i="42"/>
  <c r="B67" i="42" s="1"/>
  <c r="B116" i="42"/>
  <c r="B101" i="42"/>
  <c r="B116" i="44"/>
  <c r="B71" i="44"/>
  <c r="B101" i="44"/>
  <c r="B66" i="44"/>
  <c r="B67" i="44" s="1"/>
  <c r="B71" i="49"/>
  <c r="B66" i="49"/>
  <c r="B67" i="49" s="1"/>
  <c r="B101" i="49"/>
  <c r="B116" i="49"/>
  <c r="B71" i="40"/>
  <c r="B66" i="40"/>
  <c r="B67" i="40" s="1"/>
  <c r="B116" i="40"/>
  <c r="B101" i="40"/>
  <c r="B139" i="41" l="1"/>
  <c r="B139" i="48"/>
  <c r="B139" i="47"/>
  <c r="B277" i="33"/>
  <c r="B233" i="33"/>
  <c r="B309" i="33"/>
  <c r="B232" i="33"/>
  <c r="B234" i="33"/>
  <c r="B270" i="33"/>
  <c r="B308" i="33"/>
  <c r="B271" i="33"/>
  <c r="B225" i="33"/>
  <c r="B226" i="33"/>
  <c r="B139" i="46"/>
  <c r="B68" i="40"/>
  <c r="B73" i="40" s="1"/>
  <c r="C74" i="40" s="1"/>
  <c r="C61" i="40" s="1"/>
  <c r="BT54" i="57" s="1"/>
  <c r="B68" i="49"/>
  <c r="B139" i="49" s="1"/>
  <c r="B68" i="44"/>
  <c r="B139" i="44" s="1"/>
  <c r="B68" i="42"/>
  <c r="B73" i="42" s="1"/>
  <c r="C74" i="42" s="1"/>
  <c r="C61" i="42" s="1"/>
  <c r="BT52" i="57" s="1"/>
  <c r="B68" i="43"/>
  <c r="B73" i="43" s="1"/>
  <c r="C74" i="43" s="1"/>
  <c r="C61" i="43" s="1"/>
  <c r="BT53" i="57" s="1"/>
  <c r="B68" i="45"/>
  <c r="B139" i="45" s="1"/>
  <c r="B141" i="61"/>
  <c r="B419" i="51"/>
  <c r="I95" i="51" s="1"/>
  <c r="B135" i="61"/>
  <c r="B413" i="51"/>
  <c r="B140" i="61"/>
  <c r="B418" i="51"/>
  <c r="I94" i="51" s="1"/>
  <c r="B146" i="61"/>
  <c r="B424" i="51"/>
  <c r="I100" i="51" s="1"/>
  <c r="B138" i="61"/>
  <c r="B416" i="51"/>
  <c r="I92" i="51" s="1"/>
  <c r="B139" i="61"/>
  <c r="B417" i="51"/>
  <c r="I93" i="51" s="1"/>
  <c r="B142" i="61"/>
  <c r="B420" i="51"/>
  <c r="I96" i="51" s="1"/>
  <c r="B70" i="49"/>
  <c r="B70" i="40"/>
  <c r="B70" i="42"/>
  <c r="B70" i="43"/>
  <c r="B70" i="45"/>
  <c r="B70" i="44"/>
  <c r="B300" i="33"/>
  <c r="B307" i="33"/>
  <c r="B289" i="33"/>
  <c r="B220" i="33"/>
  <c r="B215" i="33"/>
  <c r="B290" i="33"/>
  <c r="B287" i="33"/>
  <c r="B288" i="33"/>
  <c r="B291" i="33"/>
  <c r="B209" i="33"/>
  <c r="B284" i="33"/>
  <c r="B214" i="33"/>
  <c r="B295" i="33"/>
  <c r="B212" i="33"/>
  <c r="B213" i="33"/>
  <c r="B216" i="33"/>
  <c r="B206" i="33"/>
  <c r="B124" i="33"/>
  <c r="B108" i="33"/>
  <c r="B45" i="33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 i="51"/>
  <c r="C85" i="41"/>
  <c r="B147" i="61" l="1"/>
  <c r="B139" i="40"/>
  <c r="E136" i="51" s="1"/>
  <c r="B73" i="49"/>
  <c r="C74" i="49" s="1"/>
  <c r="C61" i="49" s="1"/>
  <c r="BT60" i="57" s="1"/>
  <c r="B228" i="33"/>
  <c r="B310" i="33"/>
  <c r="B269" i="33"/>
  <c r="B276" i="33"/>
  <c r="B302" i="33"/>
  <c r="B230" i="33"/>
  <c r="B274" i="33"/>
  <c r="B103" i="61"/>
  <c r="B48" i="59"/>
  <c r="B231" i="33"/>
  <c r="B227" i="33"/>
  <c r="B229" i="33"/>
  <c r="B224" i="33"/>
  <c r="B303" i="33"/>
  <c r="B235" i="33"/>
  <c r="C85" i="40"/>
  <c r="C279" i="51"/>
  <c r="B139" i="43"/>
  <c r="B84" i="42"/>
  <c r="B355" i="33" s="1"/>
  <c r="B139" i="42"/>
  <c r="C281" i="51"/>
  <c r="B84" i="40"/>
  <c r="B88" i="40" s="1"/>
  <c r="B52" i="61" s="1"/>
  <c r="B73" i="44"/>
  <c r="C74" i="44" s="1"/>
  <c r="C61" i="44" s="1"/>
  <c r="BT55" i="57" s="1"/>
  <c r="C85" i="42"/>
  <c r="B73" i="45"/>
  <c r="C74" i="45" s="1"/>
  <c r="C61" i="45" s="1"/>
  <c r="BT56" i="57" s="1"/>
  <c r="B425" i="51"/>
  <c r="I89" i="51"/>
  <c r="I101" i="51" s="1"/>
  <c r="B56" i="59"/>
  <c r="B88" i="46"/>
  <c r="B55" i="61" s="1"/>
  <c r="B273" i="33"/>
  <c r="B299" i="33"/>
  <c r="B280" i="33"/>
  <c r="B306" i="33"/>
  <c r="B272" i="33"/>
  <c r="B304" i="33"/>
  <c r="B296" i="33"/>
  <c r="B361" i="33"/>
  <c r="B360" i="33"/>
  <c r="B275" i="33"/>
  <c r="B305" i="33"/>
  <c r="B88" i="47"/>
  <c r="B56" i="61" s="1"/>
  <c r="B88" i="41"/>
  <c r="B49" i="61" s="1"/>
  <c r="B354" i="33"/>
  <c r="B88" i="48"/>
  <c r="B57" i="61" s="1"/>
  <c r="B362" i="33"/>
  <c r="B101" i="33"/>
  <c r="B84" i="43"/>
  <c r="B57" i="33"/>
  <c r="B64" i="33"/>
  <c r="C77" i="42"/>
  <c r="C78" i="42"/>
  <c r="C128" i="42"/>
  <c r="C142" i="42" s="1"/>
  <c r="C112" i="42"/>
  <c r="C78" i="41"/>
  <c r="C77" i="41"/>
  <c r="C128" i="41"/>
  <c r="C142" i="41" s="1"/>
  <c r="C112" i="41"/>
  <c r="C78" i="48"/>
  <c r="C128" i="48"/>
  <c r="C142" i="48" s="1"/>
  <c r="C77" i="48"/>
  <c r="C112" i="48"/>
  <c r="C77" i="47"/>
  <c r="C78" i="47"/>
  <c r="C128" i="47"/>
  <c r="C142" i="47" s="1"/>
  <c r="C112" i="47"/>
  <c r="C78" i="40"/>
  <c r="C128" i="40"/>
  <c r="C142" i="40" s="1"/>
  <c r="C77" i="40"/>
  <c r="C112" i="40"/>
  <c r="C78" i="46"/>
  <c r="C77" i="46"/>
  <c r="C128" i="46"/>
  <c r="C142" i="46" s="1"/>
  <c r="C112" i="46"/>
  <c r="C85" i="43"/>
  <c r="C280" i="51"/>
  <c r="C77" i="49" l="1"/>
  <c r="C287" i="51"/>
  <c r="C85" i="49"/>
  <c r="B84" i="49"/>
  <c r="B88" i="49" s="1"/>
  <c r="B58" i="61" s="1"/>
  <c r="C283" i="51"/>
  <c r="B357" i="33"/>
  <c r="B236" i="33"/>
  <c r="B119" i="33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i="46" s="1"/>
  <c r="B212" i="51"/>
  <c r="B228" i="51" s="1"/>
  <c r="B90" i="46"/>
  <c r="B93" i="46" s="1"/>
  <c r="B94" i="46" s="1"/>
  <c r="D46" i="62" s="1"/>
  <c r="B403" i="33"/>
  <c r="B214" i="51"/>
  <c r="B230" i="51" s="1"/>
  <c r="B405" i="33"/>
  <c r="B209" i="51"/>
  <c r="B225" i="51" s="1"/>
  <c r="B400" i="33"/>
  <c r="B206" i="51"/>
  <c r="B222" i="51" s="1"/>
  <c r="B397" i="33"/>
  <c r="B213" i="51"/>
  <c r="B229" i="51" s="1"/>
  <c r="B404" i="33"/>
  <c r="B281" i="33"/>
  <c r="B311" i="33"/>
  <c r="B132" i="40"/>
  <c r="B133" i="40" s="1"/>
  <c r="B132" i="47"/>
  <c r="B133" i="47" s="1"/>
  <c r="B132" i="41"/>
  <c r="B133" i="41" s="1"/>
  <c r="C112" i="49"/>
  <c r="C114" i="49" s="1"/>
  <c r="C115" i="49" s="1"/>
  <c r="B90" i="48"/>
  <c r="B91" i="48" s="1"/>
  <c r="C78" i="49"/>
  <c r="B132" i="48"/>
  <c r="B133" i="48" s="1"/>
  <c r="B90" i="47"/>
  <c r="B93" i="47" s="1"/>
  <c r="B94" i="47" s="1"/>
  <c r="D47" i="62" s="1"/>
  <c r="C128" i="49"/>
  <c r="C142" i="49" s="1"/>
  <c r="C128" i="44"/>
  <c r="C142" i="44" s="1"/>
  <c r="C77" i="44"/>
  <c r="C112" i="44"/>
  <c r="C119" i="44" s="1"/>
  <c r="C112" i="45"/>
  <c r="C119" i="45" s="1"/>
  <c r="B90" i="40"/>
  <c r="B91" i="40" s="1"/>
  <c r="B90" i="41"/>
  <c r="B88" i="43"/>
  <c r="B51" i="61" s="1"/>
  <c r="B356" i="33"/>
  <c r="C128" i="45"/>
  <c r="C142" i="45" s="1"/>
  <c r="C77" i="45"/>
  <c r="C114" i="48"/>
  <c r="C115" i="48" s="1"/>
  <c r="C119" i="48"/>
  <c r="C119" i="41"/>
  <c r="C114" i="41"/>
  <c r="C115" i="41" s="1"/>
  <c r="C78" i="43"/>
  <c r="C77" i="43"/>
  <c r="C128" i="43"/>
  <c r="C142" i="43" s="1"/>
  <c r="C112" i="43"/>
  <c r="C119" i="40"/>
  <c r="C114" i="40"/>
  <c r="C115" i="40" s="1"/>
  <c r="C119" i="47"/>
  <c r="C114" i="47"/>
  <c r="C115" i="47" s="1"/>
  <c r="C119" i="46"/>
  <c r="C114" i="46"/>
  <c r="C115" i="46" s="1"/>
  <c r="C119" i="42"/>
  <c r="C114" i="42"/>
  <c r="C115" i="42" s="1"/>
  <c r="B65" i="33"/>
  <c r="B363" i="33" l="1"/>
  <c r="B90" i="42"/>
  <c r="B91" i="42" s="1"/>
  <c r="B88" i="45"/>
  <c r="B54" i="61" s="1"/>
  <c r="B132" i="42"/>
  <c r="B133" i="42" s="1"/>
  <c r="B107" i="33"/>
  <c r="B207" i="51"/>
  <c r="B223" i="51" s="1"/>
  <c r="B88" i="44"/>
  <c r="B53" i="61" s="1"/>
  <c r="B398" i="33"/>
  <c r="B93" i="41"/>
  <c r="B94" i="41" s="1"/>
  <c r="D40" i="62" s="1"/>
  <c r="B91" i="41"/>
  <c r="B91" i="46"/>
  <c r="B132" i="43"/>
  <c r="B133" i="43" s="1"/>
  <c r="B399" i="33"/>
  <c r="B132" i="49"/>
  <c r="B133" i="49" s="1"/>
  <c r="B406" i="33"/>
  <c r="B93" i="48"/>
  <c r="B94" i="48" s="1"/>
  <c r="D48" i="62" s="1"/>
  <c r="C262" i="33"/>
  <c r="C256" i="33"/>
  <c r="C265" i="33"/>
  <c r="C257" i="33"/>
  <c r="C263" i="33"/>
  <c r="C259" i="33"/>
  <c r="C264" i="33"/>
  <c r="B208" i="51"/>
  <c r="B224" i="51" s="1"/>
  <c r="B215" i="51"/>
  <c r="B231" i="51" s="1"/>
  <c r="C119" i="49"/>
  <c r="B93" i="40"/>
  <c r="B94" i="40" s="1"/>
  <c r="D43" i="62" s="1"/>
  <c r="B91" i="47"/>
  <c r="C114" i="44"/>
  <c r="C115" i="44" s="1"/>
  <c r="B90" i="49"/>
  <c r="B91" i="49" s="1"/>
  <c r="C114" i="45"/>
  <c r="C115" i="45" s="1"/>
  <c r="B90" i="43"/>
  <c r="C84" i="33"/>
  <c r="C121" i="44"/>
  <c r="C124" i="44"/>
  <c r="C121" i="46"/>
  <c r="C124" i="46"/>
  <c r="C121" i="42"/>
  <c r="C124" i="42"/>
  <c r="C121" i="47"/>
  <c r="C124" i="47"/>
  <c r="C121" i="40"/>
  <c r="C124" i="40"/>
  <c r="C121" i="45"/>
  <c r="C124" i="45"/>
  <c r="C119" i="43"/>
  <c r="C114" i="43"/>
  <c r="C115" i="43" s="1"/>
  <c r="C121" i="41"/>
  <c r="C124" i="41"/>
  <c r="C121" i="48"/>
  <c r="C124" i="48"/>
  <c r="B93" i="42" l="1"/>
  <c r="B94" i="42" s="1"/>
  <c r="D41" i="62" s="1"/>
  <c r="B90" i="44"/>
  <c r="B93" i="44" s="1"/>
  <c r="B94" i="44" s="1"/>
  <c r="D44" i="62" s="1"/>
  <c r="B211" i="51"/>
  <c r="B227" i="51" s="1"/>
  <c r="B132" i="45"/>
  <c r="B133" i="45" s="1"/>
  <c r="B90" i="45"/>
  <c r="B93" i="45" s="1"/>
  <c r="B94" i="45" s="1"/>
  <c r="D45" i="62" s="1"/>
  <c r="B402" i="33"/>
  <c r="B401" i="33"/>
  <c r="C9" i="55"/>
  <c r="C121" i="49"/>
  <c r="B132" i="44"/>
  <c r="B133" i="44" s="1"/>
  <c r="B210" i="51"/>
  <c r="B226" i="51" s="1"/>
  <c r="B93" i="43"/>
  <c r="B94" i="43" s="1"/>
  <c r="D42" i="62" s="1"/>
  <c r="B91" i="43"/>
  <c r="C258" i="33"/>
  <c r="C261" i="33"/>
  <c r="C260" i="33"/>
  <c r="B93" i="49"/>
  <c r="B94" i="49" s="1"/>
  <c r="D49" i="62" s="1"/>
  <c r="C124" i="49"/>
  <c r="C91" i="33"/>
  <c r="C165" i="33"/>
  <c r="C86" i="48"/>
  <c r="C121" i="43"/>
  <c r="C124" i="43"/>
  <c r="C162" i="33"/>
  <c r="C86" i="45"/>
  <c r="C86" i="40"/>
  <c r="C160" i="33"/>
  <c r="C161" i="33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 i="33"/>
  <c r="C248" i="33"/>
  <c r="C244" i="33"/>
  <c r="C241" i="33"/>
  <c r="C245" i="33"/>
  <c r="C246" i="33"/>
  <c r="C249" i="33"/>
  <c r="C86" i="49"/>
  <c r="C166" i="33"/>
  <c r="C86" i="43"/>
  <c r="C159" i="33"/>
  <c r="C243" i="33" l="1"/>
  <c r="C250" i="33"/>
  <c r="C92" i="33"/>
  <c r="C85" i="33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i="49" s="1"/>
  <c r="C103" i="49" s="1"/>
  <c r="C106" i="48"/>
  <c r="C109" i="48" s="1"/>
  <c r="C103" i="48" s="1"/>
  <c r="C106" i="47"/>
  <c r="C109" i="47" s="1"/>
  <c r="C103" i="47" s="1"/>
  <c r="C106" i="46"/>
  <c r="C109" i="46" s="1"/>
  <c r="C103" i="46" s="1"/>
  <c r="C106" i="45"/>
  <c r="C109" i="45" s="1"/>
  <c r="C103" i="45" s="1"/>
  <c r="C106" i="44"/>
  <c r="C109" i="44" s="1"/>
  <c r="C103" i="44" s="1"/>
  <c r="C106" i="40"/>
  <c r="C109" i="40" s="1"/>
  <c r="C103" i="40" s="1"/>
  <c r="C106" i="43"/>
  <c r="C109" i="43" s="1"/>
  <c r="C103" i="43" s="1"/>
  <c r="C106" i="42"/>
  <c r="C109" i="42" s="1"/>
  <c r="C103" i="42" s="1"/>
  <c r="C106" i="41"/>
  <c r="C109" i="41" s="1"/>
  <c r="C103" i="41" s="1"/>
  <c r="C106" i="32"/>
  <c r="C109" i="32" s="1"/>
  <c r="C83" i="33"/>
  <c r="C90" i="33"/>
  <c r="C102" i="45" l="1"/>
  <c r="C71" i="45" s="1"/>
  <c r="E15" i="62"/>
  <c r="C102" i="46"/>
  <c r="C71" i="46" s="1"/>
  <c r="E16" i="62"/>
  <c r="C102" i="47"/>
  <c r="C71" i="47" s="1"/>
  <c r="E17" i="62"/>
  <c r="C102" i="48"/>
  <c r="C71" i="48" s="1"/>
  <c r="E18" i="62"/>
  <c r="C102" i="49"/>
  <c r="C71" i="49" s="1"/>
  <c r="E19" i="62"/>
  <c r="C102" i="42"/>
  <c r="C71" i="42" s="1"/>
  <c r="E11" i="62"/>
  <c r="C102" i="43"/>
  <c r="E12" i="62"/>
  <c r="C102" i="40"/>
  <c r="C71" i="40" s="1"/>
  <c r="E13" i="62"/>
  <c r="C102" i="41"/>
  <c r="C71" i="41" s="1"/>
  <c r="E10" i="62"/>
  <c r="C102" i="44"/>
  <c r="C71" i="44" s="1"/>
  <c r="E14" i="62"/>
  <c r="C109" i="1"/>
  <c r="C103" i="1" s="1"/>
  <c r="C96" i="33"/>
  <c r="C97" i="33"/>
  <c r="C66" i="49"/>
  <c r="C67" i="49" s="1"/>
  <c r="C116" i="49"/>
  <c r="C101" i="49"/>
  <c r="C66" i="48"/>
  <c r="C67" i="48" s="1"/>
  <c r="C101" i="48"/>
  <c r="C116" i="48"/>
  <c r="C66" i="47"/>
  <c r="C67" i="47" s="1"/>
  <c r="C101" i="47"/>
  <c r="C116" i="47"/>
  <c r="C66" i="46"/>
  <c r="C67" i="46" s="1"/>
  <c r="C101" i="46"/>
  <c r="C116" i="46"/>
  <c r="C116" i="45"/>
  <c r="C101" i="45"/>
  <c r="C66" i="45"/>
  <c r="C67" i="45" s="1"/>
  <c r="C116" i="44"/>
  <c r="C66" i="44"/>
  <c r="C67" i="44" s="1"/>
  <c r="C101" i="44"/>
  <c r="C116" i="40"/>
  <c r="C66" i="40"/>
  <c r="C67" i="40" s="1"/>
  <c r="C101" i="40"/>
  <c r="C101" i="43"/>
  <c r="C116" i="43"/>
  <c r="C71" i="43"/>
  <c r="C66" i="43"/>
  <c r="C67" i="43" s="1"/>
  <c r="C66" i="42"/>
  <c r="C67" i="42" s="1"/>
  <c r="C116" i="42"/>
  <c r="C101" i="42"/>
  <c r="C101" i="41"/>
  <c r="C116" i="41"/>
  <c r="C66" i="41"/>
  <c r="C67" i="41" s="1"/>
  <c r="C137" i="61" l="1"/>
  <c r="C151" i="61" s="1"/>
  <c r="C415" i="51"/>
  <c r="J91" i="51" s="1"/>
  <c r="N91" i="51" s="1"/>
  <c r="C138" i="61"/>
  <c r="C152" i="61" s="1"/>
  <c r="C416" i="51"/>
  <c r="J92" i="51" s="1"/>
  <c r="N92" i="51" s="1"/>
  <c r="C140" i="61"/>
  <c r="C154" i="61" s="1"/>
  <c r="C418" i="51"/>
  <c r="J94" i="51" s="1"/>
  <c r="N94" i="51" s="1"/>
  <c r="C141" i="61"/>
  <c r="C155" i="61" s="1"/>
  <c r="C419" i="51"/>
  <c r="J95" i="51" s="1"/>
  <c r="N95" i="51" s="1"/>
  <c r="C143" i="61"/>
  <c r="C157" i="61" s="1"/>
  <c r="C421" i="51"/>
  <c r="J97" i="51" s="1"/>
  <c r="N97" i="51" s="1"/>
  <c r="C144" i="61"/>
  <c r="C158" i="61" s="1"/>
  <c r="C422" i="51"/>
  <c r="J98" i="51" s="1"/>
  <c r="N98" i="51" s="1"/>
  <c r="C145" i="61"/>
  <c r="C159" i="61" s="1"/>
  <c r="C423" i="51"/>
  <c r="J99" i="51" s="1"/>
  <c r="N99" i="51" s="1"/>
  <c r="C146" i="61"/>
  <c r="C160" i="61" s="1"/>
  <c r="C424" i="51"/>
  <c r="J100" i="51" s="1"/>
  <c r="N100" i="51" s="1"/>
  <c r="C139" i="61"/>
  <c r="C153" i="61" s="1"/>
  <c r="C417" i="51"/>
  <c r="J93" i="51" s="1"/>
  <c r="N93" i="51" s="1"/>
  <c r="C142" i="61"/>
  <c r="C156" i="61" s="1"/>
  <c r="C420" i="51"/>
  <c r="J96" i="51" s="1"/>
  <c r="N96" i="51" s="1"/>
  <c r="C70" i="41"/>
  <c r="C70" i="42"/>
  <c r="C70" i="40"/>
  <c r="C70" i="44"/>
  <c r="C70" i="46"/>
  <c r="C70" i="47"/>
  <c r="C70" i="48"/>
  <c r="C70" i="49"/>
  <c r="C70" i="43"/>
  <c r="C70" i="45"/>
  <c r="C212" i="33"/>
  <c r="C286" i="33"/>
  <c r="C211" i="33"/>
  <c r="C287" i="33"/>
  <c r="C213" i="33"/>
  <c r="C289" i="33"/>
  <c r="C290" i="33"/>
  <c r="C291" i="33"/>
  <c r="C292" i="33"/>
  <c r="C293" i="33"/>
  <c r="C294" i="33"/>
  <c r="C295" i="33"/>
  <c r="C288" i="33"/>
  <c r="C214" i="33"/>
  <c r="C215" i="33"/>
  <c r="C216" i="33"/>
  <c r="C217" i="33"/>
  <c r="C218" i="33"/>
  <c r="C219" i="33"/>
  <c r="C220" i="33"/>
  <c r="C104" i="33"/>
  <c r="C108" i="33"/>
  <c r="C230" i="33" l="1"/>
  <c r="C307" i="33"/>
  <c r="C228" i="33"/>
  <c r="C227" i="33"/>
  <c r="C234" i="33"/>
  <c r="C232" i="33"/>
  <c r="C303" i="33"/>
  <c r="C279" i="33"/>
  <c r="C305" i="33"/>
  <c r="C226" i="33"/>
  <c r="C235" i="33"/>
  <c r="C233" i="33"/>
  <c r="C231" i="33"/>
  <c r="C229" i="33"/>
  <c r="C310" i="33"/>
  <c r="C306" i="33"/>
  <c r="C304" i="33"/>
  <c r="C272" i="33"/>
  <c r="C301" i="33"/>
  <c r="C275" i="33"/>
  <c r="C280" i="33"/>
  <c r="C277" i="33"/>
  <c r="C271" i="33"/>
  <c r="C309" i="33"/>
  <c r="C302" i="33"/>
  <c r="C274" i="33"/>
  <c r="C276" i="33"/>
  <c r="C273" i="33"/>
  <c r="C308" i="33"/>
  <c r="C278" i="33"/>
  <c r="D92" i="33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i="33" l="1"/>
  <c r="F108" i="33" l="1"/>
  <c r="G108" i="33" l="1"/>
  <c r="H108" i="33" l="1"/>
  <c r="I108" i="33" l="1"/>
  <c r="J108" i="33" l="1"/>
  <c r="K108" i="33" l="1"/>
  <c r="L108" i="33" l="1"/>
  <c r="M108" i="33" l="1"/>
  <c r="N108" i="33" l="1"/>
  <c r="O108" i="33" l="1"/>
  <c r="P108" i="33" l="1"/>
  <c r="Q108" i="33" l="1"/>
  <c r="R108" i="33" l="1"/>
  <c r="S108" i="33" l="1"/>
  <c r="T108" i="33" l="1"/>
  <c r="U108" i="33" l="1"/>
  <c r="V108" i="33" l="1"/>
  <c r="W108" i="33" l="1"/>
  <c r="X108" i="33" l="1"/>
  <c r="X4" i="41" l="1"/>
  <c r="X36" i="41" s="1"/>
  <c r="AP2" i="41"/>
  <c r="AQ2" i="41" s="1"/>
  <c r="AR2" i="41" s="1"/>
  <c r="AS2" i="41" s="1"/>
  <c r="AT2" i="41" s="1"/>
  <c r="AU2" i="41" s="1"/>
  <c r="AV2" i="41" s="1"/>
  <c r="AW2" i="41" s="1"/>
  <c r="AX2" i="41" s="1"/>
  <c r="AY2" i="41" s="1"/>
  <c r="AZ2" i="41" s="1"/>
  <c r="BA2" i="41" s="1"/>
  <c r="BB2" i="41" s="1"/>
  <c r="BC2" i="41" s="1"/>
  <c r="BD2" i="41" s="1"/>
  <c r="BE2" i="41" s="1"/>
  <c r="BF2" i="41" s="1"/>
  <c r="BG2" i="41" s="1"/>
  <c r="BH2" i="41" s="1"/>
  <c r="BI2" i="41" s="1"/>
  <c r="Y4" i="41" l="1"/>
  <c r="Z4" i="41" s="1"/>
  <c r="AA4" i="41" s="1"/>
  <c r="X31" i="41"/>
  <c r="X122" i="41"/>
  <c r="Y36" i="41" l="1"/>
  <c r="Z36" i="41" s="1"/>
  <c r="AA36" i="41" s="1"/>
  <c r="AB4" i="41"/>
  <c r="Z31" i="41"/>
  <c r="Z122" i="41"/>
  <c r="Y31" i="41"/>
  <c r="Y122" i="41"/>
  <c r="AA31" i="41" l="1"/>
  <c r="AA123" i="41"/>
  <c r="AA122" i="41" s="1"/>
  <c r="AB36" i="41"/>
  <c r="AC4" i="41"/>
  <c r="AB123" i="41" l="1"/>
  <c r="AB122" i="41" s="1"/>
  <c r="AB31" i="41"/>
  <c r="AC36" i="41"/>
  <c r="AD4" i="41"/>
  <c r="AC31" i="41" l="1"/>
  <c r="AC123" i="41"/>
  <c r="AC122" i="41" s="1"/>
  <c r="AD36" i="41"/>
  <c r="AE4" i="41"/>
  <c r="AE36" i="41" l="1"/>
  <c r="AF4" i="41"/>
  <c r="AD123" i="41"/>
  <c r="AD122" i="41" s="1"/>
  <c r="AD31" i="41"/>
  <c r="AE31" i="41" l="1"/>
  <c r="AE123" i="41"/>
  <c r="AE122" i="41" s="1"/>
  <c r="AF36" i="41"/>
  <c r="AG4" i="41"/>
  <c r="AF123" i="41" l="1"/>
  <c r="AF122" i="41" s="1"/>
  <c r="AF31" i="41"/>
  <c r="AG36" i="41"/>
  <c r="AH4" i="41"/>
  <c r="AG31" i="41" l="1"/>
  <c r="AG123" i="41"/>
  <c r="AG122" i="41" s="1"/>
  <c r="AH36" i="41"/>
  <c r="AI4" i="41"/>
  <c r="AH123" i="41" l="1"/>
  <c r="AH122" i="41" s="1"/>
  <c r="AH31" i="41"/>
  <c r="AI36" i="41"/>
  <c r="AJ4" i="41"/>
  <c r="AI31" i="41" l="1"/>
  <c r="AI123" i="41"/>
  <c r="AI122" i="41" s="1"/>
  <c r="AJ36" i="41"/>
  <c r="AK4" i="41"/>
  <c r="AJ123" i="41" l="1"/>
  <c r="AJ122" i="41" s="1"/>
  <c r="AJ31" i="41"/>
  <c r="AK36" i="41"/>
  <c r="AL4" i="41"/>
  <c r="AL36" i="41" l="1"/>
  <c r="AM4" i="41"/>
  <c r="AK31" i="41"/>
  <c r="AK123" i="41"/>
  <c r="AK122" i="41" s="1"/>
  <c r="AL31" i="41" l="1"/>
  <c r="AL123" i="41"/>
  <c r="AL122" i="41" s="1"/>
  <c r="AM36" i="41"/>
  <c r="AN4" i="41"/>
  <c r="AM31" i="41" l="1"/>
  <c r="AM123" i="41"/>
  <c r="AM122" i="41" s="1"/>
  <c r="AN36" i="41"/>
  <c r="AO4" i="41"/>
  <c r="AN123" i="41" l="1"/>
  <c r="AN122" i="41" s="1"/>
  <c r="AN31" i="41"/>
  <c r="AO36" i="41"/>
  <c r="AP4" i="41"/>
  <c r="AO31" i="41" l="1"/>
  <c r="AO123" i="41"/>
  <c r="AO122" i="41" s="1"/>
  <c r="AP36" i="41"/>
  <c r="AQ4" i="41"/>
  <c r="AP31" i="41" l="1"/>
  <c r="AP123" i="41"/>
  <c r="AP122" i="41" s="1"/>
  <c r="AQ36" i="41"/>
  <c r="AR4" i="41"/>
  <c r="AQ31" i="41" l="1"/>
  <c r="AQ123" i="41"/>
  <c r="AQ122" i="41" s="1"/>
  <c r="AR36" i="41"/>
  <c r="AS4" i="41"/>
  <c r="AR31" i="41" l="1"/>
  <c r="AR123" i="41"/>
  <c r="AR122" i="41" s="1"/>
  <c r="AS36" i="41"/>
  <c r="AT4" i="41"/>
  <c r="AS31" i="41" l="1"/>
  <c r="AS123" i="41"/>
  <c r="AS122" i="41" s="1"/>
  <c r="AT36" i="41"/>
  <c r="AU4" i="41"/>
  <c r="AT31" i="41" l="1"/>
  <c r="AT123" i="41"/>
  <c r="AT122" i="41" s="1"/>
  <c r="AU36" i="41"/>
  <c r="AV4" i="41"/>
  <c r="AU31" i="41" l="1"/>
  <c r="AU123" i="41"/>
  <c r="AU122" i="41" s="1"/>
  <c r="AV36" i="41"/>
  <c r="AW4" i="41"/>
  <c r="AW36" i="41" l="1"/>
  <c r="AX4" i="41"/>
  <c r="AV31" i="41"/>
  <c r="AV123" i="41"/>
  <c r="AV122" i="41" s="1"/>
  <c r="AW31" i="41" l="1"/>
  <c r="AW123" i="41"/>
  <c r="AW122" i="41" s="1"/>
  <c r="AX36" i="41"/>
  <c r="AY4" i="41"/>
  <c r="AX123" i="41" l="1"/>
  <c r="AX122" i="41" s="1"/>
  <c r="AX31" i="41"/>
  <c r="AY36" i="41"/>
  <c r="AZ4" i="41"/>
  <c r="AY31" i="41" l="1"/>
  <c r="AY123" i="41"/>
  <c r="AY122" i="41" s="1"/>
  <c r="AZ36" i="41"/>
  <c r="BA4" i="41"/>
  <c r="AZ31" i="41" l="1"/>
  <c r="AZ123" i="41"/>
  <c r="AZ122" i="41" s="1"/>
  <c r="BA36" i="41"/>
  <c r="BB4" i="41"/>
  <c r="BA31" i="41" l="1"/>
  <c r="BA123" i="41"/>
  <c r="BA122" i="41" s="1"/>
  <c r="BB36" i="41"/>
  <c r="BC4" i="41"/>
  <c r="BC36" i="41" l="1"/>
  <c r="BD4" i="41"/>
  <c r="BB123" i="41"/>
  <c r="BB122" i="41" s="1"/>
  <c r="BB31" i="41"/>
  <c r="BC31" i="41" l="1"/>
  <c r="BC123" i="41"/>
  <c r="BC122" i="41" s="1"/>
  <c r="BD36" i="41"/>
  <c r="BE4" i="41"/>
  <c r="BD31" i="41" l="1"/>
  <c r="BD123" i="41"/>
  <c r="BD122" i="41" s="1"/>
  <c r="BE36" i="41"/>
  <c r="BF4" i="41"/>
  <c r="BF36" i="41" l="1"/>
  <c r="BG4" i="41"/>
  <c r="BE31" i="41"/>
  <c r="BE123" i="41"/>
  <c r="BE122" i="41" s="1"/>
  <c r="BF31" i="41" l="1"/>
  <c r="BF123" i="41"/>
  <c r="BF122" i="41" s="1"/>
  <c r="BG36" i="41"/>
  <c r="BH4" i="41"/>
  <c r="BG31" i="41" l="1"/>
  <c r="BG123" i="41"/>
  <c r="BG122" i="41" s="1"/>
  <c r="BH36" i="41"/>
  <c r="BI4" i="41"/>
  <c r="BI36" i="41" l="1"/>
  <c r="BI31" i="41" s="1"/>
  <c r="BH123" i="41"/>
  <c r="BH122" i="41" s="1"/>
  <c r="BH31" i="41"/>
  <c r="X4" i="42"/>
  <c r="X36" i="42" s="1"/>
  <c r="AP2" i="42"/>
  <c r="AQ2" i="42" s="1"/>
  <c r="AR2" i="42" s="1"/>
  <c r="AS2" i="42" s="1"/>
  <c r="AT2" i="42" s="1"/>
  <c r="AU2" i="42" s="1"/>
  <c r="AV2" i="42" s="1"/>
  <c r="AW2" i="42" s="1"/>
  <c r="AX2" i="42" s="1"/>
  <c r="AY2" i="42" s="1"/>
  <c r="AZ2" i="42" s="1"/>
  <c r="BA2" i="42" s="1"/>
  <c r="BB2" i="42" s="1"/>
  <c r="BC2" i="42" s="1"/>
  <c r="BD2" i="42" s="1"/>
  <c r="BE2" i="42" s="1"/>
  <c r="BF2" i="42" s="1"/>
  <c r="BG2" i="42" s="1"/>
  <c r="BH2" i="42" s="1"/>
  <c r="BI2" i="42" s="1"/>
  <c r="BI123" i="41" l="1"/>
  <c r="BI122" i="41" s="1"/>
  <c r="Y4" i="42"/>
  <c r="X122" i="42"/>
  <c r="Y36" i="42"/>
  <c r="Y31" i="42" s="1"/>
  <c r="Z4" i="42"/>
  <c r="X31" i="42"/>
  <c r="Y122" i="42" l="1"/>
  <c r="Z36" i="42"/>
  <c r="AA4" i="42"/>
  <c r="Z122" i="42" l="1"/>
  <c r="Z31" i="42"/>
  <c r="AA36" i="42"/>
  <c r="AB4" i="42"/>
  <c r="AA31" i="42" l="1"/>
  <c r="AA123" i="42"/>
  <c r="AA122" i="42" s="1"/>
  <c r="AB36" i="42"/>
  <c r="AC4" i="42"/>
  <c r="AB31" i="42" l="1"/>
  <c r="AB123" i="42"/>
  <c r="AB122" i="42" s="1"/>
  <c r="AC36" i="42"/>
  <c r="AD4" i="42"/>
  <c r="AC31" i="42" l="1"/>
  <c r="AC123" i="42"/>
  <c r="AC122" i="42" s="1"/>
  <c r="AD36" i="42"/>
  <c r="AE4" i="42"/>
  <c r="AD31" i="42" l="1"/>
  <c r="AD123" i="42"/>
  <c r="AD122" i="42" s="1"/>
  <c r="AE36" i="42"/>
  <c r="AF4" i="42"/>
  <c r="AE31" i="42" l="1"/>
  <c r="AE123" i="42"/>
  <c r="AE122" i="42" s="1"/>
  <c r="AF36" i="42"/>
  <c r="AG4" i="42"/>
  <c r="AF123" i="42" l="1"/>
  <c r="AF122" i="42" s="1"/>
  <c r="AF31" i="42"/>
  <c r="AG36" i="42"/>
  <c r="AH4" i="42"/>
  <c r="AH36" i="42" l="1"/>
  <c r="AI4" i="42"/>
  <c r="AG31" i="42"/>
  <c r="AG123" i="42"/>
  <c r="AG122" i="42" s="1"/>
  <c r="AH31" i="42" l="1"/>
  <c r="AH123" i="42"/>
  <c r="AH122" i="42" s="1"/>
  <c r="AI36" i="42"/>
  <c r="AJ4" i="42"/>
  <c r="AI31" i="42" l="1"/>
  <c r="AI123" i="42"/>
  <c r="AI122" i="42" s="1"/>
  <c r="AJ36" i="42"/>
  <c r="AK4" i="42"/>
  <c r="AJ31" i="42" l="1"/>
  <c r="AJ123" i="42"/>
  <c r="AJ122" i="42" s="1"/>
  <c r="AK36" i="42"/>
  <c r="AL4" i="42"/>
  <c r="AK31" i="42" l="1"/>
  <c r="AK123" i="42"/>
  <c r="AK122" i="42" s="1"/>
  <c r="AL36" i="42"/>
  <c r="AM4" i="42"/>
  <c r="AL123" i="42" l="1"/>
  <c r="AL122" i="42" s="1"/>
  <c r="AL31" i="42"/>
  <c r="AM36" i="42"/>
  <c r="AN4" i="42"/>
  <c r="AM31" i="42" l="1"/>
  <c r="AM123" i="42"/>
  <c r="AM122" i="42" s="1"/>
  <c r="AN36" i="42"/>
  <c r="AO4" i="42"/>
  <c r="AN123" i="42" l="1"/>
  <c r="AN122" i="42" s="1"/>
  <c r="AN31" i="42"/>
  <c r="AO36" i="42"/>
  <c r="AP4" i="42"/>
  <c r="AO31" i="42" l="1"/>
  <c r="AO123" i="42"/>
  <c r="AO122" i="42" s="1"/>
  <c r="AP36" i="42"/>
  <c r="AQ4" i="42"/>
  <c r="AP31" i="42" l="1"/>
  <c r="AP123" i="42"/>
  <c r="AP122" i="42" s="1"/>
  <c r="AQ36" i="42"/>
  <c r="AR4" i="42"/>
  <c r="AR36" i="42" l="1"/>
  <c r="AS4" i="42"/>
  <c r="AQ31" i="42"/>
  <c r="AQ123" i="42"/>
  <c r="AQ122" i="42" s="1"/>
  <c r="AR31" i="42" l="1"/>
  <c r="AR123" i="42"/>
  <c r="AR122" i="42" s="1"/>
  <c r="AS36" i="42"/>
  <c r="AT4" i="42"/>
  <c r="AT36" i="42" l="1"/>
  <c r="AU4" i="42"/>
  <c r="AS31" i="42"/>
  <c r="AS123" i="42"/>
  <c r="AS122" i="42" s="1"/>
  <c r="AT31" i="42" l="1"/>
  <c r="AT123" i="42"/>
  <c r="AT122" i="42" s="1"/>
  <c r="AU36" i="42"/>
  <c r="AV4" i="42"/>
  <c r="AU31" i="42" l="1"/>
  <c r="AU123" i="42"/>
  <c r="AU122" i="42" s="1"/>
  <c r="AV36" i="42"/>
  <c r="AW4" i="42"/>
  <c r="AV123" i="42" l="1"/>
  <c r="AV122" i="42" s="1"/>
  <c r="AV31" i="42"/>
  <c r="AW36" i="42"/>
  <c r="AX4" i="42"/>
  <c r="AW31" i="42" l="1"/>
  <c r="AW123" i="42"/>
  <c r="AW122" i="42" s="1"/>
  <c r="AX36" i="42"/>
  <c r="AY4" i="42"/>
  <c r="AX31" i="42" l="1"/>
  <c r="AX123" i="42"/>
  <c r="AX122" i="42" s="1"/>
  <c r="AY36" i="42"/>
  <c r="AZ4" i="42"/>
  <c r="AY31" i="42" l="1"/>
  <c r="AY123" i="42"/>
  <c r="AY122" i="42" s="1"/>
  <c r="AZ36" i="42"/>
  <c r="BA4" i="42"/>
  <c r="AZ123" i="42" l="1"/>
  <c r="AZ122" i="42" s="1"/>
  <c r="AZ31" i="42"/>
  <c r="BA36" i="42"/>
  <c r="BB4" i="42"/>
  <c r="BA31" i="42" l="1"/>
  <c r="BA123" i="42"/>
  <c r="BA122" i="42" s="1"/>
  <c r="BB36" i="42"/>
  <c r="BC4" i="42"/>
  <c r="BB31" i="42" l="1"/>
  <c r="BB123" i="42"/>
  <c r="BB122" i="42" s="1"/>
  <c r="BC36" i="42"/>
  <c r="BD4" i="42"/>
  <c r="BC31" i="42" l="1"/>
  <c r="BC123" i="42"/>
  <c r="BC122" i="42" s="1"/>
  <c r="BD36" i="42"/>
  <c r="BE4" i="42"/>
  <c r="BD123" i="42" l="1"/>
  <c r="BD122" i="42" s="1"/>
  <c r="BD31" i="42"/>
  <c r="BE36" i="42"/>
  <c r="BF4" i="42"/>
  <c r="BE31" i="42" l="1"/>
  <c r="BE123" i="42"/>
  <c r="BE122" i="42" s="1"/>
  <c r="BF36" i="42"/>
  <c r="BG4" i="42"/>
  <c r="BF31" i="42" l="1"/>
  <c r="BF123" i="42"/>
  <c r="BF122" i="42" s="1"/>
  <c r="BG36" i="42"/>
  <c r="BH4" i="42"/>
  <c r="BG31" i="42" l="1"/>
  <c r="BG123" i="42"/>
  <c r="BG122" i="42" s="1"/>
  <c r="BH36" i="42"/>
  <c r="BI4" i="42"/>
  <c r="BI36" i="42" l="1"/>
  <c r="BI31" i="42" s="1"/>
  <c r="BH123" i="42"/>
  <c r="BH122" i="42" s="1"/>
  <c r="BH31" i="42"/>
  <c r="X4" i="43"/>
  <c r="X36" i="43" s="1"/>
  <c r="AP2" i="43"/>
  <c r="AQ2" i="43" s="1"/>
  <c r="AR2" i="43" s="1"/>
  <c r="AS2" i="43" s="1"/>
  <c r="AT2" i="43" s="1"/>
  <c r="AU2" i="43" s="1"/>
  <c r="AV2" i="43" s="1"/>
  <c r="AW2" i="43" s="1"/>
  <c r="AX2" i="43" s="1"/>
  <c r="AY2" i="43" s="1"/>
  <c r="AZ2" i="43" s="1"/>
  <c r="BA2" i="43" s="1"/>
  <c r="BB2" i="43" s="1"/>
  <c r="BC2" i="43" s="1"/>
  <c r="BD2" i="43" s="1"/>
  <c r="BE2" i="43" s="1"/>
  <c r="BF2" i="43" s="1"/>
  <c r="BG2" i="43" s="1"/>
  <c r="BH2" i="43" s="1"/>
  <c r="BI2" i="43" s="1"/>
  <c r="BI123" i="42" l="1"/>
  <c r="BI122" i="42" s="1"/>
  <c r="Y4" i="43"/>
  <c r="Z4" i="43" s="1"/>
  <c r="X122" i="43"/>
  <c r="X31" i="43"/>
  <c r="Y36" i="43"/>
  <c r="Z36" i="43" s="1"/>
  <c r="AA4" i="43"/>
  <c r="AA36" i="43" l="1"/>
  <c r="AB4" i="43"/>
  <c r="Z122" i="43"/>
  <c r="Z31" i="43"/>
  <c r="Y31" i="43"/>
  <c r="Y122" i="43"/>
  <c r="AA31" i="43" l="1"/>
  <c r="AA123" i="43"/>
  <c r="AA122" i="43" s="1"/>
  <c r="AB36" i="43"/>
  <c r="AC4" i="43"/>
  <c r="AC36" i="43" l="1"/>
  <c r="AD4" i="43"/>
  <c r="AB123" i="43"/>
  <c r="AB122" i="43" s="1"/>
  <c r="AB31" i="43"/>
  <c r="AC31" i="43" l="1"/>
  <c r="AC123" i="43"/>
  <c r="AC122" i="43" s="1"/>
  <c r="AD36" i="43"/>
  <c r="AE4" i="43"/>
  <c r="AE36" i="43" l="1"/>
  <c r="AF4" i="43"/>
  <c r="AD123" i="43"/>
  <c r="AD122" i="43" s="1"/>
  <c r="AD31" i="43"/>
  <c r="AE31" i="43" l="1"/>
  <c r="AE123" i="43"/>
  <c r="AE122" i="43" s="1"/>
  <c r="AF36" i="43"/>
  <c r="AG4" i="43"/>
  <c r="AF123" i="43" l="1"/>
  <c r="AF122" i="43" s="1"/>
  <c r="AF31" i="43"/>
  <c r="AG36" i="43"/>
  <c r="AH4" i="43"/>
  <c r="AG31" i="43" l="1"/>
  <c r="AG123" i="43"/>
  <c r="AG122" i="43" s="1"/>
  <c r="AH36" i="43"/>
  <c r="AI4" i="43"/>
  <c r="AI36" i="43" l="1"/>
  <c r="AJ4" i="43"/>
  <c r="AH31" i="43"/>
  <c r="AH123" i="43"/>
  <c r="AH122" i="43" s="1"/>
  <c r="AI31" i="43" l="1"/>
  <c r="AI123" i="43"/>
  <c r="AI122" i="43" s="1"/>
  <c r="AJ36" i="43"/>
  <c r="AK4" i="43"/>
  <c r="AJ31" i="43" l="1"/>
  <c r="AJ123" i="43"/>
  <c r="AJ122" i="43" s="1"/>
  <c r="AK36" i="43"/>
  <c r="AL4" i="43"/>
  <c r="AK31" i="43" l="1"/>
  <c r="AK123" i="43"/>
  <c r="AK122" i="43" s="1"/>
  <c r="AL36" i="43"/>
  <c r="AM4" i="43"/>
  <c r="AM36" i="43" l="1"/>
  <c r="AN4" i="43"/>
  <c r="AL123" i="43"/>
  <c r="AL122" i="43" s="1"/>
  <c r="AL31" i="43"/>
  <c r="AM31" i="43" l="1"/>
  <c r="AM123" i="43"/>
  <c r="AM122" i="43" s="1"/>
  <c r="AN36" i="43"/>
  <c r="AO4" i="43"/>
  <c r="AN31" i="43" l="1"/>
  <c r="AN123" i="43"/>
  <c r="AN122" i="43" s="1"/>
  <c r="AO36" i="43"/>
  <c r="AP4" i="43"/>
  <c r="AO31" i="43" l="1"/>
  <c r="AO123" i="43"/>
  <c r="AO122" i="43" s="1"/>
  <c r="AP36" i="43"/>
  <c r="AQ4" i="43"/>
  <c r="AP31" i="43" l="1"/>
  <c r="AP123" i="43"/>
  <c r="AP122" i="43" s="1"/>
  <c r="AQ36" i="43"/>
  <c r="AR4" i="43"/>
  <c r="AQ31" i="43" l="1"/>
  <c r="AQ123" i="43"/>
  <c r="AQ122" i="43" s="1"/>
  <c r="AR36" i="43"/>
  <c r="AS4" i="43"/>
  <c r="AR31" i="43" l="1"/>
  <c r="AR123" i="43"/>
  <c r="AR122" i="43" s="1"/>
  <c r="AS36" i="43"/>
  <c r="AT4" i="43"/>
  <c r="AS31" i="43" l="1"/>
  <c r="AS123" i="43"/>
  <c r="AS122" i="43" s="1"/>
  <c r="AT36" i="43"/>
  <c r="AU4" i="43"/>
  <c r="AT31" i="43" l="1"/>
  <c r="AT123" i="43"/>
  <c r="AT122" i="43" s="1"/>
  <c r="AU36" i="43"/>
  <c r="AV4" i="43"/>
  <c r="AU31" i="43" l="1"/>
  <c r="AU123" i="43"/>
  <c r="AU122" i="43" s="1"/>
  <c r="AV36" i="43"/>
  <c r="AW4" i="43"/>
  <c r="AV31" i="43" l="1"/>
  <c r="AV123" i="43"/>
  <c r="AV122" i="43" s="1"/>
  <c r="AW36" i="43"/>
  <c r="AX4" i="43"/>
  <c r="AW31" i="43" l="1"/>
  <c r="AW123" i="43"/>
  <c r="AW122" i="43" s="1"/>
  <c r="AX36" i="43"/>
  <c r="AY4" i="43"/>
  <c r="AX31" i="43" l="1"/>
  <c r="AX123" i="43"/>
  <c r="AX122" i="43" s="1"/>
  <c r="AY36" i="43"/>
  <c r="AZ4" i="43"/>
  <c r="AY31" i="43" l="1"/>
  <c r="AY123" i="43"/>
  <c r="AY122" i="43" s="1"/>
  <c r="AZ36" i="43"/>
  <c r="BA4" i="43"/>
  <c r="AZ31" i="43" l="1"/>
  <c r="AZ123" i="43"/>
  <c r="AZ122" i="43" s="1"/>
  <c r="BA36" i="43"/>
  <c r="BB4" i="43"/>
  <c r="BA31" i="43" l="1"/>
  <c r="BA123" i="43"/>
  <c r="BA122" i="43" s="1"/>
  <c r="BB36" i="43"/>
  <c r="BC4" i="43"/>
  <c r="BB31" i="43" l="1"/>
  <c r="BB123" i="43"/>
  <c r="BB122" i="43" s="1"/>
  <c r="BC36" i="43"/>
  <c r="BD4" i="43"/>
  <c r="BC31" i="43" l="1"/>
  <c r="BC123" i="43"/>
  <c r="BC122" i="43" s="1"/>
  <c r="BD36" i="43"/>
  <c r="BE4" i="43"/>
  <c r="BD31" i="43" l="1"/>
  <c r="BD123" i="43"/>
  <c r="BD122" i="43" s="1"/>
  <c r="BE36" i="43"/>
  <c r="BF4" i="43"/>
  <c r="BE31" i="43" l="1"/>
  <c r="BE123" i="43"/>
  <c r="BE122" i="43" s="1"/>
  <c r="BF36" i="43"/>
  <c r="BG4" i="43"/>
  <c r="BF123" i="43" l="1"/>
  <c r="BF122" i="43" s="1"/>
  <c r="BF31" i="43"/>
  <c r="BG36" i="43"/>
  <c r="BH4" i="43"/>
  <c r="BG31" i="43" l="1"/>
  <c r="BG123" i="43"/>
  <c r="BG122" i="43" s="1"/>
  <c r="BH36" i="43"/>
  <c r="BI4" i="43"/>
  <c r="BI36" i="43" l="1"/>
  <c r="BI31" i="43" s="1"/>
  <c r="BH123" i="43"/>
  <c r="BH122" i="43" s="1"/>
  <c r="BH31" i="43"/>
  <c r="X4" i="40"/>
  <c r="X36" i="40" s="1"/>
  <c r="AP2" i="40"/>
  <c r="AQ2" i="40" s="1"/>
  <c r="AR2" i="40" s="1"/>
  <c r="AS2" i="40" s="1"/>
  <c r="AT2" i="40" s="1"/>
  <c r="AU2" i="40" s="1"/>
  <c r="AV2" i="40" s="1"/>
  <c r="AW2" i="40" s="1"/>
  <c r="AX2" i="40" s="1"/>
  <c r="AY2" i="40" s="1"/>
  <c r="AZ2" i="40" s="1"/>
  <c r="BA2" i="40" s="1"/>
  <c r="BB2" i="40" s="1"/>
  <c r="BC2" i="40" s="1"/>
  <c r="BD2" i="40" s="1"/>
  <c r="BE2" i="40" s="1"/>
  <c r="BF2" i="40" s="1"/>
  <c r="BG2" i="40" s="1"/>
  <c r="BH2" i="40" s="1"/>
  <c r="BI2" i="40" s="1"/>
  <c r="BI123" i="43" l="1"/>
  <c r="BI122" i="43" s="1"/>
  <c r="Y4" i="40"/>
  <c r="Z4" i="40" s="1"/>
  <c r="X122" i="40"/>
  <c r="X31" i="40"/>
  <c r="AA4" i="40"/>
  <c r="Y36" i="40" l="1"/>
  <c r="Z36" i="40" s="1"/>
  <c r="AA36" i="40" s="1"/>
  <c r="AB4" i="40"/>
  <c r="AC4" i="40" s="1"/>
  <c r="Y31" i="40" l="1"/>
  <c r="Y122" i="40"/>
  <c r="Z122" i="40"/>
  <c r="Z31" i="40"/>
  <c r="AB36" i="40"/>
  <c r="AC36" i="40" s="1"/>
  <c r="AA31" i="40"/>
  <c r="AA123" i="40"/>
  <c r="AA122" i="40" s="1"/>
  <c r="AD4" i="40"/>
  <c r="AE4" i="40" s="1"/>
  <c r="AD36" i="40" l="1"/>
  <c r="AE36" i="40" s="1"/>
  <c r="AC31" i="40"/>
  <c r="AC123" i="40"/>
  <c r="AC122" i="40" s="1"/>
  <c r="AB31" i="40"/>
  <c r="AB123" i="40"/>
  <c r="AB122" i="40" s="1"/>
  <c r="AF4" i="40"/>
  <c r="AF36" i="40" l="1"/>
  <c r="AG4" i="40"/>
  <c r="AD31" i="40"/>
  <c r="AD123" i="40"/>
  <c r="AD122" i="40" s="1"/>
  <c r="AE31" i="40"/>
  <c r="AE123" i="40"/>
  <c r="AE122" i="40" s="1"/>
  <c r="AF31" i="40" l="1"/>
  <c r="AF123" i="40"/>
  <c r="AF122" i="40" s="1"/>
  <c r="AG36" i="40"/>
  <c r="AH4" i="40"/>
  <c r="AG31" i="40" l="1"/>
  <c r="AG123" i="40"/>
  <c r="AG122" i="40" s="1"/>
  <c r="AH36" i="40"/>
  <c r="AI4" i="40"/>
  <c r="AH31" i="40" l="1"/>
  <c r="AH123" i="40"/>
  <c r="AH122" i="40" s="1"/>
  <c r="AI36" i="40"/>
  <c r="AJ4" i="40"/>
  <c r="AI31" i="40" l="1"/>
  <c r="AI123" i="40"/>
  <c r="AI122" i="40" s="1"/>
  <c r="AJ36" i="40"/>
  <c r="AK4" i="40"/>
  <c r="AJ31" i="40" l="1"/>
  <c r="AJ123" i="40"/>
  <c r="AJ122" i="40" s="1"/>
  <c r="AK36" i="40"/>
  <c r="AL4" i="40"/>
  <c r="AK31" i="40" l="1"/>
  <c r="AK123" i="40"/>
  <c r="AK122" i="40" s="1"/>
  <c r="AL36" i="40"/>
  <c r="AM4" i="40"/>
  <c r="AL31" i="40" l="1"/>
  <c r="AL123" i="40"/>
  <c r="AL122" i="40" s="1"/>
  <c r="AM36" i="40"/>
  <c r="AN4" i="40"/>
  <c r="AM31" i="40" l="1"/>
  <c r="AM123" i="40"/>
  <c r="AM122" i="40" s="1"/>
  <c r="AN36" i="40"/>
  <c r="AO4" i="40"/>
  <c r="AN123" i="40" l="1"/>
  <c r="AN122" i="40" s="1"/>
  <c r="AN31" i="40"/>
  <c r="AO36" i="40"/>
  <c r="AP4" i="40"/>
  <c r="AO31" i="40" l="1"/>
  <c r="AO123" i="40"/>
  <c r="AO122" i="40" s="1"/>
  <c r="AP36" i="40"/>
  <c r="AQ4" i="40"/>
  <c r="AP31" i="40" l="1"/>
  <c r="AP123" i="40"/>
  <c r="AP122" i="40" s="1"/>
  <c r="AQ36" i="40"/>
  <c r="AR4" i="40"/>
  <c r="AQ31" i="40" l="1"/>
  <c r="AQ123" i="40"/>
  <c r="AQ122" i="40" s="1"/>
  <c r="AR36" i="40"/>
  <c r="AS4" i="40"/>
  <c r="AR31" i="40" l="1"/>
  <c r="AR123" i="40"/>
  <c r="AR122" i="40" s="1"/>
  <c r="AS36" i="40"/>
  <c r="AT4" i="40"/>
  <c r="AS31" i="40" l="1"/>
  <c r="AS123" i="40"/>
  <c r="AS122" i="40" s="1"/>
  <c r="AT36" i="40"/>
  <c r="AU4" i="40"/>
  <c r="AT31" i="40" l="1"/>
  <c r="AT123" i="40"/>
  <c r="AT122" i="40" s="1"/>
  <c r="AU36" i="40"/>
  <c r="AV4" i="40"/>
  <c r="AV36" i="40" l="1"/>
  <c r="AW4" i="40"/>
  <c r="AU31" i="40"/>
  <c r="AU123" i="40"/>
  <c r="AU122" i="40" s="1"/>
  <c r="AV31" i="40" l="1"/>
  <c r="AV123" i="40"/>
  <c r="AV122" i="40" s="1"/>
  <c r="AW36" i="40"/>
  <c r="AX4" i="40"/>
  <c r="AW31" i="40" l="1"/>
  <c r="AW123" i="40"/>
  <c r="AW122" i="40" s="1"/>
  <c r="AX36" i="40"/>
  <c r="AY4" i="40"/>
  <c r="AX123" i="40" l="1"/>
  <c r="AX122" i="40" s="1"/>
  <c r="AX31" i="40"/>
  <c r="AY36" i="40"/>
  <c r="AZ4" i="40"/>
  <c r="AY31" i="40" l="1"/>
  <c r="AY123" i="40"/>
  <c r="AY122" i="40" s="1"/>
  <c r="AZ36" i="40"/>
  <c r="BA4" i="40"/>
  <c r="AZ31" i="40" l="1"/>
  <c r="AZ123" i="40"/>
  <c r="AZ122" i="40" s="1"/>
  <c r="BA36" i="40"/>
  <c r="BB4" i="40"/>
  <c r="BA31" i="40" l="1"/>
  <c r="BA123" i="40"/>
  <c r="BA122" i="40" s="1"/>
  <c r="BB36" i="40"/>
  <c r="BC4" i="40"/>
  <c r="BB31" i="40" l="1"/>
  <c r="BB123" i="40"/>
  <c r="BB122" i="40" s="1"/>
  <c r="BC36" i="40"/>
  <c r="BD4" i="40"/>
  <c r="BC31" i="40" l="1"/>
  <c r="BC123" i="40"/>
  <c r="BC122" i="40" s="1"/>
  <c r="BD36" i="40"/>
  <c r="BE4" i="40"/>
  <c r="BE36" i="40" l="1"/>
  <c r="BF4" i="40"/>
  <c r="BD123" i="40"/>
  <c r="BD122" i="40" s="1"/>
  <c r="BD31" i="40"/>
  <c r="BE31" i="40" l="1"/>
  <c r="BE123" i="40"/>
  <c r="BE122" i="40" s="1"/>
  <c r="BF36" i="40"/>
  <c r="BG4" i="40"/>
  <c r="BF31" i="40" l="1"/>
  <c r="BF123" i="40"/>
  <c r="BF122" i="40" s="1"/>
  <c r="BG36" i="40"/>
  <c r="BH4" i="40"/>
  <c r="BG31" i="40" l="1"/>
  <c r="BG123" i="40"/>
  <c r="BG122" i="40" s="1"/>
  <c r="BH36" i="40"/>
  <c r="BI4" i="40"/>
  <c r="BI36" i="40" l="1"/>
  <c r="BI31" i="40" s="1"/>
  <c r="BH123" i="40"/>
  <c r="BH122" i="40" s="1"/>
  <c r="BH31" i="40"/>
  <c r="X4" i="44"/>
  <c r="X36" i="44" s="1"/>
  <c r="AP2" i="44"/>
  <c r="AQ2" i="44" s="1"/>
  <c r="AR2" i="44" s="1"/>
  <c r="AS2" i="44" s="1"/>
  <c r="AT2" i="44" s="1"/>
  <c r="AU2" i="44" s="1"/>
  <c r="AV2" i="44" s="1"/>
  <c r="AW2" i="44" s="1"/>
  <c r="AX2" i="44" s="1"/>
  <c r="AY2" i="44" s="1"/>
  <c r="AZ2" i="44" s="1"/>
  <c r="BA2" i="44" s="1"/>
  <c r="BB2" i="44" s="1"/>
  <c r="BC2" i="44" s="1"/>
  <c r="BD2" i="44" s="1"/>
  <c r="BE2" i="44" s="1"/>
  <c r="BF2" i="44" s="1"/>
  <c r="BG2" i="44" s="1"/>
  <c r="BH2" i="44" s="1"/>
  <c r="BI2" i="44" s="1"/>
  <c r="BI123" i="40" l="1"/>
  <c r="BI122" i="40" s="1"/>
  <c r="Y4" i="44"/>
  <c r="Z4" i="44" s="1"/>
  <c r="AA4" i="44" s="1"/>
  <c r="X122" i="44"/>
  <c r="X31" i="44"/>
  <c r="Y36" i="44" l="1"/>
  <c r="Z36" i="44" s="1"/>
  <c r="Z31" i="44" s="1"/>
  <c r="AB4" i="44"/>
  <c r="Y31" i="44" l="1"/>
  <c r="Z122" i="44"/>
  <c r="AA36" i="44"/>
  <c r="AA31" i="44" s="1"/>
  <c r="Y122" i="44"/>
  <c r="AA123" i="44"/>
  <c r="AA122" i="44" s="1"/>
  <c r="AB36" i="44"/>
  <c r="AC4" i="44"/>
  <c r="AC36" i="44" l="1"/>
  <c r="AD4" i="44"/>
  <c r="AB123" i="44"/>
  <c r="AB122" i="44" s="1"/>
  <c r="AB31" i="44"/>
  <c r="AC31" i="44" l="1"/>
  <c r="AC123" i="44"/>
  <c r="AC122" i="44" s="1"/>
  <c r="AD36" i="44"/>
  <c r="AE4" i="44"/>
  <c r="AE36" i="44" l="1"/>
  <c r="AF4" i="44"/>
  <c r="AD123" i="44"/>
  <c r="AD122" i="44" s="1"/>
  <c r="AD31" i="44"/>
  <c r="AE31" i="44" l="1"/>
  <c r="AE123" i="44"/>
  <c r="AE122" i="44" s="1"/>
  <c r="AF36" i="44"/>
  <c r="AG4" i="44"/>
  <c r="AF123" i="44" l="1"/>
  <c r="AF122" i="44" s="1"/>
  <c r="AF31" i="44"/>
  <c r="AG36" i="44"/>
  <c r="AH4" i="44"/>
  <c r="AG31" i="44" l="1"/>
  <c r="AG123" i="44"/>
  <c r="AG122" i="44" s="1"/>
  <c r="AH36" i="44"/>
  <c r="AI4" i="44"/>
  <c r="AH123" i="44" l="1"/>
  <c r="AH122" i="44" s="1"/>
  <c r="AH31" i="44"/>
  <c r="AI36" i="44"/>
  <c r="AJ4" i="44"/>
  <c r="AI31" i="44" l="1"/>
  <c r="AI123" i="44"/>
  <c r="AI122" i="44" s="1"/>
  <c r="AJ36" i="44"/>
  <c r="AK4" i="44"/>
  <c r="AJ123" i="44" l="1"/>
  <c r="AJ122" i="44" s="1"/>
  <c r="AJ31" i="44"/>
  <c r="AK36" i="44"/>
  <c r="AL4" i="44"/>
  <c r="AK31" i="44" l="1"/>
  <c r="AK123" i="44"/>
  <c r="AK122" i="44" s="1"/>
  <c r="AL36" i="44"/>
  <c r="AM4" i="44"/>
  <c r="AL123" i="44" l="1"/>
  <c r="AL122" i="44" s="1"/>
  <c r="AL31" i="44"/>
  <c r="AM36" i="44"/>
  <c r="AN4" i="44"/>
  <c r="AM31" i="44" l="1"/>
  <c r="AM123" i="44"/>
  <c r="AM122" i="44" s="1"/>
  <c r="AN36" i="44"/>
  <c r="AO4" i="44"/>
  <c r="AN123" i="44" l="1"/>
  <c r="AN122" i="44" s="1"/>
  <c r="AN31" i="44"/>
  <c r="AO36" i="44"/>
  <c r="AP4" i="44"/>
  <c r="AO31" i="44" l="1"/>
  <c r="AO123" i="44"/>
  <c r="AO122" i="44" s="1"/>
  <c r="AP36" i="44"/>
  <c r="AQ4" i="44"/>
  <c r="AP123" i="44" l="1"/>
  <c r="AP122" i="44" s="1"/>
  <c r="AP31" i="44"/>
  <c r="AQ36" i="44"/>
  <c r="AR4" i="44"/>
  <c r="AQ31" i="44" l="1"/>
  <c r="AQ123" i="44"/>
  <c r="AQ122" i="44" s="1"/>
  <c r="AR36" i="44"/>
  <c r="AS4" i="44"/>
  <c r="AR31" i="44" l="1"/>
  <c r="AR123" i="44"/>
  <c r="AR122" i="44" s="1"/>
  <c r="AS36" i="44"/>
  <c r="AT4" i="44"/>
  <c r="AS31" i="44" l="1"/>
  <c r="AS123" i="44"/>
  <c r="AS122" i="44" s="1"/>
  <c r="AT36" i="44"/>
  <c r="AU4" i="44"/>
  <c r="AU36" i="44" l="1"/>
  <c r="AV4" i="44"/>
  <c r="AT123" i="44"/>
  <c r="AT122" i="44" s="1"/>
  <c r="AT31" i="44"/>
  <c r="AU31" i="44" l="1"/>
  <c r="AU123" i="44"/>
  <c r="AU122" i="44" s="1"/>
  <c r="AV36" i="44"/>
  <c r="AW4" i="44"/>
  <c r="AV123" i="44" l="1"/>
  <c r="AV122" i="44" s="1"/>
  <c r="AV31" i="44"/>
  <c r="AW36" i="44"/>
  <c r="AX4" i="44"/>
  <c r="AW31" i="44" l="1"/>
  <c r="AW123" i="44"/>
  <c r="AW122" i="44" s="1"/>
  <c r="AX36" i="44"/>
  <c r="AY4" i="44"/>
  <c r="AX123" i="44" l="1"/>
  <c r="AX122" i="44" s="1"/>
  <c r="AX31" i="44"/>
  <c r="AY36" i="44"/>
  <c r="AZ4" i="44"/>
  <c r="AY31" i="44" l="1"/>
  <c r="AY123" i="44"/>
  <c r="AY122" i="44" s="1"/>
  <c r="AZ36" i="44"/>
  <c r="BA4" i="44"/>
  <c r="AZ123" i="44" l="1"/>
  <c r="AZ122" i="44" s="1"/>
  <c r="AZ31" i="44"/>
  <c r="BA36" i="44"/>
  <c r="BB4" i="44"/>
  <c r="BA31" i="44" l="1"/>
  <c r="BA123" i="44"/>
  <c r="BA122" i="44" s="1"/>
  <c r="BB36" i="44"/>
  <c r="BC4" i="44"/>
  <c r="BB31" i="44" l="1"/>
  <c r="BB123" i="44"/>
  <c r="BB122" i="44" s="1"/>
  <c r="BC36" i="44"/>
  <c r="BD4" i="44"/>
  <c r="BC31" i="44" l="1"/>
  <c r="BC123" i="44"/>
  <c r="BC122" i="44" s="1"/>
  <c r="BD36" i="44"/>
  <c r="BE4" i="44"/>
  <c r="BD31" i="44" l="1"/>
  <c r="BD123" i="44"/>
  <c r="BD122" i="44" s="1"/>
  <c r="BE36" i="44"/>
  <c r="BF4" i="44"/>
  <c r="BE31" i="44" l="1"/>
  <c r="BE123" i="44"/>
  <c r="BE122" i="44" s="1"/>
  <c r="BF36" i="44"/>
  <c r="BG4" i="44"/>
  <c r="BF123" i="44" l="1"/>
  <c r="BF122" i="44" s="1"/>
  <c r="BF31" i="44"/>
  <c r="BG36" i="44"/>
  <c r="BH4" i="44"/>
  <c r="BG31" i="44" l="1"/>
  <c r="BG123" i="44"/>
  <c r="BG122" i="44" s="1"/>
  <c r="BH36" i="44"/>
  <c r="BI4" i="44"/>
  <c r="BI36" i="44" l="1"/>
  <c r="BI31" i="44" s="1"/>
  <c r="BH123" i="44"/>
  <c r="BH122" i="44" s="1"/>
  <c r="BH31" i="44"/>
  <c r="X4" i="45"/>
  <c r="X36" i="45" s="1"/>
  <c r="AP2" i="45"/>
  <c r="AQ2" i="45" s="1"/>
  <c r="AR2" i="45" s="1"/>
  <c r="AS2" i="45" s="1"/>
  <c r="AT2" i="45" s="1"/>
  <c r="AU2" i="45" s="1"/>
  <c r="AV2" i="45" s="1"/>
  <c r="AW2" i="45" s="1"/>
  <c r="AX2" i="45" s="1"/>
  <c r="AY2" i="45" s="1"/>
  <c r="AZ2" i="45" s="1"/>
  <c r="BA2" i="45" s="1"/>
  <c r="BB2" i="45" s="1"/>
  <c r="BC2" i="45" s="1"/>
  <c r="BD2" i="45" s="1"/>
  <c r="BE2" i="45" s="1"/>
  <c r="BF2" i="45" s="1"/>
  <c r="BG2" i="45" s="1"/>
  <c r="BH2" i="45" s="1"/>
  <c r="BI2" i="45" s="1"/>
  <c r="Y4" i="45" l="1"/>
  <c r="Z4" i="45" s="1"/>
  <c r="AA4" i="45" s="1"/>
  <c r="BI123" i="44"/>
  <c r="BI122" i="44" s="1"/>
  <c r="X122" i="45"/>
  <c r="Y36" i="45"/>
  <c r="Y31" i="45" s="1"/>
  <c r="X31" i="45"/>
  <c r="AB4" i="45"/>
  <c r="Z36" i="45" l="1"/>
  <c r="AA36" i="45" s="1"/>
  <c r="AA123" i="45" s="1"/>
  <c r="AA122" i="45" s="1"/>
  <c r="Y122" i="45"/>
  <c r="AC4" i="45"/>
  <c r="Z31" i="45" l="1"/>
  <c r="AA31" i="45"/>
  <c r="Z122" i="45"/>
  <c r="AB36" i="45"/>
  <c r="AB123" i="45" s="1"/>
  <c r="AB122" i="45" s="1"/>
  <c r="AD4" i="45"/>
  <c r="AB31" i="45" l="1"/>
  <c r="AC36" i="45"/>
  <c r="AC123" i="45" s="1"/>
  <c r="AC122" i="45" s="1"/>
  <c r="AE4" i="45"/>
  <c r="AC31" i="45" l="1"/>
  <c r="AD36" i="45"/>
  <c r="AD31" i="45" s="1"/>
  <c r="AF4" i="45"/>
  <c r="AD123" i="45" l="1"/>
  <c r="AD122" i="45" s="1"/>
  <c r="AE36" i="45"/>
  <c r="AE31" i="45" s="1"/>
  <c r="AG4" i="45"/>
  <c r="AE123" i="45" l="1"/>
  <c r="AE122" i="45" s="1"/>
  <c r="AF36" i="45"/>
  <c r="AF31" i="45" s="1"/>
  <c r="AH4" i="45"/>
  <c r="AF123" i="45" l="1"/>
  <c r="AF122" i="45" s="1"/>
  <c r="AG36" i="45"/>
  <c r="AG31" i="45" s="1"/>
  <c r="AI4" i="45"/>
  <c r="AG123" i="45" l="1"/>
  <c r="AG122" i="45" s="1"/>
  <c r="AH36" i="45"/>
  <c r="AH123" i="45" s="1"/>
  <c r="AH122" i="45" s="1"/>
  <c r="AJ4" i="45"/>
  <c r="AH31" i="45" l="1"/>
  <c r="AI36" i="45"/>
  <c r="AI31" i="45" s="1"/>
  <c r="AK4" i="45"/>
  <c r="AI123" i="45" l="1"/>
  <c r="AI122" i="45" s="1"/>
  <c r="AJ36" i="45"/>
  <c r="AJ31" i="45" s="1"/>
  <c r="AL4" i="45"/>
  <c r="AJ123" i="45" l="1"/>
  <c r="AJ122" i="45" s="1"/>
  <c r="AK36" i="45"/>
  <c r="AK31" i="45" s="1"/>
  <c r="AM4" i="45"/>
  <c r="AK123" i="45" l="1"/>
  <c r="AK122" i="45" s="1"/>
  <c r="AL36" i="45"/>
  <c r="AM36" i="45" s="1"/>
  <c r="AN4" i="45"/>
  <c r="AL123" i="45" l="1"/>
  <c r="AL122" i="45" s="1"/>
  <c r="AL31" i="45"/>
  <c r="AM31" i="45"/>
  <c r="AM123" i="45"/>
  <c r="AM122" i="45" s="1"/>
  <c r="AN36" i="45"/>
  <c r="AO4" i="45"/>
  <c r="AN31" i="45" l="1"/>
  <c r="AN123" i="45"/>
  <c r="AN122" i="45" s="1"/>
  <c r="AO36" i="45"/>
  <c r="AP4" i="45"/>
  <c r="AO31" i="45" l="1"/>
  <c r="AO123" i="45"/>
  <c r="AO122" i="45" s="1"/>
  <c r="AP36" i="45"/>
  <c r="AQ4" i="45"/>
  <c r="AP31" i="45" l="1"/>
  <c r="AP123" i="45"/>
  <c r="AP122" i="45" s="1"/>
  <c r="AQ36" i="45"/>
  <c r="AR4" i="45"/>
  <c r="AQ31" i="45" l="1"/>
  <c r="AQ123" i="45"/>
  <c r="AQ122" i="45" s="1"/>
  <c r="AR36" i="45"/>
  <c r="AS4" i="45"/>
  <c r="AR123" i="45" l="1"/>
  <c r="AR122" i="45" s="1"/>
  <c r="AR31" i="45"/>
  <c r="AS36" i="45"/>
  <c r="AT4" i="45"/>
  <c r="AS31" i="45" l="1"/>
  <c r="AS123" i="45"/>
  <c r="AS122" i="45" s="1"/>
  <c r="AT36" i="45"/>
  <c r="AU4" i="45"/>
  <c r="AT123" i="45" l="1"/>
  <c r="AT122" i="45" s="1"/>
  <c r="AT31" i="45"/>
  <c r="AU36" i="45"/>
  <c r="AV4" i="45"/>
  <c r="AU31" i="45" l="1"/>
  <c r="AU123" i="45"/>
  <c r="AU122" i="45" s="1"/>
  <c r="AV36" i="45"/>
  <c r="AW4" i="45"/>
  <c r="AV123" i="45" l="1"/>
  <c r="AV122" i="45" s="1"/>
  <c r="AV31" i="45"/>
  <c r="AW36" i="45"/>
  <c r="AX4" i="45"/>
  <c r="AW31" i="45" l="1"/>
  <c r="AW123" i="45"/>
  <c r="AW122" i="45" s="1"/>
  <c r="AX36" i="45"/>
  <c r="AY4" i="45"/>
  <c r="AX123" i="45" l="1"/>
  <c r="AX122" i="45" s="1"/>
  <c r="AX31" i="45"/>
  <c r="AY36" i="45"/>
  <c r="AZ4" i="45"/>
  <c r="AY31" i="45" l="1"/>
  <c r="AY123" i="45"/>
  <c r="AY122" i="45" s="1"/>
  <c r="AZ36" i="45"/>
  <c r="BA4" i="45"/>
  <c r="AZ31" i="45" l="1"/>
  <c r="AZ123" i="45"/>
  <c r="AZ122" i="45" s="1"/>
  <c r="BA36" i="45"/>
  <c r="BB4" i="45"/>
  <c r="BA31" i="45" l="1"/>
  <c r="BA123" i="45"/>
  <c r="BA122" i="45" s="1"/>
  <c r="BB36" i="45"/>
  <c r="BC4" i="45"/>
  <c r="BB31" i="45" l="1"/>
  <c r="BB123" i="45"/>
  <c r="BB122" i="45" s="1"/>
  <c r="BC36" i="45"/>
  <c r="BD4" i="45"/>
  <c r="BC31" i="45" l="1"/>
  <c r="BC123" i="45"/>
  <c r="BC122" i="45" s="1"/>
  <c r="BD36" i="45"/>
  <c r="BE4" i="45"/>
  <c r="BD31" i="45" l="1"/>
  <c r="BD123" i="45"/>
  <c r="BD122" i="45" s="1"/>
  <c r="BE36" i="45"/>
  <c r="BF4" i="45"/>
  <c r="BE31" i="45" l="1"/>
  <c r="BE123" i="45"/>
  <c r="BE122" i="45" s="1"/>
  <c r="BF36" i="45"/>
  <c r="BG4" i="45"/>
  <c r="BF31" i="45" l="1"/>
  <c r="BF123" i="45"/>
  <c r="BF122" i="45" s="1"/>
  <c r="BG36" i="45"/>
  <c r="BH4" i="45"/>
  <c r="BG31" i="45" l="1"/>
  <c r="BG123" i="45"/>
  <c r="BG122" i="45" s="1"/>
  <c r="BH36" i="45"/>
  <c r="BI4" i="45"/>
  <c r="BI36" i="45" l="1"/>
  <c r="BI31" i="45" s="1"/>
  <c r="BH123" i="45"/>
  <c r="BH122" i="45" s="1"/>
  <c r="BH31" i="45"/>
  <c r="X4" i="46"/>
  <c r="X36" i="46" s="1"/>
  <c r="AP2" i="46"/>
  <c r="AQ2" i="46" s="1"/>
  <c r="AR2" i="46" s="1"/>
  <c r="AS2" i="46" s="1"/>
  <c r="AT2" i="46" s="1"/>
  <c r="AU2" i="46" s="1"/>
  <c r="AV2" i="46" s="1"/>
  <c r="AW2" i="46" s="1"/>
  <c r="AX2" i="46" s="1"/>
  <c r="AY2" i="46" s="1"/>
  <c r="AZ2" i="46" s="1"/>
  <c r="BA2" i="46" s="1"/>
  <c r="BB2" i="46" s="1"/>
  <c r="BC2" i="46" s="1"/>
  <c r="BD2" i="46" s="1"/>
  <c r="BE2" i="46" s="1"/>
  <c r="BF2" i="46" s="1"/>
  <c r="BG2" i="46" s="1"/>
  <c r="BH2" i="46" s="1"/>
  <c r="BI2" i="46" s="1"/>
  <c r="BI123" i="45" l="1"/>
  <c r="BI122" i="45" s="1"/>
  <c r="Y4" i="46"/>
  <c r="Z4" i="46" s="1"/>
  <c r="AA4" i="46" s="1"/>
  <c r="X122" i="46"/>
  <c r="X31" i="46"/>
  <c r="Y36" i="46"/>
  <c r="AB4" i="46"/>
  <c r="AC4" i="46" l="1"/>
  <c r="Y31" i="46"/>
  <c r="Z36" i="46"/>
  <c r="Y122" i="46"/>
  <c r="Z122" i="46" l="1"/>
  <c r="Z31" i="46"/>
  <c r="AA36" i="46"/>
  <c r="AD4" i="46"/>
  <c r="AE4" i="46" l="1"/>
  <c r="AA31" i="46"/>
  <c r="AA123" i="46"/>
  <c r="AA122" i="46" s="1"/>
  <c r="AB36" i="46"/>
  <c r="AB123" i="46" l="1"/>
  <c r="AB122" i="46" s="1"/>
  <c r="AB31" i="46"/>
  <c r="AC36" i="46"/>
  <c r="AF4" i="46"/>
  <c r="AC31" i="46" l="1"/>
  <c r="AC123" i="46"/>
  <c r="AC122" i="46" s="1"/>
  <c r="AD36" i="46"/>
  <c r="AG4" i="46"/>
  <c r="AH4" i="46" l="1"/>
  <c r="AD123" i="46"/>
  <c r="AD122" i="46" s="1"/>
  <c r="AD31" i="46"/>
  <c r="AE36" i="46"/>
  <c r="AE31" i="46" l="1"/>
  <c r="AE123" i="46"/>
  <c r="AE122" i="46" s="1"/>
  <c r="AF36" i="46"/>
  <c r="AI4" i="46"/>
  <c r="AJ4" i="46" l="1"/>
  <c r="AF123" i="46"/>
  <c r="AF122" i="46" s="1"/>
  <c r="AF31" i="46"/>
  <c r="AG36" i="46"/>
  <c r="AG31" i="46" l="1"/>
  <c r="AG123" i="46"/>
  <c r="AG122" i="46" s="1"/>
  <c r="AH36" i="46"/>
  <c r="AK4" i="46"/>
  <c r="AL4" i="46" l="1"/>
  <c r="AH123" i="46"/>
  <c r="AH122" i="46" s="1"/>
  <c r="AH31" i="46"/>
  <c r="AI36" i="46"/>
  <c r="AI31" i="46" l="1"/>
  <c r="AI123" i="46"/>
  <c r="AI122" i="46" s="1"/>
  <c r="AJ36" i="46"/>
  <c r="AM4" i="46"/>
  <c r="AN4" i="46" l="1"/>
  <c r="AJ123" i="46"/>
  <c r="AJ122" i="46" s="1"/>
  <c r="AJ31" i="46"/>
  <c r="AK36" i="46"/>
  <c r="AK31" i="46" l="1"/>
  <c r="AK123" i="46"/>
  <c r="AK122" i="46" s="1"/>
  <c r="AL36" i="46"/>
  <c r="AO4" i="46"/>
  <c r="AP4" i="46" l="1"/>
  <c r="AL31" i="46"/>
  <c r="AL123" i="46"/>
  <c r="AL122" i="46" s="1"/>
  <c r="AM36" i="46"/>
  <c r="AM31" i="46" l="1"/>
  <c r="AM123" i="46"/>
  <c r="AM122" i="46" s="1"/>
  <c r="AN36" i="46"/>
  <c r="AQ4" i="46"/>
  <c r="AR4" i="46" l="1"/>
  <c r="AN123" i="46"/>
  <c r="AN122" i="46" s="1"/>
  <c r="AN31" i="46"/>
  <c r="AO36" i="46"/>
  <c r="AO31" i="46" l="1"/>
  <c r="AO123" i="46"/>
  <c r="AO122" i="46" s="1"/>
  <c r="AP36" i="46"/>
  <c r="AS4" i="46"/>
  <c r="AT4" i="46" l="1"/>
  <c r="AP31" i="46"/>
  <c r="AP123" i="46"/>
  <c r="AP122" i="46" s="1"/>
  <c r="AQ36" i="46"/>
  <c r="AQ31" i="46" l="1"/>
  <c r="AQ123" i="46"/>
  <c r="AQ122" i="46" s="1"/>
  <c r="AR36" i="46"/>
  <c r="AU4" i="46"/>
  <c r="AV4" i="46" l="1"/>
  <c r="AR31" i="46"/>
  <c r="AR123" i="46"/>
  <c r="AR122" i="46" s="1"/>
  <c r="AS36" i="46"/>
  <c r="AS31" i="46" l="1"/>
  <c r="AS123" i="46"/>
  <c r="AS122" i="46" s="1"/>
  <c r="AT36" i="46"/>
  <c r="AW4" i="46"/>
  <c r="AT123" i="46" l="1"/>
  <c r="AT122" i="46" s="1"/>
  <c r="AT31" i="46"/>
  <c r="AU36" i="46"/>
  <c r="AX4" i="46"/>
  <c r="AU31" i="46" l="1"/>
  <c r="AU123" i="46"/>
  <c r="AU122" i="46" s="1"/>
  <c r="AV36" i="46"/>
  <c r="AY4" i="46"/>
  <c r="AZ4" i="46" l="1"/>
  <c r="AV123" i="46"/>
  <c r="AV122" i="46" s="1"/>
  <c r="AV31" i="46"/>
  <c r="AW36" i="46"/>
  <c r="AW31" i="46" l="1"/>
  <c r="AW123" i="46"/>
  <c r="AW122" i="46" s="1"/>
  <c r="AX36" i="46"/>
  <c r="BA4" i="46"/>
  <c r="BB4" i="46" l="1"/>
  <c r="AX123" i="46"/>
  <c r="AX122" i="46" s="1"/>
  <c r="AX31" i="46"/>
  <c r="AY36" i="46"/>
  <c r="AY31" i="46" l="1"/>
  <c r="AY123" i="46"/>
  <c r="AY122" i="46" s="1"/>
  <c r="AZ36" i="46"/>
  <c r="BC4" i="46"/>
  <c r="BD4" i="46" l="1"/>
  <c r="AZ123" i="46"/>
  <c r="AZ122" i="46" s="1"/>
  <c r="AZ31" i="46"/>
  <c r="BA36" i="46"/>
  <c r="BA31" i="46" l="1"/>
  <c r="BA123" i="46"/>
  <c r="BA122" i="46" s="1"/>
  <c r="BB36" i="46"/>
  <c r="BE4" i="46"/>
  <c r="BF4" i="46" l="1"/>
  <c r="BB123" i="46"/>
  <c r="BB122" i="46" s="1"/>
  <c r="BB31" i="46"/>
  <c r="BC36" i="46"/>
  <c r="BC31" i="46" l="1"/>
  <c r="BC123" i="46"/>
  <c r="BC122" i="46" s="1"/>
  <c r="BD36" i="46"/>
  <c r="BG4" i="46"/>
  <c r="BD123" i="46" l="1"/>
  <c r="BD122" i="46" s="1"/>
  <c r="BD31" i="46"/>
  <c r="BE36" i="46"/>
  <c r="BH4" i="46"/>
  <c r="BI4" i="46" l="1"/>
  <c r="BE31" i="46"/>
  <c r="BE123" i="46"/>
  <c r="BE122" i="46" s="1"/>
  <c r="BF36" i="46"/>
  <c r="BF123" i="46" l="1"/>
  <c r="BF122" i="46" s="1"/>
  <c r="BF31" i="46"/>
  <c r="BG36" i="46"/>
  <c r="BG31" i="46" l="1"/>
  <c r="BG123" i="46"/>
  <c r="BG122" i="46" s="1"/>
  <c r="BH36" i="46"/>
  <c r="BH123" i="46" l="1"/>
  <c r="BH122" i="46" s="1"/>
  <c r="BH31" i="46"/>
  <c r="BI36" i="46"/>
  <c r="BI31" i="46" l="1"/>
  <c r="BI123" i="46"/>
  <c r="BI122" i="46" s="1"/>
  <c r="X4" i="47"/>
  <c r="X36" i="47"/>
  <c r="Y4" i="47"/>
  <c r="AP2" i="47"/>
  <c r="AQ2" i="47" s="1"/>
  <c r="AR2" i="47" s="1"/>
  <c r="AS2" i="47" s="1"/>
  <c r="AT2" i="47" s="1"/>
  <c r="AU2" i="47" s="1"/>
  <c r="AV2" i="47" s="1"/>
  <c r="AW2" i="47" s="1"/>
  <c r="AX2" i="47" s="1"/>
  <c r="AY2" i="47" s="1"/>
  <c r="AZ2" i="47" s="1"/>
  <c r="BA2" i="47" s="1"/>
  <c r="BB2" i="47" s="1"/>
  <c r="BC2" i="47" s="1"/>
  <c r="BD2" i="47" s="1"/>
  <c r="BE2" i="47" s="1"/>
  <c r="BF2" i="47" s="1"/>
  <c r="BG2" i="47" s="1"/>
  <c r="BH2" i="47" s="1"/>
  <c r="BI2" i="47" s="1"/>
  <c r="X122" i="47" l="1"/>
  <c r="Y36" i="47"/>
  <c r="Y31" i="47" s="1"/>
  <c r="Z4" i="47"/>
  <c r="X31" i="47"/>
  <c r="Y122" i="47" l="1"/>
  <c r="Z36" i="47"/>
  <c r="AA4" i="47"/>
  <c r="Z122" i="47" l="1"/>
  <c r="Z31" i="47"/>
  <c r="AA36" i="47"/>
  <c r="AB4" i="47"/>
  <c r="AB36" i="47" l="1"/>
  <c r="AC4" i="47"/>
  <c r="AA31" i="47"/>
  <c r="AA123" i="47"/>
  <c r="AA122" i="47" s="1"/>
  <c r="AB123" i="47" l="1"/>
  <c r="AB122" i="47" s="1"/>
  <c r="AB31" i="47"/>
  <c r="AC36" i="47"/>
  <c r="AD4" i="47"/>
  <c r="AC31" i="47" l="1"/>
  <c r="AC123" i="47"/>
  <c r="AC122" i="47" s="1"/>
  <c r="AD36" i="47"/>
  <c r="AE4" i="47"/>
  <c r="AD123" i="47" l="1"/>
  <c r="AD122" i="47" s="1"/>
  <c r="AD31" i="47"/>
  <c r="AE36" i="47"/>
  <c r="AF4" i="47"/>
  <c r="AE31" i="47" l="1"/>
  <c r="AE123" i="47"/>
  <c r="AE122" i="47" s="1"/>
  <c r="AF36" i="47"/>
  <c r="AG4" i="47"/>
  <c r="AF31" i="47" l="1"/>
  <c r="AF123" i="47"/>
  <c r="AF122" i="47" s="1"/>
  <c r="AG36" i="47"/>
  <c r="AH4" i="47"/>
  <c r="AH36" i="47" l="1"/>
  <c r="AI4" i="47"/>
  <c r="AG31" i="47"/>
  <c r="AG123" i="47"/>
  <c r="AG122" i="47" s="1"/>
  <c r="AH123" i="47" l="1"/>
  <c r="AH122" i="47" s="1"/>
  <c r="AH31" i="47"/>
  <c r="AI36" i="47"/>
  <c r="AJ4" i="47"/>
  <c r="AI31" i="47" l="1"/>
  <c r="AI123" i="47"/>
  <c r="AI122" i="47" s="1"/>
  <c r="AJ36" i="47"/>
  <c r="AK4" i="47"/>
  <c r="AJ31" i="47" l="1"/>
  <c r="AJ123" i="47"/>
  <c r="AJ122" i="47" s="1"/>
  <c r="AK36" i="47"/>
  <c r="AL4" i="47"/>
  <c r="AK31" i="47" l="1"/>
  <c r="AK123" i="47"/>
  <c r="AK122" i="47" s="1"/>
  <c r="AL36" i="47"/>
  <c r="AM4" i="47"/>
  <c r="AL123" i="47" l="1"/>
  <c r="AL122" i="47" s="1"/>
  <c r="AL31" i="47"/>
  <c r="AM36" i="47"/>
  <c r="AN4" i="47"/>
  <c r="AM31" i="47" l="1"/>
  <c r="AM123" i="47"/>
  <c r="AM122" i="47" s="1"/>
  <c r="AN36" i="47"/>
  <c r="AO4" i="47"/>
  <c r="AN31" i="47" l="1"/>
  <c r="AN123" i="47"/>
  <c r="AN122" i="47" s="1"/>
  <c r="AO36" i="47"/>
  <c r="AP4" i="47"/>
  <c r="AO31" i="47" l="1"/>
  <c r="AO123" i="47"/>
  <c r="AO122" i="47" s="1"/>
  <c r="AP36" i="47"/>
  <c r="AQ4" i="47"/>
  <c r="AP123" i="47" l="1"/>
  <c r="AP122" i="47" s="1"/>
  <c r="AP31" i="47"/>
  <c r="AQ36" i="47"/>
  <c r="AR4" i="47"/>
  <c r="AQ31" i="47" l="1"/>
  <c r="AQ123" i="47"/>
  <c r="AQ122" i="47" s="1"/>
  <c r="AR36" i="47"/>
  <c r="AS4" i="47"/>
  <c r="AR123" i="47" l="1"/>
  <c r="AR122" i="47" s="1"/>
  <c r="AR31" i="47"/>
  <c r="AS36" i="47"/>
  <c r="AT4" i="47"/>
  <c r="AS31" i="47" l="1"/>
  <c r="AS123" i="47"/>
  <c r="AS122" i="47" s="1"/>
  <c r="AT36" i="47"/>
  <c r="AU4" i="47"/>
  <c r="AT123" i="47" l="1"/>
  <c r="AT122" i="47" s="1"/>
  <c r="AT31" i="47"/>
  <c r="AU36" i="47"/>
  <c r="AV4" i="47"/>
  <c r="AU31" i="47" l="1"/>
  <c r="AU123" i="47"/>
  <c r="AU122" i="47" s="1"/>
  <c r="AV36" i="47"/>
  <c r="AW4" i="47"/>
  <c r="AV123" i="47" l="1"/>
  <c r="AV122" i="47" s="1"/>
  <c r="AV31" i="47"/>
  <c r="AW36" i="47"/>
  <c r="AX4" i="47"/>
  <c r="AW31" i="47" l="1"/>
  <c r="AW123" i="47"/>
  <c r="AW122" i="47" s="1"/>
  <c r="AX36" i="47"/>
  <c r="AY4" i="47"/>
  <c r="AX123" i="47" l="1"/>
  <c r="AX122" i="47" s="1"/>
  <c r="AX31" i="47"/>
  <c r="AY36" i="47"/>
  <c r="AZ4" i="47"/>
  <c r="AY31" i="47" l="1"/>
  <c r="AY123" i="47"/>
  <c r="AY122" i="47" s="1"/>
  <c r="AZ36" i="47"/>
  <c r="BA4" i="47"/>
  <c r="AZ123" i="47" l="1"/>
  <c r="AZ122" i="47" s="1"/>
  <c r="AZ31" i="47"/>
  <c r="BA36" i="47"/>
  <c r="BB4" i="47"/>
  <c r="BB36" i="47" l="1"/>
  <c r="BC4" i="47"/>
  <c r="BA31" i="47"/>
  <c r="BA123" i="47"/>
  <c r="BA122" i="47" s="1"/>
  <c r="BB31" i="47" l="1"/>
  <c r="BB123" i="47"/>
  <c r="BB122" i="47" s="1"/>
  <c r="BC36" i="47"/>
  <c r="BD4" i="47"/>
  <c r="BC31" i="47" l="1"/>
  <c r="BC123" i="47"/>
  <c r="BC122" i="47" s="1"/>
  <c r="BD36" i="47"/>
  <c r="BE4" i="47"/>
  <c r="BD123" i="47" l="1"/>
  <c r="BD122" i="47" s="1"/>
  <c r="BD31" i="47"/>
  <c r="BE36" i="47"/>
  <c r="BF4" i="47"/>
  <c r="BE31" i="47" l="1"/>
  <c r="BE123" i="47"/>
  <c r="BE122" i="47" s="1"/>
  <c r="BF36" i="47"/>
  <c r="BG4" i="47"/>
  <c r="BF123" i="47" l="1"/>
  <c r="BF122" i="47" s="1"/>
  <c r="BF31" i="47"/>
  <c r="BG36" i="47"/>
  <c r="BH4" i="47"/>
  <c r="BG31" i="47" l="1"/>
  <c r="BG123" i="47"/>
  <c r="BG122" i="47" s="1"/>
  <c r="BH36" i="47"/>
  <c r="BI4" i="47"/>
  <c r="BI36" i="47" l="1"/>
  <c r="BI31" i="47" s="1"/>
  <c r="BH123" i="47"/>
  <c r="BH122" i="47" s="1"/>
  <c r="BH31" i="47"/>
  <c r="X4" i="48"/>
  <c r="X36" i="48" s="1"/>
  <c r="AP2" i="48"/>
  <c r="AQ2" i="48" s="1"/>
  <c r="AR2" i="48" s="1"/>
  <c r="AS2" i="48" s="1"/>
  <c r="AT2" i="48" s="1"/>
  <c r="AU2" i="48" s="1"/>
  <c r="AV2" i="48" s="1"/>
  <c r="AW2" i="48" s="1"/>
  <c r="AX2" i="48" s="1"/>
  <c r="AY2" i="48" s="1"/>
  <c r="AZ2" i="48" s="1"/>
  <c r="BA2" i="48" s="1"/>
  <c r="BB2" i="48" s="1"/>
  <c r="BC2" i="48" s="1"/>
  <c r="BD2" i="48" s="1"/>
  <c r="BE2" i="48" s="1"/>
  <c r="BF2" i="48" s="1"/>
  <c r="BG2" i="48" s="1"/>
  <c r="BH2" i="48" s="1"/>
  <c r="BI2" i="48" s="1"/>
  <c r="BI123" i="47" l="1"/>
  <c r="BI122" i="47" s="1"/>
  <c r="Y4" i="48"/>
  <c r="Z4" i="48" s="1"/>
  <c r="X122" i="48"/>
  <c r="X31" i="48"/>
  <c r="Y36" i="48"/>
  <c r="Z36" i="48" s="1"/>
  <c r="AA4" i="48"/>
  <c r="AA36" i="48" l="1"/>
  <c r="AB4" i="48"/>
  <c r="Z122" i="48"/>
  <c r="Z31" i="48"/>
  <c r="Y31" i="48"/>
  <c r="Y122" i="48"/>
  <c r="AA31" i="48" l="1"/>
  <c r="AA123" i="48"/>
  <c r="AA122" i="48" s="1"/>
  <c r="AB36" i="48"/>
  <c r="AC4" i="48"/>
  <c r="AC36" i="48" l="1"/>
  <c r="AD4" i="48"/>
  <c r="AB123" i="48"/>
  <c r="AB122" i="48" s="1"/>
  <c r="AB31" i="48"/>
  <c r="AC31" i="48" l="1"/>
  <c r="AC123" i="48"/>
  <c r="AC122" i="48" s="1"/>
  <c r="AD36" i="48"/>
  <c r="AE4" i="48"/>
  <c r="AD123" i="48" l="1"/>
  <c r="AD122" i="48" s="1"/>
  <c r="AD31" i="48"/>
  <c r="AE36" i="48"/>
  <c r="AF4" i="48"/>
  <c r="AE31" i="48" l="1"/>
  <c r="AE123" i="48"/>
  <c r="AE122" i="48" s="1"/>
  <c r="AF36" i="48"/>
  <c r="AG4" i="48"/>
  <c r="AF31" i="48" l="1"/>
  <c r="AF123" i="48"/>
  <c r="AF122" i="48" s="1"/>
  <c r="AG36" i="48"/>
  <c r="AH4" i="48"/>
  <c r="AG31" i="48" l="1"/>
  <c r="AG123" i="48"/>
  <c r="AG122" i="48" s="1"/>
  <c r="AH36" i="48"/>
  <c r="AI4" i="48"/>
  <c r="AI36" i="48" l="1"/>
  <c r="AJ4" i="48"/>
  <c r="AH31" i="48"/>
  <c r="AH123" i="48"/>
  <c r="AH122" i="48" s="1"/>
  <c r="AI31" i="48" l="1"/>
  <c r="AI123" i="48"/>
  <c r="AI122" i="48" s="1"/>
  <c r="AJ36" i="48"/>
  <c r="AK4" i="48"/>
  <c r="AJ31" i="48" l="1"/>
  <c r="AJ123" i="48"/>
  <c r="AJ122" i="48" s="1"/>
  <c r="AK36" i="48"/>
  <c r="AL4" i="48"/>
  <c r="AK31" i="48" l="1"/>
  <c r="AK123" i="48"/>
  <c r="AK122" i="48" s="1"/>
  <c r="AL36" i="48"/>
  <c r="AM4" i="48"/>
  <c r="AL31" i="48" l="1"/>
  <c r="AL123" i="48"/>
  <c r="AL122" i="48" s="1"/>
  <c r="AM36" i="48"/>
  <c r="AN4" i="48"/>
  <c r="AM31" i="48" l="1"/>
  <c r="AM123" i="48"/>
  <c r="AM122" i="48" s="1"/>
  <c r="AN36" i="48"/>
  <c r="AO4" i="48"/>
  <c r="AN123" i="48" l="1"/>
  <c r="AN122" i="48" s="1"/>
  <c r="AN31" i="48"/>
  <c r="AO36" i="48"/>
  <c r="AP4" i="48"/>
  <c r="AO31" i="48" l="1"/>
  <c r="AO123" i="48"/>
  <c r="AO122" i="48" s="1"/>
  <c r="AP36" i="48"/>
  <c r="AQ4" i="48"/>
  <c r="AP123" i="48" l="1"/>
  <c r="AP122" i="48" s="1"/>
  <c r="AP31" i="48"/>
  <c r="AQ36" i="48"/>
  <c r="AR4" i="48"/>
  <c r="AQ31" i="48" l="1"/>
  <c r="AQ123" i="48"/>
  <c r="AQ122" i="48" s="1"/>
  <c r="AR36" i="48"/>
  <c r="AS4" i="48"/>
  <c r="AR123" i="48" l="1"/>
  <c r="AR122" i="48" s="1"/>
  <c r="AR31" i="48"/>
  <c r="AS36" i="48"/>
  <c r="AT4" i="48"/>
  <c r="AS31" i="48" l="1"/>
  <c r="AS123" i="48"/>
  <c r="AS122" i="48" s="1"/>
  <c r="AT36" i="48"/>
  <c r="AU4" i="48"/>
  <c r="AU36" i="48" l="1"/>
  <c r="AV4" i="48"/>
  <c r="AT123" i="48"/>
  <c r="AT122" i="48" s="1"/>
  <c r="AT31" i="48"/>
  <c r="AU31" i="48" l="1"/>
  <c r="AU123" i="48"/>
  <c r="AU122" i="48" s="1"/>
  <c r="AV36" i="48"/>
  <c r="AW4" i="48"/>
  <c r="AV123" i="48" l="1"/>
  <c r="AV122" i="48" s="1"/>
  <c r="AV31" i="48"/>
  <c r="AW36" i="48"/>
  <c r="AX4" i="48"/>
  <c r="AW31" i="48" l="1"/>
  <c r="AW123" i="48"/>
  <c r="AW122" i="48" s="1"/>
  <c r="AX36" i="48"/>
  <c r="AY4" i="48"/>
  <c r="AX123" i="48" l="1"/>
  <c r="AX122" i="48" s="1"/>
  <c r="AX31" i="48"/>
  <c r="AY36" i="48"/>
  <c r="AZ4" i="48"/>
  <c r="AY31" i="48" l="1"/>
  <c r="AY123" i="48"/>
  <c r="AY122" i="48" s="1"/>
  <c r="AZ36" i="48"/>
  <c r="BA4" i="48"/>
  <c r="AZ123" i="48" l="1"/>
  <c r="AZ122" i="48" s="1"/>
  <c r="AZ31" i="48"/>
  <c r="BA36" i="48"/>
  <c r="BB4" i="48"/>
  <c r="BA31" i="48" l="1"/>
  <c r="BA123" i="48"/>
  <c r="BA122" i="48" s="1"/>
  <c r="BB36" i="48"/>
  <c r="BC4" i="48"/>
  <c r="BB123" i="48" l="1"/>
  <c r="BB122" i="48" s="1"/>
  <c r="BB31" i="48"/>
  <c r="BC36" i="48"/>
  <c r="BD4" i="48"/>
  <c r="BC31" i="48" l="1"/>
  <c r="BC123" i="48"/>
  <c r="BC122" i="48" s="1"/>
  <c r="BD36" i="48"/>
  <c r="BE4" i="48"/>
  <c r="BD123" i="48" l="1"/>
  <c r="BD122" i="48" s="1"/>
  <c r="BD31" i="48"/>
  <c r="BE36" i="48"/>
  <c r="BF4" i="48"/>
  <c r="BE31" i="48" l="1"/>
  <c r="BE123" i="48"/>
  <c r="BE122" i="48" s="1"/>
  <c r="BF36" i="48"/>
  <c r="BG4" i="48"/>
  <c r="BF123" i="48" l="1"/>
  <c r="BF122" i="48" s="1"/>
  <c r="BF31" i="48"/>
  <c r="BG36" i="48"/>
  <c r="BH4" i="48"/>
  <c r="BG31" i="48" l="1"/>
  <c r="BG123" i="48"/>
  <c r="BG122" i="48" s="1"/>
  <c r="BH36" i="48"/>
  <c r="BI4" i="48"/>
  <c r="BI36" i="48" l="1"/>
  <c r="BI31" i="48" s="1"/>
  <c r="BH123" i="48"/>
  <c r="BH122" i="48" s="1"/>
  <c r="BH31" i="48"/>
  <c r="X4" i="49"/>
  <c r="X36" i="49" s="1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AP2" i="49"/>
  <c r="AQ2" i="49" s="1"/>
  <c r="AR2" i="49" s="1"/>
  <c r="AS2" i="49" s="1"/>
  <c r="AT2" i="49" s="1"/>
  <c r="AU2" i="49" s="1"/>
  <c r="AV2" i="49" s="1"/>
  <c r="AW2" i="49" s="1"/>
  <c r="AX2" i="49" s="1"/>
  <c r="AY2" i="49" s="1"/>
  <c r="AZ2" i="49" s="1"/>
  <c r="BA2" i="49" s="1"/>
  <c r="BB2" i="49" s="1"/>
  <c r="BC2" i="49" s="1"/>
  <c r="BD2" i="49" s="1"/>
  <c r="BE2" i="49" s="1"/>
  <c r="BF2" i="49" s="1"/>
  <c r="BG2" i="49" s="1"/>
  <c r="BH2" i="49" s="1"/>
  <c r="BI2" i="49" s="1"/>
  <c r="BI123" i="48" l="1"/>
  <c r="BI122" i="48" s="1"/>
  <c r="X122" i="49"/>
  <c r="X31" i="49"/>
  <c r="Y4" i="49"/>
  <c r="Y36" i="49" l="1"/>
  <c r="Z4" i="49"/>
  <c r="Y31" i="49" l="1"/>
  <c r="Y122" i="49"/>
  <c r="Z36" i="49"/>
  <c r="AA4" i="49"/>
  <c r="Z122" i="49" l="1"/>
  <c r="Z31" i="49"/>
  <c r="AA36" i="49"/>
  <c r="AB4" i="49"/>
  <c r="AA31" i="49" l="1"/>
  <c r="AA123" i="49"/>
  <c r="AA122" i="49" s="1"/>
  <c r="AB36" i="49"/>
  <c r="AC4" i="49"/>
  <c r="AC36" i="49" l="1"/>
  <c r="AD4" i="49"/>
  <c r="AB31" i="49"/>
  <c r="AB123" i="49"/>
  <c r="AB122" i="49" s="1"/>
  <c r="AC31" i="49" l="1"/>
  <c r="AC123" i="49"/>
  <c r="AC122" i="49" s="1"/>
  <c r="AD36" i="49"/>
  <c r="AE4" i="49"/>
  <c r="AD123" i="49" l="1"/>
  <c r="AD122" i="49" s="1"/>
  <c r="AD31" i="49"/>
  <c r="AE36" i="49"/>
  <c r="AF4" i="49"/>
  <c r="AE31" i="49" l="1"/>
  <c r="AE123" i="49"/>
  <c r="AE122" i="49" s="1"/>
  <c r="AF36" i="49"/>
  <c r="AG4" i="49"/>
  <c r="AF31" i="49" l="1"/>
  <c r="AF123" i="49"/>
  <c r="AF122" i="49" s="1"/>
  <c r="AG36" i="49"/>
  <c r="AH4" i="49"/>
  <c r="AH36" i="49" l="1"/>
  <c r="AI4" i="49"/>
  <c r="AG31" i="49"/>
  <c r="AG123" i="49"/>
  <c r="AG122" i="49" s="1"/>
  <c r="AH31" i="49" l="1"/>
  <c r="AH123" i="49"/>
  <c r="AH122" i="49" s="1"/>
  <c r="AI36" i="49"/>
  <c r="AJ4" i="49"/>
  <c r="AI31" i="49" l="1"/>
  <c r="AI123" i="49"/>
  <c r="AI122" i="49" s="1"/>
  <c r="AJ36" i="49"/>
  <c r="AK4" i="49"/>
  <c r="AJ31" i="49" l="1"/>
  <c r="AJ123" i="49"/>
  <c r="AJ122" i="49" s="1"/>
  <c r="AK36" i="49"/>
  <c r="AL4" i="49"/>
  <c r="AK31" i="49" l="1"/>
  <c r="AK123" i="49"/>
  <c r="AK122" i="49" s="1"/>
  <c r="AL36" i="49"/>
  <c r="AM4" i="49"/>
  <c r="AL123" i="49" l="1"/>
  <c r="AL122" i="49" s="1"/>
  <c r="AL31" i="49"/>
  <c r="AM36" i="49"/>
  <c r="AN4" i="49"/>
  <c r="AM31" i="49" l="1"/>
  <c r="AM123" i="49"/>
  <c r="AM122" i="49" s="1"/>
  <c r="AN36" i="49"/>
  <c r="AO4" i="49"/>
  <c r="AN31" i="49" l="1"/>
  <c r="AN123" i="49"/>
  <c r="AN122" i="49" s="1"/>
  <c r="AO36" i="49"/>
  <c r="AP4" i="49"/>
  <c r="AO31" i="49" l="1"/>
  <c r="AO123" i="49"/>
  <c r="AO122" i="49" s="1"/>
  <c r="AP36" i="49"/>
  <c r="AQ4" i="49"/>
  <c r="AP123" i="49" l="1"/>
  <c r="AP122" i="49" s="1"/>
  <c r="AP31" i="49"/>
  <c r="AQ36" i="49"/>
  <c r="AR4" i="49"/>
  <c r="AQ31" i="49" l="1"/>
  <c r="AQ123" i="49"/>
  <c r="AQ122" i="49" s="1"/>
  <c r="AR36" i="49"/>
  <c r="AS4" i="49"/>
  <c r="AR123" i="49" l="1"/>
  <c r="AR122" i="49" s="1"/>
  <c r="AR31" i="49"/>
  <c r="AS36" i="49"/>
  <c r="AT4" i="49"/>
  <c r="AT36" i="49" l="1"/>
  <c r="AU4" i="49"/>
  <c r="AS31" i="49"/>
  <c r="AS123" i="49"/>
  <c r="AS122" i="49" s="1"/>
  <c r="AT31" i="49" l="1"/>
  <c r="AT123" i="49"/>
  <c r="AT122" i="49" s="1"/>
  <c r="AU36" i="49"/>
  <c r="AV4" i="49"/>
  <c r="AU31" i="49" l="1"/>
  <c r="AU123" i="49"/>
  <c r="AU122" i="49" s="1"/>
  <c r="AV36" i="49"/>
  <c r="AW4" i="49"/>
  <c r="AV123" i="49" l="1"/>
  <c r="AV122" i="49" s="1"/>
  <c r="AV31" i="49"/>
  <c r="AW36" i="49"/>
  <c r="AX4" i="49"/>
  <c r="AW31" i="49" l="1"/>
  <c r="AW123" i="49"/>
  <c r="AW122" i="49" s="1"/>
  <c r="AX36" i="49"/>
  <c r="AY4" i="49"/>
  <c r="AX123" i="49" l="1"/>
  <c r="AX122" i="49" s="1"/>
  <c r="AX31" i="49"/>
  <c r="AY36" i="49"/>
  <c r="AZ4" i="49"/>
  <c r="AY31" i="49" l="1"/>
  <c r="AY123" i="49"/>
  <c r="AY122" i="49" s="1"/>
  <c r="AZ36" i="49"/>
  <c r="BA4" i="49"/>
  <c r="BA36" i="49" l="1"/>
  <c r="BB4" i="49"/>
  <c r="AZ123" i="49"/>
  <c r="AZ122" i="49" s="1"/>
  <c r="AZ31" i="49"/>
  <c r="BA31" i="49" l="1"/>
  <c r="BA123" i="49"/>
  <c r="BA122" i="49" s="1"/>
  <c r="BB36" i="49"/>
  <c r="BC4" i="49"/>
  <c r="BD4" i="49" l="1"/>
  <c r="BC36" i="49"/>
  <c r="BB123" i="49"/>
  <c r="BB122" i="49" s="1"/>
  <c r="BB31" i="49"/>
  <c r="BD36" i="49" l="1"/>
  <c r="BE4" i="49"/>
  <c r="BC31" i="49"/>
  <c r="BC123" i="49"/>
  <c r="BC122" i="49" s="1"/>
  <c r="BD31" i="49" l="1"/>
  <c r="BD123" i="49"/>
  <c r="BD122" i="49" s="1"/>
  <c r="BE36" i="49"/>
  <c r="BF4" i="49"/>
  <c r="BE31" i="49" l="1"/>
  <c r="BE123" i="49"/>
  <c r="BE122" i="49" s="1"/>
  <c r="BF36" i="49"/>
  <c r="BG4" i="49"/>
  <c r="BF31" i="49" l="1"/>
  <c r="BF123" i="49"/>
  <c r="BF122" i="49" s="1"/>
  <c r="BG36" i="49"/>
  <c r="BH4" i="49"/>
  <c r="BG31" i="49" l="1"/>
  <c r="BG123" i="49"/>
  <c r="BG122" i="49" s="1"/>
  <c r="BH36" i="49"/>
  <c r="BI4" i="49"/>
  <c r="BI36" i="49" l="1"/>
  <c r="BI123" i="49" s="1"/>
  <c r="BI122" i="49" s="1"/>
  <c r="BH31" i="49"/>
  <c r="BH123" i="49"/>
  <c r="BH122" i="49" s="1"/>
  <c r="BI31" i="49" l="1"/>
  <c r="D4" i="33" l="1"/>
  <c r="E4" i="33" s="1"/>
  <c r="F4" i="33" s="1"/>
  <c r="G4" i="33" s="1"/>
  <c r="H4" i="33" s="1"/>
  <c r="I4" i="33" s="1"/>
  <c r="J4" i="33" s="1"/>
  <c r="K4" i="33" s="1"/>
  <c r="L4" i="33" s="1"/>
  <c r="M4" i="33" s="1"/>
  <c r="N4" i="33" s="1"/>
  <c r="O4" i="33" s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AC4" i="33" s="1"/>
  <c r="AD4" i="33" s="1"/>
  <c r="AE4" i="33" s="1"/>
  <c r="AF4" i="33" s="1"/>
  <c r="AG4" i="33" s="1"/>
  <c r="AH4" i="33" s="1"/>
  <c r="AI4" i="33" s="1"/>
  <c r="AJ4" i="33" s="1"/>
  <c r="AK4" i="33" s="1"/>
  <c r="AL4" i="33" s="1"/>
  <c r="AM4" i="33" s="1"/>
  <c r="AN4" i="33" s="1"/>
  <c r="AO4" i="33" s="1"/>
  <c r="AP4" i="33" s="1"/>
  <c r="AQ4" i="33" s="1"/>
  <c r="AR4" i="33" s="1"/>
  <c r="AS4" i="33" s="1"/>
  <c r="AT4" i="33" s="1"/>
  <c r="AU4" i="33" s="1"/>
  <c r="AV4" i="33" s="1"/>
  <c r="AW4" i="33" s="1"/>
  <c r="AX4" i="33" s="1"/>
  <c r="AY4" i="33" s="1"/>
  <c r="AZ4" i="33" s="1"/>
  <c r="BA4" i="33" s="1"/>
  <c r="BB4" i="33" s="1"/>
  <c r="BC4" i="33" s="1"/>
  <c r="BD4" i="33" s="1"/>
  <c r="BE4" i="33" s="1"/>
  <c r="BF4" i="33" s="1"/>
  <c r="BG4" i="33" s="1"/>
  <c r="BH4" i="33" s="1"/>
  <c r="BI4" i="33" s="1"/>
  <c r="BJ4" i="33" s="1"/>
  <c r="BK4" i="33" s="1"/>
  <c r="BL4" i="33" s="1"/>
  <c r="BM4" i="33" s="1"/>
  <c r="BN4" i="33" s="1"/>
  <c r="BO4" i="33" s="1"/>
  <c r="BP4" i="33" s="1"/>
  <c r="BQ4" i="33" s="1"/>
  <c r="BR4" i="33" s="1"/>
  <c r="BS4" i="33" s="1"/>
  <c r="BT4" i="33" s="1"/>
  <c r="BU4" i="33" s="1"/>
  <c r="BV4" i="33" s="1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DT4" i="33" s="1"/>
  <c r="DU4" i="33" s="1"/>
  <c r="DV4" i="33" s="1"/>
  <c r="DW4" i="33" s="1"/>
  <c r="DX4" i="33" s="1"/>
  <c r="AP3" i="33"/>
  <c r="AQ3" i="33" s="1"/>
  <c r="AR3" i="33" s="1"/>
  <c r="AS3" i="33" s="1"/>
  <c r="AT3" i="33" s="1"/>
  <c r="AU3" i="33" s="1"/>
  <c r="AV3" i="33" s="1"/>
  <c r="AW3" i="33" s="1"/>
  <c r="AX3" i="33" s="1"/>
  <c r="AY3" i="33" s="1"/>
  <c r="AZ3" i="33" s="1"/>
  <c r="BA3" i="33" s="1"/>
  <c r="BB3" i="33" s="1"/>
  <c r="BC3" i="33" s="1"/>
  <c r="BD3" i="33" s="1"/>
  <c r="BE3" i="33" s="1"/>
  <c r="BF3" i="33" s="1"/>
  <c r="BG3" i="33" s="1"/>
  <c r="BH3" i="33" s="1"/>
  <c r="BI3" i="33" s="1"/>
  <c r="BJ3" i="33" s="1"/>
  <c r="BK3" i="33" s="1"/>
  <c r="BL3" i="33" s="1"/>
  <c r="BM3" i="33" s="1"/>
  <c r="BN3" i="33" s="1"/>
  <c r="BO3" i="33" s="1"/>
  <c r="BP3" i="33" s="1"/>
  <c r="BQ3" i="33" s="1"/>
  <c r="BR3" i="33" s="1"/>
  <c r="BS3" i="33" s="1"/>
  <c r="BT3" i="33" s="1"/>
  <c r="BU3" i="33" s="1"/>
  <c r="BV3" i="33" s="1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DT3" i="33" s="1"/>
  <c r="DU3" i="33" s="1"/>
  <c r="DV3" i="33" s="1"/>
  <c r="DW3" i="33" s="1"/>
  <c r="DX3" i="33" s="1"/>
  <c r="C22" i="1" l="1"/>
  <c r="C20" i="1" s="1"/>
  <c r="D22" i="1"/>
  <c r="E22" i="1"/>
  <c r="F22" i="1"/>
  <c r="S2" i="51"/>
  <c r="S4" i="51" s="1"/>
  <c r="S6" i="51" s="1"/>
  <c r="H56" i="51" s="1"/>
  <c r="F22" i="41" s="1"/>
  <c r="F20" i="41" s="1"/>
  <c r="G22" i="1"/>
  <c r="O3" i="51"/>
  <c r="P3" i="51" s="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BF3" i="51" s="1"/>
  <c r="BG3" i="51" s="1"/>
  <c r="BH3" i="51" s="1"/>
  <c r="BI3" i="51" s="1"/>
  <c r="BJ3" i="51" s="1"/>
  <c r="BK3" i="51" s="1"/>
  <c r="BL3" i="51" s="1"/>
  <c r="BM3" i="51" s="1"/>
  <c r="BN3" i="51" s="1"/>
  <c r="BO3" i="51" s="1"/>
  <c r="BP3" i="51" s="1"/>
  <c r="BQ3" i="51" s="1"/>
  <c r="BR3" i="51" s="1"/>
  <c r="BS3" i="51" s="1"/>
  <c r="BT3" i="51" s="1"/>
  <c r="J71" i="51"/>
  <c r="K71" i="51" s="1"/>
  <c r="L71" i="51" s="1"/>
  <c r="M71" i="51" s="1"/>
  <c r="N71" i="51" s="1"/>
  <c r="O71" i="51" s="1"/>
  <c r="P71" i="51" s="1"/>
  <c r="Q71" i="51" s="1"/>
  <c r="R71" i="51" s="1"/>
  <c r="S71" i="51" s="1"/>
  <c r="T2" i="51" l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AS2" i="51" s="1"/>
  <c r="AT2" i="51" s="1"/>
  <c r="AU2" i="51" s="1"/>
  <c r="AV2" i="51" s="1"/>
  <c r="AW2" i="51" s="1"/>
  <c r="AX2" i="51" s="1"/>
  <c r="AY2" i="51" s="1"/>
  <c r="AZ2" i="51" s="1"/>
  <c r="BA2" i="51" s="1"/>
  <c r="BB2" i="51" s="1"/>
  <c r="BC2" i="51" s="1"/>
  <c r="BD2" i="51" s="1"/>
  <c r="BE2" i="51" s="1"/>
  <c r="BF2" i="51" s="1"/>
  <c r="BG2" i="51" s="1"/>
  <c r="BH2" i="51" s="1"/>
  <c r="BI2" i="51" s="1"/>
  <c r="BJ2" i="51" s="1"/>
  <c r="BK2" i="51" s="1"/>
  <c r="BL2" i="51" s="1"/>
  <c r="BM2" i="51" s="1"/>
  <c r="BN2" i="51" s="1"/>
  <c r="BO2" i="51" s="1"/>
  <c r="BP2" i="51" s="1"/>
  <c r="BQ2" i="51" s="1"/>
  <c r="BR2" i="51" s="1"/>
  <c r="BS2" i="51" s="1"/>
  <c r="BT2" i="51" s="1"/>
  <c r="C19" i="1"/>
  <c r="G20" i="41"/>
  <c r="T4" i="51"/>
  <c r="I54" i="51" s="1"/>
  <c r="I22" i="1" s="1"/>
  <c r="H54" i="51"/>
  <c r="H22" i="1" s="1"/>
  <c r="F19" i="41"/>
  <c r="S15" i="51"/>
  <c r="H65" i="51" s="1"/>
  <c r="H22" i="49" s="1"/>
  <c r="H20" i="49" s="1"/>
  <c r="S14" i="51"/>
  <c r="H64" i="51" s="1"/>
  <c r="H22" i="48" s="1"/>
  <c r="H20" i="48" s="1"/>
  <c r="S13" i="51"/>
  <c r="H63" i="51" s="1"/>
  <c r="H22" i="47" s="1"/>
  <c r="H20" i="47" s="1"/>
  <c r="S12" i="51"/>
  <c r="H62" i="51" s="1"/>
  <c r="H22" i="46" s="1"/>
  <c r="H20" i="46" s="1"/>
  <c r="S11" i="51"/>
  <c r="H61" i="51" s="1"/>
  <c r="H22" i="45" s="1"/>
  <c r="H20" i="45" s="1"/>
  <c r="S10" i="51"/>
  <c r="H60" i="51" s="1"/>
  <c r="H22" i="44" s="1"/>
  <c r="H20" i="44" s="1"/>
  <c r="S9" i="51"/>
  <c r="H59" i="51" s="1"/>
  <c r="H22" i="40" s="1"/>
  <c r="H20" i="40" s="1"/>
  <c r="S8" i="51"/>
  <c r="H58" i="51" s="1"/>
  <c r="H22" i="43" s="1"/>
  <c r="H20" i="43" s="1"/>
  <c r="H22" i="41"/>
  <c r="H20" i="41" s="1"/>
  <c r="D20" i="1"/>
  <c r="S7" i="51"/>
  <c r="S5" i="51"/>
  <c r="H19" i="43" l="1"/>
  <c r="H19" i="44"/>
  <c r="H19" i="46"/>
  <c r="H19" i="48"/>
  <c r="G19" i="41"/>
  <c r="H19" i="41"/>
  <c r="H19" i="40"/>
  <c r="H19" i="45"/>
  <c r="H19" i="47"/>
  <c r="H19" i="49"/>
  <c r="T14" i="51"/>
  <c r="I64" i="51" s="1"/>
  <c r="I22" i="48" s="1"/>
  <c r="T10" i="51"/>
  <c r="I60" i="51" s="1"/>
  <c r="I22" i="44" s="1"/>
  <c r="I20" i="44" s="1"/>
  <c r="T6" i="51"/>
  <c r="I56" i="51" s="1"/>
  <c r="I22" i="41" s="1"/>
  <c r="I20" i="41" s="1"/>
  <c r="U4" i="51"/>
  <c r="J54" i="51" s="1"/>
  <c r="J22" i="1" s="1"/>
  <c r="T15" i="51"/>
  <c r="I65" i="51" s="1"/>
  <c r="I22" i="49" s="1"/>
  <c r="I20" i="49" s="1"/>
  <c r="T11" i="51"/>
  <c r="I61" i="51" s="1"/>
  <c r="I22" i="45" s="1"/>
  <c r="I20" i="45" s="1"/>
  <c r="T13" i="51"/>
  <c r="I63" i="51" s="1"/>
  <c r="I22" i="47" s="1"/>
  <c r="I20" i="47" s="1"/>
  <c r="I20" i="48"/>
  <c r="T12" i="51"/>
  <c r="I62" i="51" s="1"/>
  <c r="I22" i="46" s="1"/>
  <c r="I20" i="46" s="1"/>
  <c r="T9" i="51"/>
  <c r="I59" i="51" s="1"/>
  <c r="I22" i="40" s="1"/>
  <c r="I20" i="40" s="1"/>
  <c r="T8" i="51"/>
  <c r="I58" i="51" s="1"/>
  <c r="I22" i="43" s="1"/>
  <c r="I20" i="43" s="1"/>
  <c r="H55" i="51"/>
  <c r="T5" i="51"/>
  <c r="S16" i="51"/>
  <c r="H57" i="51"/>
  <c r="H22" i="42" s="1"/>
  <c r="H20" i="42" s="1"/>
  <c r="T7" i="51"/>
  <c r="E20" i="1"/>
  <c r="D19" i="1"/>
  <c r="I19" i="48" l="1"/>
  <c r="I19" i="47"/>
  <c r="I19" i="49"/>
  <c r="I19" i="41"/>
  <c r="H19" i="42"/>
  <c r="I19" i="43"/>
  <c r="I19" i="46"/>
  <c r="I19" i="44"/>
  <c r="I19" i="45"/>
  <c r="U10" i="51"/>
  <c r="J60" i="51" s="1"/>
  <c r="J22" i="44" s="1"/>
  <c r="J20" i="44" s="1"/>
  <c r="U6" i="51"/>
  <c r="J56" i="51" s="1"/>
  <c r="J22" i="41" s="1"/>
  <c r="J20" i="41" s="1"/>
  <c r="U14" i="51"/>
  <c r="J64" i="51" s="1"/>
  <c r="J22" i="48" s="1"/>
  <c r="J20" i="48" s="1"/>
  <c r="V4" i="51"/>
  <c r="W4" i="51" s="1"/>
  <c r="U15" i="51"/>
  <c r="J65" i="51" s="1"/>
  <c r="J22" i="49" s="1"/>
  <c r="J20" i="49" s="1"/>
  <c r="U12" i="51"/>
  <c r="J62" i="51" s="1"/>
  <c r="J22" i="46" s="1"/>
  <c r="J20" i="46" s="1"/>
  <c r="U13" i="51"/>
  <c r="J63" i="51" s="1"/>
  <c r="J22" i="47" s="1"/>
  <c r="J20" i="47" s="1"/>
  <c r="U11" i="51"/>
  <c r="J61" i="51" s="1"/>
  <c r="J22" i="45" s="1"/>
  <c r="J20" i="45" s="1"/>
  <c r="U9" i="51"/>
  <c r="J59" i="51" s="1"/>
  <c r="J22" i="40" s="1"/>
  <c r="J20" i="40" s="1"/>
  <c r="I19" i="40"/>
  <c r="U8" i="51"/>
  <c r="J58" i="51" s="1"/>
  <c r="J22" i="43" s="1"/>
  <c r="J20" i="43" s="1"/>
  <c r="I57" i="51"/>
  <c r="I22" i="42" s="1"/>
  <c r="I20" i="42" s="1"/>
  <c r="U7" i="51"/>
  <c r="H22" i="32"/>
  <c r="H20" i="32" s="1"/>
  <c r="H66" i="51"/>
  <c r="F20" i="1"/>
  <c r="E19" i="1"/>
  <c r="I55" i="51"/>
  <c r="U5" i="51"/>
  <c r="T16" i="51"/>
  <c r="J19" i="47" l="1"/>
  <c r="J19" i="49"/>
  <c r="J19" i="48"/>
  <c r="J19" i="44"/>
  <c r="H19" i="32"/>
  <c r="J19" i="45"/>
  <c r="J19" i="46"/>
  <c r="J19" i="41"/>
  <c r="BV4" i="51"/>
  <c r="V10" i="51"/>
  <c r="K60" i="51" s="1"/>
  <c r="K22" i="44" s="1"/>
  <c r="K20" i="44" s="1"/>
  <c r="V13" i="51"/>
  <c r="K63" i="51" s="1"/>
  <c r="K22" i="47" s="1"/>
  <c r="K20" i="47" s="1"/>
  <c r="K54" i="51"/>
  <c r="K22" i="1" s="1"/>
  <c r="V6" i="51"/>
  <c r="BV6" i="51" s="1"/>
  <c r="V14" i="51"/>
  <c r="K64" i="51" s="1"/>
  <c r="K22" i="48" s="1"/>
  <c r="K20" i="48" s="1"/>
  <c r="V9" i="51"/>
  <c r="BV9" i="51" s="1"/>
  <c r="V15" i="51"/>
  <c r="BV15" i="51" s="1"/>
  <c r="V12" i="51"/>
  <c r="BV12" i="51" s="1"/>
  <c r="V11" i="51"/>
  <c r="K61" i="51" s="1"/>
  <c r="K22" i="45" s="1"/>
  <c r="K20" i="45" s="1"/>
  <c r="V8" i="51"/>
  <c r="K58" i="51" s="1"/>
  <c r="K22" i="43" s="1"/>
  <c r="K20" i="43" s="1"/>
  <c r="J19" i="40"/>
  <c r="L54" i="51"/>
  <c r="L22" i="1" s="1"/>
  <c r="X4" i="51"/>
  <c r="N21" i="51"/>
  <c r="J19" i="43"/>
  <c r="J55" i="51"/>
  <c r="V5" i="51"/>
  <c r="U16" i="51"/>
  <c r="I19" i="42"/>
  <c r="I22" i="32"/>
  <c r="I20" i="32" s="1"/>
  <c r="I66" i="51"/>
  <c r="G20" i="1"/>
  <c r="F19" i="1"/>
  <c r="J57" i="51"/>
  <c r="J22" i="42" s="1"/>
  <c r="J20" i="42" s="1"/>
  <c r="V7" i="51"/>
  <c r="K19" i="47" l="1"/>
  <c r="K19" i="45"/>
  <c r="K19" i="48"/>
  <c r="K19" i="44"/>
  <c r="W14" i="51"/>
  <c r="L64" i="51" s="1"/>
  <c r="L22" i="48" s="1"/>
  <c r="L20" i="48" s="1"/>
  <c r="K59" i="51"/>
  <c r="K22" i="40" s="1"/>
  <c r="K20" i="40" s="1"/>
  <c r="W10" i="51"/>
  <c r="L60" i="51" s="1"/>
  <c r="L22" i="44" s="1"/>
  <c r="L20" i="44" s="1"/>
  <c r="W13" i="51"/>
  <c r="N30" i="51" s="1"/>
  <c r="BV10" i="51"/>
  <c r="W6" i="51"/>
  <c r="L56" i="51" s="1"/>
  <c r="L22" i="41" s="1"/>
  <c r="BV13" i="51"/>
  <c r="K56" i="51"/>
  <c r="K22" i="41" s="1"/>
  <c r="K20" i="41" s="1"/>
  <c r="BV14" i="51"/>
  <c r="W9" i="51"/>
  <c r="N26" i="51" s="1"/>
  <c r="K62" i="51"/>
  <c r="K22" i="46" s="1"/>
  <c r="K20" i="46" s="1"/>
  <c r="W15" i="51"/>
  <c r="L65" i="51" s="1"/>
  <c r="L22" i="49" s="1"/>
  <c r="K65" i="51"/>
  <c r="K22" i="49" s="1"/>
  <c r="K20" i="49" s="1"/>
  <c r="W12" i="51"/>
  <c r="X12" i="51" s="1"/>
  <c r="W11" i="51"/>
  <c r="L61" i="51" s="1"/>
  <c r="L22" i="45" s="1"/>
  <c r="L20" i="45" s="1"/>
  <c r="BV11" i="51"/>
  <c r="BV8" i="51"/>
  <c r="W8" i="51"/>
  <c r="L58" i="51" s="1"/>
  <c r="L22" i="43" s="1"/>
  <c r="L20" i="43" s="1"/>
  <c r="K19" i="43"/>
  <c r="M54" i="51"/>
  <c r="M22" i="1" s="1"/>
  <c r="Y4" i="51"/>
  <c r="J19" i="42"/>
  <c r="J22" i="32"/>
  <c r="J66" i="51"/>
  <c r="K57" i="51"/>
  <c r="K22" i="42" s="1"/>
  <c r="K20" i="42" s="1"/>
  <c r="W7" i="51"/>
  <c r="BV7" i="51"/>
  <c r="G19" i="1"/>
  <c r="H20" i="1"/>
  <c r="I19" i="32"/>
  <c r="J20" i="32"/>
  <c r="K55" i="51"/>
  <c r="W5" i="51"/>
  <c r="BV5" i="51"/>
  <c r="V16" i="51"/>
  <c r="L19" i="45" l="1"/>
  <c r="K19" i="49"/>
  <c r="K19" i="46"/>
  <c r="L19" i="44"/>
  <c r="L19" i="48"/>
  <c r="K19" i="41"/>
  <c r="K19" i="40"/>
  <c r="X14" i="51"/>
  <c r="M64" i="51" s="1"/>
  <c r="M22" i="48" s="1"/>
  <c r="M20" i="48" s="1"/>
  <c r="N31" i="51"/>
  <c r="N27" i="51"/>
  <c r="X10" i="51"/>
  <c r="Y10" i="51" s="1"/>
  <c r="X13" i="51"/>
  <c r="M63" i="51" s="1"/>
  <c r="M22" i="47" s="1"/>
  <c r="L63" i="51"/>
  <c r="L22" i="47" s="1"/>
  <c r="L20" i="47" s="1"/>
  <c r="L20" i="41"/>
  <c r="N23" i="51"/>
  <c r="X6" i="51"/>
  <c r="M56" i="51" s="1"/>
  <c r="M22" i="41" s="1"/>
  <c r="L62" i="51"/>
  <c r="L22" i="46" s="1"/>
  <c r="L20" i="46" s="1"/>
  <c r="N28" i="51"/>
  <c r="X15" i="51"/>
  <c r="M65" i="51" s="1"/>
  <c r="M22" i="49" s="1"/>
  <c r="X9" i="51"/>
  <c r="M59" i="51" s="1"/>
  <c r="M22" i="40" s="1"/>
  <c r="L59" i="51"/>
  <c r="L22" i="40" s="1"/>
  <c r="L20" i="40" s="1"/>
  <c r="N32" i="51"/>
  <c r="L20" i="49"/>
  <c r="N29" i="51"/>
  <c r="X11" i="51"/>
  <c r="M61" i="51" s="1"/>
  <c r="M22" i="45" s="1"/>
  <c r="M20" i="45" s="1"/>
  <c r="X8" i="51"/>
  <c r="Y8" i="51" s="1"/>
  <c r="Y15" i="51"/>
  <c r="N65" i="51" s="1"/>
  <c r="N22" i="49" s="1"/>
  <c r="N25" i="51"/>
  <c r="L19" i="43"/>
  <c r="M62" i="51"/>
  <c r="M22" i="46" s="1"/>
  <c r="Y12" i="51"/>
  <c r="M58" i="51"/>
  <c r="M22" i="43" s="1"/>
  <c r="M20" i="43" s="1"/>
  <c r="N54" i="51"/>
  <c r="N22" i="1" s="1"/>
  <c r="Z4" i="51"/>
  <c r="K19" i="42"/>
  <c r="K22" i="32"/>
  <c r="K20" i="32" s="1"/>
  <c r="K66" i="51"/>
  <c r="L57" i="51"/>
  <c r="L22" i="42" s="1"/>
  <c r="L20" i="42" s="1"/>
  <c r="X7" i="51"/>
  <c r="N24" i="51"/>
  <c r="L55" i="51"/>
  <c r="X5" i="51"/>
  <c r="N22" i="51"/>
  <c r="W16" i="51"/>
  <c r="J19" i="32"/>
  <c r="H19" i="1"/>
  <c r="I20" i="1"/>
  <c r="L19" i="41" l="1"/>
  <c r="M19" i="48"/>
  <c r="M19" i="45"/>
  <c r="L19" i="49"/>
  <c r="L19" i="40"/>
  <c r="L19" i="46"/>
  <c r="L19" i="47"/>
  <c r="M20" i="41"/>
  <c r="Y14" i="51"/>
  <c r="N64" i="51" s="1"/>
  <c r="N22" i="48" s="1"/>
  <c r="N20" i="48" s="1"/>
  <c r="N19" i="48" s="1"/>
  <c r="M60" i="51"/>
  <c r="M22" i="44" s="1"/>
  <c r="M20" i="44" s="1"/>
  <c r="M20" i="47"/>
  <c r="Y13" i="51"/>
  <c r="N63" i="51" s="1"/>
  <c r="N22" i="47" s="1"/>
  <c r="Y6" i="51"/>
  <c r="N56" i="51" s="1"/>
  <c r="N22" i="41" s="1"/>
  <c r="M20" i="46"/>
  <c r="M20" i="40"/>
  <c r="Y9" i="51"/>
  <c r="N59" i="51" s="1"/>
  <c r="N22" i="40" s="1"/>
  <c r="M20" i="49"/>
  <c r="Y11" i="51"/>
  <c r="N61" i="51" s="1"/>
  <c r="N22" i="45" s="1"/>
  <c r="N20" i="45" s="1"/>
  <c r="N19" i="45" s="1"/>
  <c r="Z15" i="51"/>
  <c r="O65" i="51" s="1"/>
  <c r="O22" i="49" s="1"/>
  <c r="M19" i="43"/>
  <c r="O54" i="51"/>
  <c r="O22" i="1" s="1"/>
  <c r="AA4" i="51"/>
  <c r="N60" i="51"/>
  <c r="N22" i="44" s="1"/>
  <c r="Z10" i="51"/>
  <c r="N58" i="51"/>
  <c r="N22" i="43" s="1"/>
  <c r="N20" i="43" s="1"/>
  <c r="Z8" i="51"/>
  <c r="N62" i="51"/>
  <c r="N22" i="46" s="1"/>
  <c r="Z12" i="51"/>
  <c r="L19" i="42"/>
  <c r="I19" i="1"/>
  <c r="J20" i="1"/>
  <c r="M55" i="51"/>
  <c r="Y5" i="51"/>
  <c r="X16" i="51"/>
  <c r="K19" i="32"/>
  <c r="L22" i="32"/>
  <c r="L20" i="32" s="1"/>
  <c r="L66" i="51"/>
  <c r="M57" i="51"/>
  <c r="M22" i="42" s="1"/>
  <c r="M20" i="42" s="1"/>
  <c r="Y7" i="51"/>
  <c r="M19" i="46" l="1"/>
  <c r="M19" i="44"/>
  <c r="M19" i="41"/>
  <c r="M19" i="49"/>
  <c r="M19" i="40"/>
  <c r="M19" i="47"/>
  <c r="N20" i="41"/>
  <c r="N19" i="41" s="1"/>
  <c r="Z14" i="51"/>
  <c r="AA14" i="51" s="1"/>
  <c r="N20" i="44"/>
  <c r="N19" i="44" s="1"/>
  <c r="AA15" i="51"/>
  <c r="P65" i="51" s="1"/>
  <c r="P22" i="49" s="1"/>
  <c r="Z6" i="51"/>
  <c r="O56" i="51" s="1"/>
  <c r="O22" i="41" s="1"/>
  <c r="N20" i="47"/>
  <c r="N19" i="47" s="1"/>
  <c r="Z13" i="51"/>
  <c r="O63" i="51" s="1"/>
  <c r="O22" i="47" s="1"/>
  <c r="N20" i="46"/>
  <c r="N19" i="46" s="1"/>
  <c r="Z9" i="51"/>
  <c r="O59" i="51" s="1"/>
  <c r="O22" i="40" s="1"/>
  <c r="N20" i="40"/>
  <c r="N19" i="40" s="1"/>
  <c r="N20" i="49"/>
  <c r="N19" i="49" s="1"/>
  <c r="Z11" i="51"/>
  <c r="O61" i="51" s="1"/>
  <c r="O22" i="45" s="1"/>
  <c r="O20" i="45" s="1"/>
  <c r="O19" i="45" s="1"/>
  <c r="N19" i="43"/>
  <c r="AA12" i="51"/>
  <c r="O62" i="51"/>
  <c r="O22" i="46" s="1"/>
  <c r="AA8" i="51"/>
  <c r="O58" i="51"/>
  <c r="O22" i="43" s="1"/>
  <c r="O20" i="43" s="1"/>
  <c r="O60" i="51"/>
  <c r="O22" i="44" s="1"/>
  <c r="AA10" i="51"/>
  <c r="P54" i="51"/>
  <c r="P22" i="1" s="1"/>
  <c r="AB4" i="51"/>
  <c r="M19" i="42"/>
  <c r="N57" i="51"/>
  <c r="N22" i="42" s="1"/>
  <c r="N20" i="42" s="1"/>
  <c r="Z7" i="51"/>
  <c r="N55" i="51"/>
  <c r="Z5" i="51"/>
  <c r="Y16" i="51"/>
  <c r="J19" i="1"/>
  <c r="K20" i="1"/>
  <c r="L19" i="32"/>
  <c r="M22" i="32"/>
  <c r="M20" i="32" s="1"/>
  <c r="M66" i="51"/>
  <c r="O20" i="41" l="1"/>
  <c r="O19" i="41" s="1"/>
  <c r="O64" i="51"/>
  <c r="O22" i="48" s="1"/>
  <c r="O20" i="48" s="1"/>
  <c r="O19" i="48" s="1"/>
  <c r="O20" i="44"/>
  <c r="O19" i="44" s="1"/>
  <c r="AA6" i="51"/>
  <c r="P56" i="51" s="1"/>
  <c r="P22" i="41" s="1"/>
  <c r="P20" i="41" s="1"/>
  <c r="P19" i="41" s="1"/>
  <c r="AA13" i="51"/>
  <c r="P63" i="51" s="1"/>
  <c r="P22" i="47" s="1"/>
  <c r="AB15" i="51"/>
  <c r="Q65" i="51" s="1"/>
  <c r="Q22" i="49" s="1"/>
  <c r="O20" i="46"/>
  <c r="O19" i="46" s="1"/>
  <c r="O20" i="47"/>
  <c r="O19" i="47" s="1"/>
  <c r="AA11" i="51"/>
  <c r="P61" i="51" s="1"/>
  <c r="P22" i="45" s="1"/>
  <c r="P20" i="45" s="1"/>
  <c r="P19" i="45" s="1"/>
  <c r="AA9" i="51"/>
  <c r="P59" i="51" s="1"/>
  <c r="P22" i="40" s="1"/>
  <c r="O20" i="40"/>
  <c r="O19" i="40" s="1"/>
  <c r="O20" i="49"/>
  <c r="O19" i="49" s="1"/>
  <c r="O19" i="43"/>
  <c r="AB8" i="51"/>
  <c r="P58" i="51"/>
  <c r="P22" i="43" s="1"/>
  <c r="P20" i="43" s="1"/>
  <c r="AB12" i="51"/>
  <c r="P62" i="51"/>
  <c r="P22" i="46" s="1"/>
  <c r="AB14" i="51"/>
  <c r="P64" i="51"/>
  <c r="P22" i="48" s="1"/>
  <c r="AC4" i="51"/>
  <c r="Q54" i="51"/>
  <c r="Q22" i="1" s="1"/>
  <c r="AB10" i="51"/>
  <c r="P60" i="51"/>
  <c r="P22" i="44" s="1"/>
  <c r="P20" i="44" s="1"/>
  <c r="P19" i="44" s="1"/>
  <c r="N19" i="42"/>
  <c r="M19" i="32"/>
  <c r="K19" i="1"/>
  <c r="L20" i="1"/>
  <c r="N22" i="32"/>
  <c r="N20" i="32" s="1"/>
  <c r="N66" i="51"/>
  <c r="O55" i="51"/>
  <c r="AA5" i="51"/>
  <c r="Z16" i="51"/>
  <c r="O57" i="51"/>
  <c r="O22" i="42" s="1"/>
  <c r="O20" i="42" s="1"/>
  <c r="AA7" i="51"/>
  <c r="P20" i="48" l="1"/>
  <c r="P19" i="48" s="1"/>
  <c r="AB6" i="51"/>
  <c r="Q56" i="51" s="1"/>
  <c r="Q22" i="41" s="1"/>
  <c r="Q20" i="41" s="1"/>
  <c r="Q19" i="41" s="1"/>
  <c r="AB13" i="51"/>
  <c r="Q63" i="51" s="1"/>
  <c r="Q22" i="47" s="1"/>
  <c r="P20" i="47"/>
  <c r="P19" i="47" s="1"/>
  <c r="P20" i="46"/>
  <c r="P19" i="46" s="1"/>
  <c r="AB11" i="51"/>
  <c r="Q61" i="51" s="1"/>
  <c r="Q22" i="45" s="1"/>
  <c r="Q20" i="45" s="1"/>
  <c r="Q19" i="45" s="1"/>
  <c r="AB9" i="51"/>
  <c r="Q59" i="51" s="1"/>
  <c r="Q22" i="40" s="1"/>
  <c r="P20" i="40"/>
  <c r="P19" i="40" s="1"/>
  <c r="P20" i="49"/>
  <c r="P19" i="49" s="1"/>
  <c r="AC15" i="51"/>
  <c r="R65" i="51" s="1"/>
  <c r="R22" i="49" s="1"/>
  <c r="P19" i="43"/>
  <c r="AC10" i="51"/>
  <c r="Q60" i="51"/>
  <c r="Q22" i="44" s="1"/>
  <c r="Q20" i="44" s="1"/>
  <c r="Q19" i="44" s="1"/>
  <c r="AD4" i="51"/>
  <c r="R54" i="51"/>
  <c r="R22" i="1" s="1"/>
  <c r="AC14" i="51"/>
  <c r="Q64" i="51"/>
  <c r="Q22" i="48" s="1"/>
  <c r="Q20" i="48" s="1"/>
  <c r="Q19" i="48" s="1"/>
  <c r="AC12" i="51"/>
  <c r="Q62" i="51"/>
  <c r="Q22" i="46" s="1"/>
  <c r="AC8" i="51"/>
  <c r="Q58" i="51"/>
  <c r="Q22" i="43" s="1"/>
  <c r="Q20" i="43" s="1"/>
  <c r="O19" i="42"/>
  <c r="P55" i="51"/>
  <c r="AB5" i="51"/>
  <c r="AA16" i="51"/>
  <c r="L19" i="1"/>
  <c r="M20" i="1"/>
  <c r="N19" i="32"/>
  <c r="P57" i="51"/>
  <c r="P22" i="42" s="1"/>
  <c r="P20" i="42" s="1"/>
  <c r="AB7" i="51"/>
  <c r="O22" i="32"/>
  <c r="O20" i="32" s="1"/>
  <c r="O66" i="51"/>
  <c r="AC6" i="51" l="1"/>
  <c r="R56" i="51" s="1"/>
  <c r="R22" i="41" s="1"/>
  <c r="R20" i="41" s="1"/>
  <c r="R19" i="41" s="1"/>
  <c r="AC13" i="51"/>
  <c r="R63" i="51" s="1"/>
  <c r="R22" i="47" s="1"/>
  <c r="Q20" i="46"/>
  <c r="Q19" i="46" s="1"/>
  <c r="Q20" i="47"/>
  <c r="Q19" i="47" s="1"/>
  <c r="AC11" i="51"/>
  <c r="R61" i="51" s="1"/>
  <c r="R22" i="45" s="1"/>
  <c r="R20" i="45" s="1"/>
  <c r="R19" i="45" s="1"/>
  <c r="AC9" i="51"/>
  <c r="R59" i="51" s="1"/>
  <c r="R22" i="40" s="1"/>
  <c r="Q20" i="40"/>
  <c r="Q19" i="40" s="1"/>
  <c r="Q20" i="49"/>
  <c r="Q19" i="49" s="1"/>
  <c r="AD15" i="51"/>
  <c r="S65" i="51" s="1"/>
  <c r="S22" i="49" s="1"/>
  <c r="Q19" i="43"/>
  <c r="AD8" i="51"/>
  <c r="R58" i="51"/>
  <c r="R22" i="43" s="1"/>
  <c r="R20" i="43" s="1"/>
  <c r="AD12" i="51"/>
  <c r="R62" i="51"/>
  <c r="R22" i="46" s="1"/>
  <c r="AD14" i="51"/>
  <c r="R64" i="51"/>
  <c r="R22" i="48" s="1"/>
  <c r="R20" i="48" s="1"/>
  <c r="R19" i="48" s="1"/>
  <c r="AE4" i="51"/>
  <c r="S54" i="51"/>
  <c r="S22" i="1" s="1"/>
  <c r="AD10" i="51"/>
  <c r="R60" i="51"/>
  <c r="R22" i="44" s="1"/>
  <c r="R20" i="44" s="1"/>
  <c r="R19" i="44" s="1"/>
  <c r="O19" i="32"/>
  <c r="P19" i="42"/>
  <c r="Q57" i="51"/>
  <c r="Q22" i="42" s="1"/>
  <c r="Q20" i="42" s="1"/>
  <c r="AC7" i="51"/>
  <c r="M19" i="1"/>
  <c r="N20" i="1"/>
  <c r="P22" i="32"/>
  <c r="P20" i="32" s="1"/>
  <c r="P66" i="51"/>
  <c r="Q55" i="51"/>
  <c r="AC5" i="51"/>
  <c r="AB16" i="51"/>
  <c r="AD6" i="51" l="1"/>
  <c r="S56" i="51" s="1"/>
  <c r="S22" i="41" s="1"/>
  <c r="S20" i="41" s="1"/>
  <c r="S19" i="41" s="1"/>
  <c r="AD9" i="51"/>
  <c r="S59" i="51" s="1"/>
  <c r="S22" i="40" s="1"/>
  <c r="R20" i="47"/>
  <c r="R19" i="47" s="1"/>
  <c r="AD11" i="51"/>
  <c r="S61" i="51" s="1"/>
  <c r="S22" i="45" s="1"/>
  <c r="S20" i="45" s="1"/>
  <c r="S19" i="45" s="1"/>
  <c r="AD13" i="51"/>
  <c r="S63" i="51" s="1"/>
  <c r="S22" i="47" s="1"/>
  <c r="R20" i="46"/>
  <c r="R19" i="46" s="1"/>
  <c r="R20" i="40"/>
  <c r="R19" i="40" s="1"/>
  <c r="R20" i="49"/>
  <c r="R19" i="49" s="1"/>
  <c r="AE13" i="51"/>
  <c r="T63" i="51" s="1"/>
  <c r="T22" i="47" s="1"/>
  <c r="AE15" i="51"/>
  <c r="T65" i="51" s="1"/>
  <c r="T22" i="49" s="1"/>
  <c r="R19" i="43"/>
  <c r="AE10" i="51"/>
  <c r="S60" i="51"/>
  <c r="S22" i="44" s="1"/>
  <c r="S20" i="44" s="1"/>
  <c r="S19" i="44" s="1"/>
  <c r="AF4" i="51"/>
  <c r="T54" i="51"/>
  <c r="T22" i="1" s="1"/>
  <c r="AE14" i="51"/>
  <c r="S64" i="51"/>
  <c r="S22" i="48" s="1"/>
  <c r="S20" i="48" s="1"/>
  <c r="S19" i="48" s="1"/>
  <c r="AE12" i="51"/>
  <c r="S62" i="51"/>
  <c r="S22" i="46" s="1"/>
  <c r="AE8" i="51"/>
  <c r="S58" i="51"/>
  <c r="S22" i="43" s="1"/>
  <c r="S20" i="43" s="1"/>
  <c r="P19" i="32"/>
  <c r="Q19" i="42"/>
  <c r="R55" i="51"/>
  <c r="AD5" i="51"/>
  <c r="AC16" i="51"/>
  <c r="N19" i="1"/>
  <c r="O20" i="1"/>
  <c r="R57" i="51"/>
  <c r="R22" i="42" s="1"/>
  <c r="R20" i="42" s="1"/>
  <c r="AD7" i="51"/>
  <c r="Q22" i="32"/>
  <c r="Q20" i="32" s="1"/>
  <c r="Q66" i="51"/>
  <c r="S20" i="47" l="1"/>
  <c r="S19" i="47" s="1"/>
  <c r="AE6" i="51"/>
  <c r="T56" i="51" s="1"/>
  <c r="T22" i="41" s="1"/>
  <c r="T20" i="41" s="1"/>
  <c r="T19" i="41" s="1"/>
  <c r="AE9" i="51"/>
  <c r="T59" i="51" s="1"/>
  <c r="T22" i="40" s="1"/>
  <c r="AE11" i="51"/>
  <c r="T61" i="51" s="1"/>
  <c r="T22" i="45" s="1"/>
  <c r="T20" i="45" s="1"/>
  <c r="T19" i="45" s="1"/>
  <c r="S20" i="46"/>
  <c r="S19" i="46" s="1"/>
  <c r="S20" i="40"/>
  <c r="S19" i="40" s="1"/>
  <c r="S20" i="49"/>
  <c r="S19" i="49" s="1"/>
  <c r="AF13" i="51"/>
  <c r="U63" i="51" s="1"/>
  <c r="U22" i="47" s="1"/>
  <c r="AF15" i="51"/>
  <c r="U65" i="51" s="1"/>
  <c r="U22" i="49" s="1"/>
  <c r="S19" i="43"/>
  <c r="AF8" i="51"/>
  <c r="T58" i="51"/>
  <c r="T22" i="43" s="1"/>
  <c r="T20" i="43" s="1"/>
  <c r="AF12" i="51"/>
  <c r="T62" i="51"/>
  <c r="T22" i="46" s="1"/>
  <c r="AF14" i="51"/>
  <c r="T64" i="51"/>
  <c r="T22" i="48" s="1"/>
  <c r="T20" i="48" s="1"/>
  <c r="T19" i="48" s="1"/>
  <c r="AG4" i="51"/>
  <c r="U54" i="51"/>
  <c r="U22" i="1" s="1"/>
  <c r="AF10" i="51"/>
  <c r="T60" i="51"/>
  <c r="T22" i="44" s="1"/>
  <c r="T20" i="44" s="1"/>
  <c r="T19" i="44" s="1"/>
  <c r="Q19" i="32"/>
  <c r="R19" i="42"/>
  <c r="S57" i="51"/>
  <c r="S22" i="42" s="1"/>
  <c r="S20" i="42" s="1"/>
  <c r="AE7" i="51"/>
  <c r="O19" i="1"/>
  <c r="P20" i="1"/>
  <c r="R22" i="32"/>
  <c r="R20" i="32" s="1"/>
  <c r="R66" i="51"/>
  <c r="S55" i="51"/>
  <c r="AE5" i="51"/>
  <c r="AD16" i="51"/>
  <c r="AF9" i="51" l="1"/>
  <c r="U59" i="51" s="1"/>
  <c r="U22" i="40" s="1"/>
  <c r="T20" i="47"/>
  <c r="T19" i="47" s="1"/>
  <c r="AF6" i="51"/>
  <c r="U56" i="51" s="1"/>
  <c r="U22" i="41" s="1"/>
  <c r="U20" i="41" s="1"/>
  <c r="U19" i="41" s="1"/>
  <c r="U20" i="47"/>
  <c r="U19" i="47" s="1"/>
  <c r="T20" i="46"/>
  <c r="T19" i="46" s="1"/>
  <c r="AF11" i="51"/>
  <c r="U61" i="51" s="1"/>
  <c r="U22" i="45" s="1"/>
  <c r="U20" i="45" s="1"/>
  <c r="U19" i="45" s="1"/>
  <c r="T20" i="40"/>
  <c r="T19" i="40" s="1"/>
  <c r="T20" i="49"/>
  <c r="T19" i="49" s="1"/>
  <c r="AG15" i="51"/>
  <c r="O32" i="51" s="1"/>
  <c r="AG13" i="51"/>
  <c r="V63" i="51" s="1"/>
  <c r="V22" i="47" s="1"/>
  <c r="AG9" i="51"/>
  <c r="BW9" i="51" s="1"/>
  <c r="T19" i="43"/>
  <c r="AG10" i="51"/>
  <c r="U60" i="51"/>
  <c r="U22" i="44" s="1"/>
  <c r="U20" i="44" s="1"/>
  <c r="U19" i="44" s="1"/>
  <c r="AH4" i="51"/>
  <c r="O21" i="51"/>
  <c r="V54" i="51"/>
  <c r="V22" i="1" s="1"/>
  <c r="BW4" i="51"/>
  <c r="AG14" i="51"/>
  <c r="U64" i="51"/>
  <c r="U22" i="48" s="1"/>
  <c r="U20" i="48" s="1"/>
  <c r="U19" i="48" s="1"/>
  <c r="AG12" i="51"/>
  <c r="U62" i="51"/>
  <c r="U22" i="46" s="1"/>
  <c r="AG8" i="51"/>
  <c r="U58" i="51"/>
  <c r="U22" i="43" s="1"/>
  <c r="U20" i="43" s="1"/>
  <c r="R19" i="32"/>
  <c r="S19" i="42"/>
  <c r="T55" i="51"/>
  <c r="AF5" i="51"/>
  <c r="AE16" i="51"/>
  <c r="P19" i="1"/>
  <c r="Q20" i="1"/>
  <c r="T57" i="51"/>
  <c r="T22" i="42" s="1"/>
  <c r="T20" i="42" s="1"/>
  <c r="AF7" i="51"/>
  <c r="S22" i="32"/>
  <c r="S20" i="32" s="1"/>
  <c r="S66" i="51"/>
  <c r="AG6" i="51" l="1"/>
  <c r="O23" i="51" s="1"/>
  <c r="U20" i="46"/>
  <c r="U19" i="46" s="1"/>
  <c r="V20" i="47"/>
  <c r="V19" i="47" s="1"/>
  <c r="AG11" i="51"/>
  <c r="BW11" i="51" s="1"/>
  <c r="AH13" i="51"/>
  <c r="W63" i="51" s="1"/>
  <c r="W22" i="47" s="1"/>
  <c r="U20" i="40"/>
  <c r="U19" i="40" s="1"/>
  <c r="U20" i="49"/>
  <c r="U19" i="49" s="1"/>
  <c r="O26" i="51"/>
  <c r="V65" i="51"/>
  <c r="V22" i="49" s="1"/>
  <c r="BW15" i="51"/>
  <c r="BW13" i="51"/>
  <c r="O30" i="51"/>
  <c r="AH9" i="51"/>
  <c r="W59" i="51" s="1"/>
  <c r="W22" i="40" s="1"/>
  <c r="V59" i="51"/>
  <c r="V22" i="40" s="1"/>
  <c r="AH15" i="51"/>
  <c r="W65" i="51" s="1"/>
  <c r="W22" i="49" s="1"/>
  <c r="U19" i="43"/>
  <c r="BW8" i="51"/>
  <c r="O25" i="51"/>
  <c r="V58" i="51"/>
  <c r="V22" i="43" s="1"/>
  <c r="V20" i="43" s="1"/>
  <c r="AH8" i="51"/>
  <c r="AH12" i="51"/>
  <c r="BW12" i="51"/>
  <c r="V62" i="51"/>
  <c r="V22" i="46" s="1"/>
  <c r="O29" i="51"/>
  <c r="AH14" i="51"/>
  <c r="BW14" i="51"/>
  <c r="V64" i="51"/>
  <c r="V22" i="48" s="1"/>
  <c r="V20" i="48" s="1"/>
  <c r="V19" i="48" s="1"/>
  <c r="O31" i="51"/>
  <c r="AI4" i="51"/>
  <c r="W54" i="51"/>
  <c r="W22" i="1" s="1"/>
  <c r="AH10" i="51"/>
  <c r="O27" i="51"/>
  <c r="V60" i="51"/>
  <c r="V22" i="44" s="1"/>
  <c r="V20" i="44" s="1"/>
  <c r="V19" i="44" s="1"/>
  <c r="BW10" i="51"/>
  <c r="S19" i="32"/>
  <c r="T19" i="42"/>
  <c r="U57" i="51"/>
  <c r="U22" i="42" s="1"/>
  <c r="U20" i="42" s="1"/>
  <c r="AG7" i="51"/>
  <c r="R20" i="1"/>
  <c r="Q19" i="1"/>
  <c r="T22" i="32"/>
  <c r="T20" i="32" s="1"/>
  <c r="T66" i="51"/>
  <c r="U55" i="51"/>
  <c r="AG5" i="51"/>
  <c r="AF16" i="51"/>
  <c r="AH11" i="51" l="1"/>
  <c r="W61" i="51" s="1"/>
  <c r="W22" i="45" s="1"/>
  <c r="AH6" i="51"/>
  <c r="W56" i="51" s="1"/>
  <c r="W22" i="41" s="1"/>
  <c r="V56" i="51"/>
  <c r="V22" i="41" s="1"/>
  <c r="V20" i="41" s="1"/>
  <c r="V19" i="41" s="1"/>
  <c r="BW6" i="51"/>
  <c r="W20" i="47"/>
  <c r="W19" i="47" s="1"/>
  <c r="V20" i="46"/>
  <c r="V19" i="46" s="1"/>
  <c r="V61" i="51"/>
  <c r="V22" i="45" s="1"/>
  <c r="V20" i="45" s="1"/>
  <c r="V19" i="45" s="1"/>
  <c r="O28" i="51"/>
  <c r="V20" i="40"/>
  <c r="V19" i="40" s="1"/>
  <c r="AI13" i="51"/>
  <c r="X63" i="51" s="1"/>
  <c r="X22" i="47" s="1"/>
  <c r="V20" i="49"/>
  <c r="V19" i="49" s="1"/>
  <c r="V19" i="43"/>
  <c r="W60" i="51"/>
  <c r="W22" i="44" s="1"/>
  <c r="W20" i="44" s="1"/>
  <c r="W19" i="44" s="1"/>
  <c r="AI10" i="51"/>
  <c r="AJ4" i="51"/>
  <c r="X54" i="51"/>
  <c r="X22" i="1" s="1"/>
  <c r="W64" i="51"/>
  <c r="W22" i="48" s="1"/>
  <c r="W20" i="48" s="1"/>
  <c r="W19" i="48" s="1"/>
  <c r="AI14" i="51"/>
  <c r="AI12" i="51"/>
  <c r="W62" i="51"/>
  <c r="W22" i="46" s="1"/>
  <c r="AI8" i="51"/>
  <c r="W58" i="51"/>
  <c r="W22" i="43" s="1"/>
  <c r="W20" i="43" s="1"/>
  <c r="AI15" i="51"/>
  <c r="X65" i="51" s="1"/>
  <c r="X22" i="49" s="1"/>
  <c r="AI9" i="51"/>
  <c r="T19" i="32"/>
  <c r="U19" i="42"/>
  <c r="V55" i="51"/>
  <c r="AH5" i="51"/>
  <c r="BW5" i="51"/>
  <c r="AG16" i="51"/>
  <c r="O22" i="51"/>
  <c r="V57" i="51"/>
  <c r="V22" i="42" s="1"/>
  <c r="V20" i="42" s="1"/>
  <c r="AH7" i="51"/>
  <c r="BW7" i="51"/>
  <c r="O24" i="51"/>
  <c r="U22" i="32"/>
  <c r="U20" i="32" s="1"/>
  <c r="U66" i="51"/>
  <c r="R19" i="1"/>
  <c r="S20" i="1"/>
  <c r="AI11" i="51" l="1"/>
  <c r="X61" i="51" s="1"/>
  <c r="X22" i="45" s="1"/>
  <c r="W20" i="41"/>
  <c r="W19" i="41" s="1"/>
  <c r="AI6" i="51"/>
  <c r="AJ6" i="51" s="1"/>
  <c r="Y56" i="51" s="1"/>
  <c r="Y22" i="41" s="1"/>
  <c r="X20" i="47"/>
  <c r="X19" i="47" s="1"/>
  <c r="W20" i="46"/>
  <c r="W19" i="46" s="1"/>
  <c r="W20" i="45"/>
  <c r="W19" i="45" s="1"/>
  <c r="W20" i="40"/>
  <c r="W19" i="40" s="1"/>
  <c r="AJ13" i="51"/>
  <c r="Y63" i="51" s="1"/>
  <c r="Y22" i="47" s="1"/>
  <c r="W20" i="49"/>
  <c r="W19" i="49" s="1"/>
  <c r="AJ15" i="51"/>
  <c r="Y65" i="51" s="1"/>
  <c r="Y22" i="49" s="1"/>
  <c r="AJ9" i="51"/>
  <c r="Y59" i="51" s="1"/>
  <c r="Y22" i="40" s="1"/>
  <c r="X59" i="51"/>
  <c r="X22" i="40" s="1"/>
  <c r="W19" i="43"/>
  <c r="X58" i="51"/>
  <c r="X22" i="43" s="1"/>
  <c r="X20" i="43" s="1"/>
  <c r="AJ8" i="51"/>
  <c r="X62" i="51"/>
  <c r="X22" i="46" s="1"/>
  <c r="AJ12" i="51"/>
  <c r="AK4" i="51"/>
  <c r="Y54" i="51"/>
  <c r="Y22" i="1" s="1"/>
  <c r="AJ14" i="51"/>
  <c r="X64" i="51"/>
  <c r="X22" i="48" s="1"/>
  <c r="X20" i="48" s="1"/>
  <c r="X19" i="48" s="1"/>
  <c r="AJ10" i="51"/>
  <c r="X60" i="51"/>
  <c r="X22" i="44" s="1"/>
  <c r="X20" i="44" s="1"/>
  <c r="X19" i="44" s="1"/>
  <c r="U19" i="32"/>
  <c r="V19" i="42"/>
  <c r="T20" i="1"/>
  <c r="S19" i="1"/>
  <c r="W57" i="51"/>
  <c r="W22" i="42" s="1"/>
  <c r="W20" i="42" s="1"/>
  <c r="AI7" i="51"/>
  <c r="V22" i="32"/>
  <c r="V20" i="32" s="1"/>
  <c r="V66" i="51"/>
  <c r="W55" i="51"/>
  <c r="AI5" i="51"/>
  <c r="AH16" i="51"/>
  <c r="AJ11" i="51" l="1"/>
  <c r="Y61" i="51" s="1"/>
  <c r="Y22" i="45" s="1"/>
  <c r="X20" i="46"/>
  <c r="X19" i="46" s="1"/>
  <c r="X56" i="51"/>
  <c r="X22" i="41" s="1"/>
  <c r="X20" i="41" s="1"/>
  <c r="X19" i="41" s="1"/>
  <c r="Y20" i="47"/>
  <c r="Y19" i="47" s="1"/>
  <c r="AK6" i="51"/>
  <c r="Z56" i="51" s="1"/>
  <c r="Z22" i="41" s="1"/>
  <c r="X20" i="45"/>
  <c r="X19" i="45" s="1"/>
  <c r="X20" i="40"/>
  <c r="X19" i="40" s="1"/>
  <c r="X20" i="49"/>
  <c r="X19" i="49" s="1"/>
  <c r="AK13" i="51"/>
  <c r="Z63" i="51" s="1"/>
  <c r="Z22" i="47" s="1"/>
  <c r="AK9" i="51"/>
  <c r="Z59" i="51" s="1"/>
  <c r="Z22" i="40" s="1"/>
  <c r="AK15" i="51"/>
  <c r="Z65" i="51" s="1"/>
  <c r="Z22" i="49" s="1"/>
  <c r="X19" i="43"/>
  <c r="Y60" i="51"/>
  <c r="Y22" i="44" s="1"/>
  <c r="Y20" i="44" s="1"/>
  <c r="Y19" i="44" s="1"/>
  <c r="AK10" i="51"/>
  <c r="Y64" i="51"/>
  <c r="Y22" i="48" s="1"/>
  <c r="Y20" i="48" s="1"/>
  <c r="Y19" i="48" s="1"/>
  <c r="AK14" i="51"/>
  <c r="Z54" i="51"/>
  <c r="Z22" i="1" s="1"/>
  <c r="AL4" i="51"/>
  <c r="AK12" i="51"/>
  <c r="Y62" i="51"/>
  <c r="Y22" i="46" s="1"/>
  <c r="AK8" i="51"/>
  <c r="Y58" i="51"/>
  <c r="Y22" i="43" s="1"/>
  <c r="Y20" i="43" s="1"/>
  <c r="V19" i="32"/>
  <c r="W19" i="42"/>
  <c r="X55" i="51"/>
  <c r="AJ5" i="51"/>
  <c r="AI16" i="51"/>
  <c r="AJ7" i="51"/>
  <c r="X57" i="51"/>
  <c r="X22" i="42" s="1"/>
  <c r="X20" i="42" s="1"/>
  <c r="W22" i="32"/>
  <c r="W20" i="32" s="1"/>
  <c r="W66" i="51"/>
  <c r="T19" i="1"/>
  <c r="U20" i="1"/>
  <c r="AK11" i="51" l="1"/>
  <c r="Z61" i="51" s="1"/>
  <c r="Z22" i="45" s="1"/>
  <c r="Y20" i="46"/>
  <c r="Y19" i="46" s="1"/>
  <c r="Y20" i="45"/>
  <c r="Y19" i="45" s="1"/>
  <c r="Y20" i="41"/>
  <c r="Y19" i="41" s="1"/>
  <c r="Z20" i="47"/>
  <c r="Z19" i="47" s="1"/>
  <c r="Y20" i="40"/>
  <c r="Y19" i="40" s="1"/>
  <c r="Y20" i="49"/>
  <c r="Y19" i="49" s="1"/>
  <c r="AL9" i="51"/>
  <c r="AA59" i="51" s="1"/>
  <c r="AA22" i="40" s="1"/>
  <c r="AL15" i="51"/>
  <c r="AA65" i="51" s="1"/>
  <c r="AA22" i="49" s="1"/>
  <c r="AL13" i="51"/>
  <c r="AA63" i="51" s="1"/>
  <c r="AA22" i="47" s="1"/>
  <c r="AL6" i="51"/>
  <c r="AA56" i="51" s="1"/>
  <c r="AA22" i="41" s="1"/>
  <c r="Y19" i="43"/>
  <c r="Z58" i="51"/>
  <c r="Z22" i="43" s="1"/>
  <c r="Z20" i="43" s="1"/>
  <c r="AL8" i="51"/>
  <c r="Z62" i="51"/>
  <c r="Z22" i="46" s="1"/>
  <c r="AL12" i="51"/>
  <c r="AA54" i="51"/>
  <c r="AA22" i="1" s="1"/>
  <c r="AM4" i="51"/>
  <c r="Z64" i="51"/>
  <c r="Z22" i="48" s="1"/>
  <c r="Z20" i="48" s="1"/>
  <c r="Z19" i="48" s="1"/>
  <c r="AL14" i="51"/>
  <c r="Z60" i="51"/>
  <c r="Z22" i="44" s="1"/>
  <c r="Z20" i="44" s="1"/>
  <c r="Z19" i="44" s="1"/>
  <c r="AL10" i="51"/>
  <c r="X19" i="42"/>
  <c r="W19" i="32"/>
  <c r="U19" i="1"/>
  <c r="V20" i="1"/>
  <c r="X22" i="32"/>
  <c r="X20" i="32" s="1"/>
  <c r="X66" i="51"/>
  <c r="Y57" i="51"/>
  <c r="Y22" i="42" s="1"/>
  <c r="Y20" i="42" s="1"/>
  <c r="AK7" i="51"/>
  <c r="Y55" i="51"/>
  <c r="AK5" i="51"/>
  <c r="AJ16" i="51"/>
  <c r="AM15" i="51" l="1"/>
  <c r="AB65" i="51" s="1"/>
  <c r="AB22" i="49" s="1"/>
  <c r="Z20" i="46"/>
  <c r="Z19" i="46" s="1"/>
  <c r="AL11" i="51"/>
  <c r="AA61" i="51" s="1"/>
  <c r="AA22" i="45" s="1"/>
  <c r="Z20" i="41"/>
  <c r="Z19" i="41" s="1"/>
  <c r="Z20" i="45"/>
  <c r="Z19" i="45" s="1"/>
  <c r="AA20" i="47"/>
  <c r="AA19" i="47" s="1"/>
  <c r="AM6" i="51"/>
  <c r="AB56" i="51" s="1"/>
  <c r="AB22" i="41" s="1"/>
  <c r="AA20" i="41"/>
  <c r="AA19" i="41" s="1"/>
  <c r="Z20" i="40"/>
  <c r="Z19" i="40" s="1"/>
  <c r="Z20" i="49"/>
  <c r="Z19" i="49" s="1"/>
  <c r="AA20" i="40"/>
  <c r="AA19" i="40" s="1"/>
  <c r="AM9" i="51"/>
  <c r="AB59" i="51" s="1"/>
  <c r="AB22" i="40" s="1"/>
  <c r="AM11" i="51"/>
  <c r="AB61" i="51" s="1"/>
  <c r="AB22" i="45" s="1"/>
  <c r="AM13" i="51"/>
  <c r="AB63" i="51" s="1"/>
  <c r="AB22" i="47" s="1"/>
  <c r="AB20" i="47" s="1"/>
  <c r="Z19" i="43"/>
  <c r="AM10" i="51"/>
  <c r="AA60" i="51"/>
  <c r="AA22" i="44" s="1"/>
  <c r="AA20" i="44" s="1"/>
  <c r="AA19" i="44" s="1"/>
  <c r="AM14" i="51"/>
  <c r="AA64" i="51"/>
  <c r="AA22" i="48" s="1"/>
  <c r="AA20" i="48" s="1"/>
  <c r="AA19" i="48" s="1"/>
  <c r="AN4" i="51"/>
  <c r="AB54" i="51"/>
  <c r="AB22" i="1" s="1"/>
  <c r="AA62" i="51"/>
  <c r="AA22" i="46" s="1"/>
  <c r="AM12" i="51"/>
  <c r="AM8" i="51"/>
  <c r="AA58" i="51"/>
  <c r="AA22" i="43" s="1"/>
  <c r="AA20" i="43" s="1"/>
  <c r="Y19" i="42"/>
  <c r="X19" i="32"/>
  <c r="Z55" i="51"/>
  <c r="AL5" i="51"/>
  <c r="AK16" i="51"/>
  <c r="Z57" i="51"/>
  <c r="Z22" i="42" s="1"/>
  <c r="Z20" i="42" s="1"/>
  <c r="AL7" i="51"/>
  <c r="V19" i="1"/>
  <c r="W20" i="1"/>
  <c r="Y22" i="32"/>
  <c r="Y20" i="32" s="1"/>
  <c r="Y66" i="51"/>
  <c r="AA20" i="46" l="1"/>
  <c r="AA19" i="46" s="1"/>
  <c r="AN15" i="51"/>
  <c r="AC65" i="51" s="1"/>
  <c r="AC22" i="49" s="1"/>
  <c r="AA20" i="45"/>
  <c r="AA19" i="45" s="1"/>
  <c r="AN9" i="51"/>
  <c r="AC59" i="51" s="1"/>
  <c r="AC22" i="40" s="1"/>
  <c r="AN6" i="51"/>
  <c r="AC56" i="51" s="1"/>
  <c r="AC22" i="41" s="1"/>
  <c r="AB20" i="41"/>
  <c r="AB19" i="41" s="1"/>
  <c r="AA20" i="49"/>
  <c r="AA19" i="49" s="1"/>
  <c r="AB20" i="40"/>
  <c r="AB19" i="40" s="1"/>
  <c r="AN13" i="51"/>
  <c r="AC63" i="51" s="1"/>
  <c r="AC22" i="47" s="1"/>
  <c r="AC20" i="47" s="1"/>
  <c r="AN11" i="51"/>
  <c r="AC61" i="51" s="1"/>
  <c r="AC22" i="45" s="1"/>
  <c r="AA19" i="43"/>
  <c r="AB58" i="51"/>
  <c r="AB22" i="43" s="1"/>
  <c r="AB20" i="43" s="1"/>
  <c r="AN8" i="51"/>
  <c r="AO4" i="51"/>
  <c r="AC54" i="51"/>
  <c r="AC22" i="1" s="1"/>
  <c r="AB64" i="51"/>
  <c r="AB22" i="48" s="1"/>
  <c r="AB20" i="48" s="1"/>
  <c r="AB19" i="48" s="1"/>
  <c r="AN14" i="51"/>
  <c r="AB60" i="51"/>
  <c r="AB22" i="44" s="1"/>
  <c r="AB20" i="44" s="1"/>
  <c r="AB19" i="44" s="1"/>
  <c r="AN10" i="51"/>
  <c r="AN12" i="51"/>
  <c r="AB62" i="51"/>
  <c r="AB22" i="46" s="1"/>
  <c r="AB20" i="46" s="1"/>
  <c r="AB19" i="46" s="1"/>
  <c r="Y19" i="32"/>
  <c r="Z19" i="42"/>
  <c r="W19" i="1"/>
  <c r="X20" i="1"/>
  <c r="AA57" i="51"/>
  <c r="AA22" i="42" s="1"/>
  <c r="AA20" i="42" s="1"/>
  <c r="AM7" i="51"/>
  <c r="Z22" i="32"/>
  <c r="Z20" i="32" s="1"/>
  <c r="Z66" i="51"/>
  <c r="AA55" i="51"/>
  <c r="AM5" i="51"/>
  <c r="AL16" i="51"/>
  <c r="AB19" i="47"/>
  <c r="AO9" i="51" l="1"/>
  <c r="AB20" i="45"/>
  <c r="AB19" i="45" s="1"/>
  <c r="AC20" i="41"/>
  <c r="AC19" i="41" s="1"/>
  <c r="AO11" i="51"/>
  <c r="AD61" i="51" s="1"/>
  <c r="AD22" i="45" s="1"/>
  <c r="AO6" i="51"/>
  <c r="AD56" i="51" s="1"/>
  <c r="AD22" i="41" s="1"/>
  <c r="AD20" i="41" s="1"/>
  <c r="AD19" i="41" s="1"/>
  <c r="AB20" i="49"/>
  <c r="AB19" i="49" s="1"/>
  <c r="AC20" i="40"/>
  <c r="AC19" i="40" s="1"/>
  <c r="AO15" i="51"/>
  <c r="AD65" i="51" s="1"/>
  <c r="AD22" i="49" s="1"/>
  <c r="AO13" i="51"/>
  <c r="AD63" i="51" s="1"/>
  <c r="AD22" i="47" s="1"/>
  <c r="AD20" i="47" s="1"/>
  <c r="AB19" i="43"/>
  <c r="AO12" i="51"/>
  <c r="AC62" i="51"/>
  <c r="AC22" i="46" s="1"/>
  <c r="AC20" i="46" s="1"/>
  <c r="AC19" i="46" s="1"/>
  <c r="AP4" i="51"/>
  <c r="AD54" i="51"/>
  <c r="AD22" i="1" s="1"/>
  <c r="AC60" i="51"/>
  <c r="AC22" i="44" s="1"/>
  <c r="AC20" i="44" s="1"/>
  <c r="AC19" i="44" s="1"/>
  <c r="AO10" i="51"/>
  <c r="AC64" i="51"/>
  <c r="AC22" i="48" s="1"/>
  <c r="AC20" i="48" s="1"/>
  <c r="AC19" i="48" s="1"/>
  <c r="AO14" i="51"/>
  <c r="AC58" i="51"/>
  <c r="AC22" i="43" s="1"/>
  <c r="AC20" i="43" s="1"/>
  <c r="AO8" i="51"/>
  <c r="AD59" i="51"/>
  <c r="AD22" i="40" s="1"/>
  <c r="Z19" i="32"/>
  <c r="AA19" i="42"/>
  <c r="AB55" i="51"/>
  <c r="AN5" i="51"/>
  <c r="AM16" i="51"/>
  <c r="AB57" i="51"/>
  <c r="AB22" i="42" s="1"/>
  <c r="AB20" i="42" s="1"/>
  <c r="AN7" i="51"/>
  <c r="Y20" i="1"/>
  <c r="X19" i="1"/>
  <c r="AA22" i="32"/>
  <c r="AA20" i="32" s="1"/>
  <c r="AA66" i="51"/>
  <c r="AC19" i="47"/>
  <c r="AC20" i="45" l="1"/>
  <c r="AC19" i="45" s="1"/>
  <c r="AP11" i="51"/>
  <c r="AE61" i="51" s="1"/>
  <c r="AE22" i="45" s="1"/>
  <c r="AC20" i="49"/>
  <c r="AC19" i="49" s="1"/>
  <c r="AP13" i="51"/>
  <c r="AE63" i="51" s="1"/>
  <c r="AE22" i="47" s="1"/>
  <c r="AE20" i="47" s="1"/>
  <c r="AD20" i="40"/>
  <c r="AD19" i="40" s="1"/>
  <c r="AP9" i="51"/>
  <c r="AE59" i="51" s="1"/>
  <c r="AE22" i="40" s="1"/>
  <c r="AP6" i="51"/>
  <c r="AE56" i="51" s="1"/>
  <c r="AE22" i="41" s="1"/>
  <c r="AE20" i="41" s="1"/>
  <c r="AE19" i="41" s="1"/>
  <c r="AP15" i="51"/>
  <c r="AC19" i="43"/>
  <c r="AQ4" i="51"/>
  <c r="AE54" i="51"/>
  <c r="AE22" i="1" s="1"/>
  <c r="AD62" i="51"/>
  <c r="AD22" i="46" s="1"/>
  <c r="AD20" i="46" s="1"/>
  <c r="AD19" i="46" s="1"/>
  <c r="AP12" i="51"/>
  <c r="AP8" i="51"/>
  <c r="AD58" i="51"/>
  <c r="AD22" i="43" s="1"/>
  <c r="AD20" i="43" s="1"/>
  <c r="AP14" i="51"/>
  <c r="AD64" i="51"/>
  <c r="AD22" i="48" s="1"/>
  <c r="AD20" i="48" s="1"/>
  <c r="AD19" i="48" s="1"/>
  <c r="AP10" i="51"/>
  <c r="AD60" i="51"/>
  <c r="AD22" i="44" s="1"/>
  <c r="AD20" i="44" s="1"/>
  <c r="AD19" i="44" s="1"/>
  <c r="AA19" i="32"/>
  <c r="AB19" i="42"/>
  <c r="AC57" i="51"/>
  <c r="AC22" i="42" s="1"/>
  <c r="AC20" i="42" s="1"/>
  <c r="AO7" i="51"/>
  <c r="AB22" i="32"/>
  <c r="AB20" i="32" s="1"/>
  <c r="AB66" i="51"/>
  <c r="Y19" i="1"/>
  <c r="Z20" i="1"/>
  <c r="AC55" i="51"/>
  <c r="AO5" i="51"/>
  <c r="AN16" i="51"/>
  <c r="AD19" i="47"/>
  <c r="AQ9" i="51" l="1"/>
  <c r="AD20" i="45"/>
  <c r="AD19" i="45" s="1"/>
  <c r="AD20" i="49"/>
  <c r="AD19" i="49" s="1"/>
  <c r="AQ6" i="51"/>
  <c r="AF56" i="51" s="1"/>
  <c r="AF22" i="41" s="1"/>
  <c r="AF20" i="41" s="1"/>
  <c r="AF19" i="41" s="1"/>
  <c r="AE20" i="40"/>
  <c r="AE19" i="40" s="1"/>
  <c r="AQ15" i="51"/>
  <c r="BX15" i="51" s="1"/>
  <c r="AE65" i="51"/>
  <c r="AE22" i="49" s="1"/>
  <c r="AQ13" i="51"/>
  <c r="BX13" i="51" s="1"/>
  <c r="AQ11" i="51"/>
  <c r="BX11" i="51" s="1"/>
  <c r="AD19" i="43"/>
  <c r="AQ10" i="51"/>
  <c r="AE60" i="51"/>
  <c r="AE22" i="44" s="1"/>
  <c r="AE20" i="44" s="1"/>
  <c r="AE19" i="44" s="1"/>
  <c r="AQ14" i="51"/>
  <c r="AE64" i="51"/>
  <c r="AE22" i="48" s="1"/>
  <c r="AE20" i="48" s="1"/>
  <c r="AE19" i="48" s="1"/>
  <c r="AQ8" i="51"/>
  <c r="AE58" i="51"/>
  <c r="AE22" i="43" s="1"/>
  <c r="AE20" i="43" s="1"/>
  <c r="BX4" i="51"/>
  <c r="P21" i="51"/>
  <c r="AF54" i="51"/>
  <c r="AF22" i="1" s="1"/>
  <c r="AR4" i="51"/>
  <c r="AR9" i="51" s="1"/>
  <c r="AQ12" i="51"/>
  <c r="AE62" i="51"/>
  <c r="AE22" i="46" s="1"/>
  <c r="AE20" i="46" s="1"/>
  <c r="AE19" i="46" s="1"/>
  <c r="AF59" i="51"/>
  <c r="AF22" i="40" s="1"/>
  <c r="P26" i="51"/>
  <c r="BX9" i="51"/>
  <c r="AC19" i="42"/>
  <c r="AB19" i="32"/>
  <c r="AD55" i="51"/>
  <c r="AP5" i="51"/>
  <c r="AO16" i="51"/>
  <c r="Z19" i="1"/>
  <c r="AA20" i="1"/>
  <c r="AD57" i="51"/>
  <c r="AD22" i="42" s="1"/>
  <c r="AD20" i="42" s="1"/>
  <c r="AP7" i="51"/>
  <c r="AC22" i="32"/>
  <c r="AC20" i="32" s="1"/>
  <c r="AC66" i="51"/>
  <c r="AE19" i="47"/>
  <c r="AE20" i="45" l="1"/>
  <c r="AE19" i="45" s="1"/>
  <c r="AF65" i="51"/>
  <c r="AF22" i="49" s="1"/>
  <c r="AF61" i="51"/>
  <c r="AF22" i="45" s="1"/>
  <c r="AE20" i="49"/>
  <c r="AE19" i="49" s="1"/>
  <c r="AF20" i="40"/>
  <c r="P28" i="51"/>
  <c r="BX6" i="51"/>
  <c r="P23" i="51"/>
  <c r="AR6" i="51"/>
  <c r="AG56" i="51" s="1"/>
  <c r="AG22" i="41" s="1"/>
  <c r="AG20" i="41" s="1"/>
  <c r="AG19" i="41" s="1"/>
  <c r="AR11" i="51"/>
  <c r="AG61" i="51" s="1"/>
  <c r="AG22" i="45" s="1"/>
  <c r="AF63" i="51"/>
  <c r="AF22" i="47" s="1"/>
  <c r="AF20" i="47" s="1"/>
  <c r="AF19" i="47" s="1"/>
  <c r="AR15" i="51"/>
  <c r="AG65" i="51" s="1"/>
  <c r="AG22" i="49" s="1"/>
  <c r="AR13" i="51"/>
  <c r="AG63" i="51" s="1"/>
  <c r="AG22" i="47" s="1"/>
  <c r="P32" i="51"/>
  <c r="P30" i="51"/>
  <c r="AE19" i="43"/>
  <c r="BX12" i="51"/>
  <c r="P29" i="51"/>
  <c r="AR12" i="51"/>
  <c r="AF62" i="51"/>
  <c r="AF22" i="46" s="1"/>
  <c r="AF20" i="46" s="1"/>
  <c r="AF19" i="46" s="1"/>
  <c r="P25" i="51"/>
  <c r="BX8" i="51"/>
  <c r="AF58" i="51"/>
  <c r="AF22" i="43" s="1"/>
  <c r="AF20" i="43" s="1"/>
  <c r="AR8" i="51"/>
  <c r="BX14" i="51"/>
  <c r="P31" i="51"/>
  <c r="AF64" i="51"/>
  <c r="AF22" i="48" s="1"/>
  <c r="AF20" i="48" s="1"/>
  <c r="AF19" i="48" s="1"/>
  <c r="AR14" i="51"/>
  <c r="P27" i="51"/>
  <c r="BX10" i="51"/>
  <c r="AF60" i="51"/>
  <c r="AF22" i="44" s="1"/>
  <c r="AF20" i="44" s="1"/>
  <c r="AF19" i="44" s="1"/>
  <c r="AR10" i="51"/>
  <c r="AG54" i="51"/>
  <c r="AG22" i="1" s="1"/>
  <c r="AS4" i="51"/>
  <c r="AG59" i="51"/>
  <c r="AG22" i="40" s="1"/>
  <c r="AC19" i="32"/>
  <c r="AD19" i="42"/>
  <c r="AE57" i="51"/>
  <c r="AE22" i="42" s="1"/>
  <c r="AE20" i="42" s="1"/>
  <c r="AQ7" i="51"/>
  <c r="AB20" i="1"/>
  <c r="AA19" i="1"/>
  <c r="AD22" i="32"/>
  <c r="AD20" i="32" s="1"/>
  <c r="AD66" i="51"/>
  <c r="AE55" i="51"/>
  <c r="AQ5" i="51"/>
  <c r="AP16" i="51"/>
  <c r="AF19" i="40"/>
  <c r="AF20" i="45" l="1"/>
  <c r="AF19" i="45" s="1"/>
  <c r="AF20" i="49"/>
  <c r="AF19" i="49" s="1"/>
  <c r="AS6" i="51"/>
  <c r="AH56" i="51" s="1"/>
  <c r="AH22" i="41" s="1"/>
  <c r="AH20" i="41" s="1"/>
  <c r="AH19" i="41" s="1"/>
  <c r="AG20" i="47"/>
  <c r="AG19" i="47" s="1"/>
  <c r="AG20" i="40"/>
  <c r="AG19" i="40" s="1"/>
  <c r="AS15" i="51"/>
  <c r="AH65" i="51" s="1"/>
  <c r="AH22" i="49" s="1"/>
  <c r="AS9" i="51"/>
  <c r="AH59" i="51" s="1"/>
  <c r="AH22" i="40" s="1"/>
  <c r="AS13" i="51"/>
  <c r="AH63" i="51" s="1"/>
  <c r="AH22" i="47" s="1"/>
  <c r="AS11" i="51"/>
  <c r="AH61" i="51" s="1"/>
  <c r="AH22" i="45" s="1"/>
  <c r="AF19" i="43"/>
  <c r="AG62" i="51"/>
  <c r="AG22" i="46" s="1"/>
  <c r="AG20" i="46" s="1"/>
  <c r="AG19" i="46" s="1"/>
  <c r="AS12" i="51"/>
  <c r="AH54" i="51"/>
  <c r="AH22" i="1" s="1"/>
  <c r="AT4" i="51"/>
  <c r="AG60" i="51"/>
  <c r="AG22" i="44" s="1"/>
  <c r="AG20" i="44" s="1"/>
  <c r="AG19" i="44" s="1"/>
  <c r="AS10" i="51"/>
  <c r="AG64" i="51"/>
  <c r="AG22" i="48" s="1"/>
  <c r="AG20" i="48" s="1"/>
  <c r="AG19" i="48" s="1"/>
  <c r="AS14" i="51"/>
  <c r="AG58" i="51"/>
  <c r="AG22" i="43" s="1"/>
  <c r="AG20" i="43" s="1"/>
  <c r="AS8" i="51"/>
  <c r="AD19" i="32"/>
  <c r="AE19" i="42"/>
  <c r="AF55" i="51"/>
  <c r="AR5" i="51"/>
  <c r="BX5" i="51"/>
  <c r="P22" i="51"/>
  <c r="AQ16" i="51"/>
  <c r="AF57" i="51"/>
  <c r="AF22" i="42" s="1"/>
  <c r="AF20" i="42" s="1"/>
  <c r="AR7" i="51"/>
  <c r="BX7" i="51"/>
  <c r="P24" i="51"/>
  <c r="AE22" i="32"/>
  <c r="AE20" i="32" s="1"/>
  <c r="AE66" i="51"/>
  <c r="AB19" i="1"/>
  <c r="AC20" i="1"/>
  <c r="AG20" i="45" l="1"/>
  <c r="AG19" i="45" s="1"/>
  <c r="AG20" i="49"/>
  <c r="AG19" i="49" s="1"/>
  <c r="AT15" i="51"/>
  <c r="AI65" i="51" s="1"/>
  <c r="AI22" i="49" s="1"/>
  <c r="AH20" i="47"/>
  <c r="AH19" i="47" s="1"/>
  <c r="AH20" i="40"/>
  <c r="AH19" i="40" s="1"/>
  <c r="AT9" i="51"/>
  <c r="AI59" i="51" s="1"/>
  <c r="AI22" i="40" s="1"/>
  <c r="AT6" i="51"/>
  <c r="AI56" i="51" s="1"/>
  <c r="AI22" i="41" s="1"/>
  <c r="AI20" i="41" s="1"/>
  <c r="AI19" i="41" s="1"/>
  <c r="AT13" i="51"/>
  <c r="AI63" i="51" s="1"/>
  <c r="AI22" i="47" s="1"/>
  <c r="AT11" i="51"/>
  <c r="AI61" i="51" s="1"/>
  <c r="AI22" i="45" s="1"/>
  <c r="AG19" i="43"/>
  <c r="AH58" i="51"/>
  <c r="AH22" i="43" s="1"/>
  <c r="AH20" i="43" s="1"/>
  <c r="AT8" i="51"/>
  <c r="AH64" i="51"/>
  <c r="AH22" i="48" s="1"/>
  <c r="AH20" i="48" s="1"/>
  <c r="AH19" i="48" s="1"/>
  <c r="AT14" i="51"/>
  <c r="AH60" i="51"/>
  <c r="AH22" i="44" s="1"/>
  <c r="AH20" i="44" s="1"/>
  <c r="AH19" i="44" s="1"/>
  <c r="AT10" i="51"/>
  <c r="AI54" i="51"/>
  <c r="AI22" i="1" s="1"/>
  <c r="AU4" i="51"/>
  <c r="AH62" i="51"/>
  <c r="AH22" i="46" s="1"/>
  <c r="AH20" i="46" s="1"/>
  <c r="AH19" i="46" s="1"/>
  <c r="AT12" i="51"/>
  <c r="AE19" i="32"/>
  <c r="AF19" i="42"/>
  <c r="AG57" i="51"/>
  <c r="AG22" i="42" s="1"/>
  <c r="AG20" i="42" s="1"/>
  <c r="AS7" i="51"/>
  <c r="AF22" i="32"/>
  <c r="AF20" i="32" s="1"/>
  <c r="AF66" i="51"/>
  <c r="AC19" i="1"/>
  <c r="AD20" i="1"/>
  <c r="AG55" i="51"/>
  <c r="AG22" i="32" s="1"/>
  <c r="AS5" i="51"/>
  <c r="AR16" i="51"/>
  <c r="AU13" i="51" l="1"/>
  <c r="AH20" i="45"/>
  <c r="AH19" i="45" s="1"/>
  <c r="AH20" i="49"/>
  <c r="AH19" i="49" s="1"/>
  <c r="AI20" i="47"/>
  <c r="AI19" i="47" s="1"/>
  <c r="AU15" i="51"/>
  <c r="AJ65" i="51" s="1"/>
  <c r="AJ22" i="49" s="1"/>
  <c r="AI20" i="40"/>
  <c r="AI19" i="40" s="1"/>
  <c r="AI20" i="49"/>
  <c r="AI19" i="49" s="1"/>
  <c r="AU9" i="51"/>
  <c r="AJ59" i="51" s="1"/>
  <c r="AJ22" i="40" s="1"/>
  <c r="AJ20" i="40" s="1"/>
  <c r="AU11" i="51"/>
  <c r="AJ61" i="51" s="1"/>
  <c r="AJ22" i="45" s="1"/>
  <c r="AU6" i="51"/>
  <c r="AJ56" i="51" s="1"/>
  <c r="AJ22" i="41" s="1"/>
  <c r="AJ20" i="41" s="1"/>
  <c r="AJ19" i="41" s="1"/>
  <c r="AH19" i="43"/>
  <c r="AU12" i="51"/>
  <c r="AI62" i="51"/>
  <c r="AI22" i="46" s="1"/>
  <c r="AI20" i="46" s="1"/>
  <c r="AI19" i="46" s="1"/>
  <c r="AJ54" i="51"/>
  <c r="AJ22" i="1" s="1"/>
  <c r="AV4" i="51"/>
  <c r="AU10" i="51"/>
  <c r="AI60" i="51"/>
  <c r="AI22" i="44" s="1"/>
  <c r="AI20" i="44" s="1"/>
  <c r="AI19" i="44" s="1"/>
  <c r="AU14" i="51"/>
  <c r="AI64" i="51"/>
  <c r="AI22" i="48" s="1"/>
  <c r="AI20" i="48" s="1"/>
  <c r="AI19" i="48" s="1"/>
  <c r="AU8" i="51"/>
  <c r="AI58" i="51"/>
  <c r="AI22" i="43" s="1"/>
  <c r="AI20" i="43" s="1"/>
  <c r="AJ63" i="51"/>
  <c r="AJ22" i="47" s="1"/>
  <c r="AF19" i="32"/>
  <c r="AG20" i="32"/>
  <c r="AG19" i="42"/>
  <c r="AH55" i="51"/>
  <c r="AH22" i="32" s="1"/>
  <c r="AT5" i="51"/>
  <c r="AS16" i="51"/>
  <c r="AE20" i="1"/>
  <c r="AD19" i="1"/>
  <c r="AH57" i="51"/>
  <c r="AH22" i="42" s="1"/>
  <c r="AH20" i="42" s="1"/>
  <c r="AT7" i="51"/>
  <c r="AI20" i="45" l="1"/>
  <c r="AI19" i="45" s="1"/>
  <c r="AJ20" i="47"/>
  <c r="AJ19" i="47" s="1"/>
  <c r="AV15" i="51"/>
  <c r="AK65" i="51" s="1"/>
  <c r="AK22" i="49" s="1"/>
  <c r="AJ20" i="49"/>
  <c r="AJ19" i="49" s="1"/>
  <c r="AV13" i="51"/>
  <c r="AK63" i="51" s="1"/>
  <c r="AK22" i="47" s="1"/>
  <c r="AV9" i="51"/>
  <c r="AK59" i="51" s="1"/>
  <c r="AK22" i="40" s="1"/>
  <c r="AK20" i="40" s="1"/>
  <c r="AV6" i="51"/>
  <c r="AK56" i="51" s="1"/>
  <c r="AK22" i="41" s="1"/>
  <c r="AK20" i="41" s="1"/>
  <c r="AK19" i="41" s="1"/>
  <c r="AV11" i="51"/>
  <c r="AK61" i="51" s="1"/>
  <c r="AK22" i="45" s="1"/>
  <c r="AI19" i="43"/>
  <c r="AV8" i="51"/>
  <c r="AJ58" i="51"/>
  <c r="AJ22" i="43" s="1"/>
  <c r="AJ20" i="43" s="1"/>
  <c r="AV14" i="51"/>
  <c r="AJ64" i="51"/>
  <c r="AJ22" i="48" s="1"/>
  <c r="AJ20" i="48" s="1"/>
  <c r="AJ19" i="48" s="1"/>
  <c r="AV10" i="51"/>
  <c r="AJ60" i="51"/>
  <c r="AJ22" i="44" s="1"/>
  <c r="AJ20" i="44" s="1"/>
  <c r="AJ19" i="44" s="1"/>
  <c r="AV12" i="51"/>
  <c r="AJ62" i="51"/>
  <c r="AJ22" i="46" s="1"/>
  <c r="AJ20" i="46" s="1"/>
  <c r="AJ19" i="46" s="1"/>
  <c r="AW4" i="51"/>
  <c r="AK54" i="51"/>
  <c r="AK22" i="1" s="1"/>
  <c r="AH19" i="42"/>
  <c r="AI57" i="51"/>
  <c r="AI22" i="42" s="1"/>
  <c r="AI20" i="42" s="1"/>
  <c r="AU7" i="51"/>
  <c r="AE19" i="1"/>
  <c r="AF20" i="1"/>
  <c r="AI55" i="51"/>
  <c r="AI22" i="32" s="1"/>
  <c r="AU5" i="51"/>
  <c r="AT16" i="51"/>
  <c r="AG19" i="32"/>
  <c r="AH20" i="32"/>
  <c r="AJ19" i="40"/>
  <c r="AJ20" i="45" l="1"/>
  <c r="AJ19" i="45" s="1"/>
  <c r="AK20" i="47"/>
  <c r="AK19" i="47" s="1"/>
  <c r="AK20" i="49"/>
  <c r="AW13" i="51"/>
  <c r="AL63" i="51" s="1"/>
  <c r="AL22" i="47" s="1"/>
  <c r="AW11" i="51"/>
  <c r="AL61" i="51" s="1"/>
  <c r="AL22" i="45" s="1"/>
  <c r="AW6" i="51"/>
  <c r="AL56" i="51" s="1"/>
  <c r="AL22" i="41" s="1"/>
  <c r="AL20" i="41" s="1"/>
  <c r="AL19" i="41" s="1"/>
  <c r="AW9" i="51"/>
  <c r="AL59" i="51" s="1"/>
  <c r="AL22" i="40" s="1"/>
  <c r="AL20" i="40" s="1"/>
  <c r="AW15" i="51"/>
  <c r="AL65" i="51" s="1"/>
  <c r="AL22" i="49" s="1"/>
  <c r="AJ19" i="43"/>
  <c r="AL54" i="51"/>
  <c r="AL22" i="1" s="1"/>
  <c r="AX4" i="51"/>
  <c r="AK62" i="51"/>
  <c r="AK22" i="46" s="1"/>
  <c r="AK20" i="46" s="1"/>
  <c r="AK19" i="46" s="1"/>
  <c r="AW12" i="51"/>
  <c r="AK60" i="51"/>
  <c r="AK22" i="44" s="1"/>
  <c r="AK20" i="44" s="1"/>
  <c r="AK19" i="44" s="1"/>
  <c r="AW10" i="51"/>
  <c r="AK64" i="51"/>
  <c r="AK22" i="48" s="1"/>
  <c r="AK20" i="48" s="1"/>
  <c r="AK19" i="48" s="1"/>
  <c r="AW14" i="51"/>
  <c r="AK58" i="51"/>
  <c r="AK22" i="43" s="1"/>
  <c r="AK20" i="43" s="1"/>
  <c r="AW8" i="51"/>
  <c r="AI19" i="42"/>
  <c r="AJ55" i="51"/>
  <c r="AJ22" i="32" s="1"/>
  <c r="AV5" i="51"/>
  <c r="AU16" i="51"/>
  <c r="AF19" i="1"/>
  <c r="AG20" i="1"/>
  <c r="AJ57" i="51"/>
  <c r="AJ22" i="42" s="1"/>
  <c r="AJ20" i="42" s="1"/>
  <c r="AV7" i="51"/>
  <c r="AI20" i="32"/>
  <c r="AH19" i="32"/>
  <c r="AK19" i="49"/>
  <c r="AK19" i="40"/>
  <c r="AK20" i="45" l="1"/>
  <c r="AK19" i="45" s="1"/>
  <c r="AL20" i="47"/>
  <c r="AL20" i="49"/>
  <c r="AL19" i="49" s="1"/>
  <c r="AX15" i="51"/>
  <c r="AM65" i="51" s="1"/>
  <c r="AM22" i="49" s="1"/>
  <c r="AX6" i="51"/>
  <c r="AM56" i="51" s="1"/>
  <c r="AM22" i="41" s="1"/>
  <c r="AM20" i="41" s="1"/>
  <c r="AM19" i="41" s="1"/>
  <c r="AX11" i="51"/>
  <c r="AM61" i="51" s="1"/>
  <c r="AM22" i="45" s="1"/>
  <c r="AX13" i="51"/>
  <c r="AM63" i="51" s="1"/>
  <c r="AM22" i="47" s="1"/>
  <c r="AX9" i="51"/>
  <c r="AM59" i="51" s="1"/>
  <c r="AM22" i="40" s="1"/>
  <c r="AM20" i="40" s="1"/>
  <c r="AK19" i="43"/>
  <c r="AX8" i="51"/>
  <c r="AL58" i="51"/>
  <c r="AL22" i="43" s="1"/>
  <c r="AL20" i="43" s="1"/>
  <c r="AX14" i="51"/>
  <c r="AL64" i="51"/>
  <c r="AL22" i="48" s="1"/>
  <c r="AL20" i="48" s="1"/>
  <c r="AL19" i="48" s="1"/>
  <c r="AX10" i="51"/>
  <c r="AL60" i="51"/>
  <c r="AL22" i="44" s="1"/>
  <c r="AL20" i="44" s="1"/>
  <c r="AL19" i="44" s="1"/>
  <c r="AX12" i="51"/>
  <c r="AL62" i="51"/>
  <c r="AL22" i="46" s="1"/>
  <c r="AL20" i="46" s="1"/>
  <c r="AL19" i="46" s="1"/>
  <c r="AY4" i="51"/>
  <c r="AM54" i="51"/>
  <c r="AM22" i="1" s="1"/>
  <c r="AJ19" i="42"/>
  <c r="AK57" i="51"/>
  <c r="AK22" i="42" s="1"/>
  <c r="AK20" i="42" s="1"/>
  <c r="AW7" i="51"/>
  <c r="AG19" i="1"/>
  <c r="AH20" i="1"/>
  <c r="AJ20" i="32"/>
  <c r="AI19" i="32"/>
  <c r="AK55" i="51"/>
  <c r="AK22" i="32" s="1"/>
  <c r="AW5" i="51"/>
  <c r="AV16" i="51"/>
  <c r="AL19" i="47"/>
  <c r="AL19" i="40"/>
  <c r="AL20" i="45" l="1"/>
  <c r="AL19" i="45" s="1"/>
  <c r="AM20" i="47"/>
  <c r="AM19" i="47" s="1"/>
  <c r="AM20" i="49"/>
  <c r="AM19" i="49" s="1"/>
  <c r="AY13" i="51"/>
  <c r="AN63" i="51" s="1"/>
  <c r="AN22" i="47" s="1"/>
  <c r="AY15" i="51"/>
  <c r="AN65" i="51" s="1"/>
  <c r="AN22" i="49" s="1"/>
  <c r="AY11" i="51"/>
  <c r="AN61" i="51" s="1"/>
  <c r="AN22" i="45" s="1"/>
  <c r="AY6" i="51"/>
  <c r="AN56" i="51" s="1"/>
  <c r="AN22" i="41" s="1"/>
  <c r="AN20" i="41" s="1"/>
  <c r="AN19" i="41" s="1"/>
  <c r="AY9" i="51"/>
  <c r="AN59" i="51" s="1"/>
  <c r="AN22" i="40" s="1"/>
  <c r="AN20" i="40" s="1"/>
  <c r="AL19" i="43"/>
  <c r="AN54" i="51"/>
  <c r="AN22" i="1" s="1"/>
  <c r="AZ4" i="51"/>
  <c r="AM62" i="51"/>
  <c r="AM22" i="46" s="1"/>
  <c r="AM20" i="46" s="1"/>
  <c r="AM19" i="46" s="1"/>
  <c r="AY12" i="51"/>
  <c r="AM60" i="51"/>
  <c r="AM22" i="44" s="1"/>
  <c r="AM20" i="44" s="1"/>
  <c r="AM19" i="44" s="1"/>
  <c r="AY10" i="51"/>
  <c r="AM64" i="51"/>
  <c r="AM22" i="48" s="1"/>
  <c r="AM20" i="48" s="1"/>
  <c r="AM19" i="48" s="1"/>
  <c r="AY14" i="51"/>
  <c r="AM58" i="51"/>
  <c r="AM22" i="43" s="1"/>
  <c r="AM20" i="43" s="1"/>
  <c r="AY8" i="51"/>
  <c r="AK19" i="42"/>
  <c r="AL55" i="51"/>
  <c r="AL22" i="32" s="1"/>
  <c r="AX5" i="51"/>
  <c r="AW16" i="51"/>
  <c r="AI20" i="1"/>
  <c r="AH19" i="1"/>
  <c r="AL57" i="51"/>
  <c r="AL22" i="42" s="1"/>
  <c r="AL20" i="42" s="1"/>
  <c r="AX7" i="51"/>
  <c r="AK20" i="32"/>
  <c r="AJ19" i="32"/>
  <c r="AM19" i="40"/>
  <c r="AN20" i="47" l="1"/>
  <c r="AN19" i="47" s="1"/>
  <c r="AM20" i="45"/>
  <c r="AM19" i="45" s="1"/>
  <c r="AN20" i="49"/>
  <c r="AN19" i="49" s="1"/>
  <c r="AZ15" i="51"/>
  <c r="AO65" i="51" s="1"/>
  <c r="AO22" i="49" s="1"/>
  <c r="AZ6" i="51"/>
  <c r="AO56" i="51" s="1"/>
  <c r="AO22" i="41" s="1"/>
  <c r="AO20" i="41" s="1"/>
  <c r="AO19" i="41" s="1"/>
  <c r="AZ13" i="51"/>
  <c r="AO63" i="51" s="1"/>
  <c r="AO22" i="47" s="1"/>
  <c r="AZ11" i="51"/>
  <c r="AO61" i="51" s="1"/>
  <c r="AO22" i="45" s="1"/>
  <c r="AZ9" i="51"/>
  <c r="AO59" i="51" s="1"/>
  <c r="AO22" i="40" s="1"/>
  <c r="AO20" i="40" s="1"/>
  <c r="AM19" i="43"/>
  <c r="AZ8" i="51"/>
  <c r="AN58" i="51"/>
  <c r="AN22" i="43" s="1"/>
  <c r="AN20" i="43" s="1"/>
  <c r="AZ14" i="51"/>
  <c r="AN64" i="51"/>
  <c r="AN22" i="48" s="1"/>
  <c r="AN20" i="48" s="1"/>
  <c r="AN19" i="48" s="1"/>
  <c r="AZ10" i="51"/>
  <c r="AN60" i="51"/>
  <c r="AN22" i="44" s="1"/>
  <c r="AN20" i="44" s="1"/>
  <c r="AN19" i="44" s="1"/>
  <c r="AZ12" i="51"/>
  <c r="AN62" i="51"/>
  <c r="AN22" i="46" s="1"/>
  <c r="AN20" i="46" s="1"/>
  <c r="AN19" i="46" s="1"/>
  <c r="BA4" i="51"/>
  <c r="AO54" i="51"/>
  <c r="AO22" i="1" s="1"/>
  <c r="AL19" i="42"/>
  <c r="AM57" i="51"/>
  <c r="AM22" i="42" s="1"/>
  <c r="AM20" i="42" s="1"/>
  <c r="AY7" i="51"/>
  <c r="AL20" i="32"/>
  <c r="AK19" i="32"/>
  <c r="AI19" i="1"/>
  <c r="AJ20" i="1"/>
  <c r="AM55" i="51"/>
  <c r="AM22" i="32" s="1"/>
  <c r="AY5" i="51"/>
  <c r="AX16" i="51"/>
  <c r="AN19" i="40"/>
  <c r="AO20" i="47" l="1"/>
  <c r="AO19" i="47" s="1"/>
  <c r="BA9" i="51"/>
  <c r="AN20" i="45"/>
  <c r="AN19" i="45" s="1"/>
  <c r="AO20" i="49"/>
  <c r="AO19" i="49" s="1"/>
  <c r="BA15" i="51"/>
  <c r="AP65" i="51" s="1"/>
  <c r="AP22" i="49" s="1"/>
  <c r="BA13" i="51"/>
  <c r="AP63" i="51" s="1"/>
  <c r="AP22" i="47" s="1"/>
  <c r="BA11" i="51"/>
  <c r="AP61" i="51" s="1"/>
  <c r="AP22" i="45" s="1"/>
  <c r="BA6" i="51"/>
  <c r="AP56" i="51" s="1"/>
  <c r="AP22" i="41" s="1"/>
  <c r="AP20" i="41" s="1"/>
  <c r="AP19" i="41" s="1"/>
  <c r="AN19" i="43"/>
  <c r="AP54" i="51"/>
  <c r="AP22" i="1" s="1"/>
  <c r="BB4" i="51"/>
  <c r="AO62" i="51"/>
  <c r="AO22" i="46" s="1"/>
  <c r="AO20" i="46" s="1"/>
  <c r="AO19" i="46" s="1"/>
  <c r="BA12" i="51"/>
  <c r="AO60" i="51"/>
  <c r="AO22" i="44" s="1"/>
  <c r="AO20" i="44" s="1"/>
  <c r="AO19" i="44" s="1"/>
  <c r="BA10" i="51"/>
  <c r="AO64" i="51"/>
  <c r="AO22" i="48" s="1"/>
  <c r="AO20" i="48" s="1"/>
  <c r="AO19" i="48" s="1"/>
  <c r="BA14" i="51"/>
  <c r="AO58" i="51"/>
  <c r="AO22" i="43" s="1"/>
  <c r="AO20" i="43" s="1"/>
  <c r="BA8" i="51"/>
  <c r="AP59" i="51"/>
  <c r="AP22" i="40" s="1"/>
  <c r="AP20" i="40" s="1"/>
  <c r="AM19" i="42"/>
  <c r="AN55" i="51"/>
  <c r="AN22" i="32" s="1"/>
  <c r="AZ5" i="51"/>
  <c r="AY16" i="51"/>
  <c r="AK20" i="1"/>
  <c r="AJ19" i="1"/>
  <c r="AN57" i="51"/>
  <c r="AN22" i="42" s="1"/>
  <c r="AN20" i="42" s="1"/>
  <c r="AZ7" i="51"/>
  <c r="AM20" i="32"/>
  <c r="AL19" i="32"/>
  <c r="AO19" i="40"/>
  <c r="AP20" i="47" l="1"/>
  <c r="BB9" i="51"/>
  <c r="AO20" i="45"/>
  <c r="AO19" i="45" s="1"/>
  <c r="AP20" i="49"/>
  <c r="AP19" i="49" s="1"/>
  <c r="BB15" i="51"/>
  <c r="AQ65" i="51" s="1"/>
  <c r="AQ22" i="49" s="1"/>
  <c r="BB11" i="51"/>
  <c r="AQ61" i="51" s="1"/>
  <c r="AQ22" i="45" s="1"/>
  <c r="BB6" i="51"/>
  <c r="AQ56" i="51" s="1"/>
  <c r="AQ22" i="41" s="1"/>
  <c r="AQ20" i="41" s="1"/>
  <c r="AQ19" i="41" s="1"/>
  <c r="BB13" i="51"/>
  <c r="AQ63" i="51" s="1"/>
  <c r="AQ22" i="47" s="1"/>
  <c r="AO19" i="43"/>
  <c r="BB8" i="51"/>
  <c r="AP58" i="51"/>
  <c r="AP22" i="43" s="1"/>
  <c r="AP20" i="43" s="1"/>
  <c r="BB14" i="51"/>
  <c r="AP64" i="51"/>
  <c r="AP22" i="48" s="1"/>
  <c r="AP20" i="48" s="1"/>
  <c r="AP19" i="48" s="1"/>
  <c r="BB10" i="51"/>
  <c r="AP60" i="51"/>
  <c r="AP22" i="44" s="1"/>
  <c r="AP20" i="44" s="1"/>
  <c r="AP19" i="44" s="1"/>
  <c r="BB12" i="51"/>
  <c r="AP62" i="51"/>
  <c r="AP22" i="46" s="1"/>
  <c r="AP20" i="46" s="1"/>
  <c r="AP19" i="46" s="1"/>
  <c r="BC4" i="51"/>
  <c r="BC9" i="51" s="1"/>
  <c r="AQ54" i="51"/>
  <c r="AQ22" i="1" s="1"/>
  <c r="AQ59" i="51"/>
  <c r="AQ22" i="40" s="1"/>
  <c r="AQ20" i="40" s="1"/>
  <c r="AN19" i="42"/>
  <c r="AO57" i="51"/>
  <c r="AO22" i="42" s="1"/>
  <c r="AO20" i="42" s="1"/>
  <c r="BA7" i="51"/>
  <c r="AM19" i="32"/>
  <c r="AN20" i="32"/>
  <c r="AL20" i="1"/>
  <c r="AK19" i="1"/>
  <c r="AO55" i="51"/>
  <c r="AO22" i="32" s="1"/>
  <c r="BA5" i="51"/>
  <c r="AZ16" i="51"/>
  <c r="AP19" i="47"/>
  <c r="AP19" i="40"/>
  <c r="AQ20" i="47" l="1"/>
  <c r="AQ19" i="47" s="1"/>
  <c r="AP20" i="45"/>
  <c r="AP19" i="45" s="1"/>
  <c r="AQ20" i="49"/>
  <c r="AQ19" i="49" s="1"/>
  <c r="BC11" i="51"/>
  <c r="AR61" i="51" s="1"/>
  <c r="AR22" i="45" s="1"/>
  <c r="BC13" i="51"/>
  <c r="AR63" i="51" s="1"/>
  <c r="AR22" i="47" s="1"/>
  <c r="AR20" i="47" s="1"/>
  <c r="BC15" i="51"/>
  <c r="AR65" i="51" s="1"/>
  <c r="AR22" i="49" s="1"/>
  <c r="BC6" i="51"/>
  <c r="AR56" i="51" s="1"/>
  <c r="AR22" i="41" s="1"/>
  <c r="AR20" i="41" s="1"/>
  <c r="AR19" i="41" s="1"/>
  <c r="AP19" i="43"/>
  <c r="AR54" i="51"/>
  <c r="AR22" i="1" s="1"/>
  <c r="BD4" i="51"/>
  <c r="BD9" i="51" s="1"/>
  <c r="AQ62" i="51"/>
  <c r="AQ22" i="46" s="1"/>
  <c r="AQ20" i="46" s="1"/>
  <c r="AQ19" i="46" s="1"/>
  <c r="BC12" i="51"/>
  <c r="AQ60" i="51"/>
  <c r="AQ22" i="44" s="1"/>
  <c r="AQ20" i="44" s="1"/>
  <c r="AQ19" i="44" s="1"/>
  <c r="BC10" i="51"/>
  <c r="AQ64" i="51"/>
  <c r="AQ22" i="48" s="1"/>
  <c r="AQ20" i="48" s="1"/>
  <c r="AQ19" i="48" s="1"/>
  <c r="BC14" i="51"/>
  <c r="AQ58" i="51"/>
  <c r="AQ22" i="43" s="1"/>
  <c r="AQ20" i="43" s="1"/>
  <c r="BC8" i="51"/>
  <c r="AR59" i="51"/>
  <c r="AR22" i="40" s="1"/>
  <c r="AR20" i="40" s="1"/>
  <c r="AO19" i="42"/>
  <c r="AP55" i="51"/>
  <c r="AP22" i="32" s="1"/>
  <c r="BB5" i="51"/>
  <c r="BA16" i="51"/>
  <c r="AN19" i="32"/>
  <c r="AO20" i="32"/>
  <c r="AP57" i="51"/>
  <c r="AP22" i="42" s="1"/>
  <c r="AP20" i="42" s="1"/>
  <c r="BB7" i="51"/>
  <c r="AM20" i="1"/>
  <c r="AL19" i="1"/>
  <c r="AQ19" i="40"/>
  <c r="AQ20" i="45" l="1"/>
  <c r="AQ19" i="45" s="1"/>
  <c r="AR20" i="49"/>
  <c r="AR19" i="49" s="1"/>
  <c r="BD15" i="51"/>
  <c r="AS65" i="51" s="1"/>
  <c r="AS22" i="49" s="1"/>
  <c r="BD11" i="51"/>
  <c r="AS61" i="51" s="1"/>
  <c r="AS22" i="45" s="1"/>
  <c r="BD13" i="51"/>
  <c r="AS63" i="51" s="1"/>
  <c r="AS22" i="47" s="1"/>
  <c r="AS20" i="47" s="1"/>
  <c r="BD6" i="51"/>
  <c r="AS56" i="51" s="1"/>
  <c r="AS22" i="41" s="1"/>
  <c r="AS20" i="41" s="1"/>
  <c r="AS19" i="41" s="1"/>
  <c r="AQ19" i="43"/>
  <c r="BD8" i="51"/>
  <c r="AR58" i="51"/>
  <c r="AR22" i="43" s="1"/>
  <c r="AR20" i="43" s="1"/>
  <c r="BD14" i="51"/>
  <c r="AR64" i="51"/>
  <c r="AR22" i="48" s="1"/>
  <c r="AR20" i="48" s="1"/>
  <c r="AR19" i="48" s="1"/>
  <c r="BD10" i="51"/>
  <c r="AR60" i="51"/>
  <c r="AR22" i="44" s="1"/>
  <c r="AR20" i="44" s="1"/>
  <c r="AR19" i="44" s="1"/>
  <c r="BD12" i="51"/>
  <c r="AR62" i="51"/>
  <c r="AR22" i="46" s="1"/>
  <c r="AR20" i="46" s="1"/>
  <c r="AR19" i="46" s="1"/>
  <c r="BE4" i="51"/>
  <c r="BE9" i="51" s="1"/>
  <c r="AS54" i="51"/>
  <c r="AS22" i="1" s="1"/>
  <c r="AS59" i="51"/>
  <c r="AS22" i="40" s="1"/>
  <c r="AS20" i="40" s="1"/>
  <c r="AP19" i="42"/>
  <c r="AM19" i="1"/>
  <c r="AN20" i="1"/>
  <c r="AQ57" i="51"/>
  <c r="AQ22" i="42" s="1"/>
  <c r="AQ20" i="42" s="1"/>
  <c r="BC7" i="51"/>
  <c r="AO19" i="32"/>
  <c r="AP20" i="32"/>
  <c r="AQ55" i="51"/>
  <c r="AQ22" i="32" s="1"/>
  <c r="BC5" i="51"/>
  <c r="BB16" i="51"/>
  <c r="AR19" i="40"/>
  <c r="AR19" i="47"/>
  <c r="AR20" i="45" l="1"/>
  <c r="AR19" i="45" s="1"/>
  <c r="AS20" i="49"/>
  <c r="AS19" i="49" s="1"/>
  <c r="BE15" i="51"/>
  <c r="AT65" i="51" s="1"/>
  <c r="AT22" i="49" s="1"/>
  <c r="BE13" i="51"/>
  <c r="AT63" i="51" s="1"/>
  <c r="AT22" i="47" s="1"/>
  <c r="AT20" i="47" s="1"/>
  <c r="BE11" i="51"/>
  <c r="AT61" i="51" s="1"/>
  <c r="AT22" i="45" s="1"/>
  <c r="BE6" i="51"/>
  <c r="AT56" i="51" s="1"/>
  <c r="AT22" i="41" s="1"/>
  <c r="AT20" i="41" s="1"/>
  <c r="AT19" i="41" s="1"/>
  <c r="AR19" i="43"/>
  <c r="AT54" i="51"/>
  <c r="AT22" i="1" s="1"/>
  <c r="BF4" i="51"/>
  <c r="BF9" i="51" s="1"/>
  <c r="AS62" i="51"/>
  <c r="AS22" i="46" s="1"/>
  <c r="AS20" i="46" s="1"/>
  <c r="AS19" i="46" s="1"/>
  <c r="BE12" i="51"/>
  <c r="AS60" i="51"/>
  <c r="AS22" i="44" s="1"/>
  <c r="AS20" i="44" s="1"/>
  <c r="AS19" i="44" s="1"/>
  <c r="BE10" i="51"/>
  <c r="AS64" i="51"/>
  <c r="AS22" i="48" s="1"/>
  <c r="AS20" i="48" s="1"/>
  <c r="AS19" i="48" s="1"/>
  <c r="BE14" i="51"/>
  <c r="AS58" i="51"/>
  <c r="AS22" i="43" s="1"/>
  <c r="AS20" i="43" s="1"/>
  <c r="BE8" i="51"/>
  <c r="AT59" i="51"/>
  <c r="AT22" i="40" s="1"/>
  <c r="AT20" i="40" s="1"/>
  <c r="AQ19" i="42"/>
  <c r="AR55" i="51"/>
  <c r="AR22" i="32" s="1"/>
  <c r="BD5" i="51"/>
  <c r="BC16" i="51"/>
  <c r="AP19" i="32"/>
  <c r="AQ20" i="32"/>
  <c r="AR57" i="51"/>
  <c r="AR22" i="42" s="1"/>
  <c r="AR20" i="42" s="1"/>
  <c r="BD7" i="51"/>
  <c r="AO20" i="1"/>
  <c r="AN19" i="1"/>
  <c r="AS19" i="47"/>
  <c r="AS19" i="40"/>
  <c r="AS20" i="45" l="1"/>
  <c r="AS19" i="45" s="1"/>
  <c r="AT20" i="49"/>
  <c r="AT19" i="49" s="1"/>
  <c r="BF15" i="51"/>
  <c r="AU65" i="51" s="1"/>
  <c r="AU22" i="49" s="1"/>
  <c r="BF11" i="51"/>
  <c r="AU61" i="51" s="1"/>
  <c r="AU22" i="45" s="1"/>
  <c r="BF13" i="51"/>
  <c r="AU63" i="51" s="1"/>
  <c r="AU22" i="47" s="1"/>
  <c r="AU20" i="47" s="1"/>
  <c r="BF6" i="51"/>
  <c r="AU56" i="51" s="1"/>
  <c r="AU22" i="41" s="1"/>
  <c r="AU20" i="41" s="1"/>
  <c r="AU19" i="41" s="1"/>
  <c r="AS19" i="43"/>
  <c r="BF8" i="51"/>
  <c r="AT58" i="51"/>
  <c r="AT22" i="43" s="1"/>
  <c r="AT20" i="43" s="1"/>
  <c r="BF14" i="51"/>
  <c r="AT64" i="51"/>
  <c r="AT22" i="48" s="1"/>
  <c r="AT20" i="48" s="1"/>
  <c r="AT19" i="48" s="1"/>
  <c r="BF10" i="51"/>
  <c r="AT60" i="51"/>
  <c r="AT22" i="44" s="1"/>
  <c r="AT20" i="44" s="1"/>
  <c r="AT19" i="44" s="1"/>
  <c r="BF12" i="51"/>
  <c r="AT62" i="51"/>
  <c r="AT22" i="46" s="1"/>
  <c r="AT20" i="46" s="1"/>
  <c r="AT19" i="46" s="1"/>
  <c r="BG4" i="51"/>
  <c r="BG9" i="51" s="1"/>
  <c r="AU54" i="51"/>
  <c r="AU22" i="1" s="1"/>
  <c r="AU59" i="51"/>
  <c r="AU22" i="40" s="1"/>
  <c r="AU20" i="40" s="1"/>
  <c r="AR19" i="42"/>
  <c r="AS57" i="51"/>
  <c r="AS22" i="42" s="1"/>
  <c r="AS20" i="42" s="1"/>
  <c r="BE7" i="51"/>
  <c r="AQ19" i="32"/>
  <c r="AR20" i="32"/>
  <c r="AP20" i="1"/>
  <c r="AO19" i="1"/>
  <c r="AS55" i="51"/>
  <c r="AS22" i="32" s="1"/>
  <c r="BE5" i="51"/>
  <c r="BD16" i="51"/>
  <c r="AT19" i="47"/>
  <c r="AT19" i="40"/>
  <c r="AT20" i="45" l="1"/>
  <c r="AT19" i="45" s="1"/>
  <c r="AU20" i="49"/>
  <c r="AU19" i="49" s="1"/>
  <c r="BG11" i="51"/>
  <c r="AV61" i="51" s="1"/>
  <c r="AV22" i="45" s="1"/>
  <c r="BG15" i="51"/>
  <c r="AV65" i="51" s="1"/>
  <c r="AV22" i="49" s="1"/>
  <c r="BG13" i="51"/>
  <c r="AV63" i="51" s="1"/>
  <c r="AV22" i="47" s="1"/>
  <c r="AV20" i="47" s="1"/>
  <c r="BG6" i="51"/>
  <c r="AV56" i="51" s="1"/>
  <c r="AV22" i="41" s="1"/>
  <c r="AV20" i="41" s="1"/>
  <c r="AV19" i="41" s="1"/>
  <c r="AT19" i="43"/>
  <c r="BH4" i="51"/>
  <c r="AV54" i="51"/>
  <c r="AV22" i="1" s="1"/>
  <c r="BG12" i="51"/>
  <c r="AU62" i="51"/>
  <c r="AU22" i="46" s="1"/>
  <c r="AU20" i="46" s="1"/>
  <c r="AU19" i="46" s="1"/>
  <c r="BG10" i="51"/>
  <c r="AU60" i="51"/>
  <c r="AU22" i="44" s="1"/>
  <c r="AU20" i="44" s="1"/>
  <c r="AU19" i="44" s="1"/>
  <c r="BG14" i="51"/>
  <c r="AU64" i="51"/>
  <c r="AU22" i="48" s="1"/>
  <c r="AU20" i="48" s="1"/>
  <c r="AU19" i="48" s="1"/>
  <c r="BG8" i="51"/>
  <c r="AU58" i="51"/>
  <c r="AU22" i="43" s="1"/>
  <c r="AU20" i="43" s="1"/>
  <c r="AV59" i="51"/>
  <c r="AV22" i="40" s="1"/>
  <c r="AV20" i="40" s="1"/>
  <c r="AS19" i="42"/>
  <c r="AT55" i="51"/>
  <c r="AT22" i="32" s="1"/>
  <c r="BF5" i="51"/>
  <c r="BE16" i="51"/>
  <c r="AP19" i="1"/>
  <c r="AQ20" i="1"/>
  <c r="AR19" i="32"/>
  <c r="AS20" i="32"/>
  <c r="AT57" i="51"/>
  <c r="AT22" i="42" s="1"/>
  <c r="AT20" i="42" s="1"/>
  <c r="BF7" i="51"/>
  <c r="AU19" i="47"/>
  <c r="AU19" i="40"/>
  <c r="AV20" i="49" l="1"/>
  <c r="AV19" i="49" s="1"/>
  <c r="AU20" i="45"/>
  <c r="AU19" i="45" s="1"/>
  <c r="BH15" i="51"/>
  <c r="AW65" i="51" s="1"/>
  <c r="AW22" i="49" s="1"/>
  <c r="AW20" i="49" s="1"/>
  <c r="BH9" i="51"/>
  <c r="AW59" i="51" s="1"/>
  <c r="AW22" i="40" s="1"/>
  <c r="AW20" i="40" s="1"/>
  <c r="BH6" i="51"/>
  <c r="AW56" i="51" s="1"/>
  <c r="AW22" i="41" s="1"/>
  <c r="AW20" i="41" s="1"/>
  <c r="AW19" i="41" s="1"/>
  <c r="BH11" i="51"/>
  <c r="AW61" i="51" s="1"/>
  <c r="AW22" i="45" s="1"/>
  <c r="BH13" i="51"/>
  <c r="AW63" i="51" s="1"/>
  <c r="AW22" i="47" s="1"/>
  <c r="AW20" i="47" s="1"/>
  <c r="AU19" i="43"/>
  <c r="AV58" i="51"/>
  <c r="AV22" i="43" s="1"/>
  <c r="AV20" i="43" s="1"/>
  <c r="BH8" i="51"/>
  <c r="AV64" i="51"/>
  <c r="AV22" i="48" s="1"/>
  <c r="AV20" i="48" s="1"/>
  <c r="AV19" i="48" s="1"/>
  <c r="BH14" i="51"/>
  <c r="AV60" i="51"/>
  <c r="AV22" i="44" s="1"/>
  <c r="AV20" i="44" s="1"/>
  <c r="AV19" i="44" s="1"/>
  <c r="BH10" i="51"/>
  <c r="AV62" i="51"/>
  <c r="AV22" i="46" s="1"/>
  <c r="AV20" i="46" s="1"/>
  <c r="AV19" i="46" s="1"/>
  <c r="BH12" i="51"/>
  <c r="AW54" i="51"/>
  <c r="AW22" i="1" s="1"/>
  <c r="BI4" i="51"/>
  <c r="AT19" i="42"/>
  <c r="AU57" i="51"/>
  <c r="AU22" i="42" s="1"/>
  <c r="AU20" i="42" s="1"/>
  <c r="BG7" i="51"/>
  <c r="AS19" i="32"/>
  <c r="AT20" i="32"/>
  <c r="AQ19" i="1"/>
  <c r="AR20" i="1"/>
  <c r="AU55" i="51"/>
  <c r="AU22" i="32" s="1"/>
  <c r="BG5" i="51"/>
  <c r="BF16" i="51"/>
  <c r="AV19" i="47"/>
  <c r="AV19" i="40"/>
  <c r="AV20" i="45" l="1"/>
  <c r="AV19" i="45" s="1"/>
  <c r="BI9" i="51"/>
  <c r="AX59" i="51" s="1"/>
  <c r="AX22" i="40" s="1"/>
  <c r="AX20" i="40" s="1"/>
  <c r="BI6" i="51"/>
  <c r="AX56" i="51" s="1"/>
  <c r="AX22" i="41" s="1"/>
  <c r="AX20" i="41" s="1"/>
  <c r="AX19" i="41" s="1"/>
  <c r="BI15" i="51"/>
  <c r="AX65" i="51" s="1"/>
  <c r="AX22" i="49" s="1"/>
  <c r="AX20" i="49" s="1"/>
  <c r="BI13" i="51"/>
  <c r="AX63" i="51" s="1"/>
  <c r="AX22" i="47" s="1"/>
  <c r="AX20" i="47" s="1"/>
  <c r="BI11" i="51"/>
  <c r="AX61" i="51" s="1"/>
  <c r="AX22" i="45" s="1"/>
  <c r="AV19" i="43"/>
  <c r="AX54" i="51"/>
  <c r="AX22" i="1" s="1"/>
  <c r="BJ4" i="51"/>
  <c r="AW62" i="51"/>
  <c r="AW22" i="46" s="1"/>
  <c r="AW20" i="46" s="1"/>
  <c r="AW19" i="46" s="1"/>
  <c r="BI12" i="51"/>
  <c r="AW60" i="51"/>
  <c r="AW22" i="44" s="1"/>
  <c r="AW20" i="44" s="1"/>
  <c r="AW19" i="44" s="1"/>
  <c r="BI10" i="51"/>
  <c r="AW64" i="51"/>
  <c r="AW22" i="48" s="1"/>
  <c r="AW20" i="48" s="1"/>
  <c r="AW19" i="48" s="1"/>
  <c r="BI14" i="51"/>
  <c r="AW58" i="51"/>
  <c r="AW22" i="43" s="1"/>
  <c r="AW20" i="43" s="1"/>
  <c r="BI8" i="51"/>
  <c r="AU19" i="42"/>
  <c r="AV55" i="51"/>
  <c r="AV22" i="32" s="1"/>
  <c r="BH5" i="51"/>
  <c r="BG16" i="51"/>
  <c r="AR19" i="1"/>
  <c r="AS20" i="1"/>
  <c r="AU20" i="32"/>
  <c r="AT19" i="32"/>
  <c r="AV57" i="51"/>
  <c r="AV22" i="42" s="1"/>
  <c r="AV20" i="42" s="1"/>
  <c r="BH7" i="51"/>
  <c r="AW19" i="40"/>
  <c r="AW19" i="47"/>
  <c r="AW19" i="49"/>
  <c r="AW20" i="45" l="1"/>
  <c r="AW19" i="45" s="1"/>
  <c r="BJ6" i="51"/>
  <c r="BJ9" i="51"/>
  <c r="AY59" i="51" s="1"/>
  <c r="AY22" i="40" s="1"/>
  <c r="AY20" i="40" s="1"/>
  <c r="BJ15" i="51"/>
  <c r="AY65" i="51" s="1"/>
  <c r="AY22" i="49" s="1"/>
  <c r="AY20" i="49" s="1"/>
  <c r="BJ13" i="51"/>
  <c r="AY63" i="51" s="1"/>
  <c r="AY22" i="47" s="1"/>
  <c r="AY20" i="47" s="1"/>
  <c r="BJ11" i="51"/>
  <c r="AY61" i="51" s="1"/>
  <c r="AY22" i="45" s="1"/>
  <c r="AW19" i="43"/>
  <c r="AX58" i="51"/>
  <c r="AX22" i="43" s="1"/>
  <c r="AX20" i="43" s="1"/>
  <c r="BJ8" i="51"/>
  <c r="AX64" i="51"/>
  <c r="AX22" i="48" s="1"/>
  <c r="AX20" i="48" s="1"/>
  <c r="AX19" i="48" s="1"/>
  <c r="BJ14" i="51"/>
  <c r="AX60" i="51"/>
  <c r="AX22" i="44" s="1"/>
  <c r="AX20" i="44" s="1"/>
  <c r="AX19" i="44" s="1"/>
  <c r="BJ10" i="51"/>
  <c r="AX62" i="51"/>
  <c r="AX22" i="46" s="1"/>
  <c r="AX20" i="46" s="1"/>
  <c r="AX19" i="46" s="1"/>
  <c r="BJ12" i="51"/>
  <c r="AY54" i="51"/>
  <c r="AY22" i="1" s="1"/>
  <c r="BK4" i="51"/>
  <c r="AY56" i="51"/>
  <c r="AY22" i="41" s="1"/>
  <c r="AY20" i="41" s="1"/>
  <c r="AY19" i="41" s="1"/>
  <c r="AV19" i="42"/>
  <c r="AV20" i="32"/>
  <c r="AU19" i="32"/>
  <c r="AW55" i="51"/>
  <c r="AW22" i="32" s="1"/>
  <c r="BI5" i="51"/>
  <c r="BH16" i="51"/>
  <c r="AW57" i="51"/>
  <c r="AW22" i="42" s="1"/>
  <c r="AW20" i="42" s="1"/>
  <c r="BI7" i="51"/>
  <c r="AT20" i="1"/>
  <c r="AS19" i="1"/>
  <c r="AX19" i="49"/>
  <c r="AX19" i="47"/>
  <c r="AX19" i="40"/>
  <c r="AX20" i="45" l="1"/>
  <c r="AX19" i="45" s="1"/>
  <c r="BK15" i="51"/>
  <c r="AZ65" i="51" s="1"/>
  <c r="AZ22" i="49" s="1"/>
  <c r="AZ20" i="49" s="1"/>
  <c r="BK6" i="51"/>
  <c r="AZ56" i="51" s="1"/>
  <c r="AZ22" i="41" s="1"/>
  <c r="AZ20" i="41" s="1"/>
  <c r="AZ19" i="41" s="1"/>
  <c r="BK9" i="51"/>
  <c r="AZ59" i="51" s="1"/>
  <c r="AZ22" i="40" s="1"/>
  <c r="AZ20" i="40" s="1"/>
  <c r="BK13" i="51"/>
  <c r="AZ63" i="51" s="1"/>
  <c r="AZ22" i="47" s="1"/>
  <c r="AZ20" i="47" s="1"/>
  <c r="BK11" i="51"/>
  <c r="AZ61" i="51" s="1"/>
  <c r="AZ22" i="45" s="1"/>
  <c r="AX19" i="43"/>
  <c r="BL4" i="51"/>
  <c r="AZ54" i="51"/>
  <c r="AZ22" i="1" s="1"/>
  <c r="BK12" i="51"/>
  <c r="AY62" i="51"/>
  <c r="AY22" i="46" s="1"/>
  <c r="AY20" i="46" s="1"/>
  <c r="AY19" i="46" s="1"/>
  <c r="BK10" i="51"/>
  <c r="AY60" i="51"/>
  <c r="AY22" i="44" s="1"/>
  <c r="AY20" i="44" s="1"/>
  <c r="AY19" i="44" s="1"/>
  <c r="BK14" i="51"/>
  <c r="AY64" i="51"/>
  <c r="AY22" i="48" s="1"/>
  <c r="AY20" i="48" s="1"/>
  <c r="AY19" i="48" s="1"/>
  <c r="BK8" i="51"/>
  <c r="AY58" i="51"/>
  <c r="AY22" i="43" s="1"/>
  <c r="AY20" i="43" s="1"/>
  <c r="AW19" i="42"/>
  <c r="AX57" i="51"/>
  <c r="AX22" i="42" s="1"/>
  <c r="AX20" i="42" s="1"/>
  <c r="BJ7" i="51"/>
  <c r="AV19" i="32"/>
  <c r="AW20" i="32"/>
  <c r="AU20" i="1"/>
  <c r="AT19" i="1"/>
  <c r="AX55" i="51"/>
  <c r="AX22" i="32" s="1"/>
  <c r="BJ5" i="51"/>
  <c r="BI16" i="51"/>
  <c r="AY19" i="40"/>
  <c r="AY19" i="49"/>
  <c r="AY19" i="47"/>
  <c r="AY20" i="45" l="1"/>
  <c r="AY19" i="45" s="1"/>
  <c r="BL15" i="51"/>
  <c r="BA65" i="51" s="1"/>
  <c r="BA22" i="49" s="1"/>
  <c r="BA20" i="49" s="1"/>
  <c r="BL11" i="51"/>
  <c r="BA61" i="51" s="1"/>
  <c r="BA22" i="45" s="1"/>
  <c r="BL9" i="51"/>
  <c r="BA59" i="51" s="1"/>
  <c r="BA22" i="40" s="1"/>
  <c r="BA20" i="40" s="1"/>
  <c r="BL13" i="51"/>
  <c r="BA63" i="51" s="1"/>
  <c r="BA22" i="47" s="1"/>
  <c r="BA20" i="47" s="1"/>
  <c r="BL6" i="51"/>
  <c r="BA56" i="51" s="1"/>
  <c r="BA22" i="41" s="1"/>
  <c r="BA20" i="41" s="1"/>
  <c r="BA19" i="41" s="1"/>
  <c r="AY19" i="43"/>
  <c r="AZ58" i="51"/>
  <c r="AZ22" i="43" s="1"/>
  <c r="AZ20" i="43" s="1"/>
  <c r="BL8" i="51"/>
  <c r="AZ64" i="51"/>
  <c r="AZ22" i="48" s="1"/>
  <c r="AZ20" i="48" s="1"/>
  <c r="AZ19" i="48" s="1"/>
  <c r="BL14" i="51"/>
  <c r="AZ60" i="51"/>
  <c r="AZ22" i="44" s="1"/>
  <c r="AZ20" i="44" s="1"/>
  <c r="AZ19" i="44" s="1"/>
  <c r="BL10" i="51"/>
  <c r="AZ62" i="51"/>
  <c r="AZ22" i="46" s="1"/>
  <c r="AZ20" i="46" s="1"/>
  <c r="AZ19" i="46" s="1"/>
  <c r="BL12" i="51"/>
  <c r="BM4" i="51"/>
  <c r="BA54" i="51"/>
  <c r="BA22" i="1" s="1"/>
  <c r="AX19" i="42"/>
  <c r="AV20" i="1"/>
  <c r="AU19" i="1"/>
  <c r="AY55" i="51"/>
  <c r="AY22" i="32" s="1"/>
  <c r="BK5" i="51"/>
  <c r="BJ16" i="51"/>
  <c r="AX20" i="32"/>
  <c r="AW19" i="32"/>
  <c r="AY57" i="51"/>
  <c r="AY22" i="42" s="1"/>
  <c r="AY20" i="42" s="1"/>
  <c r="BK7" i="51"/>
  <c r="AZ19" i="49"/>
  <c r="AZ19" i="47"/>
  <c r="AZ19" i="40"/>
  <c r="AZ20" i="45" l="1"/>
  <c r="AZ19" i="45" s="1"/>
  <c r="BM13" i="51"/>
  <c r="BB63" i="51" s="1"/>
  <c r="BB22" i="47" s="1"/>
  <c r="BB20" i="47" s="1"/>
  <c r="BM9" i="51"/>
  <c r="BB59" i="51" s="1"/>
  <c r="BB22" i="40" s="1"/>
  <c r="BB20" i="40" s="1"/>
  <c r="BM15" i="51"/>
  <c r="BB65" i="51" s="1"/>
  <c r="BB22" i="49" s="1"/>
  <c r="BB20" i="49" s="1"/>
  <c r="AZ19" i="43"/>
  <c r="BN4" i="51"/>
  <c r="BB54" i="51"/>
  <c r="BB22" i="1" s="1"/>
  <c r="BM12" i="51"/>
  <c r="BA62" i="51"/>
  <c r="BA22" i="46" s="1"/>
  <c r="BA20" i="46" s="1"/>
  <c r="BA19" i="46" s="1"/>
  <c r="BM10" i="51"/>
  <c r="BA60" i="51"/>
  <c r="BA22" i="44" s="1"/>
  <c r="BA20" i="44" s="1"/>
  <c r="BA19" i="44" s="1"/>
  <c r="BM14" i="51"/>
  <c r="BA64" i="51"/>
  <c r="BA22" i="48" s="1"/>
  <c r="BA20" i="48" s="1"/>
  <c r="BA19" i="48" s="1"/>
  <c r="BM8" i="51"/>
  <c r="BA58" i="51"/>
  <c r="BA22" i="43" s="1"/>
  <c r="BA20" i="43" s="1"/>
  <c r="BM11" i="51"/>
  <c r="BB61" i="51" s="1"/>
  <c r="BB22" i="45" s="1"/>
  <c r="BM6" i="51"/>
  <c r="AY19" i="42"/>
  <c r="AZ57" i="51"/>
  <c r="AZ22" i="42" s="1"/>
  <c r="AZ20" i="42" s="1"/>
  <c r="BL7" i="51"/>
  <c r="AW20" i="1"/>
  <c r="AV19" i="1"/>
  <c r="AX19" i="32"/>
  <c r="AY20" i="32"/>
  <c r="AZ55" i="51"/>
  <c r="AZ22" i="32" s="1"/>
  <c r="BL5" i="51"/>
  <c r="BK16" i="51"/>
  <c r="BA19" i="47"/>
  <c r="BA19" i="40"/>
  <c r="BA19" i="49"/>
  <c r="BA20" i="45" l="1"/>
  <c r="BA19" i="45" s="1"/>
  <c r="BN13" i="51"/>
  <c r="BC63" i="51" s="1"/>
  <c r="BC22" i="47" s="1"/>
  <c r="BC20" i="47" s="1"/>
  <c r="BN15" i="51"/>
  <c r="BC65" i="51" s="1"/>
  <c r="BC22" i="49" s="1"/>
  <c r="BC20" i="49" s="1"/>
  <c r="BN6" i="51"/>
  <c r="BC56" i="51" s="1"/>
  <c r="BC22" i="41" s="1"/>
  <c r="BN11" i="51"/>
  <c r="BC61" i="51" s="1"/>
  <c r="BC22" i="45" s="1"/>
  <c r="BN9" i="51"/>
  <c r="BC59" i="51" s="1"/>
  <c r="BC22" i="40" s="1"/>
  <c r="BC20" i="40" s="1"/>
  <c r="BB56" i="51"/>
  <c r="BB22" i="41" s="1"/>
  <c r="BB20" i="41" s="1"/>
  <c r="BB19" i="41" s="1"/>
  <c r="BA19" i="43"/>
  <c r="BB58" i="51"/>
  <c r="BB22" i="43" s="1"/>
  <c r="BB20" i="43" s="1"/>
  <c r="BN8" i="51"/>
  <c r="BB64" i="51"/>
  <c r="BB22" i="48" s="1"/>
  <c r="BB20" i="48" s="1"/>
  <c r="BB19" i="48" s="1"/>
  <c r="BN14" i="51"/>
  <c r="BB60" i="51"/>
  <c r="BB22" i="44" s="1"/>
  <c r="BB20" i="44" s="1"/>
  <c r="BB19" i="44" s="1"/>
  <c r="BN10" i="51"/>
  <c r="BB62" i="51"/>
  <c r="BB22" i="46" s="1"/>
  <c r="BB20" i="46" s="1"/>
  <c r="BB19" i="46" s="1"/>
  <c r="BN12" i="51"/>
  <c r="BC54" i="51"/>
  <c r="BC22" i="1" s="1"/>
  <c r="BO4" i="51"/>
  <c r="AZ19" i="42"/>
  <c r="AW19" i="1"/>
  <c r="AX20" i="1"/>
  <c r="BA55" i="51"/>
  <c r="BA22" i="32" s="1"/>
  <c r="BM5" i="51"/>
  <c r="BL16" i="51"/>
  <c r="AZ20" i="32"/>
  <c r="AY19" i="32"/>
  <c r="BA57" i="51"/>
  <c r="BA22" i="42" s="1"/>
  <c r="BA20" i="42" s="1"/>
  <c r="BM7" i="51"/>
  <c r="BB19" i="47"/>
  <c r="BB19" i="49"/>
  <c r="BB19" i="40"/>
  <c r="BB20" i="45" l="1"/>
  <c r="BB19" i="45" s="1"/>
  <c r="BO13" i="51"/>
  <c r="BD63" i="51" s="1"/>
  <c r="BD22" i="47" s="1"/>
  <c r="BD20" i="47" s="1"/>
  <c r="BC20" i="41"/>
  <c r="BC19" i="41" s="1"/>
  <c r="BO6" i="51"/>
  <c r="BD56" i="51" s="1"/>
  <c r="BD22" i="41" s="1"/>
  <c r="BO15" i="51"/>
  <c r="BD65" i="51" s="1"/>
  <c r="BD22" i="49" s="1"/>
  <c r="BD20" i="49" s="1"/>
  <c r="BO11" i="51"/>
  <c r="BD61" i="51" s="1"/>
  <c r="BD22" i="45" s="1"/>
  <c r="BO9" i="51"/>
  <c r="BD59" i="51" s="1"/>
  <c r="BD22" i="40" s="1"/>
  <c r="BD20" i="40" s="1"/>
  <c r="BB19" i="43"/>
  <c r="BP4" i="51"/>
  <c r="BD54" i="51"/>
  <c r="BD22" i="1" s="1"/>
  <c r="BO12" i="51"/>
  <c r="BC62" i="51"/>
  <c r="BC22" i="46" s="1"/>
  <c r="BC20" i="46" s="1"/>
  <c r="BC19" i="46" s="1"/>
  <c r="BO10" i="51"/>
  <c r="BC60" i="51"/>
  <c r="BC22" i="44" s="1"/>
  <c r="BC20" i="44" s="1"/>
  <c r="BC19" i="44" s="1"/>
  <c r="BO14" i="51"/>
  <c r="BC64" i="51"/>
  <c r="BC22" i="48" s="1"/>
  <c r="BC20" i="48" s="1"/>
  <c r="BC19" i="48" s="1"/>
  <c r="BO8" i="51"/>
  <c r="BC58" i="51"/>
  <c r="BC22" i="43" s="1"/>
  <c r="BC20" i="43" s="1"/>
  <c r="BA19" i="42"/>
  <c r="BB57" i="51"/>
  <c r="BB22" i="42" s="1"/>
  <c r="BB20" i="42" s="1"/>
  <c r="BN7" i="51"/>
  <c r="AZ19" i="32"/>
  <c r="BA20" i="32"/>
  <c r="BB55" i="51"/>
  <c r="BB22" i="32" s="1"/>
  <c r="BN5" i="51"/>
  <c r="BM16" i="51"/>
  <c r="AY20" i="1"/>
  <c r="AX19" i="1"/>
  <c r="BC19" i="49"/>
  <c r="BC19" i="47"/>
  <c r="BC19" i="40"/>
  <c r="BC20" i="45" l="1"/>
  <c r="BC19" i="45" s="1"/>
  <c r="BP15" i="51"/>
  <c r="BE65" i="51" s="1"/>
  <c r="BE22" i="49" s="1"/>
  <c r="BE20" i="49" s="1"/>
  <c r="BP9" i="51"/>
  <c r="BE59" i="51" s="1"/>
  <c r="BE22" i="40" s="1"/>
  <c r="BE20" i="40" s="1"/>
  <c r="BD20" i="41"/>
  <c r="BD19" i="41" s="1"/>
  <c r="BP6" i="51"/>
  <c r="BE56" i="51" s="1"/>
  <c r="BE22" i="41" s="1"/>
  <c r="BP11" i="51"/>
  <c r="BE61" i="51" s="1"/>
  <c r="BE22" i="45" s="1"/>
  <c r="BP13" i="51"/>
  <c r="BE63" i="51" s="1"/>
  <c r="BE22" i="47" s="1"/>
  <c r="BE20" i="47" s="1"/>
  <c r="BC19" i="43"/>
  <c r="BD58" i="51"/>
  <c r="BD22" i="43" s="1"/>
  <c r="BD20" i="43" s="1"/>
  <c r="BP8" i="51"/>
  <c r="BD64" i="51"/>
  <c r="BD22" i="48" s="1"/>
  <c r="BD20" i="48" s="1"/>
  <c r="BD19" i="48" s="1"/>
  <c r="BP14" i="51"/>
  <c r="BD60" i="51"/>
  <c r="BD22" i="44" s="1"/>
  <c r="BD20" i="44" s="1"/>
  <c r="BD19" i="44" s="1"/>
  <c r="BP10" i="51"/>
  <c r="BD62" i="51"/>
  <c r="BD22" i="46" s="1"/>
  <c r="BD20" i="46" s="1"/>
  <c r="BD19" i="46" s="1"/>
  <c r="BP12" i="51"/>
  <c r="BE54" i="51"/>
  <c r="BE22" i="1" s="1"/>
  <c r="BQ4" i="51"/>
  <c r="BB19" i="42"/>
  <c r="AZ20" i="1"/>
  <c r="AY19" i="1"/>
  <c r="BC55" i="51"/>
  <c r="BC22" i="32" s="1"/>
  <c r="BO5" i="51"/>
  <c r="BN16" i="51"/>
  <c r="BA19" i="32"/>
  <c r="BB20" i="32"/>
  <c r="BC57" i="51"/>
  <c r="BC22" i="42" s="1"/>
  <c r="BC20" i="42" s="1"/>
  <c r="BO7" i="51"/>
  <c r="BD19" i="40"/>
  <c r="BD19" i="49"/>
  <c r="BD19" i="47"/>
  <c r="BQ15" i="51" l="1"/>
  <c r="BF65" i="51" s="1"/>
  <c r="BF22" i="49" s="1"/>
  <c r="BF20" i="49" s="1"/>
  <c r="BD20" i="45"/>
  <c r="BD19" i="45" s="1"/>
  <c r="BE20" i="41"/>
  <c r="BE19" i="41" s="1"/>
  <c r="BQ11" i="51"/>
  <c r="BF61" i="51" s="1"/>
  <c r="BF22" i="45" s="1"/>
  <c r="BQ9" i="51"/>
  <c r="BF59" i="51" s="1"/>
  <c r="BF22" i="40" s="1"/>
  <c r="BF20" i="40" s="1"/>
  <c r="BQ13" i="51"/>
  <c r="BF63" i="51" s="1"/>
  <c r="BF22" i="47" s="1"/>
  <c r="BF20" i="47" s="1"/>
  <c r="BQ6" i="51"/>
  <c r="BF56" i="51" s="1"/>
  <c r="BF22" i="41" s="1"/>
  <c r="BD19" i="43"/>
  <c r="BR4" i="51"/>
  <c r="BR15" i="51" s="1"/>
  <c r="BF54" i="51"/>
  <c r="BF22" i="1" s="1"/>
  <c r="BQ12" i="51"/>
  <c r="BE62" i="51"/>
  <c r="BE22" i="46" s="1"/>
  <c r="BE20" i="46" s="1"/>
  <c r="BE19" i="46" s="1"/>
  <c r="BQ10" i="51"/>
  <c r="BE60" i="51"/>
  <c r="BE22" i="44" s="1"/>
  <c r="BE20" i="44" s="1"/>
  <c r="BE19" i="44" s="1"/>
  <c r="BQ14" i="51"/>
  <c r="BE64" i="51"/>
  <c r="BE22" i="48" s="1"/>
  <c r="BE20" i="48" s="1"/>
  <c r="BE19" i="48" s="1"/>
  <c r="BQ8" i="51"/>
  <c r="BE58" i="51"/>
  <c r="BE22" i="43" s="1"/>
  <c r="BE20" i="43" s="1"/>
  <c r="BC19" i="42"/>
  <c r="BD57" i="51"/>
  <c r="BD22" i="42" s="1"/>
  <c r="BD20" i="42" s="1"/>
  <c r="BP7" i="51"/>
  <c r="BC20" i="32"/>
  <c r="BB19" i="32"/>
  <c r="AZ19" i="1"/>
  <c r="BA20" i="1"/>
  <c r="BD55" i="51"/>
  <c r="BD22" i="32" s="1"/>
  <c r="BP5" i="51"/>
  <c r="BO16" i="51"/>
  <c r="BE19" i="47"/>
  <c r="BE19" i="49"/>
  <c r="BE19" i="40"/>
  <c r="BF20" i="41" l="1"/>
  <c r="BF19" i="41" s="1"/>
  <c r="BE20" i="45"/>
  <c r="BE19" i="45" s="1"/>
  <c r="BR6" i="51"/>
  <c r="BG56" i="51" s="1"/>
  <c r="BG22" i="41" s="1"/>
  <c r="BR9" i="51"/>
  <c r="BG59" i="51" s="1"/>
  <c r="BG22" i="40" s="1"/>
  <c r="BG20" i="40" s="1"/>
  <c r="BR11" i="51"/>
  <c r="BG61" i="51" s="1"/>
  <c r="BG22" i="45" s="1"/>
  <c r="BR13" i="51"/>
  <c r="BG63" i="51" s="1"/>
  <c r="BG22" i="47" s="1"/>
  <c r="BG20" i="47" s="1"/>
  <c r="BE19" i="43"/>
  <c r="BR8" i="51"/>
  <c r="BF58" i="51"/>
  <c r="BF22" i="43" s="1"/>
  <c r="BF20" i="43" s="1"/>
  <c r="BR14" i="51"/>
  <c r="BF64" i="51"/>
  <c r="BF22" i="48" s="1"/>
  <c r="BF20" i="48" s="1"/>
  <c r="BF19" i="48" s="1"/>
  <c r="BR10" i="51"/>
  <c r="BF60" i="51"/>
  <c r="BF22" i="44" s="1"/>
  <c r="BF20" i="44" s="1"/>
  <c r="BF19" i="44" s="1"/>
  <c r="BR12" i="51"/>
  <c r="BF62" i="51"/>
  <c r="BF22" i="46" s="1"/>
  <c r="BF20" i="46" s="1"/>
  <c r="BF19" i="46" s="1"/>
  <c r="BG54" i="51"/>
  <c r="BG22" i="1" s="1"/>
  <c r="BS4" i="51"/>
  <c r="BG65" i="51"/>
  <c r="BG22" i="49" s="1"/>
  <c r="BG20" i="49" s="1"/>
  <c r="BD19" i="42"/>
  <c r="BE55" i="51"/>
  <c r="BE22" i="32" s="1"/>
  <c r="BQ5" i="51"/>
  <c r="BP16" i="51"/>
  <c r="BD20" i="32"/>
  <c r="BC19" i="32"/>
  <c r="BB20" i="1"/>
  <c r="BA19" i="1"/>
  <c r="BE57" i="51"/>
  <c r="BE22" i="42" s="1"/>
  <c r="BE20" i="42" s="1"/>
  <c r="BQ7" i="51"/>
  <c r="BF19" i="40"/>
  <c r="BF19" i="47"/>
  <c r="BF19" i="49"/>
  <c r="BG20" i="41" l="1"/>
  <c r="BG19" i="41" s="1"/>
  <c r="BF20" i="45"/>
  <c r="BF19" i="45" s="1"/>
  <c r="BS6" i="51"/>
  <c r="BH56" i="51" s="1"/>
  <c r="BH22" i="41" s="1"/>
  <c r="BH20" i="41" s="1"/>
  <c r="BH19" i="41" s="1"/>
  <c r="BS9" i="51"/>
  <c r="BH59" i="51" s="1"/>
  <c r="BH22" i="40" s="1"/>
  <c r="BH20" i="40" s="1"/>
  <c r="BF19" i="43"/>
  <c r="BS12" i="51"/>
  <c r="BG62" i="51"/>
  <c r="BG22" i="46" s="1"/>
  <c r="BG20" i="46" s="1"/>
  <c r="BG19" i="46" s="1"/>
  <c r="BS10" i="51"/>
  <c r="BG60" i="51"/>
  <c r="BG22" i="44" s="1"/>
  <c r="BG20" i="44" s="1"/>
  <c r="BG19" i="44" s="1"/>
  <c r="BS14" i="51"/>
  <c r="BG64" i="51"/>
  <c r="BG22" i="48" s="1"/>
  <c r="BG20" i="48" s="1"/>
  <c r="BG19" i="48" s="1"/>
  <c r="BS8" i="51"/>
  <c r="BG58" i="51"/>
  <c r="BG22" i="43" s="1"/>
  <c r="BG20" i="43" s="1"/>
  <c r="BS15" i="51"/>
  <c r="BH65" i="51" s="1"/>
  <c r="BH22" i="49" s="1"/>
  <c r="BH20" i="49" s="1"/>
  <c r="BS13" i="51"/>
  <c r="BH63" i="51" s="1"/>
  <c r="BH22" i="47" s="1"/>
  <c r="BH20" i="47" s="1"/>
  <c r="BS11" i="51"/>
  <c r="BH61" i="51" s="1"/>
  <c r="BH22" i="45" s="1"/>
  <c r="BT4" i="51"/>
  <c r="BI54" i="51" s="1"/>
  <c r="BI22" i="1" s="1"/>
  <c r="BH54" i="51"/>
  <c r="BH22" i="1" s="1"/>
  <c r="BE19" i="42"/>
  <c r="BF57" i="51"/>
  <c r="BF22" i="42" s="1"/>
  <c r="BF20" i="42" s="1"/>
  <c r="BR7" i="51"/>
  <c r="BB19" i="1"/>
  <c r="BC20" i="1"/>
  <c r="BD19" i="32"/>
  <c r="BE20" i="32"/>
  <c r="BF55" i="51"/>
  <c r="BF22" i="32" s="1"/>
  <c r="BR5" i="51"/>
  <c r="BQ16" i="51"/>
  <c r="BG19" i="49"/>
  <c r="BG19" i="47"/>
  <c r="BG19" i="40"/>
  <c r="BG20" i="45" l="1"/>
  <c r="BG19" i="45" s="1"/>
  <c r="BT9" i="51"/>
  <c r="BI59" i="51" s="1"/>
  <c r="BI22" i="40" s="1"/>
  <c r="BI20" i="40" s="1"/>
  <c r="BT6" i="51"/>
  <c r="BI56" i="51" s="1"/>
  <c r="BI22" i="41" s="1"/>
  <c r="BI20" i="41" s="1"/>
  <c r="BI19" i="41" s="1"/>
  <c r="BG19" i="43"/>
  <c r="BT8" i="51"/>
  <c r="BI58" i="51" s="1"/>
  <c r="BI22" i="43" s="1"/>
  <c r="BH58" i="51"/>
  <c r="BH22" i="43" s="1"/>
  <c r="BH20" i="43" s="1"/>
  <c r="BT14" i="51"/>
  <c r="BI64" i="51" s="1"/>
  <c r="BI22" i="48" s="1"/>
  <c r="BH64" i="51"/>
  <c r="BH22" i="48" s="1"/>
  <c r="BH20" i="48" s="1"/>
  <c r="BH19" i="48" s="1"/>
  <c r="BT10" i="51"/>
  <c r="BI60" i="51" s="1"/>
  <c r="BI22" i="44" s="1"/>
  <c r="BH60" i="51"/>
  <c r="BH22" i="44" s="1"/>
  <c r="BH20" i="44" s="1"/>
  <c r="BH19" i="44" s="1"/>
  <c r="BT12" i="51"/>
  <c r="BI62" i="51" s="1"/>
  <c r="BI22" i="46" s="1"/>
  <c r="BH62" i="51"/>
  <c r="BH22" i="46" s="1"/>
  <c r="BH20" i="46" s="1"/>
  <c r="BH19" i="46" s="1"/>
  <c r="BT11" i="51"/>
  <c r="BI61" i="51" s="1"/>
  <c r="BI22" i="45" s="1"/>
  <c r="BT13" i="51"/>
  <c r="BI63" i="51" s="1"/>
  <c r="BI22" i="47" s="1"/>
  <c r="BI20" i="47" s="1"/>
  <c r="BT15" i="51"/>
  <c r="BI65" i="51" s="1"/>
  <c r="BI22" i="49" s="1"/>
  <c r="BI20" i="49" s="1"/>
  <c r="BF19" i="42"/>
  <c r="BG55" i="51"/>
  <c r="BG22" i="32" s="1"/>
  <c r="BS5" i="51"/>
  <c r="BR16" i="51"/>
  <c r="BF20" i="32"/>
  <c r="BE19" i="32"/>
  <c r="BD20" i="1"/>
  <c r="BC19" i="1"/>
  <c r="BG57" i="51"/>
  <c r="BG22" i="42" s="1"/>
  <c r="BG20" i="42" s="1"/>
  <c r="BS7" i="51"/>
  <c r="BH19" i="40"/>
  <c r="BH19" i="47"/>
  <c r="BH19" i="49"/>
  <c r="BH20" i="45" l="1"/>
  <c r="BH19" i="45" s="1"/>
  <c r="BI20" i="48"/>
  <c r="BI19" i="48" s="1"/>
  <c r="BI20" i="44"/>
  <c r="BI19" i="44" s="1"/>
  <c r="BI20" i="46"/>
  <c r="BI19" i="46" s="1"/>
  <c r="BI20" i="43"/>
  <c r="BI19" i="43" s="1"/>
  <c r="BH19" i="43"/>
  <c r="BG19" i="42"/>
  <c r="BH57" i="51"/>
  <c r="BH22" i="42" s="1"/>
  <c r="BH20" i="42" s="1"/>
  <c r="BT7" i="51"/>
  <c r="BI57" i="51" s="1"/>
  <c r="BI22" i="42" s="1"/>
  <c r="BE20" i="1"/>
  <c r="BD19" i="1"/>
  <c r="BF19" i="32"/>
  <c r="BG20" i="32"/>
  <c r="BH55" i="51"/>
  <c r="BH22" i="32" s="1"/>
  <c r="BT5" i="51"/>
  <c r="BS16" i="51"/>
  <c r="BI19" i="47"/>
  <c r="BI19" i="49"/>
  <c r="BI19" i="40"/>
  <c r="BI20" i="45" l="1"/>
  <c r="BI19" i="45" s="1"/>
  <c r="BI20" i="42"/>
  <c r="BI19" i="42" s="1"/>
  <c r="BH19" i="42"/>
  <c r="BE19" i="1"/>
  <c r="BF20" i="1"/>
  <c r="BI55" i="51"/>
  <c r="BI22" i="32" s="1"/>
  <c r="BT16" i="51"/>
  <c r="BH20" i="32"/>
  <c r="BG19" i="32"/>
  <c r="BI20" i="32" l="1"/>
  <c r="BI19" i="32" s="1"/>
  <c r="BH19" i="32"/>
  <c r="BF19" i="1"/>
  <c r="BG20" i="1"/>
  <c r="BH20" i="1" l="1"/>
  <c r="BG19" i="1"/>
  <c r="BI20" i="1" l="1"/>
  <c r="BJ20" i="1" s="1"/>
  <c r="BH19" i="1"/>
  <c r="B58" i="1"/>
  <c r="C56" i="1" s="1"/>
  <c r="C178" i="61" s="1"/>
  <c r="C192" i="61" l="1"/>
  <c r="C190" i="61"/>
  <c r="C204" i="61" s="1"/>
  <c r="BJ19" i="1"/>
  <c r="C381" i="33"/>
  <c r="BI19" i="1"/>
  <c r="C34" i="33"/>
  <c r="C135" i="1"/>
  <c r="D56" i="1"/>
  <c r="D178" i="61" s="1"/>
  <c r="C45" i="59" l="1"/>
  <c r="D192" i="61"/>
  <c r="D190" i="61"/>
  <c r="D204" i="61" s="1"/>
  <c r="D381" i="33"/>
  <c r="D135" i="1"/>
  <c r="D34" i="33"/>
  <c r="E56" i="1"/>
  <c r="E178" i="61" s="1"/>
  <c r="C36" i="33"/>
  <c r="D45" i="59" l="1"/>
  <c r="E192" i="61"/>
  <c r="E190" i="61"/>
  <c r="E204" i="61" s="1"/>
  <c r="E381" i="33"/>
  <c r="E135" i="1"/>
  <c r="E34" i="33"/>
  <c r="F56" i="1"/>
  <c r="F178" i="61" s="1"/>
  <c r="D36" i="33"/>
  <c r="E45" i="59" l="1"/>
  <c r="F192" i="61"/>
  <c r="F190" i="61"/>
  <c r="F204" i="61" s="1"/>
  <c r="F381" i="33"/>
  <c r="F135" i="1"/>
  <c r="F34" i="33"/>
  <c r="G56" i="1"/>
  <c r="G178" i="61" s="1"/>
  <c r="E36" i="33"/>
  <c r="F45" i="59" l="1"/>
  <c r="G192" i="61"/>
  <c r="B206" i="61" s="1"/>
  <c r="G190" i="61"/>
  <c r="G204" i="61" s="1"/>
  <c r="B218" i="61" s="1"/>
  <c r="G381" i="33"/>
  <c r="G135" i="1"/>
  <c r="G34" i="33"/>
  <c r="H56" i="1"/>
  <c r="H178" i="61" s="1"/>
  <c r="F36" i="33"/>
  <c r="G45" i="59" l="1"/>
  <c r="H192" i="61"/>
  <c r="H190" i="61"/>
  <c r="H204" i="61" s="1"/>
  <c r="H381" i="33"/>
  <c r="H34" i="33"/>
  <c r="H135" i="1"/>
  <c r="I56" i="1"/>
  <c r="I178" i="61" s="1"/>
  <c r="G36" i="33"/>
  <c r="H45" i="59" l="1"/>
  <c r="I192" i="61"/>
  <c r="I190" i="61"/>
  <c r="I204" i="61" s="1"/>
  <c r="I381" i="33"/>
  <c r="I135" i="1"/>
  <c r="I34" i="33"/>
  <c r="J56" i="1"/>
  <c r="J178" i="61" s="1"/>
  <c r="H36" i="33"/>
  <c r="I45" i="59" l="1"/>
  <c r="J192" i="61"/>
  <c r="J190" i="61"/>
  <c r="J204" i="61" s="1"/>
  <c r="J381" i="33"/>
  <c r="J34" i="33"/>
  <c r="J135" i="1"/>
  <c r="K56" i="1"/>
  <c r="K178" i="61" s="1"/>
  <c r="I36" i="33"/>
  <c r="J45" i="59" l="1"/>
  <c r="K192" i="61"/>
  <c r="K190" i="61"/>
  <c r="K204" i="61" s="1"/>
  <c r="K381" i="33"/>
  <c r="K135" i="1"/>
  <c r="K34" i="33"/>
  <c r="L56" i="1"/>
  <c r="L178" i="61" s="1"/>
  <c r="J36" i="33"/>
  <c r="K45" i="59" l="1"/>
  <c r="L192" i="61"/>
  <c r="C206" i="61" s="1"/>
  <c r="L190" i="61"/>
  <c r="L204" i="61" s="1"/>
  <c r="C218" i="61" s="1"/>
  <c r="L381" i="33"/>
  <c r="K36" i="33"/>
  <c r="L135" i="1"/>
  <c r="L34" i="33"/>
  <c r="M56" i="1"/>
  <c r="M178" i="61" s="1"/>
  <c r="L45" i="59" l="1"/>
  <c r="M192" i="61"/>
  <c r="M190" i="61"/>
  <c r="M204" i="61" s="1"/>
  <c r="M381" i="33"/>
  <c r="M34" i="33"/>
  <c r="M135" i="1"/>
  <c r="N56" i="1"/>
  <c r="N178" i="61" s="1"/>
  <c r="L36" i="33"/>
  <c r="M45" i="59" l="1"/>
  <c r="N192" i="61"/>
  <c r="N190" i="61"/>
  <c r="N204" i="61" s="1"/>
  <c r="N381" i="33"/>
  <c r="N135" i="1"/>
  <c r="N34" i="33"/>
  <c r="O56" i="1"/>
  <c r="O178" i="61" s="1"/>
  <c r="M36" i="33"/>
  <c r="N45" i="59" l="1"/>
  <c r="O192" i="61"/>
  <c r="O190" i="61"/>
  <c r="O204" i="61" s="1"/>
  <c r="O381" i="33"/>
  <c r="O34" i="33"/>
  <c r="O45" i="59" s="1"/>
  <c r="O135" i="1"/>
  <c r="P56" i="1"/>
  <c r="P178" i="61" s="1"/>
  <c r="N36" i="33"/>
  <c r="P192" i="61" l="1"/>
  <c r="P190" i="61"/>
  <c r="P204" i="61" s="1"/>
  <c r="P381" i="33"/>
  <c r="P135" i="1"/>
  <c r="P34" i="33"/>
  <c r="P45" i="59" s="1"/>
  <c r="Q56" i="1"/>
  <c r="Q178" i="61" s="1"/>
  <c r="O36" i="33"/>
  <c r="Q192" i="61" l="1"/>
  <c r="D206" i="61" s="1"/>
  <c r="G206" i="61" s="1"/>
  <c r="Q190" i="61"/>
  <c r="E206" i="61"/>
  <c r="F206" i="61" s="1"/>
  <c r="Q381" i="33"/>
  <c r="Q34" i="33"/>
  <c r="Q45" i="59" s="1"/>
  <c r="Q135" i="1"/>
  <c r="R56" i="1"/>
  <c r="R178" i="61" s="1"/>
  <c r="P36" i="33"/>
  <c r="R192" i="61" l="1"/>
  <c r="R190" i="61"/>
  <c r="R204" i="61" s="1"/>
  <c r="E218" i="61"/>
  <c r="F218" i="61" s="1"/>
  <c r="Q204" i="61"/>
  <c r="D218" i="61" s="1"/>
  <c r="G218" i="61" s="1"/>
  <c r="R381" i="33"/>
  <c r="Q36" i="33"/>
  <c r="R135" i="1"/>
  <c r="R34" i="33"/>
  <c r="R45" i="59" s="1"/>
  <c r="S56" i="1"/>
  <c r="S381" i="33" l="1"/>
  <c r="S34" i="33"/>
  <c r="S45" i="59" s="1"/>
  <c r="S135" i="1"/>
  <c r="T56" i="1"/>
  <c r="R36" i="33"/>
  <c r="T381" i="33" l="1"/>
  <c r="T135" i="1"/>
  <c r="T34" i="33"/>
  <c r="T45" i="59" s="1"/>
  <c r="U56" i="1"/>
  <c r="S36" i="33"/>
  <c r="U381" i="33" l="1"/>
  <c r="U34" i="33"/>
  <c r="U45" i="59" s="1"/>
  <c r="U135" i="1"/>
  <c r="V56" i="1"/>
  <c r="T36" i="33"/>
  <c r="V381" i="33" l="1"/>
  <c r="V135" i="1"/>
  <c r="V34" i="33"/>
  <c r="V45" i="59" s="1"/>
  <c r="W56" i="1"/>
  <c r="U36" i="33"/>
  <c r="W381" i="33" l="1"/>
  <c r="W34" i="33"/>
  <c r="W45" i="59" s="1"/>
  <c r="W135" i="1"/>
  <c r="X56" i="1"/>
  <c r="V36" i="33"/>
  <c r="X381" i="33" l="1"/>
  <c r="X135" i="1"/>
  <c r="X34" i="33"/>
  <c r="X45" i="59" s="1"/>
  <c r="Y56" i="1"/>
  <c r="W36" i="33"/>
  <c r="Y381" i="33" l="1"/>
  <c r="Y34" i="33"/>
  <c r="Y45" i="59" s="1"/>
  <c r="Y135" i="1"/>
  <c r="Z56" i="1"/>
  <c r="X36" i="33"/>
  <c r="Z381" i="33" l="1"/>
  <c r="Z135" i="1"/>
  <c r="Z34" i="33"/>
  <c r="Z45" i="59" s="1"/>
  <c r="AA56" i="1"/>
  <c r="Y36" i="33"/>
  <c r="AA381" i="33" l="1"/>
  <c r="AA34" i="33"/>
  <c r="AA45" i="59" s="1"/>
  <c r="AA135" i="1"/>
  <c r="AB56" i="1"/>
  <c r="Z36" i="33"/>
  <c r="AB381" i="33" l="1"/>
  <c r="AB135" i="1"/>
  <c r="AB34" i="33"/>
  <c r="AB45" i="59" s="1"/>
  <c r="AC56" i="1"/>
  <c r="AA36" i="33"/>
  <c r="AC381" i="33" l="1"/>
  <c r="AC34" i="33"/>
  <c r="AC45" i="59" s="1"/>
  <c r="AC135" i="1"/>
  <c r="AD56" i="1"/>
  <c r="AB36" i="33"/>
  <c r="AD381" i="33" l="1"/>
  <c r="AD135" i="1"/>
  <c r="AD34" i="33"/>
  <c r="AD45" i="59" s="1"/>
  <c r="AE56" i="1"/>
  <c r="AC36" i="33"/>
  <c r="AE381" i="33" l="1"/>
  <c r="AE34" i="33"/>
  <c r="AE45" i="59" s="1"/>
  <c r="AE135" i="1"/>
  <c r="AF56" i="1"/>
  <c r="AD36" i="33"/>
  <c r="AF381" i="33" l="1"/>
  <c r="AF135" i="1"/>
  <c r="AF34" i="33"/>
  <c r="AF45" i="59" s="1"/>
  <c r="AG56" i="1"/>
  <c r="AE36" i="33"/>
  <c r="AG34" i="33" l="1"/>
  <c r="AG45" i="59" s="1"/>
  <c r="AG135" i="1"/>
  <c r="AH56" i="1"/>
  <c r="AF36" i="33"/>
  <c r="AH135" i="1" l="1"/>
  <c r="AH34" i="33"/>
  <c r="AH45" i="59" s="1"/>
  <c r="AI56" i="1"/>
  <c r="AG36" i="33"/>
  <c r="AI34" i="33" l="1"/>
  <c r="AI45" i="59" s="1"/>
  <c r="AI135" i="1"/>
  <c r="AJ56" i="1"/>
  <c r="AH36" i="33"/>
  <c r="AJ135" i="1" l="1"/>
  <c r="AJ34" i="33"/>
  <c r="AJ45" i="59" s="1"/>
  <c r="AK56" i="1"/>
  <c r="AI36" i="33"/>
  <c r="AK135" i="1" l="1"/>
  <c r="AK34" i="33"/>
  <c r="AK45" i="59" s="1"/>
  <c r="AL56" i="1"/>
  <c r="AJ36" i="33"/>
  <c r="AL135" i="1" l="1"/>
  <c r="AL34" i="33"/>
  <c r="AL45" i="59" s="1"/>
  <c r="AM56" i="1"/>
  <c r="AK36" i="33"/>
  <c r="AM135" i="1" l="1"/>
  <c r="AM34" i="33"/>
  <c r="AM45" i="59" s="1"/>
  <c r="AN56" i="1"/>
  <c r="AL36" i="33"/>
  <c r="AN34" i="33" l="1"/>
  <c r="AN45" i="59" s="1"/>
  <c r="AN135" i="1"/>
  <c r="AO56" i="1"/>
  <c r="AM36" i="33"/>
  <c r="AO135" i="1" l="1"/>
  <c r="AO34" i="33"/>
  <c r="AO45" i="59" s="1"/>
  <c r="AP56" i="1"/>
  <c r="AN36" i="33"/>
  <c r="AP34" i="33" l="1"/>
  <c r="AP45" i="59" s="1"/>
  <c r="AP135" i="1"/>
  <c r="AQ56" i="1"/>
  <c r="AO36" i="33"/>
  <c r="AQ135" i="1" l="1"/>
  <c r="AQ34" i="33"/>
  <c r="AQ45" i="59" s="1"/>
  <c r="AR56" i="1"/>
  <c r="AP36" i="33"/>
  <c r="AR34" i="33" l="1"/>
  <c r="AR45" i="59" s="1"/>
  <c r="AR135" i="1"/>
  <c r="AS56" i="1"/>
  <c r="AQ36" i="33"/>
  <c r="AS135" i="1" l="1"/>
  <c r="AS34" i="33"/>
  <c r="AS45" i="59" s="1"/>
  <c r="AT56" i="1"/>
  <c r="AR36" i="33"/>
  <c r="AS36" i="33" l="1"/>
  <c r="AT34" i="33"/>
  <c r="AT45" i="59" s="1"/>
  <c r="AT135" i="1"/>
  <c r="AU56" i="1"/>
  <c r="AU135" i="1" l="1"/>
  <c r="AU34" i="33"/>
  <c r="AU45" i="59" s="1"/>
  <c r="AV56" i="1"/>
  <c r="AT36" i="33"/>
  <c r="AV34" i="33" l="1"/>
  <c r="AV45" i="59" s="1"/>
  <c r="AV135" i="1"/>
  <c r="AW56" i="1"/>
  <c r="AU36" i="33"/>
  <c r="AW135" i="1" l="1"/>
  <c r="AW34" i="33"/>
  <c r="AW45" i="59" s="1"/>
  <c r="AX56" i="1"/>
  <c r="AV36" i="33"/>
  <c r="AX34" i="33" l="1"/>
  <c r="AX45" i="59" s="1"/>
  <c r="AX135" i="1"/>
  <c r="AY56" i="1"/>
  <c r="AW36" i="33"/>
  <c r="AY135" i="1" l="1"/>
  <c r="AY34" i="33"/>
  <c r="AY45" i="59" s="1"/>
  <c r="AZ56" i="1"/>
  <c r="AX36" i="33"/>
  <c r="AZ34" i="33" l="1"/>
  <c r="AZ45" i="59" s="1"/>
  <c r="AZ135" i="1"/>
  <c r="BA56" i="1"/>
  <c r="AY36" i="33"/>
  <c r="BA135" i="1" l="1"/>
  <c r="BA34" i="33"/>
  <c r="BA45" i="59" s="1"/>
  <c r="BB56" i="1"/>
  <c r="AZ36" i="33"/>
  <c r="BB34" i="33" l="1"/>
  <c r="BB45" i="59" s="1"/>
  <c r="BB135" i="1"/>
  <c r="BC56" i="1"/>
  <c r="BA36" i="33"/>
  <c r="BC135" i="1" l="1"/>
  <c r="BC34" i="33"/>
  <c r="BC45" i="59" s="1"/>
  <c r="BD56" i="1"/>
  <c r="BB36" i="33"/>
  <c r="BD34" i="33" l="1"/>
  <c r="BD45" i="59" s="1"/>
  <c r="BD135" i="1"/>
  <c r="BE56" i="1"/>
  <c r="BC36" i="33"/>
  <c r="BE135" i="1" l="1"/>
  <c r="BE34" i="33"/>
  <c r="BE45" i="59" s="1"/>
  <c r="BF56" i="1"/>
  <c r="BD36" i="33"/>
  <c r="BF34" i="33" l="1"/>
  <c r="BF45" i="59" s="1"/>
  <c r="BF135" i="1"/>
  <c r="BG56" i="1"/>
  <c r="BE36" i="33"/>
  <c r="BG135" i="1" l="1"/>
  <c r="BG34" i="33"/>
  <c r="BG45" i="59" s="1"/>
  <c r="BH56" i="1"/>
  <c r="BF36" i="33"/>
  <c r="BH135" i="1" l="1"/>
  <c r="BH34" i="33"/>
  <c r="BH45" i="59" s="1"/>
  <c r="BI56" i="1"/>
  <c r="BJ56" i="1" s="1"/>
  <c r="BG36" i="33"/>
  <c r="BH36" i="33" l="1"/>
  <c r="B59" i="1"/>
  <c r="BI135" i="1"/>
  <c r="BI34" i="33"/>
  <c r="BI45" i="59" s="1"/>
  <c r="B37" i="33" l="1"/>
  <c r="BI36" i="33"/>
  <c r="F56" i="27" l="1"/>
  <c r="B29" i="1" s="1"/>
  <c r="B62" i="1" s="1"/>
  <c r="B63" i="1" s="1"/>
  <c r="B65" i="1" l="1"/>
  <c r="B3" i="61" s="1"/>
  <c r="B15" i="61" s="1"/>
  <c r="B64" i="1" l="1"/>
  <c r="B68" i="59"/>
  <c r="C68" i="59" l="1"/>
  <c r="D68" i="59" l="1"/>
  <c r="E68" i="59" l="1"/>
  <c r="F68" i="59" l="1"/>
  <c r="G68" i="59" l="1"/>
  <c r="H68" i="59" l="1"/>
  <c r="I68" i="59" l="1"/>
  <c r="J68" i="59" l="1"/>
  <c r="K68" i="59" l="1"/>
  <c r="L68" i="59" l="1"/>
  <c r="M68" i="59" l="1"/>
  <c r="N68" i="59" l="1"/>
  <c r="O68" i="59" l="1"/>
  <c r="P68" i="59" l="1"/>
  <c r="Q68" i="59" l="1"/>
  <c r="R68" i="59" l="1"/>
  <c r="S68" i="59" l="1"/>
  <c r="T68" i="59" l="1"/>
  <c r="U68" i="59" l="1"/>
  <c r="V68" i="59" l="1"/>
  <c r="W68" i="59" l="1"/>
  <c r="X68" i="59" l="1"/>
  <c r="Y68" i="59" l="1"/>
  <c r="Z68" i="59" l="1"/>
  <c r="AA68" i="59" l="1"/>
  <c r="AB68" i="59" l="1"/>
  <c r="AC68" i="59" l="1"/>
  <c r="AD68" i="59" l="1"/>
  <c r="AE68" i="59" l="1"/>
  <c r="AF68" i="59" l="1"/>
  <c r="AG68" i="59" l="1"/>
  <c r="AH68" i="59" l="1"/>
  <c r="AI68" i="59" l="1"/>
  <c r="AJ68" i="59" l="1"/>
  <c r="AK68" i="59" l="1"/>
  <c r="AL68" i="59" l="1"/>
  <c r="AM68" i="59" l="1"/>
  <c r="AN68" i="59" l="1"/>
  <c r="AO68" i="59" l="1"/>
  <c r="AP68" i="59" l="1"/>
  <c r="AQ68" i="59" l="1"/>
  <c r="AR68" i="59" l="1"/>
  <c r="AS68" i="59" l="1"/>
  <c r="AT68" i="59" l="1"/>
  <c r="AU68" i="59" l="1"/>
  <c r="AV68" i="59" l="1"/>
  <c r="AW68" i="59" l="1"/>
  <c r="AX68" i="59" l="1"/>
  <c r="AY68" i="59" l="1"/>
  <c r="AZ68" i="59" l="1"/>
  <c r="BA68" i="59" l="1"/>
  <c r="BB68" i="59" l="1"/>
  <c r="BC68" i="59" l="1"/>
  <c r="BD68" i="59" l="1"/>
  <c r="BE68" i="59" l="1"/>
  <c r="BF68" i="59" l="1"/>
  <c r="BG68" i="59" l="1"/>
  <c r="BH68" i="59" l="1"/>
  <c r="BI68" i="59" l="1"/>
  <c r="B155" i="1" l="1"/>
  <c r="B69" i="1" l="1"/>
  <c r="B68" i="1"/>
  <c r="B139" i="1" l="1"/>
  <c r="B73" i="1"/>
  <c r="C74" i="1" s="1"/>
  <c r="C61" i="1" s="1"/>
  <c r="BT49" i="57" s="1"/>
  <c r="B84" i="1" l="1"/>
  <c r="C85" i="1"/>
  <c r="C276" i="51"/>
  <c r="E135" i="51"/>
  <c r="B352" i="33" l="1"/>
  <c r="B88" i="1"/>
  <c r="B47" i="61" s="1"/>
  <c r="C77" i="1"/>
  <c r="C78" i="1"/>
  <c r="C128" i="1"/>
  <c r="C142" i="1" s="1"/>
  <c r="B395" i="33" l="1"/>
  <c r="B132" i="1"/>
  <c r="B133" i="1" s="1"/>
  <c r="B90" i="1"/>
  <c r="B204" i="51"/>
  <c r="B220" i="51" s="1"/>
  <c r="B93" i="1" l="1"/>
  <c r="B94" i="1" s="1"/>
  <c r="D38" i="62" s="1"/>
  <c r="B91" i="1"/>
  <c r="B43" i="33"/>
  <c r="B68" i="32"/>
  <c r="B139" i="32" l="1"/>
  <c r="B46" i="33"/>
  <c r="B73" i="32"/>
  <c r="C74" i="32" s="1"/>
  <c r="C61" i="32" s="1"/>
  <c r="BT50" i="57" s="1"/>
  <c r="BT61" i="57" s="1"/>
  <c r="B38" i="33"/>
  <c r="B40" i="33"/>
  <c r="B44" i="33"/>
  <c r="B42" i="33"/>
  <c r="D53" i="62" s="1"/>
  <c r="B47" i="59" l="1"/>
  <c r="B49" i="59"/>
  <c r="C277" i="51"/>
  <c r="C85" i="32"/>
  <c r="B84" i="32"/>
  <c r="B353" i="33" l="1"/>
  <c r="B48" i="33"/>
  <c r="B88" i="32"/>
  <c r="B48" i="61" s="1"/>
  <c r="C49" i="33"/>
  <c r="C78" i="32"/>
  <c r="C77" i="32"/>
  <c r="C39" i="33"/>
  <c r="E62" i="62" s="1"/>
  <c r="C128" i="32"/>
  <c r="C142" i="32" s="1"/>
  <c r="C112" i="32"/>
  <c r="C288" i="51"/>
  <c r="C291" i="51" s="1"/>
  <c r="C51" i="59" l="1"/>
  <c r="B59" i="61"/>
  <c r="B50" i="59"/>
  <c r="B87" i="33"/>
  <c r="B53" i="33"/>
  <c r="B369" i="33"/>
  <c r="B52" i="33"/>
  <c r="C300" i="51"/>
  <c r="C294" i="51"/>
  <c r="C295" i="51"/>
  <c r="C301" i="51"/>
  <c r="C298" i="51"/>
  <c r="C297" i="51"/>
  <c r="C293" i="51"/>
  <c r="C292" i="51"/>
  <c r="C299" i="51"/>
  <c r="C296" i="51"/>
  <c r="C290" i="51"/>
  <c r="C114" i="32"/>
  <c r="C103" i="32" s="1"/>
  <c r="E9" i="62" s="1"/>
  <c r="C119" i="32"/>
  <c r="B396" i="33"/>
  <c r="B132" i="32"/>
  <c r="B133" i="32" s="1"/>
  <c r="B205" i="51"/>
  <c r="B221" i="51" s="1"/>
  <c r="B90" i="32"/>
  <c r="B91" i="32" s="1"/>
  <c r="B364" i="33"/>
  <c r="B366" i="33" l="1"/>
  <c r="B9" i="59" s="1"/>
  <c r="B10" i="59" s="1"/>
  <c r="B53" i="59"/>
  <c r="B54" i="59"/>
  <c r="B375" i="33"/>
  <c r="C102" i="32"/>
  <c r="C71" i="32" s="1"/>
  <c r="C101" i="32"/>
  <c r="C210" i="33" s="1"/>
  <c r="C66" i="32"/>
  <c r="C67" i="32" s="1"/>
  <c r="C116" i="32"/>
  <c r="C285" i="33" s="1"/>
  <c r="B93" i="32"/>
  <c r="B94" i="32" s="1"/>
  <c r="D39" i="62" s="1"/>
  <c r="D50" i="62" s="1"/>
  <c r="C124" i="32"/>
  <c r="C121" i="32"/>
  <c r="B408" i="33"/>
  <c r="B410" i="33"/>
  <c r="B411" i="33"/>
  <c r="B409" i="33"/>
  <c r="C115" i="32"/>
  <c r="C302" i="51"/>
  <c r="C305" i="51"/>
  <c r="C309" i="51" s="1"/>
  <c r="C304" i="51"/>
  <c r="B376" i="33" l="1"/>
  <c r="B79" i="59"/>
  <c r="B80" i="59"/>
  <c r="B81" i="59"/>
  <c r="B78" i="59"/>
  <c r="C300" i="33"/>
  <c r="B318" i="33"/>
  <c r="C136" i="61"/>
  <c r="C150" i="61" s="1"/>
  <c r="C414" i="51"/>
  <c r="J90" i="51" s="1"/>
  <c r="N90" i="51" s="1"/>
  <c r="C255" i="33"/>
  <c r="C70" i="32"/>
  <c r="C86" i="32"/>
  <c r="C156" i="33"/>
  <c r="F19" i="59"/>
  <c r="B11" i="59"/>
  <c r="C306" i="51"/>
  <c r="C308" i="51"/>
  <c r="C310" i="51" s="1"/>
  <c r="C270" i="33" l="1"/>
  <c r="C355" i="51"/>
  <c r="C346" i="51"/>
  <c r="C354" i="51"/>
  <c r="C350" i="51"/>
  <c r="C351" i="51"/>
  <c r="C347" i="51"/>
  <c r="C352" i="51"/>
  <c r="C349" i="51"/>
  <c r="C353" i="51"/>
  <c r="C345" i="51"/>
  <c r="C348" i="51"/>
  <c r="C344" i="51"/>
  <c r="F17" i="59"/>
  <c r="B74" i="59"/>
  <c r="C240" i="33"/>
  <c r="C225" i="33"/>
  <c r="D191" i="33" l="1"/>
  <c r="Z5" i="57"/>
  <c r="Z89" i="57" l="1"/>
  <c r="Y5" i="57"/>
  <c r="Z67" i="57"/>
  <c r="Y67" i="57" l="1"/>
  <c r="Y89" i="57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 i="57"/>
  <c r="Y11" i="57"/>
  <c r="Z109" i="57"/>
  <c r="Z108" i="57"/>
  <c r="Z137" i="57"/>
  <c r="Y10" i="57"/>
  <c r="Z136" i="57"/>
  <c r="Y9" i="57"/>
  <c r="Z107" i="57"/>
  <c r="Y8" i="57"/>
  <c r="Y92" i="57" s="1"/>
  <c r="Z110" i="57"/>
  <c r="Y12" i="57"/>
  <c r="Z139" i="57"/>
  <c r="Z113" i="57"/>
  <c r="Z142" i="57"/>
  <c r="Y15" i="57"/>
  <c r="Y7" i="57"/>
  <c r="Y91" i="57" s="1"/>
  <c r="Z140" i="57"/>
  <c r="Y13" i="57"/>
  <c r="Z111" i="57"/>
  <c r="Y14" i="57"/>
  <c r="D79" i="55" l="1"/>
  <c r="D113" i="47" s="1"/>
  <c r="D120" i="47" s="1"/>
  <c r="D150" i="33" s="1"/>
  <c r="Z97" i="57"/>
  <c r="Z126" i="57"/>
  <c r="Y142" i="57"/>
  <c r="Y113" i="57"/>
  <c r="Z128" i="57"/>
  <c r="D81" i="55"/>
  <c r="D113" i="49" s="1"/>
  <c r="D120" i="49" s="1"/>
  <c r="D152" i="33" s="1"/>
  <c r="Z99" i="57"/>
  <c r="Z96" i="57"/>
  <c r="Z125" i="57"/>
  <c r="D78" i="55"/>
  <c r="D113" i="46" s="1"/>
  <c r="D120" i="46" s="1"/>
  <c r="D149" i="33" s="1"/>
  <c r="D75" i="55"/>
  <c r="D113" i="40" s="1"/>
  <c r="D120" i="40" s="1"/>
  <c r="D146" i="33" s="1"/>
  <c r="Z93" i="57"/>
  <c r="Z122" i="57"/>
  <c r="Y108" i="57"/>
  <c r="Y137" i="57"/>
  <c r="D76" i="55"/>
  <c r="D113" i="44" s="1"/>
  <c r="D120" i="44" s="1"/>
  <c r="D147" i="33" s="1"/>
  <c r="Z123" i="57"/>
  <c r="Z94" i="57"/>
  <c r="Z95" i="57"/>
  <c r="D77" i="55"/>
  <c r="D113" i="45" s="1"/>
  <c r="D120" i="45" s="1"/>
  <c r="D148" i="33" s="1"/>
  <c r="Z124" i="57"/>
  <c r="Z143" i="57"/>
  <c r="Y140" i="57"/>
  <c r="Y111" i="57"/>
  <c r="Y110" i="57"/>
  <c r="Y139" i="57"/>
  <c r="Y107" i="57"/>
  <c r="Y136" i="57"/>
  <c r="Y109" i="57"/>
  <c r="Y138" i="57"/>
  <c r="Y6" i="57"/>
  <c r="Y126" i="57" l="1"/>
  <c r="Y97" i="57"/>
  <c r="Y123" i="57"/>
  <c r="Y94" i="57"/>
  <c r="Y143" i="57"/>
  <c r="Y124" i="57"/>
  <c r="Y95" i="57"/>
  <c r="Y122" i="57"/>
  <c r="Y93" i="57"/>
  <c r="Y125" i="57"/>
  <c r="Y96" i="57"/>
  <c r="Y99" i="57"/>
  <c r="Y128" i="57"/>
  <c r="N201" i="33" l="1"/>
  <c r="V196" i="33"/>
  <c r="BJ10" i="57"/>
  <c r="L195" i="33"/>
  <c r="AP9" i="57"/>
  <c r="Z191" i="33"/>
  <c r="F191" i="33"/>
  <c r="AR10" i="57"/>
  <c r="U201" i="33"/>
  <c r="H191" i="33"/>
  <c r="I201" i="33"/>
  <c r="H197" i="33"/>
  <c r="L199" i="33"/>
  <c r="M195" i="33"/>
  <c r="AT14" i="57"/>
  <c r="N200" i="33"/>
  <c r="Q198" i="33"/>
  <c r="S197" i="33"/>
  <c r="F193" i="33"/>
  <c r="M191" i="33"/>
  <c r="R198" i="33"/>
  <c r="BH10" i="57"/>
  <c r="U196" i="33"/>
  <c r="F201" i="33"/>
  <c r="F192" i="33"/>
  <c r="AD6" i="57"/>
  <c r="I195" i="33"/>
  <c r="I200" i="33"/>
  <c r="L193" i="33"/>
  <c r="R194" i="33"/>
  <c r="BB8" i="57"/>
  <c r="I199" i="33"/>
  <c r="AJ13" i="57"/>
  <c r="L194" i="33"/>
  <c r="O200" i="33"/>
  <c r="O195" i="33"/>
  <c r="Q200" i="33"/>
  <c r="Q199" i="33"/>
  <c r="S193" i="33"/>
  <c r="S201" i="33"/>
  <c r="V191" i="33"/>
  <c r="Y194" i="33"/>
  <c r="Y191" i="33"/>
  <c r="G199" i="33"/>
  <c r="AF13" i="57"/>
  <c r="G191" i="33"/>
  <c r="AF5" i="57"/>
  <c r="H193" i="33"/>
  <c r="AH7" i="57"/>
  <c r="T191" i="33"/>
  <c r="T197" i="33"/>
  <c r="BF11" i="57"/>
  <c r="T194" i="33"/>
  <c r="Z200" i="33"/>
  <c r="Y199" i="33"/>
  <c r="F199" i="33"/>
  <c r="AD13" i="57"/>
  <c r="F195" i="33"/>
  <c r="H199" i="33"/>
  <c r="AH13" i="57"/>
  <c r="H195" i="33"/>
  <c r="I192" i="33"/>
  <c r="J201" i="33"/>
  <c r="K192" i="33"/>
  <c r="L201" i="33"/>
  <c r="M193" i="33"/>
  <c r="N195" i="33"/>
  <c r="O196" i="33"/>
  <c r="AV10" i="57"/>
  <c r="R195" i="33"/>
  <c r="S191" i="33"/>
  <c r="U197" i="33"/>
  <c r="BH11" i="57"/>
  <c r="U195" i="33"/>
  <c r="X192" i="33"/>
  <c r="F200" i="33"/>
  <c r="G201" i="33"/>
  <c r="H201" i="33"/>
  <c r="G197" i="33"/>
  <c r="L192" i="33"/>
  <c r="N191" i="33"/>
  <c r="O191" i="33"/>
  <c r="Q197" i="33"/>
  <c r="T200" i="33"/>
  <c r="AB13" i="57"/>
  <c r="AB5" i="57"/>
  <c r="F194" i="33"/>
  <c r="J195" i="33"/>
  <c r="M199" i="33"/>
  <c r="M198" i="33"/>
  <c r="AR12" i="57"/>
  <c r="O198" i="33"/>
  <c r="R197" i="33"/>
  <c r="S198" i="33"/>
  <c r="T195" i="33"/>
  <c r="T198" i="33"/>
  <c r="AB6" i="57"/>
  <c r="H196" i="33"/>
  <c r="AH10" i="57"/>
  <c r="I198" i="33"/>
  <c r="AJ12" i="57"/>
  <c r="L191" i="33"/>
  <c r="Q193" i="33"/>
  <c r="S194" i="33"/>
  <c r="BD8" i="57"/>
  <c r="S195" i="33"/>
  <c r="S199" i="33"/>
  <c r="T201" i="33"/>
  <c r="AF6" i="57"/>
  <c r="I196" i="33"/>
  <c r="I191" i="33"/>
  <c r="I197" i="33"/>
  <c r="K200" i="33"/>
  <c r="L200" i="33"/>
  <c r="O194" i="33"/>
  <c r="Q192" i="33"/>
  <c r="S196" i="33"/>
  <c r="BD14" i="57"/>
  <c r="V194" i="33"/>
  <c r="G194" i="33"/>
  <c r="I194" i="33"/>
  <c r="AP11" i="57"/>
  <c r="O193" i="33"/>
  <c r="Q201" i="33"/>
  <c r="S192" i="33"/>
  <c r="BJ7" i="57"/>
  <c r="Y192" i="33"/>
  <c r="H192" i="33"/>
  <c r="AH6" i="57"/>
  <c r="O197" i="33"/>
  <c r="P194" i="33"/>
  <c r="AX12" i="57"/>
  <c r="BH13" i="57"/>
  <c r="N193" i="33"/>
  <c r="BB13" i="57"/>
  <c r="R193" i="33"/>
  <c r="BB7" i="57"/>
  <c r="BB10" i="57"/>
  <c r="T193" i="33"/>
  <c r="AB8" i="57"/>
  <c r="G196" i="33"/>
  <c r="G200" i="33"/>
  <c r="AF14" i="57"/>
  <c r="I193" i="33"/>
  <c r="J191" i="33"/>
  <c r="L198" i="33"/>
  <c r="M200" i="33"/>
  <c r="AR14" i="57"/>
  <c r="N198" i="33"/>
  <c r="N197" i="33"/>
  <c r="O199" i="33"/>
  <c r="V199" i="33"/>
  <c r="BJ13" i="57"/>
  <c r="V197" i="33"/>
  <c r="Z201" i="33"/>
  <c r="G193" i="33"/>
  <c r="AF9" i="57"/>
  <c r="AL7" i="57"/>
  <c r="K196" i="33"/>
  <c r="K193" i="33"/>
  <c r="AN7" i="57"/>
  <c r="Q194" i="33"/>
  <c r="BH7" i="57"/>
  <c r="BF13" i="57"/>
  <c r="O201" i="33"/>
  <c r="P197" i="33"/>
  <c r="Q196" i="33"/>
  <c r="T192" i="33"/>
  <c r="BF6" i="57"/>
  <c r="V200" i="33"/>
  <c r="X199" i="33"/>
  <c r="AB9" i="57"/>
  <c r="H200" i="33"/>
  <c r="N199" i="33"/>
  <c r="N196" i="33"/>
  <c r="R200" i="33"/>
  <c r="BB5" i="57"/>
  <c r="X191" i="33"/>
  <c r="AN11" i="57"/>
  <c r="K194" i="33"/>
  <c r="AN8" i="57"/>
  <c r="K198" i="33"/>
  <c r="L196" i="33"/>
  <c r="M197" i="33"/>
  <c r="M192" i="33"/>
  <c r="AR6" i="57"/>
  <c r="O192" i="33"/>
  <c r="AZ9" i="57"/>
  <c r="Q191" i="33"/>
  <c r="P199" i="33"/>
  <c r="AX14" i="57"/>
  <c r="R192" i="33"/>
  <c r="BB6" i="57"/>
  <c r="U191" i="33"/>
  <c r="U198" i="33"/>
  <c r="U192" i="33"/>
  <c r="U200" i="33"/>
  <c r="BH14" i="57"/>
  <c r="V201" i="33"/>
  <c r="V198" i="33"/>
  <c r="BJ6" i="57"/>
  <c r="X200" i="33"/>
  <c r="Y197" i="33"/>
  <c r="Z196" i="33"/>
  <c r="AD10" i="57"/>
  <c r="AH8" i="57"/>
  <c r="M201" i="33"/>
  <c r="AR8" i="57"/>
  <c r="P195" i="33"/>
  <c r="P193" i="33"/>
  <c r="R201" i="33"/>
  <c r="BF10" i="57"/>
  <c r="X196" i="33"/>
  <c r="X193" i="33"/>
  <c r="E193" i="33"/>
  <c r="J200" i="33"/>
  <c r="AL13" i="57"/>
  <c r="K191" i="33"/>
  <c r="AN5" i="57"/>
  <c r="K199" i="33"/>
  <c r="K195" i="33"/>
  <c r="K201" i="33"/>
  <c r="N194" i="33"/>
  <c r="N192" i="33"/>
  <c r="J192" i="33"/>
  <c r="AL6" i="57"/>
  <c r="J194" i="33"/>
  <c r="J196" i="33"/>
  <c r="J197" i="33"/>
  <c r="J198" i="33"/>
  <c r="AL12" i="57"/>
  <c r="P196" i="33"/>
  <c r="AX10" i="57"/>
  <c r="P192" i="33"/>
  <c r="P201" i="33"/>
  <c r="X201" i="33"/>
  <c r="X194" i="33"/>
  <c r="X195" i="33"/>
  <c r="V195" i="33"/>
  <c r="BJ9" i="57"/>
  <c r="X197" i="33"/>
  <c r="AA191" i="33"/>
  <c r="AD193" i="33"/>
  <c r="AF194" i="33"/>
  <c r="AI201" i="33"/>
  <c r="AL194" i="33"/>
  <c r="AN201" i="33"/>
  <c r="AQ195" i="33"/>
  <c r="AT201" i="33"/>
  <c r="AV195" i="33"/>
  <c r="AY200" i="33"/>
  <c r="BB194" i="33"/>
  <c r="BD199" i="33"/>
  <c r="BE200" i="33"/>
  <c r="BG194" i="33"/>
  <c r="Z192" i="33"/>
  <c r="AB199" i="33"/>
  <c r="AD201" i="33"/>
  <c r="AF201" i="33"/>
  <c r="AF191" i="33"/>
  <c r="AH195" i="33"/>
  <c r="AJ201" i="33"/>
  <c r="AB195" i="33"/>
  <c r="AE199" i="33"/>
  <c r="AG199" i="33"/>
  <c r="AJ194" i="33"/>
  <c r="AM200" i="33"/>
  <c r="AO193" i="33"/>
  <c r="AR194" i="33"/>
  <c r="AU191" i="33"/>
  <c r="AW192" i="33"/>
  <c r="AZ200" i="33"/>
  <c r="BC191" i="33"/>
  <c r="BH193" i="33"/>
  <c r="AA200" i="33"/>
  <c r="AC195" i="33"/>
  <c r="AE193" i="33"/>
  <c r="AG193" i="33"/>
  <c r="X198" i="33"/>
  <c r="Y196" i="33"/>
  <c r="Y193" i="33"/>
  <c r="Z193" i="33"/>
  <c r="AC196" i="33"/>
  <c r="AH196" i="33"/>
  <c r="AN200" i="33"/>
  <c r="AS194" i="33"/>
  <c r="AX191" i="33"/>
  <c r="BA196" i="33"/>
  <c r="BD195" i="33"/>
  <c r="BG198" i="33"/>
  <c r="AA196" i="33"/>
  <c r="AA192" i="33"/>
  <c r="AC199" i="33"/>
  <c r="AC192" i="33"/>
  <c r="AE194" i="33"/>
  <c r="AG201" i="33"/>
  <c r="AI199" i="33"/>
  <c r="AI193" i="33"/>
  <c r="AA194" i="33"/>
  <c r="AD196" i="33"/>
  <c r="AG197" i="33"/>
  <c r="AI200" i="33"/>
  <c r="AL201" i="33"/>
  <c r="AO194" i="33"/>
  <c r="AQ196" i="33"/>
  <c r="AT192" i="33"/>
  <c r="AW193" i="33"/>
  <c r="AY192" i="33"/>
  <c r="BB198" i="33"/>
  <c r="BE201" i="33"/>
  <c r="AI196" i="33"/>
  <c r="AI198" i="33"/>
  <c r="BA193" i="33"/>
  <c r="BE194" i="33"/>
  <c r="AG191" i="33"/>
  <c r="AH194" i="33"/>
  <c r="AH192" i="33"/>
  <c r="AJ199" i="33"/>
  <c r="AM195" i="33"/>
  <c r="AN193" i="33"/>
  <c r="AR200" i="33"/>
  <c r="AU199" i="33"/>
  <c r="AV194" i="33"/>
  <c r="AZ191" i="33"/>
  <c r="BH198" i="33"/>
  <c r="AL195" i="33"/>
  <c r="AL196" i="33"/>
  <c r="AP195" i="33"/>
  <c r="AT198" i="33"/>
  <c r="AT197" i="33"/>
  <c r="AX201" i="33"/>
  <c r="BB192" i="33"/>
  <c r="BB195" i="33"/>
  <c r="BC198" i="33"/>
  <c r="BC197" i="33"/>
  <c r="BF199" i="33"/>
  <c r="BF192" i="33"/>
  <c r="BG195" i="33"/>
  <c r="AL198" i="33"/>
  <c r="AM196" i="33"/>
  <c r="AQ192" i="33"/>
  <c r="AT196" i="33"/>
  <c r="AU196" i="33"/>
  <c r="AY195" i="33"/>
  <c r="BF197" i="33"/>
  <c r="Y201" i="33"/>
  <c r="AB198" i="33"/>
  <c r="AB196" i="33"/>
  <c r="AE198" i="33"/>
  <c r="AE195" i="33"/>
  <c r="AH198" i="33"/>
  <c r="AJ196" i="33"/>
  <c r="AJ193" i="33"/>
  <c r="AM201" i="33"/>
  <c r="AP194" i="33"/>
  <c r="AP199" i="33"/>
  <c r="AR201" i="33"/>
  <c r="AU192" i="33"/>
  <c r="AX195" i="33"/>
  <c r="AX194" i="33"/>
  <c r="AZ192" i="33"/>
  <c r="BA198" i="33"/>
  <c r="BC192" i="33"/>
  <c r="BF198" i="33"/>
  <c r="BF196" i="33"/>
  <c r="BH196" i="33"/>
  <c r="AA198" i="33"/>
  <c r="AC200" i="33"/>
  <c r="AC198" i="33"/>
  <c r="AF198" i="33"/>
  <c r="AI197" i="33"/>
  <c r="AI191" i="33"/>
  <c r="AK200" i="33"/>
  <c r="AN198" i="33"/>
  <c r="AQ191" i="33"/>
  <c r="AQ197" i="33"/>
  <c r="AS200" i="33"/>
  <c r="AV199" i="33"/>
  <c r="AY196" i="33"/>
  <c r="AY191" i="33"/>
  <c r="BD194" i="33"/>
  <c r="BD198" i="33"/>
  <c r="BG196" i="33"/>
  <c r="BG199" i="33"/>
  <c r="Y200" i="33"/>
  <c r="Y198" i="33"/>
  <c r="Z194" i="33"/>
  <c r="AB201" i="33"/>
  <c r="AB197" i="33"/>
  <c r="AB191" i="33"/>
  <c r="AB194" i="33"/>
  <c r="AD194" i="33"/>
  <c r="AD199" i="33"/>
  <c r="AD191" i="33"/>
  <c r="AF196" i="33"/>
  <c r="AF197" i="33"/>
  <c r="AF192" i="33"/>
  <c r="AF193" i="33"/>
  <c r="Z197" i="33"/>
  <c r="AF199" i="33"/>
  <c r="AK201" i="33"/>
  <c r="AP197" i="33"/>
  <c r="AV198" i="33"/>
  <c r="BA191" i="33"/>
  <c r="BF191" i="33"/>
  <c r="Z195" i="33"/>
  <c r="AB193" i="33"/>
  <c r="AD192" i="33"/>
  <c r="AD195" i="33"/>
  <c r="AG196" i="33"/>
  <c r="AG192" i="33"/>
  <c r="AH201" i="33"/>
  <c r="AJ191" i="33"/>
  <c r="AL193" i="33"/>
  <c r="AO199" i="33"/>
  <c r="AR198" i="33"/>
  <c r="AT200" i="33"/>
  <c r="AW191" i="33"/>
  <c r="AZ195" i="33"/>
  <c r="BB197" i="33"/>
  <c r="BC194" i="33"/>
  <c r="BE196" i="33"/>
  <c r="BE191" i="33"/>
  <c r="BH191" i="33"/>
  <c r="AB200" i="33"/>
  <c r="AB192" i="33"/>
  <c r="AD200" i="33"/>
  <c r="AD197" i="33"/>
  <c r="AF195" i="33"/>
  <c r="AF200" i="33"/>
  <c r="AH193" i="33"/>
  <c r="AH197" i="33"/>
  <c r="AJ195" i="33"/>
  <c r="AJ197" i="33"/>
  <c r="Y195" i="33"/>
  <c r="Z199" i="33"/>
  <c r="AA195" i="33"/>
  <c r="AC197" i="33"/>
  <c r="AD198" i="33"/>
  <c r="AE201" i="33"/>
  <c r="AE192" i="33"/>
  <c r="AH191" i="33"/>
  <c r="AH200" i="33"/>
  <c r="AK192" i="33"/>
  <c r="AM192" i="33"/>
  <c r="AP201" i="33"/>
  <c r="AP193" i="33"/>
  <c r="AS191" i="33"/>
  <c r="AU194" i="33"/>
  <c r="AX200" i="33"/>
  <c r="AX192" i="33"/>
  <c r="BA194" i="33"/>
  <c r="BF194" i="33"/>
  <c r="BF195" i="33"/>
  <c r="Z198" i="33"/>
  <c r="AA197" i="33"/>
  <c r="AA199" i="33"/>
  <c r="AA201" i="33"/>
  <c r="AA193" i="33"/>
  <c r="AC194" i="33"/>
  <c r="AC191" i="33"/>
  <c r="AC193" i="33"/>
  <c r="AC201" i="33"/>
  <c r="AE196" i="33"/>
  <c r="AE200" i="33"/>
  <c r="AE197" i="33"/>
  <c r="AE191" i="33"/>
  <c r="AG195" i="33"/>
  <c r="AG198" i="33"/>
  <c r="AG194" i="33"/>
  <c r="AG200" i="33"/>
  <c r="AK195" i="33"/>
  <c r="AK194" i="33"/>
  <c r="AM194" i="33"/>
  <c r="AM193" i="33"/>
  <c r="AO197" i="33"/>
  <c r="AO192" i="33"/>
  <c r="AQ201" i="33"/>
  <c r="AQ194" i="33"/>
  <c r="AS199" i="33"/>
  <c r="AS198" i="33"/>
  <c r="AU201" i="33"/>
  <c r="AU193" i="33"/>
  <c r="AW196" i="33"/>
  <c r="AW195" i="33"/>
  <c r="AY199" i="33"/>
  <c r="AY197" i="33"/>
  <c r="BC201" i="33"/>
  <c r="BC196" i="33"/>
  <c r="BC199" i="33"/>
  <c r="BG193" i="33"/>
  <c r="BG197" i="33"/>
  <c r="BG200" i="33"/>
  <c r="AI192" i="33"/>
  <c r="AJ200" i="33"/>
  <c r="AK196" i="33"/>
  <c r="AL199" i="33"/>
  <c r="AO198" i="33"/>
  <c r="AP192" i="33"/>
  <c r="AS192" i="33"/>
  <c r="AT194" i="33"/>
  <c r="AW201" i="33"/>
  <c r="AX193" i="33"/>
  <c r="BB196" i="33"/>
  <c r="BB201" i="33"/>
  <c r="BD191" i="33"/>
  <c r="AN192" i="33"/>
  <c r="AN191" i="33"/>
  <c r="AR192" i="33"/>
  <c r="AR197" i="33"/>
  <c r="AV196" i="33"/>
  <c r="AV197" i="33"/>
  <c r="AZ197" i="33"/>
  <c r="AZ193" i="33"/>
  <c r="BA200" i="33"/>
  <c r="BA195" i="33"/>
  <c r="BA201" i="33"/>
  <c r="BD193" i="33"/>
  <c r="BD201" i="33"/>
  <c r="BE195" i="33"/>
  <c r="BE192" i="33"/>
  <c r="BE199" i="33"/>
  <c r="BH197" i="33"/>
  <c r="BH192" i="33"/>
  <c r="AH199" i="33"/>
  <c r="AI194" i="33"/>
  <c r="AI195" i="33"/>
  <c r="AJ192" i="33"/>
  <c r="AJ198" i="33"/>
  <c r="AK191" i="33"/>
  <c r="AL191" i="33"/>
  <c r="AN195" i="33"/>
  <c r="AN194" i="33"/>
  <c r="AO191" i="33"/>
  <c r="AP196" i="33"/>
  <c r="AR195" i="33"/>
  <c r="AR193" i="33"/>
  <c r="AS193" i="33"/>
  <c r="AT193" i="33"/>
  <c r="AV201" i="33"/>
  <c r="AV193" i="33"/>
  <c r="AW197" i="33"/>
  <c r="AX196" i="33"/>
  <c r="AZ198" i="33"/>
  <c r="AZ194" i="33"/>
  <c r="BB193" i="33"/>
  <c r="BD200" i="33"/>
  <c r="BH199" i="33"/>
  <c r="BH194" i="33"/>
  <c r="AK193" i="33"/>
  <c r="AK197" i="33"/>
  <c r="AK198" i="33"/>
  <c r="AL197" i="33"/>
  <c r="AL200" i="33"/>
  <c r="AO200" i="33"/>
  <c r="AO195" i="33"/>
  <c r="AO196" i="33"/>
  <c r="AP198" i="33"/>
  <c r="AP200" i="33"/>
  <c r="AS201" i="33"/>
  <c r="AS195" i="33"/>
  <c r="AS196" i="33"/>
  <c r="AT195" i="33"/>
  <c r="AT199" i="33"/>
  <c r="AW200" i="33"/>
  <c r="AW198" i="33"/>
  <c r="AW199" i="33"/>
  <c r="AX198" i="33"/>
  <c r="AX197" i="33"/>
  <c r="BA199" i="33"/>
  <c r="BB199" i="33"/>
  <c r="BB191" i="33"/>
  <c r="BC200" i="33"/>
  <c r="BE198" i="33"/>
  <c r="BF193" i="33"/>
  <c r="BF200" i="33"/>
  <c r="BG201" i="33"/>
  <c r="E197" i="33"/>
  <c r="AK199" i="33"/>
  <c r="AL192" i="33"/>
  <c r="AM198" i="33"/>
  <c r="AM191" i="33"/>
  <c r="AM199" i="33"/>
  <c r="AM197" i="33"/>
  <c r="AN196" i="33"/>
  <c r="AN197" i="33"/>
  <c r="AN199" i="33"/>
  <c r="AO201" i="33"/>
  <c r="AP191" i="33"/>
  <c r="AQ200" i="33"/>
  <c r="AQ193" i="33"/>
  <c r="AQ199" i="33"/>
  <c r="AQ198" i="33"/>
  <c r="AR199" i="33"/>
  <c r="AR196" i="33"/>
  <c r="AR191" i="33"/>
  <c r="AS197" i="33"/>
  <c r="AT191" i="33"/>
  <c r="AU198" i="33"/>
  <c r="AU200" i="33"/>
  <c r="AU195" i="33"/>
  <c r="AU197" i="33"/>
  <c r="AV200" i="33"/>
  <c r="AV191" i="33"/>
  <c r="AV192" i="33"/>
  <c r="AW194" i="33"/>
  <c r="AX199" i="33"/>
  <c r="AY198" i="33"/>
  <c r="AY194" i="33"/>
  <c r="AY193" i="33"/>
  <c r="AY201" i="33"/>
  <c r="AZ201" i="33"/>
  <c r="AZ196" i="33"/>
  <c r="AZ199" i="33"/>
  <c r="BA192" i="33"/>
  <c r="BA197" i="33"/>
  <c r="BB200" i="33"/>
  <c r="BC195" i="33"/>
  <c r="BC193" i="33"/>
  <c r="BD197" i="33"/>
  <c r="BD196" i="33"/>
  <c r="BD192" i="33"/>
  <c r="BE197" i="33"/>
  <c r="BE193" i="33"/>
  <c r="BF201" i="33"/>
  <c r="BG192" i="33"/>
  <c r="BG191" i="33"/>
  <c r="BH195" i="33"/>
  <c r="BH201" i="33"/>
  <c r="BH200" i="33"/>
  <c r="E198" i="33"/>
  <c r="G198" i="33"/>
  <c r="F198" i="33"/>
  <c r="H198" i="33"/>
  <c r="E201" i="33"/>
  <c r="E196" i="33"/>
  <c r="AB10" i="57"/>
  <c r="AB108" i="57" s="1"/>
  <c r="F197" i="33"/>
  <c r="AE13" i="57" l="1"/>
  <c r="AO11" i="57"/>
  <c r="BG13" i="57"/>
  <c r="AS14" i="57"/>
  <c r="AI13" i="57"/>
  <c r="BI10" i="57"/>
  <c r="BG10" i="57"/>
  <c r="AX15" i="57"/>
  <c r="AL10" i="57"/>
  <c r="AN9" i="57"/>
  <c r="AO9" i="57" s="1"/>
  <c r="AL14" i="57"/>
  <c r="AR15" i="57"/>
  <c r="BJ12" i="57"/>
  <c r="BH12" i="57"/>
  <c r="AX13" i="57"/>
  <c r="AP10" i="57"/>
  <c r="AQ10" i="57" s="1"/>
  <c r="AG6" i="57"/>
  <c r="AK12" i="57"/>
  <c r="AW10" i="57"/>
  <c r="AG13" i="57"/>
  <c r="AJ14" i="57"/>
  <c r="AK14" i="57" s="1"/>
  <c r="BD11" i="57"/>
  <c r="BE11" i="57" s="1"/>
  <c r="AB12" i="57"/>
  <c r="AB110" i="57" s="1"/>
  <c r="AB125" i="57" s="1"/>
  <c r="AB11" i="57"/>
  <c r="AA11" i="57" s="1"/>
  <c r="AM7" i="57"/>
  <c r="AF7" i="57"/>
  <c r="AG7" i="57" s="1"/>
  <c r="AT11" i="57"/>
  <c r="AL5" i="57"/>
  <c r="AM5" i="57" s="1"/>
  <c r="AT7" i="57"/>
  <c r="BI13" i="57"/>
  <c r="AX8" i="57"/>
  <c r="AZ15" i="57"/>
  <c r="AF8" i="57"/>
  <c r="AG8" i="57" s="1"/>
  <c r="BF15" i="57"/>
  <c r="BF9" i="57"/>
  <c r="BD12" i="57"/>
  <c r="AV12" i="57"/>
  <c r="AW12" i="57" s="1"/>
  <c r="AL9" i="57"/>
  <c r="AM9" i="57" s="1"/>
  <c r="AD8" i="57"/>
  <c r="AE8" i="57" s="1"/>
  <c r="AZ11" i="57"/>
  <c r="AT5" i="57"/>
  <c r="AF11" i="57"/>
  <c r="AF15" i="57"/>
  <c r="AL15" i="57"/>
  <c r="AJ6" i="57"/>
  <c r="AK6" i="57" s="1"/>
  <c r="BG11" i="57"/>
  <c r="BD15" i="57"/>
  <c r="AV14" i="57"/>
  <c r="AW14" i="57" s="1"/>
  <c r="AP8" i="57"/>
  <c r="AO8" i="57" s="1"/>
  <c r="BC8" i="57"/>
  <c r="AH11" i="57"/>
  <c r="AB123" i="57"/>
  <c r="AB94" i="57"/>
  <c r="E76" i="55"/>
  <c r="E113" i="44" s="1"/>
  <c r="AD11" i="57"/>
  <c r="AC10" i="57"/>
  <c r="AB137" i="57"/>
  <c r="AA10" i="57"/>
  <c r="AB15" i="57"/>
  <c r="AH12" i="57"/>
  <c r="AD12" i="57"/>
  <c r="AF12" i="57"/>
  <c r="AB138" i="57"/>
  <c r="W195" i="33"/>
  <c r="BL9" i="57"/>
  <c r="BK9" i="57" s="1"/>
  <c r="AA9" i="57"/>
  <c r="AA5" i="57"/>
  <c r="BI7" i="57"/>
  <c r="AA8" i="57"/>
  <c r="AC6" i="57"/>
  <c r="AA6" i="57"/>
  <c r="AC13" i="57"/>
  <c r="AA13" i="57"/>
  <c r="AK13" i="57"/>
  <c r="AE6" i="57"/>
  <c r="W192" i="33"/>
  <c r="BL6" i="57"/>
  <c r="BK6" i="57" s="1"/>
  <c r="BL12" i="57"/>
  <c r="W198" i="33"/>
  <c r="BL5" i="57"/>
  <c r="W191" i="33"/>
  <c r="BL7" i="57"/>
  <c r="BK7" i="57" s="1"/>
  <c r="W193" i="33"/>
  <c r="BL8" i="57"/>
  <c r="W194" i="33"/>
  <c r="AB7" i="57"/>
  <c r="AT6" i="57"/>
  <c r="AN10" i="57"/>
  <c r="BB14" i="57"/>
  <c r="BC14" i="57" s="1"/>
  <c r="AH14" i="57"/>
  <c r="AV15" i="57"/>
  <c r="H194" i="33"/>
  <c r="AX9" i="57"/>
  <c r="AY9" i="57" s="1"/>
  <c r="Q195" i="33"/>
  <c r="AP14" i="57"/>
  <c r="AQ14" i="57" s="1"/>
  <c r="AZ6" i="57"/>
  <c r="BA6" i="57" s="1"/>
  <c r="AZ7" i="57"/>
  <c r="BA7" i="57" s="1"/>
  <c r="AP5" i="57"/>
  <c r="AJ11" i="57"/>
  <c r="BF12" i="57"/>
  <c r="AR13" i="57"/>
  <c r="AJ10" i="57"/>
  <c r="BF14" i="57"/>
  <c r="BG14" i="57" s="1"/>
  <c r="AV5" i="57"/>
  <c r="AP6" i="57"/>
  <c r="AQ6" i="57" s="1"/>
  <c r="AH15" i="57"/>
  <c r="AD14" i="57"/>
  <c r="AE14" i="57" s="1"/>
  <c r="BJ8" i="57"/>
  <c r="BH9" i="57"/>
  <c r="BI9" i="57" s="1"/>
  <c r="BD5" i="57"/>
  <c r="BB9" i="57"/>
  <c r="BA9" i="57" s="1"/>
  <c r="AT9" i="57"/>
  <c r="AR7" i="57"/>
  <c r="AP15" i="57"/>
  <c r="AN6" i="57"/>
  <c r="AO6" i="57" s="1"/>
  <c r="AH9" i="57"/>
  <c r="AD9" i="57"/>
  <c r="AE9" i="57" s="1"/>
  <c r="BF8" i="57"/>
  <c r="BF5" i="57"/>
  <c r="T196" i="33"/>
  <c r="F196" i="33"/>
  <c r="V192" i="33"/>
  <c r="P200" i="33"/>
  <c r="K197" i="33"/>
  <c r="BD7" i="57"/>
  <c r="R191" i="33"/>
  <c r="AZ13" i="57"/>
  <c r="BA13" i="57" s="1"/>
  <c r="AZ5" i="57"/>
  <c r="BA5" i="57" s="1"/>
  <c r="AZ14" i="57"/>
  <c r="BA14" i="57" s="1"/>
  <c r="AV9" i="57"/>
  <c r="AT10" i="57"/>
  <c r="AU10" i="57" s="1"/>
  <c r="E195" i="33"/>
  <c r="U199" i="33"/>
  <c r="AZ10" i="57"/>
  <c r="BA10" i="57" s="1"/>
  <c r="AX11" i="57"/>
  <c r="AJ9" i="57"/>
  <c r="BB12" i="57"/>
  <c r="AR5" i="57"/>
  <c r="AD7" i="57"/>
  <c r="U193" i="33"/>
  <c r="R196" i="33"/>
  <c r="AZ12" i="57"/>
  <c r="AR9" i="57"/>
  <c r="AP13" i="57"/>
  <c r="J193" i="33"/>
  <c r="AJ15" i="57"/>
  <c r="E194" i="33"/>
  <c r="AH5" i="57"/>
  <c r="BH15" i="57"/>
  <c r="P198" i="33"/>
  <c r="J199" i="33"/>
  <c r="V193" i="33"/>
  <c r="M194" i="33"/>
  <c r="L197" i="33"/>
  <c r="S200" i="33"/>
  <c r="BD10" i="57"/>
  <c r="BE10" i="57" s="1"/>
  <c r="M196" i="33"/>
  <c r="G192" i="33"/>
  <c r="AD5" i="57"/>
  <c r="AE5" i="57" s="1"/>
  <c r="R199" i="33"/>
  <c r="E192" i="33"/>
  <c r="BJ14" i="57"/>
  <c r="T199" i="33"/>
  <c r="BB11" i="57"/>
  <c r="AT8" i="57"/>
  <c r="AS8" i="57" s="1"/>
  <c r="AP7" i="57"/>
  <c r="G195" i="33"/>
  <c r="AD15" i="57"/>
  <c r="E191" i="33"/>
  <c r="E199" i="33"/>
  <c r="U194" i="33"/>
  <c r="BH8" i="57"/>
  <c r="BI8" i="57" s="1"/>
  <c r="P191" i="33"/>
  <c r="AX5" i="57"/>
  <c r="AY5" i="57" s="1"/>
  <c r="BL14" i="57"/>
  <c r="W200" i="33"/>
  <c r="BL10" i="57"/>
  <c r="BK10" i="57" s="1"/>
  <c r="W196" i="33"/>
  <c r="W197" i="33"/>
  <c r="BL11" i="57"/>
  <c r="W201" i="33"/>
  <c r="BL15" i="57"/>
  <c r="BL13" i="57"/>
  <c r="BK13" i="57" s="1"/>
  <c r="W199" i="33"/>
  <c r="AB14" i="57"/>
  <c r="E200" i="33"/>
  <c r="AX6" i="57"/>
  <c r="AL11" i="57"/>
  <c r="AM11" i="57" s="1"/>
  <c r="AL8" i="57"/>
  <c r="AM8" i="57" s="1"/>
  <c r="AN15" i="57"/>
  <c r="AO15" i="57" s="1"/>
  <c r="AN13" i="57"/>
  <c r="BJ15" i="57"/>
  <c r="BH6" i="57"/>
  <c r="BI6" i="57" s="1"/>
  <c r="BH5" i="57"/>
  <c r="BB15" i="57"/>
  <c r="AV6" i="57"/>
  <c r="AR11" i="57"/>
  <c r="AN12" i="57"/>
  <c r="BJ11" i="57"/>
  <c r="AZ8" i="57"/>
  <c r="BA8" i="57" s="1"/>
  <c r="AX7" i="57"/>
  <c r="AY7" i="57" s="1"/>
  <c r="AV13" i="57"/>
  <c r="AT12" i="57"/>
  <c r="AP12" i="57"/>
  <c r="AQ12" i="57" s="1"/>
  <c r="AJ7" i="57"/>
  <c r="AK7" i="57" s="1"/>
  <c r="AF10" i="57"/>
  <c r="AG10" i="57" s="1"/>
  <c r="BF7" i="57"/>
  <c r="BG7" i="57" s="1"/>
  <c r="AT13" i="57"/>
  <c r="AV11" i="57"/>
  <c r="BD6" i="57"/>
  <c r="BE6" i="57" s="1"/>
  <c r="AV7" i="57"/>
  <c r="AJ8" i="57"/>
  <c r="BD13" i="57"/>
  <c r="BE13" i="57" s="1"/>
  <c r="BD9" i="57"/>
  <c r="AV8" i="57"/>
  <c r="AJ5" i="57"/>
  <c r="AN14" i="57"/>
  <c r="BJ5" i="57"/>
  <c r="AT15" i="57"/>
  <c r="BK5" i="57" l="1"/>
  <c r="AB96" i="57"/>
  <c r="AW7" i="57"/>
  <c r="AW11" i="57"/>
  <c r="AO14" i="57"/>
  <c r="AU13" i="57"/>
  <c r="BK15" i="57"/>
  <c r="AK5" i="57"/>
  <c r="AK15" i="57"/>
  <c r="AQ15" i="57"/>
  <c r="BG12" i="57"/>
  <c r="AO10" i="57"/>
  <c r="AE7" i="57"/>
  <c r="BC12" i="57"/>
  <c r="AY11" i="57"/>
  <c r="AW15" i="57"/>
  <c r="AB109" i="57"/>
  <c r="AB95" i="57" s="1"/>
  <c r="AC11" i="57"/>
  <c r="AC138" i="57" s="1"/>
  <c r="BK12" i="57"/>
  <c r="AW8" i="57"/>
  <c r="AU12" i="57"/>
  <c r="AS11" i="57"/>
  <c r="BC15" i="57"/>
  <c r="AO13" i="57"/>
  <c r="AY6" i="57"/>
  <c r="AS9" i="57"/>
  <c r="AS7" i="57"/>
  <c r="AI11" i="57"/>
  <c r="AB139" i="57"/>
  <c r="AC12" i="57"/>
  <c r="AC110" i="57" s="1"/>
  <c r="AK9" i="57"/>
  <c r="AU14" i="57"/>
  <c r="BC11" i="57"/>
  <c r="BK11" i="57"/>
  <c r="AU15" i="57"/>
  <c r="BE9" i="57"/>
  <c r="AW13" i="57"/>
  <c r="AE15" i="57"/>
  <c r="AS5" i="57"/>
  <c r="AK10" i="57"/>
  <c r="AI14" i="57"/>
  <c r="AQ8" i="57"/>
  <c r="AC8" i="57"/>
  <c r="E78" i="55"/>
  <c r="E113" i="46" s="1"/>
  <c r="E120" i="46" s="1"/>
  <c r="AA12" i="57"/>
  <c r="AA139" i="57" s="1"/>
  <c r="BI12" i="57"/>
  <c r="AK8" i="57"/>
  <c r="AQ7" i="57"/>
  <c r="AQ13" i="57"/>
  <c r="AW9" i="57"/>
  <c r="BK8" i="57"/>
  <c r="AG11" i="57"/>
  <c r="BE15" i="57"/>
  <c r="AI6" i="57"/>
  <c r="AY15" i="57"/>
  <c r="AC109" i="57"/>
  <c r="AA138" i="57"/>
  <c r="AA109" i="57"/>
  <c r="AB142" i="57"/>
  <c r="AC15" i="57"/>
  <c r="AA15" i="57"/>
  <c r="AB113" i="57"/>
  <c r="AD138" i="57"/>
  <c r="AE11" i="57"/>
  <c r="AD109" i="57"/>
  <c r="AO12" i="57"/>
  <c r="AW6" i="57"/>
  <c r="BI5" i="57"/>
  <c r="BK14" i="57"/>
  <c r="AI5" i="57"/>
  <c r="BA12" i="57"/>
  <c r="BG8" i="57"/>
  <c r="AI9" i="57"/>
  <c r="AU9" i="57"/>
  <c r="BE5" i="57"/>
  <c r="AI15" i="57"/>
  <c r="AW5" i="57"/>
  <c r="AQ5" i="57"/>
  <c r="AU6" i="57"/>
  <c r="AG15" i="57"/>
  <c r="BA11" i="57"/>
  <c r="BG9" i="57"/>
  <c r="BE14" i="57"/>
  <c r="AQ11" i="57"/>
  <c r="AU7" i="57"/>
  <c r="AU11" i="57"/>
  <c r="BC5" i="57"/>
  <c r="BC6" i="57"/>
  <c r="AM13" i="57"/>
  <c r="AM12" i="57"/>
  <c r="AS10" i="57"/>
  <c r="AI7" i="57"/>
  <c r="AS12" i="57"/>
  <c r="BE8" i="57"/>
  <c r="BC13" i="57"/>
  <c r="AG14" i="57"/>
  <c r="AG9" i="57"/>
  <c r="AY13" i="57"/>
  <c r="AI8" i="57"/>
  <c r="AM10" i="57"/>
  <c r="AC5" i="57"/>
  <c r="AC9" i="57"/>
  <c r="AC14" i="57"/>
  <c r="AA14" i="57"/>
  <c r="BG5" i="57"/>
  <c r="AC7" i="57"/>
  <c r="AA7" i="57"/>
  <c r="AA67" i="57"/>
  <c r="AA89" i="57"/>
  <c r="AG12" i="57"/>
  <c r="AF139" i="57"/>
  <c r="AF143" i="57" s="1"/>
  <c r="AF110" i="57"/>
  <c r="AD139" i="57"/>
  <c r="AE12" i="57"/>
  <c r="AD110" i="57"/>
  <c r="AI12" i="57"/>
  <c r="AH139" i="57"/>
  <c r="AH143" i="57" s="1"/>
  <c r="AH110" i="57"/>
  <c r="AA108" i="57"/>
  <c r="AA137" i="57"/>
  <c r="E120" i="44"/>
  <c r="AU8" i="57"/>
  <c r="BI15" i="57"/>
  <c r="BE7" i="57"/>
  <c r="BC9" i="57"/>
  <c r="AS13" i="57"/>
  <c r="AK11" i="57"/>
  <c r="AQ9" i="57"/>
  <c r="AM15" i="57"/>
  <c r="AU5" i="57"/>
  <c r="BE12" i="57"/>
  <c r="BG15" i="57"/>
  <c r="BA15" i="57"/>
  <c r="AY8" i="57"/>
  <c r="BC10" i="57"/>
  <c r="AS6" i="57"/>
  <c r="AY14" i="57"/>
  <c r="BI14" i="57"/>
  <c r="AE10" i="57"/>
  <c r="AO5" i="57"/>
  <c r="AM6" i="57"/>
  <c r="AY10" i="57"/>
  <c r="AG5" i="57"/>
  <c r="BI11" i="57"/>
  <c r="AI10" i="57"/>
  <c r="AY12" i="57"/>
  <c r="BC7" i="57"/>
  <c r="AO7" i="57"/>
  <c r="BG6" i="57"/>
  <c r="AS15" i="57"/>
  <c r="AM14" i="57"/>
  <c r="AC139" i="57" l="1"/>
  <c r="AC143" i="57" s="1"/>
  <c r="AA110" i="57"/>
  <c r="AB124" i="57"/>
  <c r="AB143" i="57"/>
  <c r="E77" i="55"/>
  <c r="E113" i="45" s="1"/>
  <c r="E120" i="45" s="1"/>
  <c r="AH96" i="57"/>
  <c r="AH125" i="57"/>
  <c r="H78" i="55"/>
  <c r="H113" i="46" s="1"/>
  <c r="AE110" i="57"/>
  <c r="AE139" i="57"/>
  <c r="AE143" i="57" s="1"/>
  <c r="AF125" i="57"/>
  <c r="AF96" i="57"/>
  <c r="G78" i="55"/>
  <c r="G113" i="46" s="1"/>
  <c r="AG139" i="57"/>
  <c r="AG143" i="57" s="1"/>
  <c r="AG110" i="57"/>
  <c r="AB128" i="57"/>
  <c r="AB99" i="57"/>
  <c r="E81" i="55"/>
  <c r="E113" i="49" s="1"/>
  <c r="AA124" i="57"/>
  <c r="AA95" i="57"/>
  <c r="E147" i="33"/>
  <c r="AA123" i="57"/>
  <c r="AA94" i="57"/>
  <c r="AD96" i="57"/>
  <c r="AD125" i="57"/>
  <c r="F78" i="55"/>
  <c r="F113" i="46" s="1"/>
  <c r="AC125" i="57"/>
  <c r="AC96" i="57"/>
  <c r="AD124" i="57"/>
  <c r="AD95" i="57"/>
  <c r="F77" i="55"/>
  <c r="F113" i="45" s="1"/>
  <c r="AA113" i="57"/>
  <c r="AA142" i="57"/>
  <c r="AA143" i="57" s="1"/>
  <c r="AA96" i="57"/>
  <c r="AA125" i="57"/>
  <c r="E149" i="33"/>
  <c r="AC95" i="57"/>
  <c r="AC124" i="57"/>
  <c r="AD143" i="57"/>
  <c r="AA99" i="57" l="1"/>
  <c r="AA128" i="57"/>
  <c r="F120" i="45"/>
  <c r="F120" i="46"/>
  <c r="E120" i="49"/>
  <c r="E148" i="33"/>
  <c r="AG96" i="57"/>
  <c r="AG125" i="57"/>
  <c r="G120" i="46"/>
  <c r="AE96" i="57"/>
  <c r="AE125" i="57"/>
  <c r="H120" i="46"/>
  <c r="F149" i="33" l="1"/>
  <c r="F148" i="33"/>
  <c r="H149" i="33"/>
  <c r="G149" i="33"/>
  <c r="E152" i="33"/>
  <c r="BI198" i="33" l="1"/>
  <c r="BI191" i="33"/>
  <c r="BI194" i="33"/>
  <c r="BI193" i="33"/>
  <c r="BI200" i="33"/>
  <c r="BI192" i="33"/>
  <c r="BI199" i="33"/>
  <c r="BI197" i="33" l="1"/>
  <c r="BI195" i="33"/>
  <c r="BI196" i="33"/>
  <c r="BI201" i="33"/>
  <c r="B5" i="59" l="1"/>
  <c r="B55" i="33" l="1"/>
  <c r="B55" i="59"/>
  <c r="B71" i="33" l="1"/>
  <c r="C60" i="33"/>
  <c r="D61" i="33"/>
  <c r="B63" i="59" l="1"/>
  <c r="C58" i="59"/>
  <c r="C4" i="56"/>
  <c r="E62" i="33"/>
  <c r="D59" i="59"/>
  <c r="E60" i="59" l="1"/>
  <c r="C91" i="61"/>
  <c r="C105" i="61" s="1"/>
  <c r="BT22" i="57"/>
  <c r="BT3" i="57" s="1"/>
  <c r="D40" i="1"/>
  <c r="C31" i="1"/>
  <c r="C112" i="1"/>
  <c r="C119" i="1" l="1"/>
  <c r="D91" i="61"/>
  <c r="D105" i="61" s="1"/>
  <c r="D31" i="1"/>
  <c r="BU22" i="57"/>
  <c r="BU3" i="57" s="1"/>
  <c r="E40" i="1"/>
  <c r="C190" i="33"/>
  <c r="X4" i="57"/>
  <c r="C202" i="33" l="1"/>
  <c r="C121" i="1"/>
  <c r="C124" i="33" s="1"/>
  <c r="C124" i="1"/>
  <c r="C155" i="33" s="1"/>
  <c r="X16" i="57"/>
  <c r="X145" i="57" s="1"/>
  <c r="X40" i="57"/>
  <c r="T4" i="57"/>
  <c r="X56" i="57"/>
  <c r="X58" i="57" s="1"/>
  <c r="E91" i="61"/>
  <c r="E105" i="61" s="1"/>
  <c r="E31" i="1"/>
  <c r="BV22" i="57"/>
  <c r="BV3" i="57" s="1"/>
  <c r="F40" i="1"/>
  <c r="D190" i="33"/>
  <c r="Z4" i="57"/>
  <c r="Y4" i="57" s="1"/>
  <c r="C98" i="33" l="1"/>
  <c r="D202" i="33"/>
  <c r="C167" i="33"/>
  <c r="C184" i="33"/>
  <c r="C239" i="33"/>
  <c r="Z16" i="57"/>
  <c r="Y16" i="57" s="1"/>
  <c r="Y17" i="57" s="1"/>
  <c r="Z40" i="57"/>
  <c r="Z145" i="57"/>
  <c r="Z56" i="57"/>
  <c r="Z58" i="57" s="1"/>
  <c r="F91" i="61"/>
  <c r="F105" i="61" s="1"/>
  <c r="F31" i="1"/>
  <c r="BW22" i="57"/>
  <c r="BW3" i="57" s="1"/>
  <c r="G40" i="1"/>
  <c r="X59" i="57"/>
  <c r="X61" i="57"/>
  <c r="X47" i="57"/>
  <c r="X41" i="57"/>
  <c r="E190" i="33"/>
  <c r="AB4" i="57"/>
  <c r="Y40" i="57"/>
  <c r="Y56" i="57"/>
  <c r="Y58" i="57" s="1"/>
  <c r="U4" i="57"/>
  <c r="T16" i="57"/>
  <c r="T17" i="57" s="1"/>
  <c r="T56" i="57"/>
  <c r="T58" i="57" s="1"/>
  <c r="C113" i="33" l="1"/>
  <c r="D98" i="33"/>
  <c r="C101" i="33"/>
  <c r="E202" i="33"/>
  <c r="C251" i="33"/>
  <c r="Y145" i="57"/>
  <c r="Y59" i="57"/>
  <c r="Y61" i="57"/>
  <c r="X48" i="57"/>
  <c r="X62" i="57"/>
  <c r="X102" i="57"/>
  <c r="G91" i="61"/>
  <c r="G105" i="61" s="1"/>
  <c r="B119" i="61" s="1"/>
  <c r="G31" i="1"/>
  <c r="BX22" i="57"/>
  <c r="BX3" i="57" s="1"/>
  <c r="H40" i="1"/>
  <c r="Z59" i="57"/>
  <c r="Z47" i="57"/>
  <c r="Z41" i="57"/>
  <c r="T59" i="57"/>
  <c r="T61" i="57"/>
  <c r="U16" i="57"/>
  <c r="U17" i="57" s="1"/>
  <c r="U56" i="57"/>
  <c r="U58" i="57" s="1"/>
  <c r="V4" i="57"/>
  <c r="Y47" i="57"/>
  <c r="Y41" i="57"/>
  <c r="AB40" i="57"/>
  <c r="AB145" i="57"/>
  <c r="AB56" i="57"/>
  <c r="AB58" i="57" s="1"/>
  <c r="F190" i="33"/>
  <c r="AD4" i="57"/>
  <c r="Z17" i="57"/>
  <c r="AA16" i="57"/>
  <c r="AA4" i="57"/>
  <c r="F202" i="33" l="1"/>
  <c r="C119" i="33"/>
  <c r="E98" i="33"/>
  <c r="AD16" i="57"/>
  <c r="AD145" i="57" s="1"/>
  <c r="AD40" i="57"/>
  <c r="AD41" i="57" s="1"/>
  <c r="AD56" i="57"/>
  <c r="AD58" i="57" s="1"/>
  <c r="AB41" i="57"/>
  <c r="U59" i="57"/>
  <c r="U61" i="57"/>
  <c r="T88" i="57"/>
  <c r="T90" i="57" s="1"/>
  <c r="T62" i="57"/>
  <c r="X88" i="57"/>
  <c r="X117" i="57"/>
  <c r="X129" i="57" s="1"/>
  <c r="X144" i="57" s="1"/>
  <c r="C70" i="55"/>
  <c r="C113" i="1" s="1"/>
  <c r="AC4" i="57"/>
  <c r="AB17" i="57"/>
  <c r="AA17" i="57"/>
  <c r="AA145" i="57"/>
  <c r="AA40" i="57"/>
  <c r="AA56" i="57"/>
  <c r="AA58" i="57" s="1"/>
  <c r="AB59" i="57"/>
  <c r="AB61" i="57"/>
  <c r="Y42" i="57"/>
  <c r="Y48" i="57"/>
  <c r="W4" i="57"/>
  <c r="V61" i="57"/>
  <c r="V62" i="57" s="1"/>
  <c r="V131" i="57"/>
  <c r="V143" i="57" s="1"/>
  <c r="V144" i="57" s="1"/>
  <c r="V16" i="57"/>
  <c r="V17" i="57" s="1"/>
  <c r="Z42" i="57"/>
  <c r="Z48" i="57"/>
  <c r="H91" i="61"/>
  <c r="H105" i="61" s="1"/>
  <c r="H31" i="1"/>
  <c r="BY22" i="57"/>
  <c r="BY3" i="57" s="1"/>
  <c r="I40" i="1"/>
  <c r="G190" i="33"/>
  <c r="AF4" i="57"/>
  <c r="Y62" i="57"/>
  <c r="Y63" i="57"/>
  <c r="Z160" i="57" s="1"/>
  <c r="Y102" i="57"/>
  <c r="Z61" i="57"/>
  <c r="F98" i="33" l="1"/>
  <c r="G202" i="33"/>
  <c r="AC40" i="57"/>
  <c r="AC41" i="57" s="1"/>
  <c r="AC42" i="57" s="1"/>
  <c r="AF16" i="57"/>
  <c r="AF40" i="57"/>
  <c r="AF41" i="57" s="1"/>
  <c r="AF145" i="57"/>
  <c r="AF56" i="57"/>
  <c r="AF58" i="57" s="1"/>
  <c r="I91" i="61"/>
  <c r="I105" i="61" s="1"/>
  <c r="BZ22" i="57"/>
  <c r="BZ3" i="57" s="1"/>
  <c r="I31" i="1"/>
  <c r="J40" i="1"/>
  <c r="W40" i="57"/>
  <c r="W61" i="57"/>
  <c r="W62" i="57" s="1"/>
  <c r="W131" i="57"/>
  <c r="W143" i="57" s="1"/>
  <c r="W102" i="57"/>
  <c r="W16" i="57"/>
  <c r="W145" i="57" s="1"/>
  <c r="AB62" i="57"/>
  <c r="AB102" i="57"/>
  <c r="AA59" i="57"/>
  <c r="AA61" i="57"/>
  <c r="AC56" i="57"/>
  <c r="AC58" i="57" s="1"/>
  <c r="U88" i="57"/>
  <c r="U90" i="57" s="1"/>
  <c r="U62" i="57"/>
  <c r="AE16" i="57"/>
  <c r="AC16" i="57"/>
  <c r="AC17" i="57" s="1"/>
  <c r="AE4" i="57"/>
  <c r="Y88" i="57"/>
  <c r="Y117" i="57"/>
  <c r="Y104" i="57"/>
  <c r="Y112" i="57"/>
  <c r="Z62" i="57"/>
  <c r="Z102" i="57"/>
  <c r="H190" i="33"/>
  <c r="AH4" i="57"/>
  <c r="AA47" i="57"/>
  <c r="AA41" i="57"/>
  <c r="AB42" i="57" s="1"/>
  <c r="C120" i="1"/>
  <c r="C114" i="1"/>
  <c r="AD59" i="57"/>
  <c r="AD61" i="57"/>
  <c r="V145" i="57"/>
  <c r="H202" i="33" l="1"/>
  <c r="G98" i="33"/>
  <c r="AD42" i="57"/>
  <c r="C115" i="1"/>
  <c r="C254" i="33" s="1"/>
  <c r="E8" i="62"/>
  <c r="AD17" i="57"/>
  <c r="C86" i="1"/>
  <c r="C141" i="33"/>
  <c r="AH16" i="57"/>
  <c r="AH145" i="57" s="1"/>
  <c r="AH56" i="57"/>
  <c r="AH58" i="57" s="1"/>
  <c r="Z88" i="57"/>
  <c r="Z117" i="57"/>
  <c r="D70" i="55"/>
  <c r="D113" i="1" s="1"/>
  <c r="Z106" i="57"/>
  <c r="Z105" i="57"/>
  <c r="Y98" i="57"/>
  <c r="Y127" i="57"/>
  <c r="Z112" i="57"/>
  <c r="AC59" i="57"/>
  <c r="AC61" i="57"/>
  <c r="AA62" i="57"/>
  <c r="AA102" i="57"/>
  <c r="W88" i="57"/>
  <c r="W117" i="57"/>
  <c r="W129" i="57" s="1"/>
  <c r="W144" i="57" s="1"/>
  <c r="I190" i="33"/>
  <c r="AJ4" i="57"/>
  <c r="AF59" i="57"/>
  <c r="AF61" i="57"/>
  <c r="AB66" i="57"/>
  <c r="AD62" i="57"/>
  <c r="AD102" i="57"/>
  <c r="AA48" i="57"/>
  <c r="AA42" i="57"/>
  <c r="Y119" i="57"/>
  <c r="Y90" i="57"/>
  <c r="Z104" i="57"/>
  <c r="AE145" i="57"/>
  <c r="AE40" i="57"/>
  <c r="AE41" i="57" s="1"/>
  <c r="AE42" i="57" s="1"/>
  <c r="AE56" i="57"/>
  <c r="AE58" i="57" s="1"/>
  <c r="AB88" i="57"/>
  <c r="AB117" i="57"/>
  <c r="E70" i="55"/>
  <c r="E113" i="1" s="1"/>
  <c r="W17" i="57"/>
  <c r="X17" i="57"/>
  <c r="W41" i="57"/>
  <c r="W47" i="57"/>
  <c r="J91" i="61"/>
  <c r="J105" i="61" s="1"/>
  <c r="J31" i="1"/>
  <c r="CA22" i="57"/>
  <c r="CA3" i="57" s="1"/>
  <c r="K40" i="1"/>
  <c r="C206" i="33"/>
  <c r="AC145" i="57"/>
  <c r="AG4" i="57"/>
  <c r="C102" i="1" l="1"/>
  <c r="C71" i="1" s="1"/>
  <c r="Y129" i="57"/>
  <c r="Y144" i="57" s="1"/>
  <c r="AG16" i="57"/>
  <c r="I202" i="33"/>
  <c r="H98" i="33"/>
  <c r="C183" i="33"/>
  <c r="C186" i="33" s="1"/>
  <c r="C101" i="1"/>
  <c r="C209" i="33" s="1"/>
  <c r="C66" i="1"/>
  <c r="C67" i="1" s="1"/>
  <c r="C45" i="33" s="1"/>
  <c r="C116" i="1"/>
  <c r="C284" i="33" s="1"/>
  <c r="Z90" i="57"/>
  <c r="Z119" i="57"/>
  <c r="D72" i="55"/>
  <c r="D113" i="41" s="1"/>
  <c r="AA104" i="57"/>
  <c r="K91" i="61"/>
  <c r="K105" i="61" s="1"/>
  <c r="K31" i="1"/>
  <c r="CB22" i="57"/>
  <c r="CB3" i="57" s="1"/>
  <c r="L40" i="1"/>
  <c r="W42" i="57"/>
  <c r="W48" i="57"/>
  <c r="X42" i="57"/>
  <c r="AE59" i="57"/>
  <c r="AE61" i="57"/>
  <c r="AD88" i="57"/>
  <c r="AD117" i="57"/>
  <c r="F70" i="55"/>
  <c r="F113" i="1" s="1"/>
  <c r="AF62" i="57"/>
  <c r="AF102" i="57"/>
  <c r="AJ16" i="57"/>
  <c r="AJ145" i="57" s="1"/>
  <c r="AJ56" i="57"/>
  <c r="AJ58" i="57" s="1"/>
  <c r="AA88" i="57"/>
  <c r="AA117" i="57"/>
  <c r="AA111" i="57"/>
  <c r="AA107" i="57"/>
  <c r="AC62" i="57"/>
  <c r="AC102" i="57"/>
  <c r="Z127" i="57"/>
  <c r="Z98" i="57"/>
  <c r="D80" i="55"/>
  <c r="D113" i="48" s="1"/>
  <c r="AA112" i="57"/>
  <c r="Z121" i="57"/>
  <c r="Z92" i="57"/>
  <c r="D74" i="55"/>
  <c r="D113" i="43" s="1"/>
  <c r="AA106" i="57"/>
  <c r="C50" i="33"/>
  <c r="AF42" i="57"/>
  <c r="AI4" i="57"/>
  <c r="AG145" i="57"/>
  <c r="AG56" i="57"/>
  <c r="AG58" i="57" s="1"/>
  <c r="J190" i="33"/>
  <c r="AL4" i="57"/>
  <c r="E120" i="1"/>
  <c r="AB67" i="57"/>
  <c r="AB103" i="57"/>
  <c r="AC66" i="57"/>
  <c r="Z91" i="57"/>
  <c r="Z120" i="57"/>
  <c r="D73" i="55"/>
  <c r="D113" i="42" s="1"/>
  <c r="AA105" i="57"/>
  <c r="D120" i="1"/>
  <c r="AH59" i="57"/>
  <c r="AH61" i="57"/>
  <c r="AI16" i="57"/>
  <c r="C112" i="33" l="1"/>
  <c r="C185" i="33"/>
  <c r="C114" i="33" s="1"/>
  <c r="C269" i="33"/>
  <c r="C224" i="33"/>
  <c r="I98" i="33"/>
  <c r="J202" i="33"/>
  <c r="C48" i="59"/>
  <c r="C135" i="61"/>
  <c r="C56" i="33"/>
  <c r="C70" i="1"/>
  <c r="C5" i="59" s="1"/>
  <c r="C413" i="51"/>
  <c r="C299" i="33"/>
  <c r="C296" i="33"/>
  <c r="Z129" i="57"/>
  <c r="Z144" i="57" s="1"/>
  <c r="D141" i="33"/>
  <c r="AA120" i="57"/>
  <c r="AA91" i="57"/>
  <c r="AB105" i="57"/>
  <c r="AC67" i="57"/>
  <c r="AC103" i="57"/>
  <c r="AD66" i="57"/>
  <c r="E141" i="33"/>
  <c r="AL16" i="57"/>
  <c r="AL145" i="57" s="1"/>
  <c r="AL56" i="57"/>
  <c r="AL58" i="57" s="1"/>
  <c r="AG59" i="57"/>
  <c r="AG61" i="57"/>
  <c r="D120" i="43"/>
  <c r="D120" i="48"/>
  <c r="AA97" i="57"/>
  <c r="AA126" i="57"/>
  <c r="AB111" i="57"/>
  <c r="F120" i="1"/>
  <c r="AE62" i="57"/>
  <c r="AE102" i="57"/>
  <c r="K190" i="33"/>
  <c r="AN4" i="57"/>
  <c r="AM4" i="57" s="1"/>
  <c r="AA119" i="57"/>
  <c r="AA90" i="57"/>
  <c r="AB104" i="57"/>
  <c r="AK4" i="57"/>
  <c r="AH62" i="57"/>
  <c r="AH102" i="57"/>
  <c r="D120" i="42"/>
  <c r="AB118" i="57"/>
  <c r="AB89" i="57"/>
  <c r="E71" i="55"/>
  <c r="E113" i="32" s="1"/>
  <c r="AI145" i="57"/>
  <c r="AI56" i="57"/>
  <c r="AI58" i="57" s="1"/>
  <c r="AA121" i="57"/>
  <c r="AA92" i="57"/>
  <c r="AB106" i="57"/>
  <c r="AA127" i="57"/>
  <c r="AA98" i="57"/>
  <c r="AB112" i="57"/>
  <c r="AC88" i="57"/>
  <c r="AC117" i="57"/>
  <c r="AC108" i="57"/>
  <c r="AC113" i="57"/>
  <c r="AA93" i="57"/>
  <c r="AA122" i="57"/>
  <c r="AB107" i="57"/>
  <c r="AJ59" i="57"/>
  <c r="AJ61" i="57"/>
  <c r="AF88" i="57"/>
  <c r="AF117" i="57"/>
  <c r="G70" i="55"/>
  <c r="G113" i="1" s="1"/>
  <c r="L91" i="61"/>
  <c r="L105" i="61" s="1"/>
  <c r="C119" i="61" s="1"/>
  <c r="CC22" i="57"/>
  <c r="CC3" i="57" s="1"/>
  <c r="L31" i="1"/>
  <c r="M40" i="1"/>
  <c r="D120" i="41"/>
  <c r="AK16" i="57" l="1"/>
  <c r="K202" i="33"/>
  <c r="C311" i="33"/>
  <c r="J98" i="33"/>
  <c r="C236" i="33"/>
  <c r="C281" i="33"/>
  <c r="C107" i="33" s="1"/>
  <c r="C55" i="33"/>
  <c r="C55" i="59"/>
  <c r="D59" i="33"/>
  <c r="C147" i="61"/>
  <c r="C161" i="61" s="1"/>
  <c r="C149" i="61"/>
  <c r="C425" i="51"/>
  <c r="J89" i="51"/>
  <c r="C57" i="33"/>
  <c r="C56" i="59"/>
  <c r="C64" i="33"/>
  <c r="C103" i="61"/>
  <c r="C117" i="61" s="1"/>
  <c r="AA129" i="57"/>
  <c r="AA144" i="57" s="1"/>
  <c r="AM56" i="57"/>
  <c r="AM58" i="57" s="1"/>
  <c r="D143" i="33"/>
  <c r="L190" i="33"/>
  <c r="AP4" i="57"/>
  <c r="AO4" i="57" s="1"/>
  <c r="AJ62" i="57"/>
  <c r="AJ102" i="57"/>
  <c r="AB122" i="57"/>
  <c r="AB93" i="57"/>
  <c r="E75" i="55"/>
  <c r="E113" i="40" s="1"/>
  <c r="AC107" i="57"/>
  <c r="AC94" i="57"/>
  <c r="AC123" i="57"/>
  <c r="AD108" i="57"/>
  <c r="AB92" i="57"/>
  <c r="AB121" i="57"/>
  <c r="E74" i="55"/>
  <c r="E113" i="43" s="1"/>
  <c r="AC106" i="57"/>
  <c r="AH88" i="57"/>
  <c r="AH117" i="57"/>
  <c r="H70" i="55"/>
  <c r="H113" i="1" s="1"/>
  <c r="AB90" i="57"/>
  <c r="AB119" i="57"/>
  <c r="E72" i="55"/>
  <c r="E113" i="41" s="1"/>
  <c r="AC104" i="57"/>
  <c r="F141" i="33"/>
  <c r="AB97" i="57"/>
  <c r="AB126" i="57"/>
  <c r="E79" i="55"/>
  <c r="E113" i="47" s="1"/>
  <c r="AC111" i="57"/>
  <c r="D151" i="33"/>
  <c r="D145" i="33"/>
  <c r="AC89" i="57"/>
  <c r="AC118" i="57"/>
  <c r="AB91" i="57"/>
  <c r="AB120" i="57"/>
  <c r="E73" i="55"/>
  <c r="E113" i="42" s="1"/>
  <c r="AC105" i="57"/>
  <c r="M91" i="61"/>
  <c r="M105" i="61" s="1"/>
  <c r="CD22" i="57"/>
  <c r="CD3" i="57" s="1"/>
  <c r="M31" i="1"/>
  <c r="N40" i="1"/>
  <c r="G120" i="1"/>
  <c r="AC99" i="57"/>
  <c r="AC128" i="57"/>
  <c r="AD113" i="57"/>
  <c r="AB127" i="57"/>
  <c r="AB98" i="57"/>
  <c r="E80" i="55"/>
  <c r="E113" i="48" s="1"/>
  <c r="AC112" i="57"/>
  <c r="AI59" i="57"/>
  <c r="AI61" i="57"/>
  <c r="E120" i="32"/>
  <c r="D144" i="33"/>
  <c r="AK145" i="57"/>
  <c r="AK56" i="57"/>
  <c r="AK58" i="57" s="1"/>
  <c r="AN16" i="57"/>
  <c r="AN56" i="57"/>
  <c r="AN58" i="57" s="1"/>
  <c r="AE88" i="57"/>
  <c r="AE117" i="57"/>
  <c r="AE109" i="57"/>
  <c r="AG62" i="57"/>
  <c r="AG102" i="57"/>
  <c r="AL59" i="57"/>
  <c r="AL61" i="57"/>
  <c r="AD67" i="57"/>
  <c r="AD103" i="57"/>
  <c r="AE66" i="57"/>
  <c r="L202" i="33" l="1"/>
  <c r="C106" i="33"/>
  <c r="K98" i="33"/>
  <c r="AB129" i="57"/>
  <c r="AB144" i="57" s="1"/>
  <c r="J101" i="51"/>
  <c r="N89" i="51"/>
  <c r="C71" i="33"/>
  <c r="D60" i="33"/>
  <c r="E61" i="33"/>
  <c r="C65" i="33"/>
  <c r="C61" i="59"/>
  <c r="C57" i="59"/>
  <c r="H85" i="51"/>
  <c r="D183" i="33"/>
  <c r="AL62" i="57"/>
  <c r="AL102" i="57"/>
  <c r="AE95" i="57"/>
  <c r="AE124" i="57"/>
  <c r="AF109" i="57"/>
  <c r="AN59" i="57"/>
  <c r="AN61" i="57"/>
  <c r="E120" i="42"/>
  <c r="E120" i="47"/>
  <c r="E120" i="41"/>
  <c r="AC92" i="57"/>
  <c r="AC121" i="57"/>
  <c r="AD106" i="57"/>
  <c r="AD94" i="57"/>
  <c r="AD123" i="57"/>
  <c r="F76" i="55"/>
  <c r="F113" i="44" s="1"/>
  <c r="AE108" i="57"/>
  <c r="E120" i="40"/>
  <c r="AD89" i="57"/>
  <c r="AD118" i="57"/>
  <c r="F71" i="55"/>
  <c r="F113" i="32" s="1"/>
  <c r="AG88" i="57"/>
  <c r="AG117" i="57"/>
  <c r="AI62" i="57"/>
  <c r="AI102" i="57"/>
  <c r="AC127" i="57"/>
  <c r="AC98" i="57"/>
  <c r="AD112" i="57"/>
  <c r="AD128" i="57"/>
  <c r="AD99" i="57"/>
  <c r="F81" i="55"/>
  <c r="F113" i="49" s="1"/>
  <c r="AE113" i="57"/>
  <c r="G141" i="33"/>
  <c r="N91" i="61"/>
  <c r="N105" i="61" s="1"/>
  <c r="CE22" i="57"/>
  <c r="CE3" i="57" s="1"/>
  <c r="N31" i="1"/>
  <c r="O40" i="1"/>
  <c r="AE67" i="57"/>
  <c r="AE103" i="57"/>
  <c r="AF66" i="57"/>
  <c r="AO56" i="57"/>
  <c r="AO58" i="57" s="1"/>
  <c r="AK59" i="57"/>
  <c r="AK61" i="57"/>
  <c r="E142" i="33"/>
  <c r="E120" i="48"/>
  <c r="M190" i="33"/>
  <c r="AR4" i="57"/>
  <c r="AC91" i="57"/>
  <c r="AC120" i="57"/>
  <c r="AD105" i="57"/>
  <c r="AC126" i="57"/>
  <c r="AC97" i="57"/>
  <c r="AD111" i="57"/>
  <c r="AC119" i="57"/>
  <c r="AC90" i="57"/>
  <c r="AD104" i="57"/>
  <c r="H120" i="1"/>
  <c r="E120" i="43"/>
  <c r="AC122" i="57"/>
  <c r="AC93" i="57"/>
  <c r="AD107" i="57"/>
  <c r="AJ88" i="57"/>
  <c r="AJ117" i="57"/>
  <c r="I70" i="55"/>
  <c r="I113" i="1" s="1"/>
  <c r="AQ4" i="57"/>
  <c r="AP56" i="57"/>
  <c r="AP58" i="57" s="1"/>
  <c r="AP16" i="57"/>
  <c r="AO16" i="57" s="1"/>
  <c r="AO145" i="57" s="1"/>
  <c r="AM59" i="57"/>
  <c r="AM61" i="57"/>
  <c r="AM16" i="57"/>
  <c r="AM145" i="57" s="1"/>
  <c r="AN145" i="57"/>
  <c r="M202" i="33" l="1"/>
  <c r="D112" i="33"/>
  <c r="D84" i="33"/>
  <c r="D9" i="55" s="1"/>
  <c r="L98" i="33"/>
  <c r="E59" i="59"/>
  <c r="F62" i="33"/>
  <c r="C63" i="59"/>
  <c r="D58" i="59"/>
  <c r="D4" i="56"/>
  <c r="AC129" i="57"/>
  <c r="AC144" i="57" s="1"/>
  <c r="AM62" i="57"/>
  <c r="AM102" i="57"/>
  <c r="AQ56" i="57"/>
  <c r="AQ58" i="57" s="1"/>
  <c r="I120" i="1"/>
  <c r="E145" i="33"/>
  <c r="AD119" i="57"/>
  <c r="AD90" i="57"/>
  <c r="F72" i="55"/>
  <c r="F113" i="41" s="1"/>
  <c r="AE104" i="57"/>
  <c r="AD91" i="57"/>
  <c r="AD120" i="57"/>
  <c r="F73" i="55"/>
  <c r="F113" i="42" s="1"/>
  <c r="AE105" i="57"/>
  <c r="E151" i="33"/>
  <c r="AE118" i="57"/>
  <c r="AE89" i="57"/>
  <c r="O91" i="61"/>
  <c r="O105" i="61" s="1"/>
  <c r="CF22" i="57"/>
  <c r="CF3" i="57" s="1"/>
  <c r="O31" i="1"/>
  <c r="P40" i="1"/>
  <c r="F120" i="49"/>
  <c r="AI88" i="57"/>
  <c r="AI117" i="57"/>
  <c r="AI110" i="57"/>
  <c r="F120" i="32"/>
  <c r="AE123" i="57"/>
  <c r="AE94" i="57"/>
  <c r="AF108" i="57"/>
  <c r="AD121" i="57"/>
  <c r="AD92" i="57"/>
  <c r="F74" i="55"/>
  <c r="F113" i="43" s="1"/>
  <c r="AE106" i="57"/>
  <c r="E143" i="33"/>
  <c r="E144" i="33"/>
  <c r="AL88" i="57"/>
  <c r="AL117" i="57"/>
  <c r="J70" i="55"/>
  <c r="J113" i="1" s="1"/>
  <c r="AP59" i="57"/>
  <c r="AP61" i="57"/>
  <c r="AP62" i="57" s="1"/>
  <c r="AD93" i="57"/>
  <c r="AD122" i="57"/>
  <c r="F75" i="55"/>
  <c r="F113" i="40" s="1"/>
  <c r="AE107" i="57"/>
  <c r="H141" i="33"/>
  <c r="AD97" i="57"/>
  <c r="AD126" i="57"/>
  <c r="F79" i="55"/>
  <c r="F113" i="47" s="1"/>
  <c r="AE111" i="57"/>
  <c r="AR16" i="57"/>
  <c r="AR56" i="57"/>
  <c r="AR58" i="57" s="1"/>
  <c r="AK62" i="57"/>
  <c r="AK102" i="57"/>
  <c r="AO59" i="57"/>
  <c r="AO61" i="57"/>
  <c r="AF67" i="57"/>
  <c r="AF103" i="57"/>
  <c r="AG66" i="57"/>
  <c r="N190" i="33"/>
  <c r="AT4" i="57"/>
  <c r="AS4" i="57" s="1"/>
  <c r="AE128" i="57"/>
  <c r="AE99" i="57"/>
  <c r="AF113" i="57"/>
  <c r="AD98" i="57"/>
  <c r="AD127" i="57"/>
  <c r="F80" i="55"/>
  <c r="F113" i="48" s="1"/>
  <c r="AE112" i="57"/>
  <c r="E146" i="33"/>
  <c r="F120" i="44"/>
  <c r="E150" i="33"/>
  <c r="AN62" i="57"/>
  <c r="AN102" i="57"/>
  <c r="AF95" i="57"/>
  <c r="AF124" i="57"/>
  <c r="G77" i="55"/>
  <c r="G113" i="45" s="1"/>
  <c r="AG109" i="57"/>
  <c r="AP145" i="57"/>
  <c r="D91" i="33" l="1"/>
  <c r="N202" i="33"/>
  <c r="M98" i="33"/>
  <c r="F60" i="59"/>
  <c r="AD129" i="57"/>
  <c r="AD144" i="57" s="1"/>
  <c r="D8" i="55"/>
  <c r="D107" i="46"/>
  <c r="D106" i="46" s="1"/>
  <c r="D109" i="46" s="1"/>
  <c r="D107" i="45"/>
  <c r="D106" i="45" s="1"/>
  <c r="D109" i="45" s="1"/>
  <c r="D107" i="49"/>
  <c r="D106" i="49" s="1"/>
  <c r="D109" i="49" s="1"/>
  <c r="D107" i="44"/>
  <c r="D106" i="44" s="1"/>
  <c r="D109" i="44" s="1"/>
  <c r="D107" i="41"/>
  <c r="D106" i="41" s="1"/>
  <c r="D109" i="41" s="1"/>
  <c r="D107" i="43"/>
  <c r="D106" i="43" s="1"/>
  <c r="D109" i="43" s="1"/>
  <c r="D107" i="42"/>
  <c r="D106" i="42" s="1"/>
  <c r="D109" i="42" s="1"/>
  <c r="D107" i="1"/>
  <c r="D107" i="40"/>
  <c r="D106" i="40" s="1"/>
  <c r="D109" i="40" s="1"/>
  <c r="D107" i="32"/>
  <c r="D106" i="32" s="1"/>
  <c r="D109" i="32" s="1"/>
  <c r="D107" i="47"/>
  <c r="D106" i="47" s="1"/>
  <c r="D109" i="47" s="1"/>
  <c r="D107" i="48"/>
  <c r="D106" i="48" s="1"/>
  <c r="D109" i="48" s="1"/>
  <c r="C81" i="41"/>
  <c r="C62" i="41" s="1"/>
  <c r="C63" i="41" s="1"/>
  <c r="E69" i="62" s="1"/>
  <c r="C81" i="46"/>
  <c r="C62" i="46" s="1"/>
  <c r="C63" i="46" s="1"/>
  <c r="E75" i="62" s="1"/>
  <c r="C81" i="1"/>
  <c r="C62" i="1" s="1"/>
  <c r="C63" i="1" s="1"/>
  <c r="E67" i="62" s="1"/>
  <c r="C81" i="32"/>
  <c r="C62" i="32" s="1"/>
  <c r="C63" i="32" s="1"/>
  <c r="E68" i="62" s="1"/>
  <c r="C3" i="56"/>
  <c r="C81" i="47"/>
  <c r="C62" i="47" s="1"/>
  <c r="C63" i="47" s="1"/>
  <c r="E76" i="62" s="1"/>
  <c r="C81" i="44"/>
  <c r="C62" i="44" s="1"/>
  <c r="C63" i="44" s="1"/>
  <c r="E73" i="62" s="1"/>
  <c r="C81" i="48"/>
  <c r="C62" i="48" s="1"/>
  <c r="C63" i="48" s="1"/>
  <c r="E77" i="62" s="1"/>
  <c r="C81" i="49"/>
  <c r="C62" i="49" s="1"/>
  <c r="C63" i="49" s="1"/>
  <c r="E78" i="62" s="1"/>
  <c r="D72" i="33"/>
  <c r="C62" i="59"/>
  <c r="C81" i="43"/>
  <c r="C62" i="43" s="1"/>
  <c r="C63" i="43" s="1"/>
  <c r="E71" i="62" s="1"/>
  <c r="C81" i="40"/>
  <c r="C62" i="40" s="1"/>
  <c r="C63" i="40" s="1"/>
  <c r="E72" i="62" s="1"/>
  <c r="C81" i="42"/>
  <c r="C62" i="42" s="1"/>
  <c r="C63" i="42" s="1"/>
  <c r="E70" i="62" s="1"/>
  <c r="C81" i="45"/>
  <c r="C62" i="45" s="1"/>
  <c r="C63" i="45" s="1"/>
  <c r="E74" i="62" s="1"/>
  <c r="E183" i="33"/>
  <c r="AG95" i="57"/>
  <c r="AG124" i="57"/>
  <c r="AH109" i="57"/>
  <c r="AN88" i="57"/>
  <c r="AN117" i="57"/>
  <c r="K70" i="55"/>
  <c r="K113" i="1" s="1"/>
  <c r="F147" i="33"/>
  <c r="AE127" i="57"/>
  <c r="AE98" i="57"/>
  <c r="AF112" i="57"/>
  <c r="AF99" i="57"/>
  <c r="AF128" i="57"/>
  <c r="G81" i="55"/>
  <c r="G113" i="49" s="1"/>
  <c r="AG113" i="57"/>
  <c r="AF118" i="57"/>
  <c r="AF89" i="57"/>
  <c r="G71" i="55"/>
  <c r="G113" i="32" s="1"/>
  <c r="AO62" i="57"/>
  <c r="AO102" i="57"/>
  <c r="AK88" i="57"/>
  <c r="AK117" i="57"/>
  <c r="AS56" i="57"/>
  <c r="AS58" i="57" s="1"/>
  <c r="AE97" i="57"/>
  <c r="AE126" i="57"/>
  <c r="AF111" i="57"/>
  <c r="F120" i="40"/>
  <c r="J120" i="1"/>
  <c r="AE92" i="57"/>
  <c r="AE121" i="57"/>
  <c r="AF106" i="57"/>
  <c r="AF123" i="57"/>
  <c r="AF94" i="57"/>
  <c r="G76" i="55"/>
  <c r="G113" i="44" s="1"/>
  <c r="AG108" i="57"/>
  <c r="CG22" i="57"/>
  <c r="CG3" i="57" s="1"/>
  <c r="P91" i="61"/>
  <c r="P105" i="61" s="1"/>
  <c r="P31" i="1"/>
  <c r="Q40" i="1"/>
  <c r="AE91" i="57"/>
  <c r="AE120" i="57"/>
  <c r="AF105" i="57"/>
  <c r="AE90" i="57"/>
  <c r="AE119" i="57"/>
  <c r="AF104" i="57"/>
  <c r="I141" i="33"/>
  <c r="AQ59" i="57"/>
  <c r="AQ61" i="57"/>
  <c r="AQ62" i="57" s="1"/>
  <c r="G120" i="45"/>
  <c r="F120" i="48"/>
  <c r="AT16" i="57"/>
  <c r="AT145" i="57" s="1"/>
  <c r="AT56" i="57"/>
  <c r="AT58" i="57" s="1"/>
  <c r="AG67" i="57"/>
  <c r="AG103" i="57"/>
  <c r="AH66" i="57"/>
  <c r="AR59" i="57"/>
  <c r="AR61" i="57"/>
  <c r="AR62" i="57" s="1"/>
  <c r="F120" i="47"/>
  <c r="AE93" i="57"/>
  <c r="AE122" i="57"/>
  <c r="AF107" i="57"/>
  <c r="F120" i="43"/>
  <c r="F142" i="33"/>
  <c r="AI125" i="57"/>
  <c r="AI96" i="57"/>
  <c r="AJ110" i="57"/>
  <c r="F152" i="33"/>
  <c r="O190" i="33"/>
  <c r="O202" i="33" s="1"/>
  <c r="O98" i="33" s="1"/>
  <c r="AV4" i="57"/>
  <c r="F120" i="42"/>
  <c r="F120" i="41"/>
  <c r="AM88" i="57"/>
  <c r="AM117" i="57"/>
  <c r="AR145" i="57"/>
  <c r="AQ16" i="57"/>
  <c r="AQ145" i="57" s="1"/>
  <c r="E79" i="62" l="1"/>
  <c r="N98" i="33"/>
  <c r="E112" i="33"/>
  <c r="D64" i="59"/>
  <c r="C64" i="42"/>
  <c r="C65" i="42" s="1"/>
  <c r="C155" i="42"/>
  <c r="C64" i="43"/>
  <c r="C65" i="43" s="1"/>
  <c r="C155" i="43"/>
  <c r="C155" i="48"/>
  <c r="C64" i="48"/>
  <c r="C65" i="48" s="1"/>
  <c r="C64" i="47"/>
  <c r="C65" i="47" s="1"/>
  <c r="C155" i="47"/>
  <c r="C155" i="32"/>
  <c r="C64" i="32"/>
  <c r="C65" i="32" s="1"/>
  <c r="C64" i="46"/>
  <c r="C65" i="46" s="1"/>
  <c r="C155" i="46"/>
  <c r="D106" i="1"/>
  <c r="D97" i="33"/>
  <c r="D83" i="33"/>
  <c r="D90" i="33"/>
  <c r="C64" i="45"/>
  <c r="C65" i="45" s="1"/>
  <c r="C155" i="45"/>
  <c r="C155" i="40"/>
  <c r="C64" i="40"/>
  <c r="C65" i="40" s="1"/>
  <c r="C64" i="49"/>
  <c r="C65" i="49" s="1"/>
  <c r="C155" i="49"/>
  <c r="C155" i="44"/>
  <c r="C64" i="44"/>
  <c r="C65" i="44" s="1"/>
  <c r="C42" i="56"/>
  <c r="C43" i="56" s="1"/>
  <c r="D41" i="56" s="1"/>
  <c r="C55" i="56"/>
  <c r="C56" i="56" s="1"/>
  <c r="C52" i="56" s="1"/>
  <c r="C37" i="56"/>
  <c r="C38" i="56" s="1"/>
  <c r="C155" i="1"/>
  <c r="C64" i="1"/>
  <c r="C64" i="41"/>
  <c r="C65" i="41" s="1"/>
  <c r="C155" i="41"/>
  <c r="AE129" i="57"/>
  <c r="AE144" i="57" s="1"/>
  <c r="AV16" i="57"/>
  <c r="AV56" i="57"/>
  <c r="AV58" i="57" s="1"/>
  <c r="AV145" i="57"/>
  <c r="AJ96" i="57"/>
  <c r="AJ125" i="57"/>
  <c r="I78" i="55"/>
  <c r="I113" i="46" s="1"/>
  <c r="AK110" i="57"/>
  <c r="F145" i="33"/>
  <c r="F150" i="33"/>
  <c r="AG118" i="57"/>
  <c r="AG89" i="57"/>
  <c r="AF91" i="57"/>
  <c r="AF120" i="57"/>
  <c r="G73" i="55"/>
  <c r="G113" i="42" s="1"/>
  <c r="AG105" i="57"/>
  <c r="Q91" i="61"/>
  <c r="CH22" i="57"/>
  <c r="CH3" i="57" s="1"/>
  <c r="Q31" i="1"/>
  <c r="R40" i="1"/>
  <c r="P190" i="33"/>
  <c r="P202" i="33" s="1"/>
  <c r="P98" i="33" s="1"/>
  <c r="AX4" i="57"/>
  <c r="G120" i="44"/>
  <c r="F146" i="33"/>
  <c r="AS59" i="57"/>
  <c r="AS61" i="57"/>
  <c r="AS62" i="57" s="1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AO117" i="57"/>
  <c r="AP102" i="57"/>
  <c r="G120" i="32"/>
  <c r="G120" i="49"/>
  <c r="K120" i="1"/>
  <c r="AU4" i="57"/>
  <c r="F143" i="33"/>
  <c r="F144" i="33"/>
  <c r="AF93" i="57"/>
  <c r="AF122" i="57"/>
  <c r="G75" i="55"/>
  <c r="G113" i="40" s="1"/>
  <c r="AG107" i="57"/>
  <c r="AH67" i="57"/>
  <c r="AH103" i="57"/>
  <c r="AI66" i="57"/>
  <c r="AT59" i="57"/>
  <c r="AT61" i="57"/>
  <c r="AT62" i="57" s="1"/>
  <c r="F151" i="33"/>
  <c r="G148" i="33"/>
  <c r="AF90" i="57"/>
  <c r="AF119" i="57"/>
  <c r="G72" i="55"/>
  <c r="G113" i="41" s="1"/>
  <c r="AG104" i="57"/>
  <c r="AG123" i="57"/>
  <c r="AG94" i="57"/>
  <c r="AH108" i="57"/>
  <c r="AF121" i="57"/>
  <c r="AF92" i="57"/>
  <c r="G74" i="55"/>
  <c r="G113" i="43" s="1"/>
  <c r="AG106" i="57"/>
  <c r="J141" i="33"/>
  <c r="AF97" i="57"/>
  <c r="AF126" i="57"/>
  <c r="G79" i="55"/>
  <c r="G113" i="47" s="1"/>
  <c r="AG111" i="57"/>
  <c r="AG128" i="57"/>
  <c r="AG99" i="57"/>
  <c r="AH113" i="57"/>
  <c r="AF98" i="57"/>
  <c r="AF127" i="57"/>
  <c r="G80" i="55"/>
  <c r="G113" i="48" s="1"/>
  <c r="AG112" i="57"/>
  <c r="AH95" i="57"/>
  <c r="AH124" i="57"/>
  <c r="H77" i="55"/>
  <c r="H113" i="45" s="1"/>
  <c r="AI109" i="57"/>
  <c r="AU16" i="57"/>
  <c r="AS16" i="57"/>
  <c r="AS145" i="57" s="1"/>
  <c r="F183" i="33" l="1"/>
  <c r="C5" i="61"/>
  <c r="C19" i="61" s="1"/>
  <c r="C68" i="41"/>
  <c r="C68" i="44"/>
  <c r="C9" i="61"/>
  <c r="C23" i="61" s="1"/>
  <c r="C68" i="40"/>
  <c r="C8" i="61"/>
  <c r="C22" i="61" s="1"/>
  <c r="D96" i="33"/>
  <c r="D109" i="1"/>
  <c r="C11" i="61"/>
  <c r="C25" i="61" s="1"/>
  <c r="C68" i="46"/>
  <c r="C12" i="61"/>
  <c r="C26" i="61" s="1"/>
  <c r="C68" i="47"/>
  <c r="C7" i="61"/>
  <c r="C21" i="61" s="1"/>
  <c r="C68" i="43"/>
  <c r="C6" i="61"/>
  <c r="C20" i="61" s="1"/>
  <c r="C68" i="42"/>
  <c r="C65" i="1"/>
  <c r="C59" i="1"/>
  <c r="C60" i="56"/>
  <c r="C133" i="33" s="1"/>
  <c r="C59" i="56"/>
  <c r="C14" i="61"/>
  <c r="C28" i="61" s="1"/>
  <c r="C68" i="49"/>
  <c r="C10" i="61"/>
  <c r="C24" i="61" s="1"/>
  <c r="C68" i="45"/>
  <c r="C68" i="32"/>
  <c r="C4" i="61"/>
  <c r="C18" i="61" s="1"/>
  <c r="C68" i="48"/>
  <c r="C13" i="61"/>
  <c r="C27" i="61" s="1"/>
  <c r="AF129" i="57"/>
  <c r="AF144" i="57" s="1"/>
  <c r="F112" i="33"/>
  <c r="AG92" i="57"/>
  <c r="AG121" i="57"/>
  <c r="AH106" i="57"/>
  <c r="AH94" i="57"/>
  <c r="AH123" i="57"/>
  <c r="H76" i="55"/>
  <c r="H113" i="44" s="1"/>
  <c r="AI108" i="57"/>
  <c r="G120" i="41"/>
  <c r="AH118" i="57"/>
  <c r="AH89" i="57"/>
  <c r="H71" i="55"/>
  <c r="H113" i="32" s="1"/>
  <c r="AG122" i="57"/>
  <c r="AG93" i="57"/>
  <c r="AH107" i="57"/>
  <c r="H120" i="45"/>
  <c r="G120" i="48"/>
  <c r="AG126" i="57"/>
  <c r="AG97" i="57"/>
  <c r="AH111" i="57"/>
  <c r="G120" i="43"/>
  <c r="AG119" i="57"/>
  <c r="AG90" i="57"/>
  <c r="AH104" i="57"/>
  <c r="AI103" i="57"/>
  <c r="AI67" i="57"/>
  <c r="AJ66" i="57"/>
  <c r="G120" i="40"/>
  <c r="AU145" i="57"/>
  <c r="AU56" i="57"/>
  <c r="AU58" i="57" s="1"/>
  <c r="K141" i="33"/>
  <c r="G142" i="33"/>
  <c r="AX16" i="57"/>
  <c r="AX145" i="57" s="1"/>
  <c r="AX56" i="57"/>
  <c r="AX58" i="57" s="1"/>
  <c r="R91" i="61"/>
  <c r="R105" i="61" s="1"/>
  <c r="CI22" i="57"/>
  <c r="CI3" i="57" s="1"/>
  <c r="R31" i="1"/>
  <c r="S40" i="1"/>
  <c r="E119" i="61"/>
  <c r="F119" i="61" s="1"/>
  <c r="Q105" i="61"/>
  <c r="D119" i="61" s="1"/>
  <c r="G119" i="61" s="1"/>
  <c r="G120" i="42"/>
  <c r="I120" i="46"/>
  <c r="AI124" i="57"/>
  <c r="AI95" i="57"/>
  <c r="AJ109" i="57"/>
  <c r="AG98" i="57"/>
  <c r="AG127" i="57"/>
  <c r="AH112" i="57"/>
  <c r="AH99" i="57"/>
  <c r="AH128" i="57"/>
  <c r="H81" i="55"/>
  <c r="H113" i="49" s="1"/>
  <c r="AI113" i="57"/>
  <c r="G120" i="47"/>
  <c r="G152" i="33"/>
  <c r="AP117" i="57"/>
  <c r="L70" i="55"/>
  <c r="L113" i="1" s="1"/>
  <c r="AQ102" i="57"/>
  <c r="G147" i="33"/>
  <c r="Q190" i="33"/>
  <c r="Q202" i="33" s="1"/>
  <c r="Q98" i="33" s="1"/>
  <c r="AZ4" i="57"/>
  <c r="AG120" i="57"/>
  <c r="AG91" i="57"/>
  <c r="AH105" i="57"/>
  <c r="AK125" i="57"/>
  <c r="AK96" i="57"/>
  <c r="AL110" i="57"/>
  <c r="AV59" i="57"/>
  <c r="AV61" i="57"/>
  <c r="AV62" i="57" s="1"/>
  <c r="AW4" i="57"/>
  <c r="AW16" i="57" l="1"/>
  <c r="D104" i="33"/>
  <c r="C139" i="48"/>
  <c r="C73" i="48"/>
  <c r="D74" i="48" s="1"/>
  <c r="C139" i="32"/>
  <c r="C73" i="32"/>
  <c r="D74" i="32" s="1"/>
  <c r="C3" i="61"/>
  <c r="C43" i="33"/>
  <c r="C68" i="1"/>
  <c r="C139" i="40"/>
  <c r="F136" i="51" s="1"/>
  <c r="C73" i="40"/>
  <c r="D74" i="40" s="1"/>
  <c r="C139" i="44"/>
  <c r="C73" i="44"/>
  <c r="D74" i="44" s="1"/>
  <c r="C139" i="45"/>
  <c r="C73" i="45"/>
  <c r="D74" i="45" s="1"/>
  <c r="C139" i="49"/>
  <c r="C73" i="49"/>
  <c r="D74" i="49" s="1"/>
  <c r="C61" i="56"/>
  <c r="C132" i="33"/>
  <c r="C139" i="42"/>
  <c r="C73" i="42"/>
  <c r="D74" i="42" s="1"/>
  <c r="C139" i="43"/>
  <c r="C73" i="43"/>
  <c r="D74" i="43" s="1"/>
  <c r="C139" i="47"/>
  <c r="C73" i="47"/>
  <c r="D74" i="47" s="1"/>
  <c r="C139" i="46"/>
  <c r="C73" i="46"/>
  <c r="D74" i="46" s="1"/>
  <c r="C139" i="41"/>
  <c r="C73" i="41"/>
  <c r="D74" i="41" s="1"/>
  <c r="AG129" i="57"/>
  <c r="AG144" i="57" s="1"/>
  <c r="AW145" i="57"/>
  <c r="AW56" i="57"/>
  <c r="AW58" i="57" s="1"/>
  <c r="AL96" i="57"/>
  <c r="AL125" i="57"/>
  <c r="J78" i="55"/>
  <c r="J113" i="46" s="1"/>
  <c r="AM110" i="57"/>
  <c r="AZ16" i="57"/>
  <c r="AZ145" i="57" s="1"/>
  <c r="AZ56" i="57"/>
  <c r="AZ58" i="57" s="1"/>
  <c r="L120" i="1"/>
  <c r="AI128" i="57"/>
  <c r="AI99" i="57"/>
  <c r="AJ113" i="57"/>
  <c r="AH98" i="57"/>
  <c r="AH127" i="57"/>
  <c r="H80" i="55"/>
  <c r="H113" i="48" s="1"/>
  <c r="AI112" i="57"/>
  <c r="CJ22" i="57"/>
  <c r="CJ3" i="57" s="1"/>
  <c r="S31" i="1"/>
  <c r="T40" i="1"/>
  <c r="AX59" i="57"/>
  <c r="AX61" i="57"/>
  <c r="AX62" i="57" s="1"/>
  <c r="G146" i="33"/>
  <c r="AH119" i="57"/>
  <c r="AH90" i="57"/>
  <c r="H72" i="55"/>
  <c r="H113" i="41" s="1"/>
  <c r="AI104" i="57"/>
  <c r="G145" i="33"/>
  <c r="AH93" i="57"/>
  <c r="AH122" i="57"/>
  <c r="H75" i="55"/>
  <c r="H113" i="40" s="1"/>
  <c r="AI107" i="57"/>
  <c r="AI123" i="57"/>
  <c r="AI94" i="57"/>
  <c r="AJ108" i="57"/>
  <c r="AH121" i="57"/>
  <c r="AH92" i="57"/>
  <c r="H74" i="55"/>
  <c r="H113" i="43" s="1"/>
  <c r="AI106" i="57"/>
  <c r="AY16" i="57"/>
  <c r="AH120" i="57"/>
  <c r="AH91" i="57"/>
  <c r="H73" i="55"/>
  <c r="H113" i="42" s="1"/>
  <c r="AI105" i="57"/>
  <c r="AQ117" i="57"/>
  <c r="AR102" i="57"/>
  <c r="G150" i="33"/>
  <c r="H120" i="49"/>
  <c r="AJ124" i="57"/>
  <c r="AJ95" i="57"/>
  <c r="I77" i="55"/>
  <c r="I113" i="45" s="1"/>
  <c r="AK109" i="57"/>
  <c r="I149" i="33"/>
  <c r="G144" i="33"/>
  <c r="R190" i="33"/>
  <c r="R202" i="33" s="1"/>
  <c r="R98" i="33" s="1"/>
  <c r="BB4" i="57"/>
  <c r="BA4" i="57" s="1"/>
  <c r="AU59" i="57"/>
  <c r="AU61" i="57"/>
  <c r="AU62" i="57" s="1"/>
  <c r="AJ67" i="57"/>
  <c r="AJ103" i="57"/>
  <c r="AK66" i="57"/>
  <c r="AI118" i="57"/>
  <c r="AI89" i="57"/>
  <c r="AH97" i="57"/>
  <c r="AH126" i="57"/>
  <c r="H79" i="55"/>
  <c r="H113" i="47" s="1"/>
  <c r="AI111" i="57"/>
  <c r="G151" i="33"/>
  <c r="H148" i="33"/>
  <c r="H120" i="32"/>
  <c r="G143" i="33"/>
  <c r="H120" i="44"/>
  <c r="AY4" i="57"/>
  <c r="C75" i="59" l="1"/>
  <c r="C84" i="48"/>
  <c r="C87" i="48" s="1"/>
  <c r="C84" i="47"/>
  <c r="C88" i="47" s="1"/>
  <c r="C84" i="40"/>
  <c r="B85" i="40" s="1"/>
  <c r="B87" i="40" s="1"/>
  <c r="C84" i="32"/>
  <c r="B85" i="32" s="1"/>
  <c r="B87" i="32" s="1"/>
  <c r="C84" i="41"/>
  <c r="C87" i="41" s="1"/>
  <c r="C84" i="42"/>
  <c r="C355" i="33" s="1"/>
  <c r="C84" i="45"/>
  <c r="B85" i="45" s="1"/>
  <c r="B87" i="45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 i="51"/>
  <c r="D61" i="45"/>
  <c r="BU56" i="57" s="1"/>
  <c r="D85" i="45"/>
  <c r="D281" i="51"/>
  <c r="D61" i="40"/>
  <c r="BU54" i="57" s="1"/>
  <c r="D85" i="40"/>
  <c r="C139" i="1"/>
  <c r="F135" i="51" s="1"/>
  <c r="C73" i="1"/>
  <c r="D74" i="1" s="1"/>
  <c r="C46" i="33"/>
  <c r="C15" i="61"/>
  <c r="C29" i="61" s="1"/>
  <c r="C17" i="61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E53" i="62" s="1"/>
  <c r="C44" i="33"/>
  <c r="C40" i="33"/>
  <c r="C38" i="33"/>
  <c r="D85" i="48"/>
  <c r="D286" i="51"/>
  <c r="D61" i="48"/>
  <c r="BU59" i="57" s="1"/>
  <c r="AH129" i="57"/>
  <c r="AH144" i="57" s="1"/>
  <c r="G183" i="33"/>
  <c r="BA56" i="57"/>
  <c r="BA58" i="57" s="1"/>
  <c r="AY56" i="57"/>
  <c r="AY58" i="57" s="1"/>
  <c r="AY145" i="57"/>
  <c r="H147" i="33"/>
  <c r="AI126" i="57"/>
  <c r="AI97" i="57"/>
  <c r="AJ111" i="57"/>
  <c r="AK103" i="57"/>
  <c r="AK67" i="57"/>
  <c r="AL66" i="57"/>
  <c r="AK95" i="57"/>
  <c r="AK124" i="57"/>
  <c r="AL109" i="57"/>
  <c r="AR117" i="57"/>
  <c r="M70" i="55"/>
  <c r="M113" i="1" s="1"/>
  <c r="AS102" i="57"/>
  <c r="AI120" i="57"/>
  <c r="AI91" i="57"/>
  <c r="AJ105" i="57"/>
  <c r="AI121" i="57"/>
  <c r="AI92" i="57"/>
  <c r="AJ106" i="57"/>
  <c r="AJ123" i="57"/>
  <c r="AJ94" i="57"/>
  <c r="I76" i="55"/>
  <c r="I113" i="44" s="1"/>
  <c r="AK108" i="57"/>
  <c r="H120" i="40"/>
  <c r="H120" i="41"/>
  <c r="S190" i="33"/>
  <c r="S202" i="33" s="1"/>
  <c r="S98" i="33" s="1"/>
  <c r="BD4" i="57"/>
  <c r="BC4" i="57" s="1"/>
  <c r="H120" i="48"/>
  <c r="J120" i="46"/>
  <c r="H142" i="33"/>
  <c r="H120" i="47"/>
  <c r="AJ118" i="57"/>
  <c r="AJ89" i="57"/>
  <c r="I71" i="55"/>
  <c r="I113" i="32" s="1"/>
  <c r="BB16" i="57"/>
  <c r="BA16" i="57" s="1"/>
  <c r="BA145" i="57" s="1"/>
  <c r="BB56" i="57"/>
  <c r="BB58" i="57" s="1"/>
  <c r="I120" i="45"/>
  <c r="H152" i="33"/>
  <c r="H120" i="42"/>
  <c r="H120" i="43"/>
  <c r="AI93" i="57"/>
  <c r="AI122" i="57"/>
  <c r="AJ107" i="57"/>
  <c r="AI119" i="57"/>
  <c r="AI90" i="57"/>
  <c r="AJ104" i="57"/>
  <c r="CK22" i="57"/>
  <c r="CK3" i="57" s="1"/>
  <c r="T31" i="1"/>
  <c r="U40" i="1"/>
  <c r="AI127" i="57"/>
  <c r="AI98" i="57"/>
  <c r="AJ112" i="57"/>
  <c r="AJ128" i="57"/>
  <c r="AJ99" i="57"/>
  <c r="I81" i="55"/>
  <c r="I113" i="49" s="1"/>
  <c r="AK113" i="57"/>
  <c r="L141" i="33"/>
  <c r="AZ59" i="57"/>
  <c r="AZ61" i="57"/>
  <c r="AZ62" i="57" s="1"/>
  <c r="AM96" i="57"/>
  <c r="AM125" i="57"/>
  <c r="AN110" i="57"/>
  <c r="AW59" i="57"/>
  <c r="AW61" i="57"/>
  <c r="AW62" i="57" s="1"/>
  <c r="C87" i="32" l="1"/>
  <c r="C84" i="1"/>
  <c r="C87" i="1" s="1"/>
  <c r="C88" i="42"/>
  <c r="C50" i="61" s="1"/>
  <c r="C64" i="61" s="1"/>
  <c r="C87" i="47"/>
  <c r="G112" i="33"/>
  <c r="C49" i="59"/>
  <c r="C47" i="59"/>
  <c r="C76" i="59"/>
  <c r="C88" i="32"/>
  <c r="C130" i="32" s="1"/>
  <c r="B85" i="42"/>
  <c r="B87" i="42" s="1"/>
  <c r="B85" i="47"/>
  <c r="B87" i="47" s="1"/>
  <c r="C88" i="40"/>
  <c r="C52" i="61" s="1"/>
  <c r="C66" i="61" s="1"/>
  <c r="C88" i="45"/>
  <c r="C211" i="51" s="1"/>
  <c r="C227" i="51" s="1"/>
  <c r="C354" i="33"/>
  <c r="C88" i="48"/>
  <c r="C132" i="48" s="1"/>
  <c r="C133" i="48" s="1"/>
  <c r="C134" i="48" s="1"/>
  <c r="C357" i="33"/>
  <c r="C87" i="45"/>
  <c r="C88" i="41"/>
  <c r="C49" i="61" s="1"/>
  <c r="C63" i="61" s="1"/>
  <c r="B85" i="48"/>
  <c r="B87" i="48" s="1"/>
  <c r="C87" i="40"/>
  <c r="C359" i="33"/>
  <c r="B85" i="41"/>
  <c r="B87" i="41" s="1"/>
  <c r="C362" i="33"/>
  <c r="C353" i="33"/>
  <c r="C87" i="42"/>
  <c r="C361" i="33"/>
  <c r="D77" i="48"/>
  <c r="D78" i="48"/>
  <c r="D128" i="48"/>
  <c r="D142" i="48" s="1"/>
  <c r="D112" i="48"/>
  <c r="D77" i="46"/>
  <c r="D128" i="46"/>
  <c r="D142" i="46" s="1"/>
  <c r="D78" i="46"/>
  <c r="D112" i="46"/>
  <c r="C88" i="49"/>
  <c r="B85" i="49"/>
  <c r="B87" i="49" s="1"/>
  <c r="C87" i="49"/>
  <c r="C363" i="33"/>
  <c r="C360" i="33"/>
  <c r="B85" i="46"/>
  <c r="B87" i="46" s="1"/>
  <c r="C87" i="46"/>
  <c r="C88" i="46"/>
  <c r="D61" i="1"/>
  <c r="BU49" i="57" s="1"/>
  <c r="BU61" i="57" s="1"/>
  <c r="D276" i="51"/>
  <c r="D288" i="51" s="1"/>
  <c r="D290" i="51" s="1"/>
  <c r="D85" i="1"/>
  <c r="D49" i="33" s="1"/>
  <c r="D77" i="45"/>
  <c r="D78" i="45"/>
  <c r="D112" i="45"/>
  <c r="D128" i="45"/>
  <c r="D142" i="45" s="1"/>
  <c r="D112" i="42"/>
  <c r="D128" i="42"/>
  <c r="D142" i="42" s="1"/>
  <c r="D78" i="42"/>
  <c r="D77" i="42"/>
  <c r="D112" i="41"/>
  <c r="D128" i="41"/>
  <c r="D142" i="41" s="1"/>
  <c r="D77" i="41"/>
  <c r="D78" i="41"/>
  <c r="D112" i="44"/>
  <c r="D128" i="44"/>
  <c r="D142" i="44" s="1"/>
  <c r="D77" i="44"/>
  <c r="D78" i="44"/>
  <c r="D78" i="49"/>
  <c r="D77" i="49"/>
  <c r="D112" i="49"/>
  <c r="D128" i="49"/>
  <c r="D142" i="49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 i="43"/>
  <c r="D112" i="43"/>
  <c r="D128" i="43"/>
  <c r="D142" i="43" s="1"/>
  <c r="C130" i="47"/>
  <c r="C56" i="61"/>
  <c r="C70" i="61" s="1"/>
  <c r="C89" i="47"/>
  <c r="C132" i="47"/>
  <c r="C133" i="47" s="1"/>
  <c r="C134" i="47" s="1"/>
  <c r="C404" i="33"/>
  <c r="C90" i="47"/>
  <c r="C213" i="51"/>
  <c r="C229" i="51" s="1"/>
  <c r="C358" i="33"/>
  <c r="C88" i="44"/>
  <c r="C87" i="44"/>
  <c r="B85" i="44"/>
  <c r="B87" i="44" s="1"/>
  <c r="C356" i="33"/>
  <c r="C87" i="43"/>
  <c r="C88" i="43"/>
  <c r="B85" i="43"/>
  <c r="B87" i="43" s="1"/>
  <c r="D112" i="32"/>
  <c r="D128" i="32"/>
  <c r="D142" i="32" s="1"/>
  <c r="D77" i="32"/>
  <c r="D78" i="32"/>
  <c r="D78" i="40"/>
  <c r="D77" i="40"/>
  <c r="D112" i="40"/>
  <c r="D128" i="40"/>
  <c r="D142" i="40" s="1"/>
  <c r="D112" i="47"/>
  <c r="D128" i="47"/>
  <c r="D142" i="47" s="1"/>
  <c r="D77" i="47"/>
  <c r="D78" i="47"/>
  <c r="AI129" i="57"/>
  <c r="AI144" i="57" s="1"/>
  <c r="AJ127" i="57"/>
  <c r="AJ98" i="57"/>
  <c r="I80" i="55"/>
  <c r="I113" i="48" s="1"/>
  <c r="AK112" i="57"/>
  <c r="CL22" i="57"/>
  <c r="CL3" i="57" s="1"/>
  <c r="U31" i="1"/>
  <c r="V40" i="1"/>
  <c r="AJ119" i="57"/>
  <c r="AJ90" i="57"/>
  <c r="I72" i="55"/>
  <c r="I113" i="41" s="1"/>
  <c r="AK104" i="57"/>
  <c r="BC56" i="57"/>
  <c r="BC58" i="57" s="1"/>
  <c r="I120" i="32"/>
  <c r="H150" i="33"/>
  <c r="H151" i="33"/>
  <c r="H143" i="33"/>
  <c r="H146" i="33"/>
  <c r="I120" i="44"/>
  <c r="AJ120" i="57"/>
  <c r="AJ91" i="57"/>
  <c r="I73" i="55"/>
  <c r="I113" i="42" s="1"/>
  <c r="AK105" i="57"/>
  <c r="M120" i="1"/>
  <c r="AL95" i="57"/>
  <c r="AL124" i="57"/>
  <c r="J77" i="55"/>
  <c r="J113" i="45" s="1"/>
  <c r="AM109" i="57"/>
  <c r="AJ126" i="57"/>
  <c r="AJ97" i="57"/>
  <c r="I79" i="55"/>
  <c r="I113" i="47" s="1"/>
  <c r="AK111" i="57"/>
  <c r="AK99" i="57"/>
  <c r="AK128" i="57"/>
  <c r="AL113" i="57"/>
  <c r="AN125" i="57"/>
  <c r="AN96" i="57"/>
  <c r="K78" i="55"/>
  <c r="K113" i="46" s="1"/>
  <c r="AO110" i="57"/>
  <c r="I120" i="49"/>
  <c r="T190" i="33"/>
  <c r="T202" i="33" s="1"/>
  <c r="T98" i="33" s="1"/>
  <c r="BF4" i="57"/>
  <c r="BE4" i="57" s="1"/>
  <c r="AJ93" i="57"/>
  <c r="AJ122" i="57"/>
  <c r="I75" i="55"/>
  <c r="I113" i="40" s="1"/>
  <c r="AK107" i="57"/>
  <c r="H145" i="33"/>
  <c r="H144" i="33"/>
  <c r="I148" i="33"/>
  <c r="BB61" i="57"/>
  <c r="BB62" i="57" s="1"/>
  <c r="BB59" i="57"/>
  <c r="J149" i="33"/>
  <c r="BD56" i="57"/>
  <c r="BD58" i="57" s="1"/>
  <c r="BD16" i="57"/>
  <c r="BD145" i="57" s="1"/>
  <c r="AK123" i="57"/>
  <c r="AK94" i="57"/>
  <c r="AL108" i="57"/>
  <c r="AJ121" i="57"/>
  <c r="AJ92" i="57"/>
  <c r="I74" i="55"/>
  <c r="I113" i="43" s="1"/>
  <c r="AK106" i="57"/>
  <c r="AS117" i="57"/>
  <c r="AT102" i="57"/>
  <c r="AL67" i="57"/>
  <c r="AL103" i="57"/>
  <c r="AM66" i="57"/>
  <c r="AK118" i="57"/>
  <c r="AK89" i="57"/>
  <c r="AY59" i="57"/>
  <c r="AY61" i="57"/>
  <c r="AY62" i="57" s="1"/>
  <c r="BA59" i="57"/>
  <c r="BA61" i="57"/>
  <c r="BA62" i="57" s="1"/>
  <c r="BB145" i="57"/>
  <c r="C88" i="1" l="1"/>
  <c r="C395" i="33" s="1"/>
  <c r="C48" i="33"/>
  <c r="C52" i="33" s="1"/>
  <c r="B85" i="1"/>
  <c r="B49" i="33" s="1"/>
  <c r="C352" i="33"/>
  <c r="C364" i="33" s="1"/>
  <c r="C396" i="33"/>
  <c r="D296" i="51"/>
  <c r="C90" i="40"/>
  <c r="C93" i="40" s="1"/>
  <c r="C94" i="40" s="1"/>
  <c r="E43" i="62" s="1"/>
  <c r="C89" i="41"/>
  <c r="C89" i="40"/>
  <c r="C90" i="48"/>
  <c r="C93" i="48" s="1"/>
  <c r="C94" i="48" s="1"/>
  <c r="E48" i="62" s="1"/>
  <c r="C402" i="33"/>
  <c r="C207" i="51"/>
  <c r="C223" i="51" s="1"/>
  <c r="C89" i="42"/>
  <c r="C214" i="51"/>
  <c r="C230" i="51" s="1"/>
  <c r="C89" i="45"/>
  <c r="C398" i="33"/>
  <c r="C130" i="42"/>
  <c r="C57" i="61"/>
  <c r="C71" i="61" s="1"/>
  <c r="C130" i="48"/>
  <c r="C130" i="45"/>
  <c r="C132" i="42"/>
  <c r="C133" i="42" s="1"/>
  <c r="C134" i="42" s="1"/>
  <c r="B79" i="42" s="1"/>
  <c r="C148" i="42" s="1"/>
  <c r="C326" i="33" s="1"/>
  <c r="C90" i="42"/>
  <c r="C91" i="42" s="1"/>
  <c r="C48" i="61"/>
  <c r="C62" i="61" s="1"/>
  <c r="D297" i="51"/>
  <c r="C130" i="41"/>
  <c r="C132" i="40"/>
  <c r="C133" i="40" s="1"/>
  <c r="C134" i="40" s="1"/>
  <c r="C136" i="40" s="1"/>
  <c r="C400" i="33"/>
  <c r="D295" i="51"/>
  <c r="D51" i="59"/>
  <c r="C90" i="32"/>
  <c r="C91" i="32" s="1"/>
  <c r="C205" i="51"/>
  <c r="C221" i="51" s="1"/>
  <c r="D292" i="51"/>
  <c r="D300" i="51"/>
  <c r="C405" i="33"/>
  <c r="C89" i="48"/>
  <c r="C90" i="45"/>
  <c r="C93" i="45" s="1"/>
  <c r="C94" i="45" s="1"/>
  <c r="C132" i="45"/>
  <c r="C133" i="45" s="1"/>
  <c r="C134" i="45" s="1"/>
  <c r="B79" i="45" s="1"/>
  <c r="C148" i="45" s="1"/>
  <c r="C330" i="33" s="1"/>
  <c r="C54" i="61"/>
  <c r="C68" i="61" s="1"/>
  <c r="D294" i="51"/>
  <c r="C132" i="32"/>
  <c r="C133" i="32" s="1"/>
  <c r="C134" i="32" s="1"/>
  <c r="C136" i="32" s="1"/>
  <c r="C89" i="32"/>
  <c r="C90" i="41"/>
  <c r="C91" i="41" s="1"/>
  <c r="C206" i="51"/>
  <c r="C222" i="51" s="1"/>
  <c r="C209" i="51"/>
  <c r="C225" i="51" s="1"/>
  <c r="C130" i="40"/>
  <c r="C132" i="41"/>
  <c r="C133" i="41" s="1"/>
  <c r="C134" i="41" s="1"/>
  <c r="C136" i="41" s="1"/>
  <c r="C397" i="33"/>
  <c r="D299" i="51"/>
  <c r="D298" i="51"/>
  <c r="D293" i="51"/>
  <c r="D291" i="51"/>
  <c r="D301" i="51"/>
  <c r="D119" i="40"/>
  <c r="D114" i="40"/>
  <c r="D103" i="40" s="1"/>
  <c r="F13" i="62" s="1"/>
  <c r="C136" i="48"/>
  <c r="B79" i="48"/>
  <c r="C148" i="48" s="1"/>
  <c r="C333" i="33" s="1"/>
  <c r="C401" i="33"/>
  <c r="C132" i="44"/>
  <c r="C133" i="44" s="1"/>
  <c r="C134" i="44" s="1"/>
  <c r="C89" i="44"/>
  <c r="C130" i="44"/>
  <c r="C210" i="51"/>
  <c r="C226" i="51" s="1"/>
  <c r="C90" i="44"/>
  <c r="C53" i="61"/>
  <c r="C67" i="61" s="1"/>
  <c r="C93" i="47"/>
  <c r="C94" i="47" s="1"/>
  <c r="E47" i="62" s="1"/>
  <c r="C91" i="47"/>
  <c r="C136" i="47"/>
  <c r="B79" i="47"/>
  <c r="C148" i="47" s="1"/>
  <c r="C332" i="33" s="1"/>
  <c r="D114" i="41"/>
  <c r="D103" i="41" s="1"/>
  <c r="F10" i="62" s="1"/>
  <c r="D119" i="41"/>
  <c r="C406" i="33"/>
  <c r="C132" i="49"/>
  <c r="C133" i="49" s="1"/>
  <c r="C134" i="49" s="1"/>
  <c r="C215" i="51"/>
  <c r="C231" i="51" s="1"/>
  <c r="C58" i="61"/>
  <c r="C72" i="61" s="1"/>
  <c r="C90" i="49"/>
  <c r="C130" i="49"/>
  <c r="C89" i="49"/>
  <c r="D114" i="48"/>
  <c r="D103" i="48" s="1"/>
  <c r="F18" i="62" s="1"/>
  <c r="D119" i="48"/>
  <c r="C51" i="33"/>
  <c r="D114" i="47"/>
  <c r="D103" i="47" s="1"/>
  <c r="F17" i="62" s="1"/>
  <c r="D119" i="47"/>
  <c r="D119" i="32"/>
  <c r="D114" i="32"/>
  <c r="D103" i="32" s="1"/>
  <c r="F9" i="62" s="1"/>
  <c r="C399" i="33"/>
  <c r="C51" i="61"/>
  <c r="C65" i="61" s="1"/>
  <c r="C89" i="43"/>
  <c r="C132" i="43"/>
  <c r="C133" i="43" s="1"/>
  <c r="C134" i="43" s="1"/>
  <c r="C130" i="43"/>
  <c r="C90" i="43"/>
  <c r="C208" i="51"/>
  <c r="C224" i="51" s="1"/>
  <c r="D114" i="43"/>
  <c r="D103" i="43" s="1"/>
  <c r="F12" i="62" s="1"/>
  <c r="D119" i="43"/>
  <c r="D114" i="49"/>
  <c r="D103" i="49" s="1"/>
  <c r="F19" i="62" s="1"/>
  <c r="D119" i="49"/>
  <c r="D119" i="44"/>
  <c r="D114" i="44"/>
  <c r="D103" i="44" s="1"/>
  <c r="F14" i="62" s="1"/>
  <c r="D114" i="42"/>
  <c r="D103" i="42" s="1"/>
  <c r="F11" i="62" s="1"/>
  <c r="D119" i="42"/>
  <c r="D119" i="45"/>
  <c r="D114" i="45"/>
  <c r="D103" i="45" s="1"/>
  <c r="F15" i="62" s="1"/>
  <c r="D128" i="1"/>
  <c r="D142" i="1" s="1"/>
  <c r="D78" i="1"/>
  <c r="D77" i="1"/>
  <c r="D112" i="1"/>
  <c r="D39" i="33"/>
  <c r="F62" i="62" s="1"/>
  <c r="C212" i="51"/>
  <c r="C228" i="51" s="1"/>
  <c r="C132" i="46"/>
  <c r="C133" i="46" s="1"/>
  <c r="C134" i="46" s="1"/>
  <c r="C130" i="46"/>
  <c r="C89" i="46"/>
  <c r="C55" i="61"/>
  <c r="C69" i="61" s="1"/>
  <c r="C403" i="33"/>
  <c r="C90" i="46"/>
  <c r="D119" i="46"/>
  <c r="D114" i="46"/>
  <c r="D103" i="46" s="1"/>
  <c r="F16" i="62" s="1"/>
  <c r="AJ129" i="57"/>
  <c r="AJ144" i="57" s="1"/>
  <c r="H183" i="33"/>
  <c r="I120" i="40"/>
  <c r="I152" i="33"/>
  <c r="AO125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AP110" i="57"/>
  <c r="AK97" i="57"/>
  <c r="AK126" i="57"/>
  <c r="AL111" i="57"/>
  <c r="AM95" i="57"/>
  <c r="AM124" i="57"/>
  <c r="AN109" i="57"/>
  <c r="I120" i="42"/>
  <c r="I147" i="33"/>
  <c r="I142" i="33"/>
  <c r="I120" i="41"/>
  <c r="U190" i="33"/>
  <c r="U202" i="33" s="1"/>
  <c r="U98" i="33" s="1"/>
  <c r="BH4" i="57"/>
  <c r="BG4" i="57" s="1"/>
  <c r="I120" i="48"/>
  <c r="AM67" i="57"/>
  <c r="AM103" i="57"/>
  <c r="AN66" i="57"/>
  <c r="AK121" i="57"/>
  <c r="AK92" i="57"/>
  <c r="AL106" i="57"/>
  <c r="AL123" i="57"/>
  <c r="AL94" i="57"/>
  <c r="J76" i="55"/>
  <c r="J113" i="44" s="1"/>
  <c r="AM108" i="57"/>
  <c r="AL89" i="57"/>
  <c r="AL118" i="57"/>
  <c r="J71" i="55"/>
  <c r="J113" i="32" s="1"/>
  <c r="AT117" i="57"/>
  <c r="N70" i="55"/>
  <c r="N113" i="1" s="1"/>
  <c r="AU102" i="57"/>
  <c r="I120" i="43"/>
  <c r="BE56" i="57"/>
  <c r="BE58" i="57" s="1"/>
  <c r="BD59" i="57"/>
  <c r="BD61" i="57"/>
  <c r="BD62" i="57" s="1"/>
  <c r="AK122" i="57"/>
  <c r="AK93" i="57"/>
  <c r="AL107" i="57"/>
  <c r="BF16" i="57"/>
  <c r="BF145" i="57" s="1"/>
  <c r="BF56" i="57"/>
  <c r="BF58" i="57" s="1"/>
  <c r="K120" i="46"/>
  <c r="AL99" i="57"/>
  <c r="AL128" i="57"/>
  <c r="J81" i="55"/>
  <c r="J113" i="49" s="1"/>
  <c r="AM113" i="57"/>
  <c r="I120" i="47"/>
  <c r="J120" i="45"/>
  <c r="M141" i="33"/>
  <c r="AK120" i="57"/>
  <c r="AK91" i="57"/>
  <c r="AL105" i="57"/>
  <c r="BC59" i="57"/>
  <c r="BC61" i="57"/>
  <c r="BC62" i="57" s="1"/>
  <c r="AK90" i="57"/>
  <c r="AK119" i="57"/>
  <c r="AL104" i="57"/>
  <c r="CM22" i="57"/>
  <c r="CM3" i="57" s="1"/>
  <c r="V31" i="1"/>
  <c r="W40" i="1"/>
  <c r="AK98" i="57"/>
  <c r="AK127" i="57"/>
  <c r="AL112" i="57"/>
  <c r="BC16" i="57"/>
  <c r="BC145" i="57" s="1"/>
  <c r="E45" i="62" l="1"/>
  <c r="E44" i="62"/>
  <c r="C47" i="61"/>
  <c r="C61" i="61" s="1"/>
  <c r="C132" i="1"/>
  <c r="C133" i="1" s="1"/>
  <c r="C134" i="1" s="1"/>
  <c r="B79" i="1" s="1"/>
  <c r="C148" i="1" s="1"/>
  <c r="C323" i="33" s="1"/>
  <c r="C90" i="1"/>
  <c r="C91" i="1" s="1"/>
  <c r="B87" i="1"/>
  <c r="B51" i="33" s="1"/>
  <c r="B52" i="59" s="1"/>
  <c r="C204" i="51"/>
  <c r="C220" i="51" s="1"/>
  <c r="C130" i="1"/>
  <c r="C53" i="33"/>
  <c r="C54" i="59" s="1"/>
  <c r="C369" i="33"/>
  <c r="C375" i="33" s="1"/>
  <c r="C50" i="59"/>
  <c r="C59" i="61"/>
  <c r="C73" i="61" s="1"/>
  <c r="C87" i="33"/>
  <c r="C93" i="32"/>
  <c r="C94" i="32" s="1"/>
  <c r="E39" i="62" s="1"/>
  <c r="B79" i="32"/>
  <c r="C148" i="32" s="1"/>
  <c r="C324" i="33" s="1"/>
  <c r="AS337" i="33" s="1"/>
  <c r="C93" i="41"/>
  <c r="C94" i="41" s="1"/>
  <c r="E40" i="62" s="1"/>
  <c r="C136" i="42"/>
  <c r="C91" i="40"/>
  <c r="C136" i="45"/>
  <c r="C91" i="45"/>
  <c r="C91" i="48"/>
  <c r="C93" i="42"/>
  <c r="C94" i="42" s="1"/>
  <c r="E41" i="62" s="1"/>
  <c r="B79" i="40"/>
  <c r="C148" i="40" s="1"/>
  <c r="C328" i="33" s="1"/>
  <c r="AP341" i="33" s="1"/>
  <c r="C71" i="59"/>
  <c r="D305" i="51"/>
  <c r="D309" i="51" s="1"/>
  <c r="D102" i="46"/>
  <c r="D102" i="45"/>
  <c r="H112" i="33"/>
  <c r="C53" i="59"/>
  <c r="C52" i="59"/>
  <c r="B51" i="59"/>
  <c r="D102" i="49"/>
  <c r="D102" i="43"/>
  <c r="D102" i="42"/>
  <c r="D102" i="44"/>
  <c r="D71" i="44" s="1"/>
  <c r="D102" i="47"/>
  <c r="D71" i="47" s="1"/>
  <c r="D102" i="48"/>
  <c r="D71" i="48" s="1"/>
  <c r="D102" i="40"/>
  <c r="D71" i="40" s="1"/>
  <c r="D102" i="32"/>
  <c r="D71" i="32" s="1"/>
  <c r="B79" i="41"/>
  <c r="C148" i="41" s="1"/>
  <c r="C325" i="33" s="1"/>
  <c r="AO338" i="33" s="1"/>
  <c r="D102" i="41"/>
  <c r="D71" i="41" s="1"/>
  <c r="D302" i="51"/>
  <c r="D304" i="51"/>
  <c r="D308" i="51" s="1"/>
  <c r="AQ339" i="33"/>
  <c r="AL339" i="33"/>
  <c r="AO339" i="33"/>
  <c r="AJ339" i="33"/>
  <c r="AG339" i="33"/>
  <c r="AP339" i="33"/>
  <c r="AT339" i="33"/>
  <c r="AK339" i="33"/>
  <c r="AM339" i="33"/>
  <c r="C339" i="33"/>
  <c r="AH339" i="33"/>
  <c r="AI339" i="33"/>
  <c r="AN339" i="33"/>
  <c r="AR339" i="33"/>
  <c r="AS339" i="33"/>
  <c r="D121" i="46"/>
  <c r="D124" i="46"/>
  <c r="B79" i="46"/>
  <c r="C148" i="46" s="1"/>
  <c r="C331" i="33" s="1"/>
  <c r="C136" i="46"/>
  <c r="D121" i="45"/>
  <c r="D124" i="45"/>
  <c r="D121" i="42"/>
  <c r="D124" i="42"/>
  <c r="D115" i="44"/>
  <c r="D260" i="33" s="1"/>
  <c r="AQ343" i="33"/>
  <c r="AR343" i="33"/>
  <c r="AL343" i="33"/>
  <c r="AS343" i="33"/>
  <c r="AG343" i="33"/>
  <c r="AH343" i="33"/>
  <c r="AI343" i="33"/>
  <c r="AO343" i="33"/>
  <c r="AM343" i="33"/>
  <c r="AK343" i="33"/>
  <c r="AN343" i="33"/>
  <c r="AP343" i="33"/>
  <c r="C343" i="33"/>
  <c r="AJ343" i="33"/>
  <c r="AT343" i="33"/>
  <c r="D124" i="49"/>
  <c r="D121" i="49"/>
  <c r="D115" i="49"/>
  <c r="D265" i="33" s="1"/>
  <c r="D115" i="47"/>
  <c r="D263" i="33" s="1"/>
  <c r="C91" i="49"/>
  <c r="C93" i="49"/>
  <c r="C94" i="49" s="1"/>
  <c r="E49" i="62" s="1"/>
  <c r="D115" i="41"/>
  <c r="D256" i="33" s="1"/>
  <c r="C93" i="44"/>
  <c r="C94" i="44" s="1"/>
  <c r="C91" i="44"/>
  <c r="B79" i="44"/>
  <c r="C148" i="44" s="1"/>
  <c r="C329" i="33" s="1"/>
  <c r="C136" i="44"/>
  <c r="AI346" i="33"/>
  <c r="AP346" i="33"/>
  <c r="AJ346" i="33"/>
  <c r="AT346" i="33"/>
  <c r="AQ346" i="33"/>
  <c r="AK346" i="33"/>
  <c r="C346" i="33"/>
  <c r="AR346" i="33"/>
  <c r="AH346" i="33"/>
  <c r="AN346" i="33"/>
  <c r="AL346" i="33"/>
  <c r="AO346" i="33"/>
  <c r="AM346" i="33"/>
  <c r="AG346" i="33"/>
  <c r="AS346" i="33"/>
  <c r="D115" i="40"/>
  <c r="D259" i="33" s="1"/>
  <c r="D121" i="40"/>
  <c r="D124" i="40"/>
  <c r="D115" i="46"/>
  <c r="D262" i="33" s="1"/>
  <c r="C93" i="46"/>
  <c r="C94" i="46" s="1"/>
  <c r="E46" i="62" s="1"/>
  <c r="C91" i="46"/>
  <c r="C410" i="33"/>
  <c r="C411" i="33"/>
  <c r="C409" i="33"/>
  <c r="C408" i="33"/>
  <c r="D119" i="1"/>
  <c r="D114" i="1"/>
  <c r="D103" i="1" s="1"/>
  <c r="F8" i="62" s="1"/>
  <c r="D115" i="45"/>
  <c r="D261" i="33" s="1"/>
  <c r="D115" i="42"/>
  <c r="D257" i="33" s="1"/>
  <c r="D121" i="44"/>
  <c r="D124" i="44"/>
  <c r="D124" i="43"/>
  <c r="D121" i="43"/>
  <c r="D115" i="43"/>
  <c r="D258" i="33" s="1"/>
  <c r="C91" i="43"/>
  <c r="C93" i="43"/>
  <c r="C94" i="43" s="1"/>
  <c r="E42" i="62" s="1"/>
  <c r="C136" i="43"/>
  <c r="B79" i="43"/>
  <c r="C148" i="43" s="1"/>
  <c r="C327" i="33" s="1"/>
  <c r="D115" i="32"/>
  <c r="D255" i="33" s="1"/>
  <c r="D124" i="32"/>
  <c r="D121" i="32"/>
  <c r="D121" i="47"/>
  <c r="D124" i="47"/>
  <c r="D124" i="48"/>
  <c r="D121" i="48"/>
  <c r="D115" i="48"/>
  <c r="D264" i="33" s="1"/>
  <c r="C136" i="49"/>
  <c r="B79" i="49"/>
  <c r="C148" i="49" s="1"/>
  <c r="C334" i="33" s="1"/>
  <c r="D124" i="41"/>
  <c r="D121" i="41"/>
  <c r="AP345" i="33"/>
  <c r="AH345" i="33"/>
  <c r="AM345" i="33"/>
  <c r="AN345" i="33"/>
  <c r="AI345" i="33"/>
  <c r="AO345" i="33"/>
  <c r="AR345" i="33"/>
  <c r="AJ345" i="33"/>
  <c r="AS345" i="33"/>
  <c r="AL345" i="33"/>
  <c r="C345" i="33"/>
  <c r="AT345" i="33"/>
  <c r="AQ345" i="33"/>
  <c r="AG345" i="33"/>
  <c r="AK345" i="33"/>
  <c r="BE16" i="57"/>
  <c r="BE145" i="57" s="1"/>
  <c r="AK129" i="57"/>
  <c r="AK144" i="57" s="1"/>
  <c r="J148" i="33"/>
  <c r="I150" i="33"/>
  <c r="J120" i="49"/>
  <c r="K149" i="33"/>
  <c r="BF59" i="57"/>
  <c r="BF61" i="57"/>
  <c r="BF62" i="57" s="1"/>
  <c r="AU117" i="57"/>
  <c r="AV102" i="57"/>
  <c r="J120" i="32"/>
  <c r="J120" i="44"/>
  <c r="AN67" i="57"/>
  <c r="AN103" i="57"/>
  <c r="AO66" i="57"/>
  <c r="BH56" i="57"/>
  <c r="BH58" i="57" s="1"/>
  <c r="BH16" i="57"/>
  <c r="BH145" i="57" s="1"/>
  <c r="I144" i="33"/>
  <c r="AL126" i="57"/>
  <c r="AL97" i="57"/>
  <c r="J79" i="55"/>
  <c r="J113" i="47" s="1"/>
  <c r="AM111" i="57"/>
  <c r="AL127" i="57"/>
  <c r="AL98" i="57"/>
  <c r="J80" i="55"/>
  <c r="J113" i="48" s="1"/>
  <c r="AM112" i="57"/>
  <c r="BJ4" i="57"/>
  <c r="BI4" i="57" s="1"/>
  <c r="V190" i="33"/>
  <c r="V202" i="33" s="1"/>
  <c r="V98" i="33" s="1"/>
  <c r="AL91" i="57"/>
  <c r="AL120" i="57"/>
  <c r="J73" i="55"/>
  <c r="J113" i="42" s="1"/>
  <c r="AM105" i="57"/>
  <c r="CN22" i="57"/>
  <c r="CN3" i="57" s="1"/>
  <c r="W31" i="1"/>
  <c r="X40" i="1"/>
  <c r="AL90" i="57"/>
  <c r="AL119" i="57"/>
  <c r="J72" i="55"/>
  <c r="J113" i="41" s="1"/>
  <c r="AM104" i="57"/>
  <c r="AM99" i="57"/>
  <c r="AM128" i="57"/>
  <c r="AN113" i="57"/>
  <c r="BG56" i="57"/>
  <c r="BG58" i="57" s="1"/>
  <c r="BE17" i="57"/>
  <c r="AL93" i="57"/>
  <c r="AL122" i="57"/>
  <c r="J75" i="55"/>
  <c r="J113" i="40" s="1"/>
  <c r="AM107" i="57"/>
  <c r="BE59" i="57"/>
  <c r="BE61" i="57"/>
  <c r="BE62" i="57" s="1"/>
  <c r="I145" i="33"/>
  <c r="N120" i="1"/>
  <c r="AM123" i="57"/>
  <c r="AM94" i="57"/>
  <c r="AN108" i="57"/>
  <c r="AL121" i="57"/>
  <c r="AL92" i="57"/>
  <c r="J74" i="55"/>
  <c r="J113" i="43" s="1"/>
  <c r="AM106" i="57"/>
  <c r="AM89" i="57"/>
  <c r="AM118" i="57"/>
  <c r="I151" i="33"/>
  <c r="I143" i="33"/>
  <c r="AN124" i="57"/>
  <c r="AN95" i="57"/>
  <c r="K77" i="55"/>
  <c r="K113" i="45" s="1"/>
  <c r="AO109" i="57"/>
  <c r="AP125" i="57"/>
  <c r="L78" i="55"/>
  <c r="L113" i="46" s="1"/>
  <c r="AQ110" i="57"/>
  <c r="I146" i="33"/>
  <c r="BG16" i="57" l="1"/>
  <c r="BG145" i="57" s="1"/>
  <c r="C93" i="1"/>
  <c r="C94" i="1" s="1"/>
  <c r="E38" i="62" s="1"/>
  <c r="E50" i="62" s="1"/>
  <c r="C69" i="59"/>
  <c r="C136" i="1"/>
  <c r="AQ337" i="33"/>
  <c r="AN338" i="33"/>
  <c r="AJ337" i="33"/>
  <c r="AK337" i="33"/>
  <c r="AH337" i="33"/>
  <c r="AG337" i="33"/>
  <c r="AO337" i="33"/>
  <c r="AR337" i="33"/>
  <c r="AI337" i="33"/>
  <c r="AP337" i="33"/>
  <c r="C337" i="33"/>
  <c r="AT337" i="33"/>
  <c r="AM337" i="33"/>
  <c r="AN337" i="33"/>
  <c r="AL337" i="33"/>
  <c r="AR341" i="33"/>
  <c r="AH341" i="33"/>
  <c r="AI338" i="33"/>
  <c r="AI341" i="33"/>
  <c r="C338" i="33"/>
  <c r="AK338" i="33"/>
  <c r="AK341" i="33"/>
  <c r="AN341" i="33"/>
  <c r="AT341" i="33"/>
  <c r="AO341" i="33"/>
  <c r="AL338" i="33"/>
  <c r="AQ338" i="33"/>
  <c r="AP338" i="33"/>
  <c r="AG338" i="33"/>
  <c r="D310" i="51"/>
  <c r="D352" i="51" s="1"/>
  <c r="AQ341" i="33"/>
  <c r="AS341" i="33"/>
  <c r="C341" i="33"/>
  <c r="AM341" i="33"/>
  <c r="AG341" i="33"/>
  <c r="AJ341" i="33"/>
  <c r="AL341" i="33"/>
  <c r="AM338" i="33"/>
  <c r="AR338" i="33"/>
  <c r="AJ338" i="33"/>
  <c r="AT338" i="33"/>
  <c r="AS338" i="33"/>
  <c r="AH338" i="33"/>
  <c r="D306" i="51"/>
  <c r="C78" i="59"/>
  <c r="C81" i="59"/>
  <c r="C79" i="59"/>
  <c r="C80" i="59"/>
  <c r="D102" i="1"/>
  <c r="D70" i="40"/>
  <c r="D418" i="51"/>
  <c r="D140" i="61"/>
  <c r="D154" i="61" s="1"/>
  <c r="D70" i="41"/>
  <c r="D137" i="61"/>
  <c r="D151" i="61" s="1"/>
  <c r="D415" i="51"/>
  <c r="AT347" i="33"/>
  <c r="C347" i="33"/>
  <c r="AL347" i="33"/>
  <c r="AQ347" i="33"/>
  <c r="AP347" i="33"/>
  <c r="AO347" i="33"/>
  <c r="AK347" i="33"/>
  <c r="AS347" i="33"/>
  <c r="AR347" i="33"/>
  <c r="AM347" i="33"/>
  <c r="AG347" i="33"/>
  <c r="AJ347" i="33"/>
  <c r="AN347" i="33"/>
  <c r="AH347" i="33"/>
  <c r="AI347" i="33"/>
  <c r="D101" i="48"/>
  <c r="D219" i="33" s="1"/>
  <c r="D66" i="48"/>
  <c r="D67" i="48" s="1"/>
  <c r="D116" i="48"/>
  <c r="D294" i="33" s="1"/>
  <c r="D86" i="48"/>
  <c r="D165" i="33"/>
  <c r="D422" i="51"/>
  <c r="D70" i="47"/>
  <c r="D144" i="61"/>
  <c r="D158" i="61" s="1"/>
  <c r="D156" i="33"/>
  <c r="D86" i="32"/>
  <c r="D70" i="44"/>
  <c r="D419" i="51"/>
  <c r="D141" i="61"/>
  <c r="D155" i="61" s="1"/>
  <c r="D101" i="42"/>
  <c r="D212" i="33" s="1"/>
  <c r="D66" i="42"/>
  <c r="D67" i="42" s="1"/>
  <c r="D116" i="42"/>
  <c r="D287" i="33" s="1"/>
  <c r="D272" i="33" s="1"/>
  <c r="D101" i="45"/>
  <c r="D216" i="33" s="1"/>
  <c r="D66" i="45"/>
  <c r="D67" i="45" s="1"/>
  <c r="D116" i="45"/>
  <c r="D291" i="33" s="1"/>
  <c r="D206" i="33"/>
  <c r="D115" i="1"/>
  <c r="D254" i="33" s="1"/>
  <c r="D124" i="1"/>
  <c r="D121" i="1"/>
  <c r="D124" i="33" s="1"/>
  <c r="D101" i="41"/>
  <c r="D211" i="33" s="1"/>
  <c r="D66" i="41"/>
  <c r="D67" i="41" s="1"/>
  <c r="D116" i="41"/>
  <c r="D286" i="33" s="1"/>
  <c r="D101" i="49"/>
  <c r="D220" i="33" s="1"/>
  <c r="D66" i="49"/>
  <c r="D67" i="49" s="1"/>
  <c r="D116" i="49"/>
  <c r="D295" i="33" s="1"/>
  <c r="D86" i="49"/>
  <c r="D166" i="33"/>
  <c r="D101" i="44"/>
  <c r="D215" i="33" s="1"/>
  <c r="D66" i="44"/>
  <c r="D67" i="44" s="1"/>
  <c r="D116" i="44"/>
  <c r="D290" i="33" s="1"/>
  <c r="AN336" i="33"/>
  <c r="AQ336" i="33"/>
  <c r="AM336" i="33"/>
  <c r="C366" i="33"/>
  <c r="C336" i="33"/>
  <c r="AR336" i="33"/>
  <c r="AP336" i="33"/>
  <c r="AL336" i="33"/>
  <c r="AT336" i="33"/>
  <c r="AS336" i="33"/>
  <c r="AO336" i="33"/>
  <c r="AK336" i="33"/>
  <c r="AH336" i="33"/>
  <c r="AJ336" i="33"/>
  <c r="AI336" i="33"/>
  <c r="AG336" i="33"/>
  <c r="AP344" i="33"/>
  <c r="AJ344" i="33"/>
  <c r="AL344" i="33"/>
  <c r="AN344" i="33"/>
  <c r="AR344" i="33"/>
  <c r="AH344" i="33"/>
  <c r="AQ344" i="33"/>
  <c r="AT344" i="33"/>
  <c r="AK344" i="33"/>
  <c r="AG344" i="33"/>
  <c r="C344" i="33"/>
  <c r="AM344" i="33"/>
  <c r="AS344" i="33"/>
  <c r="AO344" i="33"/>
  <c r="AI344" i="33"/>
  <c r="D86" i="46"/>
  <c r="D163" i="33"/>
  <c r="D71" i="49"/>
  <c r="D71" i="42"/>
  <c r="D71" i="45"/>
  <c r="D86" i="41"/>
  <c r="D157" i="33"/>
  <c r="D423" i="51"/>
  <c r="D145" i="61"/>
  <c r="D159" i="61" s="1"/>
  <c r="D70" i="48"/>
  <c r="D86" i="47"/>
  <c r="D164" i="33"/>
  <c r="D414" i="51"/>
  <c r="D70" i="32"/>
  <c r="D136" i="61"/>
  <c r="D150" i="61" s="1"/>
  <c r="D101" i="32"/>
  <c r="D210" i="33" s="1"/>
  <c r="D66" i="32"/>
  <c r="D67" i="32" s="1"/>
  <c r="D116" i="32"/>
  <c r="D285" i="33" s="1"/>
  <c r="AI340" i="33"/>
  <c r="AP340" i="33"/>
  <c r="AJ340" i="33"/>
  <c r="AR340" i="33"/>
  <c r="C340" i="33"/>
  <c r="AL340" i="33"/>
  <c r="AO340" i="33"/>
  <c r="AH340" i="33"/>
  <c r="AG340" i="33"/>
  <c r="AQ340" i="33"/>
  <c r="AN340" i="33"/>
  <c r="AK340" i="33"/>
  <c r="AT340" i="33"/>
  <c r="AM340" i="33"/>
  <c r="AS340" i="33"/>
  <c r="D101" i="43"/>
  <c r="D213" i="33" s="1"/>
  <c r="D66" i="43"/>
  <c r="D67" i="43" s="1"/>
  <c r="D116" i="43"/>
  <c r="D288" i="33" s="1"/>
  <c r="D86" i="43"/>
  <c r="D159" i="33"/>
  <c r="D161" i="33"/>
  <c r="D86" i="44"/>
  <c r="D66" i="46"/>
  <c r="D67" i="46" s="1"/>
  <c r="D101" i="46"/>
  <c r="D217" i="33" s="1"/>
  <c r="D116" i="46"/>
  <c r="D292" i="33" s="1"/>
  <c r="D86" i="40"/>
  <c r="D160" i="33"/>
  <c r="D101" i="40"/>
  <c r="D214" i="33" s="1"/>
  <c r="D66" i="40"/>
  <c r="D67" i="40" s="1"/>
  <c r="D116" i="40"/>
  <c r="D289" i="33" s="1"/>
  <c r="AH342" i="33"/>
  <c r="AP342" i="33"/>
  <c r="AM342" i="33"/>
  <c r="AQ342" i="33"/>
  <c r="AO342" i="33"/>
  <c r="AG342" i="33"/>
  <c r="AT342" i="33"/>
  <c r="AJ342" i="33"/>
  <c r="AS342" i="33"/>
  <c r="AR342" i="33"/>
  <c r="AK342" i="33"/>
  <c r="AL342" i="33"/>
  <c r="C342" i="33"/>
  <c r="AN342" i="33"/>
  <c r="AI342" i="33"/>
  <c r="D101" i="47"/>
  <c r="D218" i="33" s="1"/>
  <c r="D66" i="47"/>
  <c r="D67" i="47" s="1"/>
  <c r="D116" i="47"/>
  <c r="D293" i="33" s="1"/>
  <c r="D158" i="33"/>
  <c r="D86" i="42"/>
  <c r="D162" i="33"/>
  <c r="D86" i="45"/>
  <c r="D71" i="43"/>
  <c r="D71" i="46"/>
  <c r="AL129" i="57"/>
  <c r="AL144" i="57" s="1"/>
  <c r="I183" i="33"/>
  <c r="BI56" i="57"/>
  <c r="BI58" i="57" s="1"/>
  <c r="AQ125" i="57"/>
  <c r="AR110" i="57"/>
  <c r="K120" i="45"/>
  <c r="AM92" i="57"/>
  <c r="AM121" i="57"/>
  <c r="AN106" i="57"/>
  <c r="AN94" i="57"/>
  <c r="AN123" i="57"/>
  <c r="K76" i="55"/>
  <c r="K113" i="44" s="1"/>
  <c r="AO108" i="57"/>
  <c r="N141" i="33"/>
  <c r="J120" i="40"/>
  <c r="AM90" i="57"/>
  <c r="AM119" i="57"/>
  <c r="AN104" i="57"/>
  <c r="CO22" i="57"/>
  <c r="CO3" i="57" s="1"/>
  <c r="X190" i="33" s="1"/>
  <c r="X202" i="33" s="1"/>
  <c r="X98" i="33" s="1"/>
  <c r="X31" i="1"/>
  <c r="Y40" i="1"/>
  <c r="AM120" i="57"/>
  <c r="AM91" i="57"/>
  <c r="AN105" i="57"/>
  <c r="AM127" i="57"/>
  <c r="AM98" i="57"/>
  <c r="AN112" i="57"/>
  <c r="AM126" i="57"/>
  <c r="AM97" i="57"/>
  <c r="AN111" i="57"/>
  <c r="AO67" i="57"/>
  <c r="AP66" i="57"/>
  <c r="AO103" i="57"/>
  <c r="J147" i="33"/>
  <c r="AV117" i="57"/>
  <c r="O70" i="55"/>
  <c r="O113" i="1" s="1"/>
  <c r="AW102" i="57"/>
  <c r="L120" i="46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AO124" i="57"/>
  <c r="AP109" i="57"/>
  <c r="J120" i="43"/>
  <c r="AM122" i="57"/>
  <c r="AM93" i="57"/>
  <c r="AN107" i="57"/>
  <c r="BG61" i="57"/>
  <c r="BG62" i="57" s="1"/>
  <c r="BG59" i="57"/>
  <c r="AN128" i="57"/>
  <c r="AN99" i="57"/>
  <c r="K81" i="55"/>
  <c r="K113" i="49" s="1"/>
  <c r="AO113" i="57"/>
  <c r="J120" i="41"/>
  <c r="BL4" i="57"/>
  <c r="BL16" i="57" s="1"/>
  <c r="W190" i="33"/>
  <c r="W202" i="33" s="1"/>
  <c r="W98" i="33" s="1"/>
  <c r="J120" i="42"/>
  <c r="BJ16" i="57"/>
  <c r="BJ61" i="57"/>
  <c r="BJ62" i="57" s="1"/>
  <c r="J120" i="48"/>
  <c r="J120" i="47"/>
  <c r="BH59" i="57"/>
  <c r="BH61" i="57"/>
  <c r="BH62" i="57" s="1"/>
  <c r="AN89" i="57"/>
  <c r="AN118" i="57"/>
  <c r="K71" i="55"/>
  <c r="K113" i="32" s="1"/>
  <c r="J142" i="33"/>
  <c r="J152" i="33"/>
  <c r="C157" i="1" l="1"/>
  <c r="AM129" i="57"/>
  <c r="AM144" i="57" s="1"/>
  <c r="D355" i="51"/>
  <c r="D349" i="51"/>
  <c r="D346" i="51"/>
  <c r="D347" i="51"/>
  <c r="D351" i="51"/>
  <c r="D348" i="51"/>
  <c r="D345" i="51"/>
  <c r="D344" i="51"/>
  <c r="D354" i="51"/>
  <c r="D353" i="51"/>
  <c r="D350" i="51"/>
  <c r="I112" i="33"/>
  <c r="D308" i="33"/>
  <c r="D233" i="33"/>
  <c r="D304" i="33"/>
  <c r="D232" i="33"/>
  <c r="D243" i="33"/>
  <c r="D303" i="33"/>
  <c r="D300" i="33"/>
  <c r="D248" i="33"/>
  <c r="D247" i="33"/>
  <c r="D250" i="33"/>
  <c r="D310" i="33"/>
  <c r="D101" i="33"/>
  <c r="D306" i="33"/>
  <c r="D240" i="33"/>
  <c r="D249" i="33"/>
  <c r="D309" i="33"/>
  <c r="D246" i="33"/>
  <c r="D242" i="33"/>
  <c r="D244" i="33"/>
  <c r="D307" i="33"/>
  <c r="D245" i="33"/>
  <c r="D241" i="33"/>
  <c r="D305" i="33"/>
  <c r="D301" i="33"/>
  <c r="D302" i="33"/>
  <c r="D279" i="33"/>
  <c r="D275" i="33"/>
  <c r="D271" i="33"/>
  <c r="D280" i="33"/>
  <c r="D276" i="33"/>
  <c r="D225" i="33"/>
  <c r="D229" i="33"/>
  <c r="D421" i="51"/>
  <c r="D70" i="46"/>
  <c r="D143" i="61"/>
  <c r="D157" i="61" s="1"/>
  <c r="D417" i="51"/>
  <c r="D70" i="43"/>
  <c r="D139" i="61"/>
  <c r="D153" i="61" s="1"/>
  <c r="D138" i="61"/>
  <c r="D152" i="61" s="1"/>
  <c r="D416" i="51"/>
  <c r="D70" i="42"/>
  <c r="C9" i="59"/>
  <c r="C10" i="59" s="1"/>
  <c r="C376" i="33"/>
  <c r="D66" i="1"/>
  <c r="D67" i="1" s="1"/>
  <c r="D45" i="33" s="1"/>
  <c r="D101" i="1"/>
  <c r="D209" i="33" s="1"/>
  <c r="D116" i="1"/>
  <c r="D284" i="33" s="1"/>
  <c r="D269" i="33" s="1"/>
  <c r="D228" i="33"/>
  <c r="D278" i="33"/>
  <c r="D277" i="33"/>
  <c r="D270" i="33"/>
  <c r="D230" i="33"/>
  <c r="D226" i="33"/>
  <c r="D227" i="33"/>
  <c r="D70" i="45"/>
  <c r="D420" i="51"/>
  <c r="D142" i="61"/>
  <c r="D156" i="61" s="1"/>
  <c r="D70" i="49"/>
  <c r="D146" i="61"/>
  <c r="D160" i="61" s="1"/>
  <c r="D424" i="51"/>
  <c r="D155" i="33"/>
  <c r="D86" i="1"/>
  <c r="D50" i="33" s="1"/>
  <c r="D274" i="33"/>
  <c r="D273" i="33"/>
  <c r="D235" i="33"/>
  <c r="D71" i="1"/>
  <c r="D231" i="33"/>
  <c r="D234" i="33"/>
  <c r="BK16" i="57"/>
  <c r="BJ145" i="57"/>
  <c r="J144" i="33"/>
  <c r="J143" i="33"/>
  <c r="AO128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P113" i="57"/>
  <c r="AN93" i="57"/>
  <c r="AN122" i="57"/>
  <c r="K75" i="55"/>
  <c r="K113" i="40" s="1"/>
  <c r="AO107" i="57"/>
  <c r="J145" i="33"/>
  <c r="AP124" i="57"/>
  <c r="L77" i="55"/>
  <c r="L113" i="45" s="1"/>
  <c r="AQ109" i="57"/>
  <c r="L149" i="33"/>
  <c r="AW117" i="57"/>
  <c r="AX102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AO118" i="57"/>
  <c r="AP103" i="57"/>
  <c r="AN98" i="57"/>
  <c r="AN127" i="57"/>
  <c r="K80" i="55"/>
  <c r="K113" i="48" s="1"/>
  <c r="AO112" i="57"/>
  <c r="CP22" i="57"/>
  <c r="CP3" i="57" s="1"/>
  <c r="Y190" i="33" s="1"/>
  <c r="Y202" i="33" s="1"/>
  <c r="Y98" i="33" s="1"/>
  <c r="Y31" i="1"/>
  <c r="Z40" i="1"/>
  <c r="AN119" i="57"/>
  <c r="AN90" i="57"/>
  <c r="K72" i="55"/>
  <c r="K113" i="41" s="1"/>
  <c r="AO104" i="57"/>
  <c r="AO123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AP108" i="57"/>
  <c r="AN121" i="57"/>
  <c r="AN92" i="57"/>
  <c r="K74" i="55"/>
  <c r="K113" i="43" s="1"/>
  <c r="AO106" i="57"/>
  <c r="K148" i="33"/>
  <c r="BI59" i="57"/>
  <c r="BI61" i="57"/>
  <c r="BI62" i="57" s="1"/>
  <c r="J150" i="33"/>
  <c r="J151" i="33"/>
  <c r="K120" i="32"/>
  <c r="K120" i="49"/>
  <c r="O120" i="1"/>
  <c r="AP67" i="57"/>
  <c r="AQ66" i="57"/>
  <c r="AN126" i="57"/>
  <c r="AN97" i="57"/>
  <c r="K79" i="55"/>
  <c r="K113" i="47" s="1"/>
  <c r="AO111" i="57"/>
  <c r="AN120" i="57"/>
  <c r="AN91" i="57"/>
  <c r="K73" i="55"/>
  <c r="K113" i="42" s="1"/>
  <c r="AO105" i="57"/>
  <c r="J146" i="33"/>
  <c r="K120" i="44"/>
  <c r="AR125" i="57"/>
  <c r="M78" i="55"/>
  <c r="M113" i="46" s="1"/>
  <c r="AS110" i="57"/>
  <c r="BK4" i="57"/>
  <c r="BI16" i="57"/>
  <c r="BI145" i="57" s="1"/>
  <c r="D281" i="33" l="1"/>
  <c r="D413" i="51"/>
  <c r="D425" i="51" s="1"/>
  <c r="D70" i="1"/>
  <c r="D5" i="59" s="1"/>
  <c r="D135" i="61"/>
  <c r="D56" i="33"/>
  <c r="D224" i="33"/>
  <c r="D184" i="33"/>
  <c r="D239" i="33"/>
  <c r="D167" i="33"/>
  <c r="D296" i="33"/>
  <c r="D299" i="33"/>
  <c r="D48" i="59"/>
  <c r="G19" i="59"/>
  <c r="C11" i="59"/>
  <c r="J183" i="33"/>
  <c r="AN129" i="57"/>
  <c r="AN144" i="57" s="1"/>
  <c r="BK145" i="57"/>
  <c r="BK61" i="57"/>
  <c r="BK62" i="57" s="1"/>
  <c r="AO120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P105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26" i="57"/>
  <c r="AP111" i="57"/>
  <c r="AQ67" i="57"/>
  <c r="AR66" i="57"/>
  <c r="K152" i="33"/>
  <c r="K142" i="33"/>
  <c r="K120" i="43"/>
  <c r="AO119" i="57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CQ22" i="57"/>
  <c r="CQ3" i="57" s="1"/>
  <c r="Z190" i="33" s="1"/>
  <c r="Z202" i="33" s="1"/>
  <c r="Z98" i="33" s="1"/>
  <c r="Z31" i="1"/>
  <c r="AA40" i="1"/>
  <c r="K120" i="48"/>
  <c r="AX117" i="57"/>
  <c r="P70" i="55"/>
  <c r="P113" i="1" s="1"/>
  <c r="AY102" i="57"/>
  <c r="AQ124" i="57"/>
  <c r="AR109" i="57"/>
  <c r="K120" i="40"/>
  <c r="M120" i="46"/>
  <c r="AS125" i="57"/>
  <c r="AT110" i="57"/>
  <c r="K147" i="33"/>
  <c r="K120" i="42"/>
  <c r="K120" i="47"/>
  <c r="O141" i="33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P106" i="57"/>
  <c r="AP123" i="57"/>
  <c r="L76" i="55"/>
  <c r="L113" i="44" s="1"/>
  <c r="AQ108" i="57"/>
  <c r="K120" i="4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AP118" i="57"/>
  <c r="L71" i="55"/>
  <c r="L113" i="32" s="1"/>
  <c r="AQ103" i="57"/>
  <c r="L120" i="45"/>
  <c r="AO122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P107" i="57"/>
  <c r="AP128" i="57"/>
  <c r="L81" i="55"/>
  <c r="L113" i="49" s="1"/>
  <c r="AQ113" i="57"/>
  <c r="J112" i="33" l="1"/>
  <c r="D311" i="33"/>
  <c r="D251" i="33"/>
  <c r="D236" i="33"/>
  <c r="D107" i="33"/>
  <c r="D149" i="61"/>
  <c r="D147" i="61"/>
  <c r="D161" i="61" s="1"/>
  <c r="C74" i="59"/>
  <c r="G17" i="59"/>
  <c r="D113" i="33"/>
  <c r="D185" i="33"/>
  <c r="D186" i="33"/>
  <c r="D64" i="33"/>
  <c r="D56" i="59"/>
  <c r="D57" i="33"/>
  <c r="D103" i="61"/>
  <c r="D117" i="61" s="1"/>
  <c r="D55" i="59"/>
  <c r="D55" i="33"/>
  <c r="E59" i="33"/>
  <c r="AO129" i="57"/>
  <c r="AO144" i="57" s="1"/>
  <c r="AQ118" i="57"/>
  <c r="AR103" i="57"/>
  <c r="AQ123" i="57"/>
  <c r="AR108" i="57"/>
  <c r="K150" i="33"/>
  <c r="AT125" i="57"/>
  <c r="N78" i="55"/>
  <c r="N113" i="46" s="1"/>
  <c r="AU110" i="57"/>
  <c r="M149" i="33"/>
  <c r="K146" i="33"/>
  <c r="P120" i="1"/>
  <c r="CR22" i="57"/>
  <c r="CR3" i="57" s="1"/>
  <c r="AA190" i="33" s="1"/>
  <c r="AA202" i="33" s="1"/>
  <c r="AA98" i="33" s="1"/>
  <c r="AA31" i="1"/>
  <c r="AB40" i="1"/>
  <c r="AP119" i="57"/>
  <c r="L72" i="55"/>
  <c r="L113" i="41" s="1"/>
  <c r="AQ104" i="57"/>
  <c r="K145" i="33"/>
  <c r="AP120" i="57"/>
  <c r="L73" i="55"/>
  <c r="L113" i="42" s="1"/>
  <c r="AQ105" i="57"/>
  <c r="AQ128" i="57"/>
  <c r="AR113" i="57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 i="57"/>
  <c r="AZ102" i="57"/>
  <c r="K151" i="33"/>
  <c r="AR67" i="57"/>
  <c r="AS66" i="57"/>
  <c r="AP126" i="57"/>
  <c r="L79" i="55"/>
  <c r="L113" i="47" s="1"/>
  <c r="AQ111" i="57"/>
  <c r="D119" i="33" l="1"/>
  <c r="D114" i="33"/>
  <c r="D106" i="33"/>
  <c r="F61" i="33"/>
  <c r="D71" i="33"/>
  <c r="E60" i="33"/>
  <c r="I85" i="51"/>
  <c r="D57" i="59"/>
  <c r="D61" i="59"/>
  <c r="D65" i="33"/>
  <c r="K183" i="33"/>
  <c r="K112" i="33" s="1"/>
  <c r="AP129" i="57"/>
  <c r="AP144" i="57" s="1"/>
  <c r="L120" i="47"/>
  <c r="AS67" i="57"/>
  <c r="AT66" i="57"/>
  <c r="AZ117" i="57"/>
  <c r="Q70" i="55"/>
  <c r="Q113" i="1" s="1"/>
  <c r="BA102" i="57"/>
  <c r="AS124" i="57"/>
  <c r="AT109" i="57"/>
  <c r="L120" i="43"/>
  <c r="AQ127" i="57"/>
  <c r="AR112" i="57"/>
  <c r="AQ122" i="57"/>
  <c r="AR107" i="57"/>
  <c r="L152" i="33"/>
  <c r="AQ120" i="57"/>
  <c r="AR105" i="57"/>
  <c r="L120" i="41"/>
  <c r="CS22" i="57"/>
  <c r="CS3" i="57" s="1"/>
  <c r="AB190" i="33" s="1"/>
  <c r="AB202" i="33" s="1"/>
  <c r="AB98" i="33" s="1"/>
  <c r="AB31" i="1"/>
  <c r="AC40" i="1"/>
  <c r="N120" i="46"/>
  <c r="AR123" i="57"/>
  <c r="M76" i="55"/>
  <c r="M113" i="44" s="1"/>
  <c r="AS108" i="57"/>
  <c r="AQ126" i="57"/>
  <c r="AR111" i="57"/>
  <c r="M120" i="45"/>
  <c r="AQ121" i="57"/>
  <c r="AR106" i="57"/>
  <c r="L147" i="33"/>
  <c r="L120" i="48"/>
  <c r="L142" i="33"/>
  <c r="L120" i="40"/>
  <c r="AR128" i="57"/>
  <c r="M81" i="55"/>
  <c r="M113" i="49" s="1"/>
  <c r="AS113" i="57"/>
  <c r="L120" i="42"/>
  <c r="AQ119" i="57"/>
  <c r="AR104" i="57"/>
  <c r="P141" i="33"/>
  <c r="AU125" i="57"/>
  <c r="AV110" i="57"/>
  <c r="AR118" i="57"/>
  <c r="M71" i="55"/>
  <c r="M113" i="32" s="1"/>
  <c r="AS103" i="57"/>
  <c r="E84" i="33" l="1"/>
  <c r="E91" i="33" s="1"/>
  <c r="E58" i="59"/>
  <c r="E4" i="56"/>
  <c r="G62" i="33"/>
  <c r="F59" i="59"/>
  <c r="D63" i="59"/>
  <c r="D70" i="33"/>
  <c r="F56" i="62" s="1"/>
  <c r="AQ129" i="57"/>
  <c r="AQ144" i="57" s="1"/>
  <c r="M120" i="32"/>
  <c r="AR119" i="57"/>
  <c r="M72" i="55"/>
  <c r="M113" i="41" s="1"/>
  <c r="AS104" i="57"/>
  <c r="AS128" i="57"/>
  <c r="AT113" i="57"/>
  <c r="L146" i="33"/>
  <c r="L151" i="33"/>
  <c r="M148" i="33"/>
  <c r="AS123" i="57"/>
  <c r="AT108" i="57"/>
  <c r="N149" i="33"/>
  <c r="L143" i="33"/>
  <c r="L145" i="33"/>
  <c r="AT124" i="57"/>
  <c r="N77" i="55"/>
  <c r="N113" i="45" s="1"/>
  <c r="AU109" i="57"/>
  <c r="BA117" i="57"/>
  <c r="BB102" i="57"/>
  <c r="L150" i="33"/>
  <c r="AV125" i="57"/>
  <c r="O78" i="55"/>
  <c r="O113" i="46" s="1"/>
  <c r="AW110" i="57"/>
  <c r="AS118" i="57"/>
  <c r="AT103" i="57"/>
  <c r="L144" i="33"/>
  <c r="M120" i="49"/>
  <c r="AR121" i="57"/>
  <c r="M74" i="55"/>
  <c r="M113" i="43" s="1"/>
  <c r="AS106" i="57"/>
  <c r="AR126" i="57"/>
  <c r="M79" i="55"/>
  <c r="M113" i="47" s="1"/>
  <c r="AS111" i="57"/>
  <c r="M120" i="44"/>
  <c r="CT22" i="57"/>
  <c r="CT3" i="57" s="1"/>
  <c r="AC190" i="33" s="1"/>
  <c r="AC202" i="33" s="1"/>
  <c r="AC98" i="33" s="1"/>
  <c r="AC31" i="1"/>
  <c r="AD40" i="1"/>
  <c r="AR120" i="57"/>
  <c r="M73" i="55"/>
  <c r="M113" i="42" s="1"/>
  <c r="AS105" i="57"/>
  <c r="AR122" i="57"/>
  <c r="M75" i="55"/>
  <c r="M113" i="40" s="1"/>
  <c r="AS107" i="57"/>
  <c r="AR127" i="57"/>
  <c r="M80" i="55"/>
  <c r="M113" i="48" s="1"/>
  <c r="AS112" i="57"/>
  <c r="Q120" i="1"/>
  <c r="AT67" i="57"/>
  <c r="AU66" i="57"/>
  <c r="G60" i="59" l="1"/>
  <c r="E9" i="55"/>
  <c r="E107" i="1" s="1"/>
  <c r="D81" i="1"/>
  <c r="D62" i="1" s="1"/>
  <c r="D63" i="1" s="1"/>
  <c r="F67" i="62" s="1"/>
  <c r="E72" i="33"/>
  <c r="D81" i="41"/>
  <c r="D62" i="41" s="1"/>
  <c r="D63" i="41" s="1"/>
  <c r="F69" i="62" s="1"/>
  <c r="D81" i="49"/>
  <c r="D62" i="49" s="1"/>
  <c r="D63" i="49" s="1"/>
  <c r="F78" i="62" s="1"/>
  <c r="D81" i="32"/>
  <c r="D62" i="32" s="1"/>
  <c r="D63" i="32" s="1"/>
  <c r="F68" i="62" s="1"/>
  <c r="D3" i="56"/>
  <c r="D81" i="47"/>
  <c r="D62" i="47" s="1"/>
  <c r="D63" i="47" s="1"/>
  <c r="F76" i="62" s="1"/>
  <c r="D81" i="45"/>
  <c r="D62" i="45" s="1"/>
  <c r="D63" i="45" s="1"/>
  <c r="F74" i="62" s="1"/>
  <c r="D81" i="44"/>
  <c r="D62" i="44" s="1"/>
  <c r="D63" i="44" s="1"/>
  <c r="F73" i="62" s="1"/>
  <c r="D81" i="43"/>
  <c r="D62" i="43" s="1"/>
  <c r="D63" i="43" s="1"/>
  <c r="F71" i="62" s="1"/>
  <c r="D81" i="40"/>
  <c r="D62" i="40" s="1"/>
  <c r="D63" i="40" s="1"/>
  <c r="F72" i="62" s="1"/>
  <c r="D62" i="59"/>
  <c r="D81" i="46"/>
  <c r="D62" i="46" s="1"/>
  <c r="D63" i="46" s="1"/>
  <c r="F75" i="62" s="1"/>
  <c r="D81" i="48"/>
  <c r="D62" i="48" s="1"/>
  <c r="D63" i="48" s="1"/>
  <c r="F77" i="62" s="1"/>
  <c r="D81" i="42"/>
  <c r="D62" i="42" s="1"/>
  <c r="D63" i="42" s="1"/>
  <c r="F70" i="62" s="1"/>
  <c r="L183" i="33"/>
  <c r="AR129" i="57"/>
  <c r="AR144" i="57" s="1"/>
  <c r="M120" i="48"/>
  <c r="CU22" i="57"/>
  <c r="CU3" i="57" s="1"/>
  <c r="AD190" i="33" s="1"/>
  <c r="AD202" i="33" s="1"/>
  <c r="AD98" i="33" s="1"/>
  <c r="AD31" i="1"/>
  <c r="AE40" i="1"/>
  <c r="AU67" i="57"/>
  <c r="AV66" i="57"/>
  <c r="AS127" i="57"/>
  <c r="AT112" i="57"/>
  <c r="M120" i="40"/>
  <c r="AS120" i="57"/>
  <c r="AT105" i="57"/>
  <c r="M147" i="33"/>
  <c r="M120" i="47"/>
  <c r="M120" i="43"/>
  <c r="AT118" i="57"/>
  <c r="N71" i="55"/>
  <c r="N113" i="32" s="1"/>
  <c r="AU103" i="57"/>
  <c r="AW125" i="57"/>
  <c r="AX110" i="57"/>
  <c r="BB117" i="57"/>
  <c r="R70" i="55"/>
  <c r="R113" i="1" s="1"/>
  <c r="BC102" i="57"/>
  <c r="AU124" i="57"/>
  <c r="AV109" i="57"/>
  <c r="AT128" i="57"/>
  <c r="N81" i="55"/>
  <c r="N113" i="49" s="1"/>
  <c r="AU113" i="57"/>
  <c r="AS119" i="57"/>
  <c r="AT104" i="57"/>
  <c r="Q141" i="33"/>
  <c r="AS122" i="57"/>
  <c r="AT107" i="57"/>
  <c r="M120" i="42"/>
  <c r="AS126" i="57"/>
  <c r="AT111" i="57"/>
  <c r="AS121" i="57"/>
  <c r="AT106" i="57"/>
  <c r="M152" i="33"/>
  <c r="O120" i="46"/>
  <c r="N120" i="45"/>
  <c r="AT123" i="57"/>
  <c r="N76" i="55"/>
  <c r="N113" i="44" s="1"/>
  <c r="AU108" i="57"/>
  <c r="M120" i="41"/>
  <c r="M142" i="33"/>
  <c r="F79" i="62" l="1"/>
  <c r="E107" i="48"/>
  <c r="E106" i="48" s="1"/>
  <c r="E109" i="48" s="1"/>
  <c r="E107" i="32"/>
  <c r="E106" i="32" s="1"/>
  <c r="E109" i="32" s="1"/>
  <c r="E107" i="42"/>
  <c r="E106" i="42" s="1"/>
  <c r="E109" i="42" s="1"/>
  <c r="E107" i="46"/>
  <c r="E106" i="46" s="1"/>
  <c r="E109" i="46" s="1"/>
  <c r="E107" i="40"/>
  <c r="E106" i="40" s="1"/>
  <c r="E109" i="40" s="1"/>
  <c r="E107" i="49"/>
  <c r="E106" i="49" s="1"/>
  <c r="E109" i="49" s="1"/>
  <c r="E8" i="55"/>
  <c r="E90" i="33" s="1"/>
  <c r="E107" i="47"/>
  <c r="E106" i="47" s="1"/>
  <c r="E109" i="47" s="1"/>
  <c r="E107" i="45"/>
  <c r="E106" i="45" s="1"/>
  <c r="E109" i="45" s="1"/>
  <c r="E107" i="41"/>
  <c r="E106" i="41" s="1"/>
  <c r="E109" i="41" s="1"/>
  <c r="E107" i="44"/>
  <c r="E106" i="44" s="1"/>
  <c r="E109" i="44" s="1"/>
  <c r="E107" i="43"/>
  <c r="E106" i="43" s="1"/>
  <c r="E109" i="43" s="1"/>
  <c r="E64" i="59"/>
  <c r="L112" i="33"/>
  <c r="D155" i="42"/>
  <c r="D64" i="42"/>
  <c r="D65" i="42" s="1"/>
  <c r="D64" i="46"/>
  <c r="D65" i="46" s="1"/>
  <c r="D155" i="46"/>
  <c r="D155" i="40"/>
  <c r="D64" i="40"/>
  <c r="D65" i="40" s="1"/>
  <c r="D64" i="44"/>
  <c r="D65" i="44" s="1"/>
  <c r="D155" i="44"/>
  <c r="D64" i="47"/>
  <c r="D65" i="47" s="1"/>
  <c r="D155" i="47"/>
  <c r="D64" i="32"/>
  <c r="D65" i="32" s="1"/>
  <c r="D155" i="32"/>
  <c r="D155" i="41"/>
  <c r="D64" i="41"/>
  <c r="D65" i="41" s="1"/>
  <c r="D64" i="1"/>
  <c r="D155" i="1"/>
  <c r="E106" i="1"/>
  <c r="D64" i="48"/>
  <c r="D65" i="48" s="1"/>
  <c r="D155" i="48"/>
  <c r="D155" i="43"/>
  <c r="D64" i="43"/>
  <c r="D65" i="43" s="1"/>
  <c r="D64" i="45"/>
  <c r="D65" i="45" s="1"/>
  <c r="D155" i="45"/>
  <c r="D55" i="56"/>
  <c r="D56" i="56" s="1"/>
  <c r="D52" i="56" s="1"/>
  <c r="D42" i="56"/>
  <c r="D43" i="56" s="1"/>
  <c r="E41" i="56" s="1"/>
  <c r="D47" i="56"/>
  <c r="D37" i="56"/>
  <c r="D38" i="56" s="1"/>
  <c r="D64" i="49"/>
  <c r="D65" i="49" s="1"/>
  <c r="D155" i="49"/>
  <c r="AS129" i="57"/>
  <c r="AS144" i="57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 i="57"/>
  <c r="BD102" i="57"/>
  <c r="N120" i="32"/>
  <c r="AT120" i="57"/>
  <c r="N73" i="55"/>
  <c r="N113" i="42" s="1"/>
  <c r="AU105" i="57"/>
  <c r="AT127" i="57"/>
  <c r="N80" i="55"/>
  <c r="N113" i="48" s="1"/>
  <c r="AU112" i="57"/>
  <c r="AV67" i="57"/>
  <c r="AW66" i="57"/>
  <c r="CV22" i="57"/>
  <c r="CV3" i="57" s="1"/>
  <c r="AE190" i="33" s="1"/>
  <c r="AE202" i="33" s="1"/>
  <c r="AE98" i="33" s="1"/>
  <c r="AE31" i="1"/>
  <c r="AF40" i="1"/>
  <c r="AU123" i="57"/>
  <c r="AV108" i="57"/>
  <c r="N148" i="33"/>
  <c r="O149" i="33"/>
  <c r="AT126" i="57"/>
  <c r="N79" i="55"/>
  <c r="N113" i="47" s="1"/>
  <c r="AU111" i="57"/>
  <c r="AT122" i="57"/>
  <c r="N75" i="55"/>
  <c r="N113" i="40" s="1"/>
  <c r="AU107" i="57"/>
  <c r="AT119" i="57"/>
  <c r="N72" i="55"/>
  <c r="N113" i="41" s="1"/>
  <c r="AU104" i="57"/>
  <c r="AU128" i="57"/>
  <c r="AV113" i="57"/>
  <c r="R120" i="1"/>
  <c r="AX125" i="57"/>
  <c r="P78" i="55"/>
  <c r="P113" i="46" s="1"/>
  <c r="AY110" i="57"/>
  <c r="AU118" i="57"/>
  <c r="AV103" i="57"/>
  <c r="M145" i="33"/>
  <c r="M150" i="33"/>
  <c r="M146" i="33"/>
  <c r="M151" i="33"/>
  <c r="E83" i="33" l="1"/>
  <c r="E97" i="33"/>
  <c r="D59" i="56"/>
  <c r="D60" i="56"/>
  <c r="D133" i="33" s="1"/>
  <c r="D68" i="43"/>
  <c r="D7" i="61"/>
  <c r="D21" i="61" s="1"/>
  <c r="E109" i="1"/>
  <c r="E96" i="33"/>
  <c r="D65" i="1"/>
  <c r="D59" i="1"/>
  <c r="D68" i="32"/>
  <c r="D4" i="61"/>
  <c r="D18" i="61" s="1"/>
  <c r="D68" i="47"/>
  <c r="D12" i="61"/>
  <c r="D26" i="61" s="1"/>
  <c r="D9" i="61"/>
  <c r="D23" i="61" s="1"/>
  <c r="D68" i="44"/>
  <c r="D68" i="46"/>
  <c r="D11" i="61"/>
  <c r="D25" i="61" s="1"/>
  <c r="D14" i="61"/>
  <c r="D28" i="61" s="1"/>
  <c r="D68" i="49"/>
  <c r="E46" i="56"/>
  <c r="D49" i="56"/>
  <c r="D48" i="56" s="1"/>
  <c r="D68" i="45"/>
  <c r="D10" i="61"/>
  <c r="D24" i="61" s="1"/>
  <c r="D13" i="61"/>
  <c r="D27" i="61" s="1"/>
  <c r="D68" i="48"/>
  <c r="D5" i="61"/>
  <c r="D19" i="61" s="1"/>
  <c r="D68" i="41"/>
  <c r="D68" i="40"/>
  <c r="D8" i="61"/>
  <c r="D22" i="61" s="1"/>
  <c r="D68" i="42"/>
  <c r="D6" i="61"/>
  <c r="D20" i="61" s="1"/>
  <c r="AT129" i="57"/>
  <c r="AT144" i="57" s="1"/>
  <c r="M183" i="33"/>
  <c r="AV118" i="57"/>
  <c r="O71" i="55"/>
  <c r="O113" i="32" s="1"/>
  <c r="AW103" i="57"/>
  <c r="AY125" i="57"/>
  <c r="AZ110" i="57"/>
  <c r="R141" i="33"/>
  <c r="N120" i="41"/>
  <c r="N120" i="40"/>
  <c r="AU126" i="57"/>
  <c r="AV111" i="57"/>
  <c r="N120" i="48"/>
  <c r="AU120" i="57"/>
  <c r="AV105" i="57"/>
  <c r="BD117" i="57"/>
  <c r="S70" i="55"/>
  <c r="S113" i="1" s="1"/>
  <c r="BE102" i="57"/>
  <c r="AW124" i="57"/>
  <c r="AX109" i="57"/>
  <c r="N152" i="33"/>
  <c r="N120" i="43"/>
  <c r="P120" i="46"/>
  <c r="AV128" i="57"/>
  <c r="O81" i="55"/>
  <c r="O113" i="49" s="1"/>
  <c r="AW113" i="57"/>
  <c r="AU119" i="57"/>
  <c r="AV104" i="57"/>
  <c r="AU122" i="57"/>
  <c r="AV107" i="57"/>
  <c r="N120" i="47"/>
  <c r="AV123" i="57"/>
  <c r="O76" i="55"/>
  <c r="O113" i="44" s="1"/>
  <c r="AW108" i="57"/>
  <c r="CW22" i="57"/>
  <c r="CW3" i="57" s="1"/>
  <c r="AF190" i="33" s="1"/>
  <c r="AF202" i="33" s="1"/>
  <c r="AF98" i="33" s="1"/>
  <c r="AF31" i="1"/>
  <c r="AG40" i="1"/>
  <c r="AW67" i="57"/>
  <c r="AX66" i="57"/>
  <c r="AU127" i="57"/>
  <c r="AV112" i="57"/>
  <c r="N120" i="42"/>
  <c r="N142" i="33"/>
  <c r="O120" i="45"/>
  <c r="AU121" i="57"/>
  <c r="AV106" i="57"/>
  <c r="N147" i="33"/>
  <c r="M112" i="33" l="1"/>
  <c r="E104" i="33"/>
  <c r="D73" i="42"/>
  <c r="E74" i="42" s="1"/>
  <c r="D139" i="42"/>
  <c r="D73" i="40"/>
  <c r="E74" i="40" s="1"/>
  <c r="D139" i="40"/>
  <c r="G136" i="51" s="1"/>
  <c r="D139" i="45"/>
  <c r="D73" i="45"/>
  <c r="E74" i="45" s="1"/>
  <c r="D73" i="46"/>
  <c r="E74" i="46" s="1"/>
  <c r="D139" i="46"/>
  <c r="D73" i="47"/>
  <c r="E74" i="47" s="1"/>
  <c r="D139" i="47"/>
  <c r="D139" i="32"/>
  <c r="D73" i="32"/>
  <c r="E74" i="32" s="1"/>
  <c r="D3" i="61"/>
  <c r="D43" i="33"/>
  <c r="D68" i="1"/>
  <c r="D139" i="43"/>
  <c r="D73" i="43"/>
  <c r="E74" i="43" s="1"/>
  <c r="D132" i="33"/>
  <c r="D61" i="56"/>
  <c r="D139" i="41"/>
  <c r="D73" i="41"/>
  <c r="E74" i="41" s="1"/>
  <c r="D73" i="48"/>
  <c r="E74" i="48" s="1"/>
  <c r="D139" i="48"/>
  <c r="D73" i="49"/>
  <c r="E74" i="49" s="1"/>
  <c r="D139" i="49"/>
  <c r="D139" i="44"/>
  <c r="D73" i="44"/>
  <c r="E74" i="44" s="1"/>
  <c r="AU129" i="57"/>
  <c r="AU144" i="57" s="1"/>
  <c r="O148" i="33"/>
  <c r="N144" i="33"/>
  <c r="O120" i="44"/>
  <c r="N150" i="33"/>
  <c r="O120" i="49"/>
  <c r="N145" i="33"/>
  <c r="AX124" i="57"/>
  <c r="P77" i="55"/>
  <c r="P113" i="45" s="1"/>
  <c r="AY109" i="57"/>
  <c r="BE117" i="57"/>
  <c r="BF102" i="57"/>
  <c r="N151" i="33"/>
  <c r="N146" i="33"/>
  <c r="N143" i="33"/>
  <c r="O120" i="32"/>
  <c r="AV121" i="57"/>
  <c r="O74" i="55"/>
  <c r="O113" i="43" s="1"/>
  <c r="AW106" i="57"/>
  <c r="AV127" i="57"/>
  <c r="O80" i="55"/>
  <c r="O113" i="48" s="1"/>
  <c r="AW112" i="57"/>
  <c r="AX67" i="57"/>
  <c r="AY66" i="57"/>
  <c r="CX22" i="57"/>
  <c r="CX3" i="57" s="1"/>
  <c r="AG190" i="33" s="1"/>
  <c r="AG202" i="33" s="1"/>
  <c r="AG98" i="33" s="1"/>
  <c r="AG31" i="1"/>
  <c r="AH40" i="1"/>
  <c r="AW123" i="57"/>
  <c r="AX108" i="57"/>
  <c r="AV122" i="57"/>
  <c r="O75" i="55"/>
  <c r="O113" i="40" s="1"/>
  <c r="AW107" i="57"/>
  <c r="AV119" i="57"/>
  <c r="O72" i="55"/>
  <c r="O113" i="41" s="1"/>
  <c r="AW104" i="57"/>
  <c r="AW128" i="57"/>
  <c r="AX113" i="57"/>
  <c r="P149" i="33"/>
  <c r="S120" i="1"/>
  <c r="AV120" i="57"/>
  <c r="O73" i="55"/>
  <c r="O113" i="42" s="1"/>
  <c r="AW105" i="57"/>
  <c r="AV126" i="57"/>
  <c r="O79" i="55"/>
  <c r="O113" i="47" s="1"/>
  <c r="AW111" i="57"/>
  <c r="AZ125" i="57"/>
  <c r="Q78" i="55"/>
  <c r="Q113" i="46" s="1"/>
  <c r="BA110" i="57"/>
  <c r="AW118" i="57"/>
  <c r="AX103" i="57"/>
  <c r="D84" i="40" l="1"/>
  <c r="D357" i="33" s="1"/>
  <c r="D84" i="46"/>
  <c r="D87" i="46" s="1"/>
  <c r="D84" i="49"/>
  <c r="D87" i="49" s="1"/>
  <c r="D84" i="42"/>
  <c r="D87" i="42" s="1"/>
  <c r="D84" i="48"/>
  <c r="D88" i="48" s="1"/>
  <c r="D84" i="47"/>
  <c r="D88" i="47" s="1"/>
  <c r="D75" i="59"/>
  <c r="D84" i="43"/>
  <c r="D87" i="43" s="1"/>
  <c r="D84" i="32"/>
  <c r="D353" i="33" s="1"/>
  <c r="D84" i="41"/>
  <c r="D354" i="33" s="1"/>
  <c r="E61" i="48"/>
  <c r="BV59" i="57" s="1"/>
  <c r="E85" i="48"/>
  <c r="E286" i="51"/>
  <c r="E85" i="41"/>
  <c r="E61" i="41"/>
  <c r="BV51" i="57" s="1"/>
  <c r="E278" i="51"/>
  <c r="E280" i="51"/>
  <c r="E85" i="43"/>
  <c r="E61" i="43"/>
  <c r="BV53" i="57" s="1"/>
  <c r="D46" i="33"/>
  <c r="D73" i="1"/>
  <c r="E74" i="1" s="1"/>
  <c r="D139" i="1"/>
  <c r="G135" i="51" s="1"/>
  <c r="D15" i="61"/>
  <c r="D29" i="61" s="1"/>
  <c r="D17" i="61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 i="51"/>
  <c r="E85" i="49"/>
  <c r="E61" i="49"/>
  <c r="BV60" i="57" s="1"/>
  <c r="D134" i="33"/>
  <c r="D62" i="56"/>
  <c r="D135" i="33" s="1"/>
  <c r="D40" i="33"/>
  <c r="D38" i="33"/>
  <c r="D42" i="33"/>
  <c r="F53" i="62" s="1"/>
  <c r="D44" i="33"/>
  <c r="E85" i="46"/>
  <c r="E61" i="46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i="57" s="1"/>
  <c r="N183" i="33"/>
  <c r="O120" i="47"/>
  <c r="AX128" i="57"/>
  <c r="P81" i="55"/>
  <c r="P113" i="49" s="1"/>
  <c r="AY113" i="57"/>
  <c r="AX123" i="57"/>
  <c r="P76" i="55"/>
  <c r="P113" i="44" s="1"/>
  <c r="AY108" i="57"/>
  <c r="O120" i="48"/>
  <c r="O120" i="43"/>
  <c r="P120" i="45"/>
  <c r="AX118" i="57"/>
  <c r="P71" i="55"/>
  <c r="P113" i="32" s="1"/>
  <c r="AY103" i="57"/>
  <c r="BA125" i="57"/>
  <c r="BB110" i="57"/>
  <c r="AW120" i="57"/>
  <c r="AX105" i="57"/>
  <c r="S141" i="33"/>
  <c r="AW119" i="57"/>
  <c r="AX104" i="57"/>
  <c r="O120" i="40"/>
  <c r="Q120" i="46"/>
  <c r="AW126" i="57"/>
  <c r="AX111" i="57"/>
  <c r="O120" i="42"/>
  <c r="O120" i="41"/>
  <c r="AW122" i="57"/>
  <c r="AX107" i="57"/>
  <c r="CY22" i="57"/>
  <c r="CY3" i="57" s="1"/>
  <c r="AH190" i="33" s="1"/>
  <c r="AH202" i="33" s="1"/>
  <c r="AH98" i="33" s="1"/>
  <c r="AH31" i="1"/>
  <c r="AI40" i="1"/>
  <c r="AY67" i="57"/>
  <c r="AZ66" i="57"/>
  <c r="AW127" i="57"/>
  <c r="AX112" i="57"/>
  <c r="AW121" i="57"/>
  <c r="AX106" i="57"/>
  <c r="O142" i="33"/>
  <c r="BF117" i="57"/>
  <c r="T70" i="55"/>
  <c r="T113" i="1" s="1"/>
  <c r="BG102" i="57"/>
  <c r="AY124" i="57"/>
  <c r="AZ109" i="57"/>
  <c r="O152" i="33"/>
  <c r="O147" i="33"/>
  <c r="D87" i="40" l="1"/>
  <c r="D87" i="48"/>
  <c r="D88" i="40"/>
  <c r="D89" i="40" s="1"/>
  <c r="D360" i="33"/>
  <c r="D88" i="46"/>
  <c r="D89" i="46" s="1"/>
  <c r="D363" i="33"/>
  <c r="D88" i="42"/>
  <c r="D50" i="61" s="1"/>
  <c r="D64" i="61" s="1"/>
  <c r="D88" i="49"/>
  <c r="D90" i="49" s="1"/>
  <c r="D355" i="33"/>
  <c r="D362" i="33"/>
  <c r="D361" i="33"/>
  <c r="D88" i="32"/>
  <c r="D205" i="51" s="1"/>
  <c r="D221" i="51" s="1"/>
  <c r="D84" i="1"/>
  <c r="D48" i="33" s="1"/>
  <c r="D87" i="47"/>
  <c r="D87" i="32"/>
  <c r="N112" i="33"/>
  <c r="D47" i="59"/>
  <c r="D76" i="59"/>
  <c r="D49" i="59"/>
  <c r="D88" i="43"/>
  <c r="D89" i="43" s="1"/>
  <c r="D356" i="33"/>
  <c r="D87" i="41"/>
  <c r="D88" i="41"/>
  <c r="D132" i="41" s="1"/>
  <c r="D133" i="41" s="1"/>
  <c r="D134" i="41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 i="45"/>
  <c r="D359" i="33"/>
  <c r="E77" i="42"/>
  <c r="E78" i="42"/>
  <c r="E128" i="42"/>
  <c r="E112" i="42"/>
  <c r="C129" i="47"/>
  <c r="D89" i="47"/>
  <c r="D130" i="47"/>
  <c r="D132" i="47"/>
  <c r="D133" i="47" s="1"/>
  <c r="D134" i="47" s="1"/>
  <c r="D56" i="61"/>
  <c r="D70" i="61" s="1"/>
  <c r="D213" i="51"/>
  <c r="D229" i="51" s="1"/>
  <c r="D404" i="33"/>
  <c r="D90" i="47"/>
  <c r="E77" i="40"/>
  <c r="E112" i="40"/>
  <c r="E128" i="40"/>
  <c r="E78" i="40"/>
  <c r="E112" i="45"/>
  <c r="E128" i="45"/>
  <c r="E77" i="45"/>
  <c r="E78" i="45"/>
  <c r="E78" i="46"/>
  <c r="E77" i="46"/>
  <c r="E112" i="46"/>
  <c r="E128" i="46"/>
  <c r="E77" i="49"/>
  <c r="E112" i="49"/>
  <c r="E78" i="49"/>
  <c r="E128" i="49"/>
  <c r="E77" i="44"/>
  <c r="E112" i="44"/>
  <c r="E128" i="44"/>
  <c r="E78" i="44"/>
  <c r="D87" i="44"/>
  <c r="D358" i="33"/>
  <c r="D88" i="44"/>
  <c r="E78" i="47"/>
  <c r="E128" i="47"/>
  <c r="E112" i="47"/>
  <c r="E77" i="47"/>
  <c r="E112" i="32"/>
  <c r="E128" i="32"/>
  <c r="E77" i="32"/>
  <c r="E78" i="32"/>
  <c r="E276" i="51"/>
  <c r="E288" i="51" s="1"/>
  <c r="E290" i="51" s="1"/>
  <c r="E85" i="1"/>
  <c r="E49" i="33" s="1"/>
  <c r="E61" i="1"/>
  <c r="BV49" i="57" s="1"/>
  <c r="BV61" i="57" s="1"/>
  <c r="E128" i="43"/>
  <c r="E78" i="43"/>
  <c r="E77" i="43"/>
  <c r="E112" i="43"/>
  <c r="E77" i="41"/>
  <c r="E78" i="41"/>
  <c r="E112" i="41"/>
  <c r="E128" i="41"/>
  <c r="E77" i="48"/>
  <c r="E128" i="48"/>
  <c r="E112" i="48"/>
  <c r="E78" i="48"/>
  <c r="D57" i="61"/>
  <c r="D71" i="61" s="1"/>
  <c r="D132" i="48"/>
  <c r="D133" i="48" s="1"/>
  <c r="D134" i="48" s="1"/>
  <c r="C129" i="48"/>
  <c r="D90" i="48"/>
  <c r="D89" i="48"/>
  <c r="D130" i="48"/>
  <c r="D405" i="33"/>
  <c r="D214" i="51"/>
  <c r="D230" i="51" s="1"/>
  <c r="AW129" i="57"/>
  <c r="AW144" i="57" s="1"/>
  <c r="AX121" i="57"/>
  <c r="P74" i="55"/>
  <c r="P113" i="43" s="1"/>
  <c r="AY106" i="57"/>
  <c r="CZ22" i="57"/>
  <c r="CZ3" i="57" s="1"/>
  <c r="AI190" i="33" s="1"/>
  <c r="AI202" i="33" s="1"/>
  <c r="AI98" i="33" s="1"/>
  <c r="AI31" i="1"/>
  <c r="AJ40" i="1"/>
  <c r="AX122" i="57"/>
  <c r="P75" i="55"/>
  <c r="P113" i="40" s="1"/>
  <c r="AY107" i="57"/>
  <c r="AX126" i="57"/>
  <c r="P79" i="55"/>
  <c r="P113" i="47" s="1"/>
  <c r="AY111" i="57"/>
  <c r="AX119" i="57"/>
  <c r="P72" i="55"/>
  <c r="P113" i="41" s="1"/>
  <c r="AY104" i="57"/>
  <c r="AX120" i="57"/>
  <c r="P73" i="55"/>
  <c r="P113" i="42" s="1"/>
  <c r="AY105" i="57"/>
  <c r="P120" i="32"/>
  <c r="AY123" i="57"/>
  <c r="AZ108" i="57"/>
  <c r="P120" i="49"/>
  <c r="T120" i="1"/>
  <c r="AX127" i="57"/>
  <c r="P80" i="55"/>
  <c r="P113" i="48" s="1"/>
  <c r="AY112" i="57"/>
  <c r="AZ67" i="57"/>
  <c r="BA66" i="57"/>
  <c r="AZ124" i="57"/>
  <c r="Q77" i="55"/>
  <c r="Q113" i="45" s="1"/>
  <c r="BA109" i="57"/>
  <c r="BG117" i="57"/>
  <c r="BH102" i="57"/>
  <c r="O143" i="33"/>
  <c r="O144" i="33"/>
  <c r="Q149" i="33"/>
  <c r="O146" i="33"/>
  <c r="BB125" i="57"/>
  <c r="R78" i="55"/>
  <c r="R113" i="46" s="1"/>
  <c r="BC110" i="57"/>
  <c r="AY118" i="57"/>
  <c r="AZ103" i="57"/>
  <c r="P148" i="33"/>
  <c r="O145" i="33"/>
  <c r="O151" i="33"/>
  <c r="P120" i="44"/>
  <c r="AY128" i="57"/>
  <c r="AZ113" i="57"/>
  <c r="O150" i="33"/>
  <c r="D130" i="49" l="1"/>
  <c r="D132" i="32"/>
  <c r="D133" i="32" s="1"/>
  <c r="D134" i="32" s="1"/>
  <c r="D136" i="32" s="1"/>
  <c r="D52" i="61"/>
  <c r="D66" i="61" s="1"/>
  <c r="C129" i="40"/>
  <c r="C137" i="40" s="1"/>
  <c r="D400" i="33"/>
  <c r="D130" i="40"/>
  <c r="D90" i="40"/>
  <c r="D93" i="40" s="1"/>
  <c r="D94" i="40" s="1"/>
  <c r="F43" i="62" s="1"/>
  <c r="D132" i="40"/>
  <c r="D133" i="40" s="1"/>
  <c r="D134" i="40" s="1"/>
  <c r="D136" i="40" s="1"/>
  <c r="D209" i="51"/>
  <c r="D225" i="51" s="1"/>
  <c r="D207" i="51"/>
  <c r="D223" i="51" s="1"/>
  <c r="D212" i="51"/>
  <c r="D228" i="51" s="1"/>
  <c r="D132" i="46"/>
  <c r="D133" i="46" s="1"/>
  <c r="D134" i="46" s="1"/>
  <c r="C79" i="46" s="1"/>
  <c r="D148" i="46" s="1"/>
  <c r="D331" i="33" s="1"/>
  <c r="D55" i="61"/>
  <c r="D69" i="61" s="1"/>
  <c r="D403" i="33"/>
  <c r="C129" i="46"/>
  <c r="C131" i="46" s="1"/>
  <c r="D90" i="46"/>
  <c r="D93" i="46" s="1"/>
  <c r="D94" i="46" s="1"/>
  <c r="F46" i="62" s="1"/>
  <c r="D130" i="46"/>
  <c r="D90" i="42"/>
  <c r="D93" i="42" s="1"/>
  <c r="D94" i="42" s="1"/>
  <c r="F41" i="62" s="1"/>
  <c r="D398" i="33"/>
  <c r="C129" i="42"/>
  <c r="C137" i="42" s="1"/>
  <c r="C129" i="49"/>
  <c r="C137" i="49" s="1"/>
  <c r="D89" i="49"/>
  <c r="D132" i="49"/>
  <c r="D133" i="49" s="1"/>
  <c r="D134" i="49" s="1"/>
  <c r="D136" i="49" s="1"/>
  <c r="D130" i="42"/>
  <c r="D89" i="42"/>
  <c r="D132" i="42"/>
  <c r="D133" i="42" s="1"/>
  <c r="D134" i="42" s="1"/>
  <c r="C79" i="42" s="1"/>
  <c r="D148" i="42" s="1"/>
  <c r="D326" i="33" s="1"/>
  <c r="D215" i="51"/>
  <c r="D231" i="51" s="1"/>
  <c r="D58" i="61"/>
  <c r="D72" i="61" s="1"/>
  <c r="D406" i="33"/>
  <c r="D130" i="41"/>
  <c r="D48" i="61"/>
  <c r="D62" i="61" s="1"/>
  <c r="D396" i="33"/>
  <c r="D89" i="32"/>
  <c r="D130" i="32"/>
  <c r="D90" i="32"/>
  <c r="D93" i="32" s="1"/>
  <c r="D94" i="32" s="1"/>
  <c r="F39" i="62" s="1"/>
  <c r="C129" i="32"/>
  <c r="C131" i="32" s="1"/>
  <c r="D88" i="1"/>
  <c r="D204" i="51" s="1"/>
  <c r="D220" i="51" s="1"/>
  <c r="D87" i="1"/>
  <c r="D51" i="33" s="1"/>
  <c r="D352" i="33"/>
  <c r="D364" i="33" s="1"/>
  <c r="D130" i="43"/>
  <c r="E51" i="59"/>
  <c r="C129" i="41"/>
  <c r="C137" i="41" s="1"/>
  <c r="D132" i="43"/>
  <c r="D133" i="43" s="1"/>
  <c r="D134" i="43" s="1"/>
  <c r="D136" i="43" s="1"/>
  <c r="D51" i="61"/>
  <c r="D65" i="61" s="1"/>
  <c r="D399" i="33"/>
  <c r="E294" i="51"/>
  <c r="D206" i="51"/>
  <c r="D222" i="51" s="1"/>
  <c r="D90" i="41"/>
  <c r="D93" i="41" s="1"/>
  <c r="D94" i="41" s="1"/>
  <c r="F40" i="62" s="1"/>
  <c r="D90" i="43"/>
  <c r="D91" i="43" s="1"/>
  <c r="C129" i="43"/>
  <c r="C137" i="43" s="1"/>
  <c r="D208" i="51"/>
  <c r="D224" i="51" s="1"/>
  <c r="E296" i="51"/>
  <c r="D49" i="61"/>
  <c r="D63" i="61" s="1"/>
  <c r="D397" i="33"/>
  <c r="D89" i="41"/>
  <c r="E300" i="51"/>
  <c r="E293" i="51"/>
  <c r="E301" i="51"/>
  <c r="D91" i="48"/>
  <c r="D93" i="48"/>
  <c r="D94" i="48" s="1"/>
  <c r="F48" i="62" s="1"/>
  <c r="D136" i="48"/>
  <c r="C79" i="48"/>
  <c r="D148" i="48" s="1"/>
  <c r="D333" i="33" s="1"/>
  <c r="E114" i="48"/>
  <c r="E103" i="48" s="1"/>
  <c r="G18" i="62" s="1"/>
  <c r="E119" i="48"/>
  <c r="E119" i="43"/>
  <c r="E114" i="43"/>
  <c r="E103" i="43" s="1"/>
  <c r="G12" i="62" s="1"/>
  <c r="E114" i="32"/>
  <c r="E103" i="32" s="1"/>
  <c r="G9" i="62" s="1"/>
  <c r="E119" i="32"/>
  <c r="D401" i="33"/>
  <c r="D210" i="51"/>
  <c r="D226" i="51" s="1"/>
  <c r="C129" i="44"/>
  <c r="D130" i="44"/>
  <c r="D90" i="44"/>
  <c r="D132" i="44"/>
  <c r="D133" i="44" s="1"/>
  <c r="D134" i="44" s="1"/>
  <c r="D53" i="61"/>
  <c r="D67" i="61" s="1"/>
  <c r="D89" i="44"/>
  <c r="E119" i="44"/>
  <c r="E114" i="44"/>
  <c r="E103" i="44" s="1"/>
  <c r="G14" i="62" s="1"/>
  <c r="E114" i="45"/>
  <c r="E103" i="45" s="1"/>
  <c r="G15" i="62" s="1"/>
  <c r="E119" i="45"/>
  <c r="E119" i="40"/>
  <c r="E114" i="40"/>
  <c r="E103" i="40" s="1"/>
  <c r="G13" i="62" s="1"/>
  <c r="D91" i="47"/>
  <c r="D93" i="47"/>
  <c r="D94" i="47" s="1"/>
  <c r="F47" i="62" s="1"/>
  <c r="D136" i="47"/>
  <c r="C79" i="47"/>
  <c r="D148" i="47" s="1"/>
  <c r="D332" i="33" s="1"/>
  <c r="E114" i="42"/>
  <c r="E103" i="42" s="1"/>
  <c r="G11" i="62" s="1"/>
  <c r="E119" i="42"/>
  <c r="D90" i="45"/>
  <c r="D211" i="51"/>
  <c r="D227" i="51" s="1"/>
  <c r="D130" i="45"/>
  <c r="D89" i="45"/>
  <c r="C129" i="45"/>
  <c r="D54" i="61"/>
  <c r="D68" i="61" s="1"/>
  <c r="D402" i="33"/>
  <c r="D132" i="45"/>
  <c r="D133" i="45" s="1"/>
  <c r="D134" i="45" s="1"/>
  <c r="D93" i="49"/>
  <c r="D94" i="49" s="1"/>
  <c r="F49" i="62" s="1"/>
  <c r="D91" i="49"/>
  <c r="C79" i="41"/>
  <c r="D148" i="41" s="1"/>
  <c r="D325" i="33" s="1"/>
  <c r="D136" i="41"/>
  <c r="E292" i="51"/>
  <c r="E299" i="51"/>
  <c r="E297" i="51"/>
  <c r="C131" i="48"/>
  <c r="C137" i="48"/>
  <c r="E114" i="41"/>
  <c r="E103" i="41" s="1"/>
  <c r="G10" i="62" s="1"/>
  <c r="E119" i="41"/>
  <c r="E128" i="1"/>
  <c r="E112" i="1"/>
  <c r="E77" i="1"/>
  <c r="E78" i="1"/>
  <c r="E39" i="33"/>
  <c r="G62" i="62" s="1"/>
  <c r="D53" i="33"/>
  <c r="D52" i="33"/>
  <c r="D59" i="61"/>
  <c r="D73" i="61" s="1"/>
  <c r="D87" i="33"/>
  <c r="D50" i="59"/>
  <c r="D369" i="33"/>
  <c r="E114" i="47"/>
  <c r="E103" i="47" s="1"/>
  <c r="G17" i="62" s="1"/>
  <c r="E119" i="47"/>
  <c r="E114" i="49"/>
  <c r="E103" i="49" s="1"/>
  <c r="G19" i="62" s="1"/>
  <c r="E119" i="49"/>
  <c r="E114" i="46"/>
  <c r="E103" i="46" s="1"/>
  <c r="G16" i="62" s="1"/>
  <c r="E119" i="46"/>
  <c r="C137" i="47"/>
  <c r="C131" i="47"/>
  <c r="E291" i="51"/>
  <c r="E298" i="51"/>
  <c r="E295" i="51"/>
  <c r="O183" i="33"/>
  <c r="O112" i="33" s="1"/>
  <c r="AX129" i="57"/>
  <c r="AX144" i="57" s="1"/>
  <c r="AZ128" i="57"/>
  <c r="Q81" i="55"/>
  <c r="Q113" i="49" s="1"/>
  <c r="BA113" i="57"/>
  <c r="P147" i="33"/>
  <c r="AZ118" i="57"/>
  <c r="Q71" i="55"/>
  <c r="Q113" i="32" s="1"/>
  <c r="BA103" i="57"/>
  <c r="BC125" i="57"/>
  <c r="BD110" i="57"/>
  <c r="BH117" i="57"/>
  <c r="U70" i="55"/>
  <c r="BI102" i="57"/>
  <c r="BA124" i="57"/>
  <c r="BB109" i="57"/>
  <c r="P120" i="48"/>
  <c r="AZ123" i="57"/>
  <c r="Q76" i="55"/>
  <c r="Q113" i="44" s="1"/>
  <c r="BA108" i="57"/>
  <c r="P142" i="33"/>
  <c r="P120" i="42"/>
  <c r="AY119" i="57"/>
  <c r="AZ104" i="57"/>
  <c r="P120" i="47"/>
  <c r="P120" i="40"/>
  <c r="DA22" i="57"/>
  <c r="DA3" i="57" s="1"/>
  <c r="AJ190" i="33" s="1"/>
  <c r="AJ202" i="33" s="1"/>
  <c r="AJ98" i="33" s="1"/>
  <c r="AJ31" i="1"/>
  <c r="AK40" i="1"/>
  <c r="AY121" i="57"/>
  <c r="AZ106" i="57"/>
  <c r="R120" i="46"/>
  <c r="Q120" i="45"/>
  <c r="BA67" i="57"/>
  <c r="BB66" i="57"/>
  <c r="AY127" i="57"/>
  <c r="AZ112" i="57"/>
  <c r="T141" i="33"/>
  <c r="P152" i="33"/>
  <c r="AY120" i="57"/>
  <c r="AZ105" i="57"/>
  <c r="P120" i="41"/>
  <c r="AY126" i="57"/>
  <c r="AZ111" i="57"/>
  <c r="AY122" i="57"/>
  <c r="AZ107" i="57"/>
  <c r="P120" i="43"/>
  <c r="D130" i="1" l="1"/>
  <c r="D91" i="46"/>
  <c r="C137" i="46"/>
  <c r="D91" i="42"/>
  <c r="C79" i="40"/>
  <c r="D148" i="40" s="1"/>
  <c r="D328" i="33" s="1"/>
  <c r="D341" i="33" s="1"/>
  <c r="C79" i="32"/>
  <c r="D148" i="32" s="1"/>
  <c r="D324" i="33" s="1"/>
  <c r="D337" i="33" s="1"/>
  <c r="D91" i="40"/>
  <c r="C131" i="40"/>
  <c r="C72" i="59" s="1"/>
  <c r="D71" i="59"/>
  <c r="D136" i="46"/>
  <c r="C79" i="49"/>
  <c r="D148" i="49" s="1"/>
  <c r="D334" i="33" s="1"/>
  <c r="D347" i="33" s="1"/>
  <c r="C131" i="49"/>
  <c r="B141" i="49" s="1"/>
  <c r="C131" i="42"/>
  <c r="C140" i="42" s="1"/>
  <c r="D136" i="42"/>
  <c r="D91" i="32"/>
  <c r="D395" i="33"/>
  <c r="D410" i="33" s="1"/>
  <c r="C137" i="32"/>
  <c r="D132" i="1"/>
  <c r="D133" i="1" s="1"/>
  <c r="D134" i="1" s="1"/>
  <c r="D136" i="1" s="1"/>
  <c r="D89" i="1"/>
  <c r="C129" i="1"/>
  <c r="C131" i="1" s="1"/>
  <c r="D90" i="1"/>
  <c r="D91" i="1" s="1"/>
  <c r="D47" i="61"/>
  <c r="D61" i="61" s="1"/>
  <c r="D91" i="41"/>
  <c r="C131" i="41"/>
  <c r="B141" i="41" s="1"/>
  <c r="D93" i="43"/>
  <c r="D94" i="43" s="1"/>
  <c r="F42" i="62" s="1"/>
  <c r="C79" i="43"/>
  <c r="D148" i="43" s="1"/>
  <c r="D327" i="33" s="1"/>
  <c r="D340" i="33" s="1"/>
  <c r="D375" i="33"/>
  <c r="D53" i="59"/>
  <c r="D338" i="33"/>
  <c r="D346" i="33"/>
  <c r="D52" i="59"/>
  <c r="D344" i="33"/>
  <c r="D339" i="33"/>
  <c r="D54" i="59"/>
  <c r="D345" i="33"/>
  <c r="C131" i="43"/>
  <c r="B141" i="43" s="1"/>
  <c r="E102" i="48"/>
  <c r="E102" i="42"/>
  <c r="E71" i="42" s="1"/>
  <c r="E102" i="45"/>
  <c r="E71" i="45" s="1"/>
  <c r="E102" i="46"/>
  <c r="E102" i="49"/>
  <c r="E102" i="47"/>
  <c r="E102" i="40"/>
  <c r="E102" i="44"/>
  <c r="E102" i="43"/>
  <c r="E71" i="43" s="1"/>
  <c r="E102" i="41"/>
  <c r="E102" i="32"/>
  <c r="E71" i="32" s="1"/>
  <c r="E305" i="51"/>
  <c r="E309" i="51" s="1"/>
  <c r="B141" i="47"/>
  <c r="C140" i="47"/>
  <c r="E121" i="46"/>
  <c r="E124" i="46"/>
  <c r="E115" i="46"/>
  <c r="E262" i="33" s="1"/>
  <c r="E121" i="49"/>
  <c r="E124" i="49"/>
  <c r="E124" i="47"/>
  <c r="E121" i="47"/>
  <c r="E115" i="47"/>
  <c r="E263" i="33" s="1"/>
  <c r="E119" i="1"/>
  <c r="E114" i="1"/>
  <c r="E103" i="1" s="1"/>
  <c r="G8" i="62" s="1"/>
  <c r="D136" i="45"/>
  <c r="C79" i="45"/>
  <c r="D148" i="45" s="1"/>
  <c r="D330" i="33" s="1"/>
  <c r="E115" i="42"/>
  <c r="E257" i="33" s="1"/>
  <c r="E115" i="45"/>
  <c r="E261" i="33" s="1"/>
  <c r="D136" i="44"/>
  <c r="C79" i="44"/>
  <c r="D148" i="44" s="1"/>
  <c r="D329" i="33" s="1"/>
  <c r="E115" i="32"/>
  <c r="E255" i="33" s="1"/>
  <c r="E115" i="43"/>
  <c r="E258" i="33" s="1"/>
  <c r="E121" i="48"/>
  <c r="E124" i="48"/>
  <c r="E115" i="48"/>
  <c r="E264" i="33" s="1"/>
  <c r="E304" i="51"/>
  <c r="C140" i="32"/>
  <c r="B141" i="32"/>
  <c r="E115" i="49"/>
  <c r="E265" i="33" s="1"/>
  <c r="E124" i="41"/>
  <c r="E121" i="41"/>
  <c r="E115" i="41"/>
  <c r="E256" i="33" s="1"/>
  <c r="B141" i="48"/>
  <c r="C140" i="48"/>
  <c r="C131" i="45"/>
  <c r="C137" i="45"/>
  <c r="D91" i="45"/>
  <c r="D93" i="45"/>
  <c r="D94" i="45" s="1"/>
  <c r="F45" i="62" s="1"/>
  <c r="E121" i="42"/>
  <c r="E124" i="42"/>
  <c r="E115" i="40"/>
  <c r="E259" i="33" s="1"/>
  <c r="E121" i="40"/>
  <c r="E124" i="40"/>
  <c r="E124" i="45"/>
  <c r="E121" i="45"/>
  <c r="B141" i="46"/>
  <c r="C140" i="46"/>
  <c r="E115" i="44"/>
  <c r="E260" i="33" s="1"/>
  <c r="E121" i="44"/>
  <c r="E124" i="44"/>
  <c r="D93" i="44"/>
  <c r="D94" i="44" s="1"/>
  <c r="F44" i="62" s="1"/>
  <c r="D91" i="44"/>
  <c r="C137" i="44"/>
  <c r="C131" i="44"/>
  <c r="E124" i="32"/>
  <c r="E121" i="32"/>
  <c r="E121" i="43"/>
  <c r="E124" i="43"/>
  <c r="E302" i="51"/>
  <c r="AY129" i="57"/>
  <c r="AY144" i="57" s="1"/>
  <c r="AZ122" i="57"/>
  <c r="Q75" i="55"/>
  <c r="Q113" i="40" s="1"/>
  <c r="BA107" i="57"/>
  <c r="AZ127" i="57"/>
  <c r="Q80" i="55"/>
  <c r="Q113" i="48" s="1"/>
  <c r="BA112" i="57"/>
  <c r="BB67" i="57"/>
  <c r="BC66" i="57"/>
  <c r="AZ121" i="57"/>
  <c r="Q74" i="55"/>
  <c r="Q113" i="43" s="1"/>
  <c r="BA106" i="57"/>
  <c r="DB22" i="57"/>
  <c r="DB3" i="57" s="1"/>
  <c r="AK190" i="33" s="1"/>
  <c r="AK202" i="33" s="1"/>
  <c r="AK98" i="33" s="1"/>
  <c r="AK31" i="1"/>
  <c r="AL40" i="1"/>
  <c r="AZ119" i="57"/>
  <c r="Q72" i="55"/>
  <c r="Q113" i="41" s="1"/>
  <c r="BA104" i="57"/>
  <c r="Q120" i="44"/>
  <c r="BB124" i="57"/>
  <c r="R77" i="55"/>
  <c r="R113" i="45" s="1"/>
  <c r="BC109" i="57"/>
  <c r="BI117" i="57"/>
  <c r="BJ102" i="57"/>
  <c r="Q120" i="32"/>
  <c r="Q120" i="49"/>
  <c r="AZ126" i="57"/>
  <c r="Q79" i="55"/>
  <c r="Q113" i="47" s="1"/>
  <c r="BA111" i="57"/>
  <c r="AZ120" i="57"/>
  <c r="Q73" i="55"/>
  <c r="Q113" i="42" s="1"/>
  <c r="BA105" i="57"/>
  <c r="P145" i="33"/>
  <c r="P143" i="33"/>
  <c r="Q148" i="33"/>
  <c r="R149" i="33"/>
  <c r="P146" i="33"/>
  <c r="P150" i="33"/>
  <c r="P144" i="33"/>
  <c r="BA123" i="57"/>
  <c r="BB108" i="57"/>
  <c r="P151" i="33"/>
  <c r="U113" i="1"/>
  <c r="BD125" i="57"/>
  <c r="BE110" i="57"/>
  <c r="S78" i="55"/>
  <c r="S113" i="46" s="1"/>
  <c r="BA118" i="57"/>
  <c r="BB103" i="57"/>
  <c r="BA128" i="57"/>
  <c r="BB113" i="57"/>
  <c r="C140" i="43" l="1"/>
  <c r="F133" i="51"/>
  <c r="B133" i="51" s="1"/>
  <c r="C79" i="1"/>
  <c r="D148" i="1" s="1"/>
  <c r="D323" i="33" s="1"/>
  <c r="D336" i="33" s="1"/>
  <c r="C140" i="49"/>
  <c r="C140" i="40"/>
  <c r="B141" i="40"/>
  <c r="B141" i="42"/>
  <c r="C137" i="1"/>
  <c r="D408" i="33"/>
  <c r="D78" i="59" s="1"/>
  <c r="D93" i="1"/>
  <c r="D94" i="1" s="1"/>
  <c r="F38" i="62" s="1"/>
  <c r="F50" i="62" s="1"/>
  <c r="D411" i="33"/>
  <c r="D81" i="59" s="1"/>
  <c r="D409" i="33"/>
  <c r="D79" i="59" s="1"/>
  <c r="C140" i="41"/>
  <c r="D69" i="59"/>
  <c r="D80" i="59"/>
  <c r="D343" i="33"/>
  <c r="D342" i="33"/>
  <c r="E102" i="1"/>
  <c r="E86" i="43"/>
  <c r="E159" i="33"/>
  <c r="E414" i="51"/>
  <c r="E136" i="61"/>
  <c r="E150" i="61" s="1"/>
  <c r="E70" i="32"/>
  <c r="E156" i="33"/>
  <c r="E86" i="32"/>
  <c r="E86" i="44"/>
  <c r="E161" i="33"/>
  <c r="E101" i="44"/>
  <c r="E215" i="33" s="1"/>
  <c r="E66" i="44"/>
  <c r="E67" i="44" s="1"/>
  <c r="E116" i="44"/>
  <c r="E290" i="33" s="1"/>
  <c r="E86" i="45"/>
  <c r="E162" i="33"/>
  <c r="E86" i="40"/>
  <c r="E160" i="33"/>
  <c r="E101" i="40"/>
  <c r="E214" i="33" s="1"/>
  <c r="E66" i="40"/>
  <c r="E67" i="40" s="1"/>
  <c r="E116" i="40"/>
  <c r="E289" i="33" s="1"/>
  <c r="E274" i="33" s="1"/>
  <c r="E416" i="51"/>
  <c r="E70" i="42"/>
  <c r="E138" i="61"/>
  <c r="E152" i="61" s="1"/>
  <c r="C140" i="45"/>
  <c r="B141" i="45"/>
  <c r="E66" i="49"/>
  <c r="E67" i="49" s="1"/>
  <c r="E101" i="49"/>
  <c r="E220" i="33" s="1"/>
  <c r="E116" i="49"/>
  <c r="E295" i="33" s="1"/>
  <c r="E280" i="33" s="1"/>
  <c r="E308" i="51"/>
  <c r="E310" i="51" s="1"/>
  <c r="E306" i="51"/>
  <c r="E86" i="48"/>
  <c r="E165" i="33"/>
  <c r="E66" i="43"/>
  <c r="E67" i="43" s="1"/>
  <c r="E101" i="43"/>
  <c r="E213" i="33" s="1"/>
  <c r="E116" i="43"/>
  <c r="E288" i="33" s="1"/>
  <c r="E101" i="47"/>
  <c r="E218" i="33" s="1"/>
  <c r="E66" i="47"/>
  <c r="E67" i="47" s="1"/>
  <c r="E116" i="47"/>
  <c r="E293" i="33" s="1"/>
  <c r="E278" i="33" s="1"/>
  <c r="E86" i="47"/>
  <c r="E164" i="33"/>
  <c r="E101" i="46"/>
  <c r="E217" i="33" s="1"/>
  <c r="E66" i="46"/>
  <c r="E67" i="46" s="1"/>
  <c r="E116" i="46"/>
  <c r="E292" i="33" s="1"/>
  <c r="E86" i="46"/>
  <c r="E163" i="33"/>
  <c r="E71" i="47"/>
  <c r="E71" i="49"/>
  <c r="E70" i="43"/>
  <c r="E139" i="61"/>
  <c r="E153" i="61" s="1"/>
  <c r="E417" i="51"/>
  <c r="B141" i="1"/>
  <c r="C70" i="59"/>
  <c r="F132" i="51"/>
  <c r="B132" i="51" s="1"/>
  <c r="C140" i="1"/>
  <c r="B141" i="44"/>
  <c r="C140" i="44"/>
  <c r="F134" i="51"/>
  <c r="B134" i="51" s="1"/>
  <c r="E70" i="45"/>
  <c r="E142" i="61"/>
  <c r="E156" i="61" s="1"/>
  <c r="E420" i="51"/>
  <c r="E86" i="42"/>
  <c r="E158" i="33"/>
  <c r="E66" i="41"/>
  <c r="E67" i="41" s="1"/>
  <c r="E101" i="41"/>
  <c r="E211" i="33" s="1"/>
  <c r="E116" i="41"/>
  <c r="E286" i="33" s="1"/>
  <c r="E157" i="33"/>
  <c r="E86" i="41"/>
  <c r="E101" i="48"/>
  <c r="E219" i="33" s="1"/>
  <c r="E66" i="48"/>
  <c r="E67" i="48" s="1"/>
  <c r="E116" i="48"/>
  <c r="E294" i="33" s="1"/>
  <c r="E66" i="32"/>
  <c r="E67" i="32" s="1"/>
  <c r="E101" i="32"/>
  <c r="E210" i="33" s="1"/>
  <c r="E116" i="32"/>
  <c r="E285" i="33" s="1"/>
  <c r="E101" i="45"/>
  <c r="E216" i="33" s="1"/>
  <c r="E66" i="45"/>
  <c r="E67" i="45" s="1"/>
  <c r="E116" i="45"/>
  <c r="E291" i="33" s="1"/>
  <c r="E66" i="42"/>
  <c r="E67" i="42" s="1"/>
  <c r="E101" i="42"/>
  <c r="E212" i="33" s="1"/>
  <c r="E116" i="42"/>
  <c r="E287" i="33" s="1"/>
  <c r="E206" i="33"/>
  <c r="E115" i="1"/>
  <c r="E254" i="33" s="1"/>
  <c r="E124" i="1"/>
  <c r="E121" i="1"/>
  <c r="E124" i="33" s="1"/>
  <c r="E166" i="33"/>
  <c r="E86" i="49"/>
  <c r="E71" i="44"/>
  <c r="E71" i="40"/>
  <c r="E71" i="41"/>
  <c r="E71" i="48"/>
  <c r="E71" i="46"/>
  <c r="AZ129" i="57"/>
  <c r="AZ144" i="57" s="1"/>
  <c r="P183" i="33"/>
  <c r="P112" i="33" s="1"/>
  <c r="BB128" i="57"/>
  <c r="R81" i="55"/>
  <c r="R113" i="49" s="1"/>
  <c r="BC113" i="57"/>
  <c r="S120" i="46"/>
  <c r="BE125" i="57"/>
  <c r="BF110" i="57"/>
  <c r="U120" i="1"/>
  <c r="BB123" i="57"/>
  <c r="R76" i="55"/>
  <c r="R113" i="44" s="1"/>
  <c r="BC108" i="57"/>
  <c r="BA120" i="57"/>
  <c r="BB105" i="57"/>
  <c r="Q120" i="47"/>
  <c r="Q142" i="33"/>
  <c r="R120" i="45"/>
  <c r="BA119" i="57"/>
  <c r="BB104" i="57"/>
  <c r="DC22" i="57"/>
  <c r="DC3" i="57" s="1"/>
  <c r="AL190" i="33" s="1"/>
  <c r="AL202" i="33" s="1"/>
  <c r="AL98" i="33" s="1"/>
  <c r="AL31" i="1"/>
  <c r="AM40" i="1"/>
  <c r="BA121" i="57"/>
  <c r="BB106" i="57"/>
  <c r="Q120" i="48"/>
  <c r="BA122" i="57"/>
  <c r="BB107" i="57"/>
  <c r="BB118" i="57"/>
  <c r="R71" i="55"/>
  <c r="R113" i="32" s="1"/>
  <c r="BC103" i="57"/>
  <c r="Q120" i="42"/>
  <c r="BA126" i="57"/>
  <c r="BB111" i="57"/>
  <c r="Q152" i="33"/>
  <c r="BK102" i="57"/>
  <c r="BJ117" i="57"/>
  <c r="V70" i="55"/>
  <c r="BC124" i="57"/>
  <c r="BD109" i="57"/>
  <c r="Q147" i="33"/>
  <c r="Q120" i="41"/>
  <c r="Q120" i="43"/>
  <c r="BC67" i="57"/>
  <c r="BD66" i="57"/>
  <c r="BA127" i="57"/>
  <c r="BB112" i="57"/>
  <c r="Q120" i="40"/>
  <c r="D157" i="1" l="1"/>
  <c r="D366" i="33"/>
  <c r="D376" i="33" s="1"/>
  <c r="E101" i="33"/>
  <c r="E302" i="33"/>
  <c r="E300" i="33"/>
  <c r="E301" i="33"/>
  <c r="E247" i="33"/>
  <c r="E307" i="33"/>
  <c r="E303" i="33"/>
  <c r="E244" i="33"/>
  <c r="E246" i="33"/>
  <c r="E305" i="33"/>
  <c r="E240" i="33"/>
  <c r="E243" i="33"/>
  <c r="E250" i="33"/>
  <c r="E227" i="33"/>
  <c r="E306" i="33"/>
  <c r="E309" i="33"/>
  <c r="E234" i="33"/>
  <c r="E241" i="33"/>
  <c r="E242" i="33"/>
  <c r="E248" i="33"/>
  <c r="E308" i="33"/>
  <c r="E249" i="33"/>
  <c r="E310" i="33"/>
  <c r="E304" i="33"/>
  <c r="E245" i="33"/>
  <c r="E230" i="33"/>
  <c r="E277" i="33"/>
  <c r="E273" i="33"/>
  <c r="E275" i="33"/>
  <c r="E231" i="33"/>
  <c r="E225" i="33"/>
  <c r="E228" i="33"/>
  <c r="E71" i="1"/>
  <c r="E56" i="33" s="1"/>
  <c r="BK117" i="57"/>
  <c r="BL102" i="57"/>
  <c r="W70" i="55"/>
  <c r="W113" i="1" s="1"/>
  <c r="W120" i="1" s="1"/>
  <c r="W141" i="33" s="1"/>
  <c r="E86" i="1"/>
  <c r="E50" i="33" s="1"/>
  <c r="E155" i="33"/>
  <c r="E70" i="49"/>
  <c r="E424" i="51"/>
  <c r="E146" i="61"/>
  <c r="E160" i="61" s="1"/>
  <c r="E272" i="33"/>
  <c r="E270" i="33"/>
  <c r="E271" i="33"/>
  <c r="E233" i="33"/>
  <c r="E229" i="33"/>
  <c r="E421" i="51"/>
  <c r="E70" i="46"/>
  <c r="E143" i="61"/>
  <c r="E157" i="61" s="1"/>
  <c r="E423" i="51"/>
  <c r="E145" i="61"/>
  <c r="E159" i="61" s="1"/>
  <c r="E70" i="48"/>
  <c r="E70" i="41"/>
  <c r="E137" i="61"/>
  <c r="E151" i="61" s="1"/>
  <c r="E415" i="51"/>
  <c r="E70" i="40"/>
  <c r="E140" i="61"/>
  <c r="E154" i="61" s="1"/>
  <c r="E418" i="51"/>
  <c r="E419" i="51"/>
  <c r="E141" i="61"/>
  <c r="E155" i="61" s="1"/>
  <c r="E70" i="44"/>
  <c r="E66" i="1"/>
  <c r="E67" i="1" s="1"/>
  <c r="E45" i="33" s="1"/>
  <c r="E101" i="1"/>
  <c r="E209" i="33" s="1"/>
  <c r="E116" i="1"/>
  <c r="E284" i="33" s="1"/>
  <c r="E70" i="47"/>
  <c r="E422" i="51"/>
  <c r="E144" i="61"/>
  <c r="E158" i="61" s="1"/>
  <c r="E347" i="51"/>
  <c r="E351" i="51"/>
  <c r="E354" i="51"/>
  <c r="E349" i="51"/>
  <c r="E345" i="51"/>
  <c r="E348" i="51"/>
  <c r="E352" i="51"/>
  <c r="E344" i="51"/>
  <c r="E346" i="51"/>
  <c r="E353" i="51"/>
  <c r="E355" i="51"/>
  <c r="E350" i="51"/>
  <c r="E226" i="33"/>
  <c r="E276" i="33"/>
  <c r="E279" i="33"/>
  <c r="E232" i="33"/>
  <c r="E235" i="33"/>
  <c r="BA129" i="57"/>
  <c r="BA144" i="57" s="1"/>
  <c r="BB127" i="57"/>
  <c r="R80" i="55"/>
  <c r="R113" i="48" s="1"/>
  <c r="BC112" i="57"/>
  <c r="BD67" i="57"/>
  <c r="BE66" i="57"/>
  <c r="Q143" i="33"/>
  <c r="Q146" i="33"/>
  <c r="Q145" i="33"/>
  <c r="BD124" i="57"/>
  <c r="S77" i="55"/>
  <c r="S113" i="45" s="1"/>
  <c r="BE109" i="57"/>
  <c r="V113" i="1"/>
  <c r="BB126" i="57"/>
  <c r="R79" i="55"/>
  <c r="R113" i="47" s="1"/>
  <c r="BC111" i="57"/>
  <c r="BC118" i="57"/>
  <c r="BD103" i="57"/>
  <c r="BB122" i="57"/>
  <c r="R75" i="55"/>
  <c r="R113" i="40" s="1"/>
  <c r="BC107" i="57"/>
  <c r="BB121" i="57"/>
  <c r="R74" i="55"/>
  <c r="R113" i="43" s="1"/>
  <c r="BC106" i="57"/>
  <c r="DD22" i="57"/>
  <c r="DD3" i="57" s="1"/>
  <c r="AM190" i="33" s="1"/>
  <c r="AM202" i="33" s="1"/>
  <c r="AM98" i="33" s="1"/>
  <c r="AM31" i="1"/>
  <c r="AN40" i="1"/>
  <c r="BB119" i="57"/>
  <c r="R72" i="55"/>
  <c r="R113" i="41" s="1"/>
  <c r="BC104" i="57"/>
  <c r="Q150" i="33"/>
  <c r="BC123" i="57"/>
  <c r="BD108" i="57"/>
  <c r="U141" i="33"/>
  <c r="BF125" i="57"/>
  <c r="BG110" i="57"/>
  <c r="T78" i="55"/>
  <c r="T113" i="46" s="1"/>
  <c r="S149" i="33"/>
  <c r="R120" i="49"/>
  <c r="Q144" i="33"/>
  <c r="R120" i="32"/>
  <c r="Q151" i="33"/>
  <c r="R148" i="33"/>
  <c r="BB120" i="57"/>
  <c r="R73" i="55"/>
  <c r="R113" i="42" s="1"/>
  <c r="BC105" i="57"/>
  <c r="R120" i="44"/>
  <c r="BC128" i="57"/>
  <c r="BD113" i="57"/>
  <c r="D9" i="59" l="1"/>
  <c r="D10" i="59" s="1"/>
  <c r="F15" i="59" s="1"/>
  <c r="E413" i="51"/>
  <c r="E425" i="51" s="1"/>
  <c r="E135" i="61"/>
  <c r="E147" i="61" s="1"/>
  <c r="E161" i="61" s="1"/>
  <c r="E70" i="1"/>
  <c r="E5" i="59" s="1"/>
  <c r="E224" i="33"/>
  <c r="BM102" i="57"/>
  <c r="X70" i="55"/>
  <c r="X113" i="1" s="1"/>
  <c r="X120" i="1" s="1"/>
  <c r="X141" i="33" s="1"/>
  <c r="E48" i="59"/>
  <c r="E296" i="33"/>
  <c r="E299" i="33"/>
  <c r="E239" i="33"/>
  <c r="E167" i="33"/>
  <c r="E184" i="33"/>
  <c r="E103" i="61"/>
  <c r="E117" i="61" s="1"/>
  <c r="E56" i="59"/>
  <c r="E57" i="33"/>
  <c r="E64" i="33"/>
  <c r="E269" i="33"/>
  <c r="BB129" i="57"/>
  <c r="BB144" i="57" s="1"/>
  <c r="Q183" i="33"/>
  <c r="Q112" i="33" s="1"/>
  <c r="BC120" i="57"/>
  <c r="BD105" i="57"/>
  <c r="R152" i="33"/>
  <c r="BG125" i="57"/>
  <c r="BH110" i="57"/>
  <c r="BD123" i="57"/>
  <c r="BE108" i="57"/>
  <c r="S76" i="55"/>
  <c r="S113" i="44" s="1"/>
  <c r="R120" i="41"/>
  <c r="DE22" i="57"/>
  <c r="DE3" i="57" s="1"/>
  <c r="AN190" i="33" s="1"/>
  <c r="AN202" i="33" s="1"/>
  <c r="AN98" i="33" s="1"/>
  <c r="AN31" i="1"/>
  <c r="AO40" i="1"/>
  <c r="BC121" i="57"/>
  <c r="BD106" i="57"/>
  <c r="R120" i="40"/>
  <c r="BD118" i="57"/>
  <c r="S71" i="55"/>
  <c r="S113" i="32" s="1"/>
  <c r="BE103" i="57"/>
  <c r="BC126" i="57"/>
  <c r="BD111" i="57"/>
  <c r="S120" i="45"/>
  <c r="BE67" i="57"/>
  <c r="BF66" i="57"/>
  <c r="BC127" i="57"/>
  <c r="BD112" i="57"/>
  <c r="BD128" i="57"/>
  <c r="S81" i="55"/>
  <c r="S113" i="49" s="1"/>
  <c r="BE113" i="57"/>
  <c r="R147" i="33"/>
  <c r="R120" i="42"/>
  <c r="R142" i="33"/>
  <c r="T120" i="46"/>
  <c r="BC119" i="57"/>
  <c r="BD104" i="57"/>
  <c r="R120" i="43"/>
  <c r="BC122" i="57"/>
  <c r="BD107" i="57"/>
  <c r="R120" i="47"/>
  <c r="V120" i="1"/>
  <c r="BE124" i="57"/>
  <c r="BF109" i="57"/>
  <c r="R120" i="48"/>
  <c r="E149" i="61" l="1"/>
  <c r="D11" i="59"/>
  <c r="H17" i="59" s="1"/>
  <c r="H19" i="59"/>
  <c r="E281" i="33"/>
  <c r="E236" i="33"/>
  <c r="E251" i="33"/>
  <c r="E311" i="33"/>
  <c r="Y70" i="55"/>
  <c r="Y113" i="1" s="1"/>
  <c r="Y120" i="1" s="1"/>
  <c r="Y141" i="33" s="1"/>
  <c r="BN102" i="57"/>
  <c r="BC129" i="57"/>
  <c r="BC144" i="57" s="1"/>
  <c r="E55" i="59"/>
  <c r="F59" i="33"/>
  <c r="E55" i="33"/>
  <c r="E61" i="59"/>
  <c r="E65" i="33"/>
  <c r="E57" i="59"/>
  <c r="J85" i="51"/>
  <c r="E186" i="33"/>
  <c r="E185" i="33"/>
  <c r="E113" i="33"/>
  <c r="BF124" i="57"/>
  <c r="T77" i="55"/>
  <c r="T113" i="45" s="1"/>
  <c r="BG109" i="57"/>
  <c r="BD122" i="57"/>
  <c r="S75" i="55"/>
  <c r="S113" i="40" s="1"/>
  <c r="BE107" i="57"/>
  <c r="BD119" i="57"/>
  <c r="BE104" i="57"/>
  <c r="S72" i="55"/>
  <c r="S113" i="41" s="1"/>
  <c r="T149" i="33"/>
  <c r="R144" i="33"/>
  <c r="BE128" i="57"/>
  <c r="BF113" i="57"/>
  <c r="BD127" i="57"/>
  <c r="S80" i="55"/>
  <c r="S113" i="48" s="1"/>
  <c r="BE112" i="57"/>
  <c r="BF67" i="57"/>
  <c r="BG66" i="57"/>
  <c r="BD126" i="57"/>
  <c r="BE111" i="57"/>
  <c r="S79" i="55"/>
  <c r="S113" i="47" s="1"/>
  <c r="BE118" i="57"/>
  <c r="BF103" i="57"/>
  <c r="R146" i="33"/>
  <c r="S120" i="44"/>
  <c r="R151" i="33"/>
  <c r="V141" i="33"/>
  <c r="R150" i="33"/>
  <c r="R145" i="33"/>
  <c r="S120" i="49"/>
  <c r="S148" i="33"/>
  <c r="S120" i="32"/>
  <c r="BD121" i="57"/>
  <c r="S74" i="55"/>
  <c r="S113" i="43" s="1"/>
  <c r="BE106" i="57"/>
  <c r="DF22" i="57"/>
  <c r="DF3" i="57" s="1"/>
  <c r="AO190" i="33" s="1"/>
  <c r="AO202" i="33" s="1"/>
  <c r="AO98" i="33" s="1"/>
  <c r="AO31" i="1"/>
  <c r="AP40" i="1"/>
  <c r="R143" i="33"/>
  <c r="BE123" i="57"/>
  <c r="BF108" i="57"/>
  <c r="BH125" i="57"/>
  <c r="BI110" i="57"/>
  <c r="U78" i="55"/>
  <c r="U113" i="46" s="1"/>
  <c r="BD120" i="57"/>
  <c r="S73" i="55"/>
  <c r="S113" i="42" s="1"/>
  <c r="BE105" i="57"/>
  <c r="D74" i="59" l="1"/>
  <c r="E106" i="33"/>
  <c r="E107" i="33"/>
  <c r="E119" i="33"/>
  <c r="E114" i="33"/>
  <c r="F84" i="33"/>
  <c r="F91" i="33" s="1"/>
  <c r="Z70" i="55"/>
  <c r="Z113" i="1" s="1"/>
  <c r="Z120" i="1" s="1"/>
  <c r="Z141" i="33" s="1"/>
  <c r="BO102" i="57"/>
  <c r="E71" i="33"/>
  <c r="G61" i="33"/>
  <c r="F60" i="33"/>
  <c r="BD129" i="57"/>
  <c r="BD144" i="57" s="1"/>
  <c r="R183" i="33"/>
  <c r="R112" i="33" s="1"/>
  <c r="BE120" i="57"/>
  <c r="BF105" i="57"/>
  <c r="S120" i="42"/>
  <c r="U120" i="46"/>
  <c r="S120" i="43"/>
  <c r="BF118" i="57"/>
  <c r="BG103" i="57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 i="57"/>
  <c r="BI125" i="57"/>
  <c r="BJ110" i="57"/>
  <c r="BF123" i="57"/>
  <c r="T76" i="55"/>
  <c r="T113" i="44" s="1"/>
  <c r="BG108" i="57"/>
  <c r="DG22" i="57"/>
  <c r="DG3" i="57" s="1"/>
  <c r="AP190" i="33" s="1"/>
  <c r="AP202" i="33" s="1"/>
  <c r="AP98" i="33" s="1"/>
  <c r="AP31" i="1"/>
  <c r="AQ40" i="1"/>
  <c r="BE121" i="57"/>
  <c r="BF106" i="57"/>
  <c r="S142" i="33"/>
  <c r="S152" i="33"/>
  <c r="S147" i="33"/>
  <c r="BE126" i="57"/>
  <c r="BF111" i="57"/>
  <c r="BG67" i="57"/>
  <c r="BH66" i="57"/>
  <c r="BE127" i="57"/>
  <c r="BF112" i="57"/>
  <c r="BE119" i="57"/>
  <c r="BF104" i="57"/>
  <c r="BE122" i="57"/>
  <c r="BF107" i="57"/>
  <c r="T120" i="45"/>
  <c r="F9" i="55" l="1"/>
  <c r="F107" i="43" s="1"/>
  <c r="F106" i="43" s="1"/>
  <c r="F109" i="43" s="1"/>
  <c r="AA70" i="55"/>
  <c r="AA113" i="1" s="1"/>
  <c r="AA120" i="1" s="1"/>
  <c r="AA141" i="33" s="1"/>
  <c r="BP102" i="57"/>
  <c r="F4" i="56"/>
  <c r="F58" i="59"/>
  <c r="E63" i="59"/>
  <c r="E70" i="33"/>
  <c r="G56" i="62" s="1"/>
  <c r="H62" i="33"/>
  <c r="G59" i="59"/>
  <c r="BE129" i="57"/>
  <c r="BE144" i="57" s="1"/>
  <c r="T148" i="33"/>
  <c r="BF121" i="57"/>
  <c r="T74" i="55"/>
  <c r="T113" i="43" s="1"/>
  <c r="BG106" i="57"/>
  <c r="DH22" i="57"/>
  <c r="DH3" i="57" s="1"/>
  <c r="AQ190" i="33" s="1"/>
  <c r="AQ202" i="33" s="1"/>
  <c r="AQ98" i="33" s="1"/>
  <c r="AQ31" i="1"/>
  <c r="AR40" i="1"/>
  <c r="BG123" i="57"/>
  <c r="BH108" i="57"/>
  <c r="BH124" i="57"/>
  <c r="U77" i="55"/>
  <c r="U113" i="45" s="1"/>
  <c r="BI109" i="57"/>
  <c r="T120" i="49"/>
  <c r="T120" i="32"/>
  <c r="S145" i="33"/>
  <c r="U149" i="33"/>
  <c r="BF120" i="57"/>
  <c r="BG105" i="57"/>
  <c r="T73" i="55"/>
  <c r="T113" i="42" s="1"/>
  <c r="BF122" i="57"/>
  <c r="T75" i="55"/>
  <c r="T113" i="40" s="1"/>
  <c r="BG107" i="57"/>
  <c r="BF119" i="57"/>
  <c r="T72" i="55"/>
  <c r="T113" i="41" s="1"/>
  <c r="BG104" i="57"/>
  <c r="BF127" i="57"/>
  <c r="T80" i="55"/>
  <c r="T113" i="48" s="1"/>
  <c r="BG112" i="57"/>
  <c r="BH67" i="57"/>
  <c r="BI66" i="57"/>
  <c r="BF126" i="57"/>
  <c r="T79" i="55"/>
  <c r="T113" i="47" s="1"/>
  <c r="BG111" i="57"/>
  <c r="T120" i="44"/>
  <c r="BJ125" i="57"/>
  <c r="BK110" i="57"/>
  <c r="V78" i="55"/>
  <c r="V113" i="46" s="1"/>
  <c r="S146" i="33"/>
  <c r="S143" i="33"/>
  <c r="BG128" i="57"/>
  <c r="BH113" i="57"/>
  <c r="S151" i="33"/>
  <c r="S150" i="33"/>
  <c r="BG118" i="57"/>
  <c r="BH103" i="57"/>
  <c r="S144" i="33"/>
  <c r="F107" i="45" l="1"/>
  <c r="F106" i="45" s="1"/>
  <c r="F109" i="45" s="1"/>
  <c r="F107" i="32"/>
  <c r="F106" i="32" s="1"/>
  <c r="F109" i="32" s="1"/>
  <c r="F107" i="1"/>
  <c r="F106" i="1" s="1"/>
  <c r="F107" i="42"/>
  <c r="F106" i="42" s="1"/>
  <c r="F109" i="42" s="1"/>
  <c r="F107" i="41"/>
  <c r="F106" i="41" s="1"/>
  <c r="F109" i="41" s="1"/>
  <c r="F8" i="55"/>
  <c r="F83" i="33" s="1"/>
  <c r="H60" i="59"/>
  <c r="F107" i="44"/>
  <c r="F106" i="44" s="1"/>
  <c r="F109" i="44" s="1"/>
  <c r="F107" i="49"/>
  <c r="F106" i="49" s="1"/>
  <c r="F109" i="49" s="1"/>
  <c r="F107" i="48"/>
  <c r="F106" i="48" s="1"/>
  <c r="F109" i="48" s="1"/>
  <c r="F107" i="47"/>
  <c r="F106" i="47" s="1"/>
  <c r="F109" i="47" s="1"/>
  <c r="F107" i="46"/>
  <c r="F106" i="46" s="1"/>
  <c r="F109" i="46" s="1"/>
  <c r="F107" i="40"/>
  <c r="F106" i="40" s="1"/>
  <c r="F109" i="40" s="1"/>
  <c r="AB70" i="55"/>
  <c r="AB113" i="1" s="1"/>
  <c r="AB120" i="1" s="1"/>
  <c r="AB141" i="33" s="1"/>
  <c r="BQ102" i="57"/>
  <c r="BK125" i="57"/>
  <c r="W78" i="55"/>
  <c r="W113" i="46" s="1"/>
  <c r="W120" i="46" s="1"/>
  <c r="W149" i="33" s="1"/>
  <c r="BL110" i="57"/>
  <c r="E81" i="47"/>
  <c r="E62" i="47" s="1"/>
  <c r="E63" i="47" s="1"/>
  <c r="G76" i="62" s="1"/>
  <c r="E81" i="45"/>
  <c r="E62" i="45" s="1"/>
  <c r="E63" i="45" s="1"/>
  <c r="G74" i="62" s="1"/>
  <c r="E81" i="44"/>
  <c r="E62" i="44" s="1"/>
  <c r="E63" i="44" s="1"/>
  <c r="G73" i="62" s="1"/>
  <c r="E81" i="1"/>
  <c r="E62" i="1" s="1"/>
  <c r="E63" i="1" s="1"/>
  <c r="G67" i="62" s="1"/>
  <c r="E369" i="33"/>
  <c r="E81" i="46"/>
  <c r="E62" i="46" s="1"/>
  <c r="E63" i="46" s="1"/>
  <c r="G75" i="62" s="1"/>
  <c r="E62" i="59"/>
  <c r="E3" i="56"/>
  <c r="F72" i="33"/>
  <c r="E81" i="40"/>
  <c r="E62" i="40" s="1"/>
  <c r="E63" i="40" s="1"/>
  <c r="G72" i="62" s="1"/>
  <c r="E81" i="32"/>
  <c r="E62" i="32" s="1"/>
  <c r="E63" i="32" s="1"/>
  <c r="G68" i="62" s="1"/>
  <c r="E81" i="41"/>
  <c r="E62" i="41" s="1"/>
  <c r="E63" i="41" s="1"/>
  <c r="G69" i="62" s="1"/>
  <c r="E81" i="49"/>
  <c r="E62" i="49" s="1"/>
  <c r="E63" i="49" s="1"/>
  <c r="G78" i="62" s="1"/>
  <c r="E81" i="43"/>
  <c r="E62" i="43" s="1"/>
  <c r="E63" i="43" s="1"/>
  <c r="G71" i="62" s="1"/>
  <c r="E81" i="48"/>
  <c r="E62" i="48" s="1"/>
  <c r="E63" i="48" s="1"/>
  <c r="G77" i="62" s="1"/>
  <c r="E81" i="42"/>
  <c r="E62" i="42" s="1"/>
  <c r="E63" i="42" s="1"/>
  <c r="G70" i="62" s="1"/>
  <c r="S183" i="33"/>
  <c r="S112" i="33" s="1"/>
  <c r="BF129" i="57"/>
  <c r="BF144" i="57" s="1"/>
  <c r="BH118" i="57"/>
  <c r="U71" i="55"/>
  <c r="BI103" i="57"/>
  <c r="BH128" i="57"/>
  <c r="U81" i="55"/>
  <c r="U113" i="49" s="1"/>
  <c r="BI113" i="57"/>
  <c r="V120" i="46"/>
  <c r="T147" i="33"/>
  <c r="T120" i="47"/>
  <c r="BI67" i="57"/>
  <c r="BJ66" i="57"/>
  <c r="BG127" i="57"/>
  <c r="BH112" i="57"/>
  <c r="T120" i="41"/>
  <c r="BG122" i="57"/>
  <c r="BH107" i="57"/>
  <c r="T120" i="42"/>
  <c r="T142" i="33"/>
  <c r="T152" i="33"/>
  <c r="U120" i="45"/>
  <c r="BH123" i="57"/>
  <c r="BI108" i="57"/>
  <c r="U76" i="55"/>
  <c r="U113" i="44" s="1"/>
  <c r="DI22" i="57"/>
  <c r="DI3" i="57" s="1"/>
  <c r="AR190" i="33" s="1"/>
  <c r="AR202" i="33" s="1"/>
  <c r="AR98" i="33" s="1"/>
  <c r="AR31" i="1"/>
  <c r="AS40" i="1"/>
  <c r="BG121" i="57"/>
  <c r="BH106" i="57"/>
  <c r="BG126" i="57"/>
  <c r="BH111" i="57"/>
  <c r="T120" i="48"/>
  <c r="BG119" i="57"/>
  <c r="BH104" i="57"/>
  <c r="T120" i="40"/>
  <c r="BG120" i="57"/>
  <c r="BH105" i="57"/>
  <c r="BI124" i="57"/>
  <c r="BJ109" i="57"/>
  <c r="T120" i="43"/>
  <c r="G79" i="62" l="1"/>
  <c r="F90" i="33"/>
  <c r="F64" i="59"/>
  <c r="E375" i="33"/>
  <c r="F97" i="33"/>
  <c r="AC70" i="55"/>
  <c r="AC113" i="1" s="1"/>
  <c r="AC120" i="1" s="1"/>
  <c r="AC141" i="33" s="1"/>
  <c r="BR102" i="57"/>
  <c r="BM110" i="57"/>
  <c r="X78" i="55"/>
  <c r="X113" i="46" s="1"/>
  <c r="X120" i="46" s="1"/>
  <c r="X149" i="33" s="1"/>
  <c r="E64" i="48"/>
  <c r="E65" i="48" s="1"/>
  <c r="E155" i="48"/>
  <c r="E64" i="49"/>
  <c r="E65" i="49" s="1"/>
  <c r="E155" i="49"/>
  <c r="E155" i="32"/>
  <c r="E64" i="32"/>
  <c r="E65" i="32" s="1"/>
  <c r="E155" i="44"/>
  <c r="E64" i="44"/>
  <c r="E65" i="44" s="1"/>
  <c r="E64" i="47"/>
  <c r="E65" i="47" s="1"/>
  <c r="E155" i="47"/>
  <c r="E155" i="42"/>
  <c r="E64" i="42"/>
  <c r="E65" i="42" s="1"/>
  <c r="E64" i="43"/>
  <c r="E65" i="43" s="1"/>
  <c r="E155" i="43"/>
  <c r="E155" i="41"/>
  <c r="E64" i="41"/>
  <c r="E65" i="41" s="1"/>
  <c r="E64" i="40"/>
  <c r="E65" i="40" s="1"/>
  <c r="E155" i="40"/>
  <c r="E42" i="56"/>
  <c r="E43" i="56" s="1"/>
  <c r="F41" i="56" s="1"/>
  <c r="E37" i="56"/>
  <c r="E38" i="56" s="1"/>
  <c r="E47" i="56"/>
  <c r="E55" i="56"/>
  <c r="E56" i="56" s="1"/>
  <c r="E52" i="56" s="1"/>
  <c r="E155" i="46"/>
  <c r="E64" i="46"/>
  <c r="E65" i="46" s="1"/>
  <c r="E64" i="1"/>
  <c r="E155" i="1"/>
  <c r="E64" i="45"/>
  <c r="E65" i="45" s="1"/>
  <c r="E155" i="45"/>
  <c r="F96" i="33"/>
  <c r="F109" i="1"/>
  <c r="BG129" i="57"/>
  <c r="BG144" i="57" s="1"/>
  <c r="BJ124" i="57"/>
  <c r="BK109" i="57"/>
  <c r="V77" i="55"/>
  <c r="V113" i="45" s="1"/>
  <c r="T145" i="33"/>
  <c r="BH120" i="57"/>
  <c r="U73" i="55"/>
  <c r="U113" i="42" s="1"/>
  <c r="BI105" i="57"/>
  <c r="BH119" i="57"/>
  <c r="U72" i="55"/>
  <c r="U113" i="41" s="1"/>
  <c r="BI104" i="57"/>
  <c r="BH126" i="57"/>
  <c r="BI111" i="57"/>
  <c r="U79" i="55"/>
  <c r="U113" i="47" s="1"/>
  <c r="BH121" i="57"/>
  <c r="U74" i="55"/>
  <c r="U113" i="43" s="1"/>
  <c r="BI106" i="57"/>
  <c r="DJ22" i="57"/>
  <c r="DJ3" i="57" s="1"/>
  <c r="AS190" i="33" s="1"/>
  <c r="AS202" i="33" s="1"/>
  <c r="AS98" i="33" s="1"/>
  <c r="AS31" i="1"/>
  <c r="AT40" i="1"/>
  <c r="U120" i="44"/>
  <c r="U148" i="33"/>
  <c r="BH122" i="57"/>
  <c r="U75" i="55"/>
  <c r="U113" i="40" s="1"/>
  <c r="BI107" i="57"/>
  <c r="BH127" i="57"/>
  <c r="U80" i="55"/>
  <c r="U113" i="48" s="1"/>
  <c r="BI112" i="57"/>
  <c r="BJ67" i="57"/>
  <c r="BK66" i="57"/>
  <c r="BK67" i="57" s="1"/>
  <c r="BI128" i="57"/>
  <c r="BJ113" i="57"/>
  <c r="U113" i="32"/>
  <c r="T146" i="33"/>
  <c r="T151" i="33"/>
  <c r="BI123" i="57"/>
  <c r="BJ108" i="57"/>
  <c r="T144" i="33"/>
  <c r="T143" i="33"/>
  <c r="T150" i="33"/>
  <c r="V149" i="33"/>
  <c r="U120" i="49"/>
  <c r="BI118" i="57"/>
  <c r="BJ103" i="57"/>
  <c r="F104" i="33" l="1"/>
  <c r="BH129" i="57"/>
  <c r="BH144" i="57" s="1"/>
  <c r="BS102" i="57"/>
  <c r="AD70" i="55"/>
  <c r="AD113" i="1" s="1"/>
  <c r="AD120" i="1" s="1"/>
  <c r="AD141" i="33" s="1"/>
  <c r="U82" i="55"/>
  <c r="BI115" i="57"/>
  <c r="Y78" i="55"/>
  <c r="Y113" i="46" s="1"/>
  <c r="Y120" i="46" s="1"/>
  <c r="Y149" i="33" s="1"/>
  <c r="BN110" i="57"/>
  <c r="BK124" i="57"/>
  <c r="BL109" i="57"/>
  <c r="W77" i="55"/>
  <c r="W113" i="45" s="1"/>
  <c r="W120" i="45" s="1"/>
  <c r="W148" i="33" s="1"/>
  <c r="E10" i="61"/>
  <c r="E24" i="61" s="1"/>
  <c r="E68" i="45"/>
  <c r="E59" i="1"/>
  <c r="E65" i="1"/>
  <c r="F46" i="56"/>
  <c r="E49" i="56"/>
  <c r="E48" i="56" s="1"/>
  <c r="E8" i="61"/>
  <c r="E22" i="61" s="1"/>
  <c r="E68" i="40"/>
  <c r="E7" i="61"/>
  <c r="E21" i="61" s="1"/>
  <c r="E68" i="43"/>
  <c r="E12" i="61"/>
  <c r="E26" i="61" s="1"/>
  <c r="E68" i="47"/>
  <c r="E14" i="61"/>
  <c r="E28" i="61" s="1"/>
  <c r="E68" i="49"/>
  <c r="E13" i="61"/>
  <c r="E27" i="61" s="1"/>
  <c r="E68" i="48"/>
  <c r="E68" i="46"/>
  <c r="E11" i="61"/>
  <c r="E25" i="61" s="1"/>
  <c r="E60" i="56"/>
  <c r="E133" i="33" s="1"/>
  <c r="E59" i="56"/>
  <c r="E5" i="61"/>
  <c r="E19" i="61" s="1"/>
  <c r="E68" i="41"/>
  <c r="E68" i="42"/>
  <c r="E6" i="61"/>
  <c r="E20" i="61" s="1"/>
  <c r="E9" i="61"/>
  <c r="E23" i="61" s="1"/>
  <c r="E68" i="44"/>
  <c r="E4" i="61"/>
  <c r="E18" i="61" s="1"/>
  <c r="E68" i="32"/>
  <c r="T183" i="33"/>
  <c r="T112" i="33" s="1"/>
  <c r="BJ118" i="57"/>
  <c r="BK103" i="57"/>
  <c r="V71" i="55"/>
  <c r="U152" i="33"/>
  <c r="BJ123" i="57"/>
  <c r="BK108" i="57"/>
  <c r="V76" i="55"/>
  <c r="V113" i="44" s="1"/>
  <c r="U120" i="32"/>
  <c r="U120" i="48"/>
  <c r="BI122" i="57"/>
  <c r="BJ107" i="57"/>
  <c r="U147" i="33"/>
  <c r="U120" i="43"/>
  <c r="U120" i="47"/>
  <c r="U120" i="41"/>
  <c r="BI120" i="57"/>
  <c r="BJ105" i="57"/>
  <c r="V120" i="45"/>
  <c r="BJ128" i="57"/>
  <c r="BK113" i="57"/>
  <c r="V81" i="55"/>
  <c r="V113" i="49" s="1"/>
  <c r="BI127" i="57"/>
  <c r="BJ112" i="57"/>
  <c r="U120" i="40"/>
  <c r="DK22" i="57"/>
  <c r="DK3" i="57" s="1"/>
  <c r="AT190" i="33" s="1"/>
  <c r="AT202" i="33" s="1"/>
  <c r="AT98" i="33" s="1"/>
  <c r="AT31" i="1"/>
  <c r="AU40" i="1"/>
  <c r="BI121" i="57"/>
  <c r="BJ106" i="57"/>
  <c r="BI126" i="57"/>
  <c r="BJ111" i="57"/>
  <c r="BI119" i="57"/>
  <c r="BJ104" i="57"/>
  <c r="U120" i="42"/>
  <c r="BJ115" i="57" l="1"/>
  <c r="BI129" i="57"/>
  <c r="BI144" i="57" s="1"/>
  <c r="AE70" i="55"/>
  <c r="AE113" i="1" s="1"/>
  <c r="AE120" i="1" s="1"/>
  <c r="AE141" i="33" s="1"/>
  <c r="BT102" i="57"/>
  <c r="BK128" i="57"/>
  <c r="BL113" i="57"/>
  <c r="W81" i="55"/>
  <c r="W113" i="49" s="1"/>
  <c r="W120" i="49" s="1"/>
  <c r="W152" i="33" s="1"/>
  <c r="BK123" i="57"/>
  <c r="W76" i="55"/>
  <c r="W113" i="44" s="1"/>
  <c r="W120" i="44" s="1"/>
  <c r="W147" i="33" s="1"/>
  <c r="BL108" i="57"/>
  <c r="BK118" i="57"/>
  <c r="BL103" i="57"/>
  <c r="W71" i="55"/>
  <c r="W113" i="32" s="1"/>
  <c r="W120" i="32" s="1"/>
  <c r="W142" i="33" s="1"/>
  <c r="BM109" i="57"/>
  <c r="X77" i="55"/>
  <c r="X113" i="45" s="1"/>
  <c r="X120" i="45" s="1"/>
  <c r="X148" i="33" s="1"/>
  <c r="Z78" i="55"/>
  <c r="Z113" i="46" s="1"/>
  <c r="Z120" i="46" s="1"/>
  <c r="Z149" i="33" s="1"/>
  <c r="BO110" i="57"/>
  <c r="E73" i="42"/>
  <c r="F74" i="42" s="1"/>
  <c r="E139" i="42"/>
  <c r="E73" i="46"/>
  <c r="F74" i="46" s="1"/>
  <c r="E139" i="46"/>
  <c r="E139" i="32"/>
  <c r="E73" i="32"/>
  <c r="F74" i="32" s="1"/>
  <c r="E73" i="44"/>
  <c r="F74" i="44" s="1"/>
  <c r="E139" i="44"/>
  <c r="E73" i="41"/>
  <c r="F74" i="41" s="1"/>
  <c r="E139" i="41"/>
  <c r="E132" i="33"/>
  <c r="E61" i="56"/>
  <c r="E73" i="48"/>
  <c r="F74" i="48" s="1"/>
  <c r="E139" i="48"/>
  <c r="E139" i="49"/>
  <c r="E73" i="49"/>
  <c r="F74" i="49" s="1"/>
  <c r="E73" i="47"/>
  <c r="F74" i="47" s="1"/>
  <c r="E139" i="47"/>
  <c r="E73" i="43"/>
  <c r="F74" i="43" s="1"/>
  <c r="E139" i="43"/>
  <c r="E73" i="40"/>
  <c r="F74" i="40" s="1"/>
  <c r="E139" i="40"/>
  <c r="H136" i="51" s="1"/>
  <c r="E3" i="61"/>
  <c r="E68" i="1"/>
  <c r="E43" i="33"/>
  <c r="E73" i="45"/>
  <c r="F74" i="45" s="1"/>
  <c r="E139" i="45"/>
  <c r="BJ114" i="57"/>
  <c r="BK114" i="57" s="1"/>
  <c r="BL114" i="57" s="1"/>
  <c r="BM114" i="57" s="1"/>
  <c r="BN114" i="57" s="1"/>
  <c r="BO114" i="57" s="1"/>
  <c r="BP114" i="57" s="1"/>
  <c r="U144" i="33"/>
  <c r="U146" i="33"/>
  <c r="V148" i="33"/>
  <c r="U143" i="33"/>
  <c r="U150" i="33"/>
  <c r="U145" i="33"/>
  <c r="U151" i="33"/>
  <c r="U142" i="33"/>
  <c r="BJ119" i="57"/>
  <c r="BK104" i="57"/>
  <c r="V72" i="55"/>
  <c r="V113" i="41" s="1"/>
  <c r="BJ126" i="57"/>
  <c r="BK111" i="57"/>
  <c r="V79" i="55"/>
  <c r="V113" i="47" s="1"/>
  <c r="BJ121" i="57"/>
  <c r="BK106" i="57"/>
  <c r="V74" i="55"/>
  <c r="V113" i="43" s="1"/>
  <c r="DL22" i="57"/>
  <c r="DL3" i="57" s="1"/>
  <c r="AU190" i="33" s="1"/>
  <c r="AU202" i="33" s="1"/>
  <c r="AU98" i="33" s="1"/>
  <c r="AU31" i="1"/>
  <c r="AV40" i="1"/>
  <c r="BJ127" i="57"/>
  <c r="BK112" i="57"/>
  <c r="V80" i="55"/>
  <c r="V113" i="48" s="1"/>
  <c r="V120" i="49"/>
  <c r="BK105" i="57"/>
  <c r="BJ120" i="57"/>
  <c r="V73" i="55"/>
  <c r="V113" i="42" s="1"/>
  <c r="BJ122" i="57"/>
  <c r="BK107" i="57"/>
  <c r="V75" i="55"/>
  <c r="V113" i="40" s="1"/>
  <c r="V120" i="44"/>
  <c r="V113" i="32"/>
  <c r="E84" i="47" l="1"/>
  <c r="E87" i="47" s="1"/>
  <c r="E84" i="48"/>
  <c r="E87" i="48" s="1"/>
  <c r="E84" i="41"/>
  <c r="E88" i="41" s="1"/>
  <c r="E84" i="44"/>
  <c r="E358" i="33" s="1"/>
  <c r="E84" i="45"/>
  <c r="E87" i="45" s="1"/>
  <c r="E84" i="43"/>
  <c r="E88" i="43" s="1"/>
  <c r="E84" i="46"/>
  <c r="E360" i="33" s="1"/>
  <c r="E84" i="42"/>
  <c r="E88" i="42" s="1"/>
  <c r="E84" i="40"/>
  <c r="E88" i="40" s="1"/>
  <c r="E75" i="59"/>
  <c r="BK115" i="57"/>
  <c r="AF70" i="55"/>
  <c r="AF113" i="1" s="1"/>
  <c r="AF120" i="1" s="1"/>
  <c r="AF141" i="33" s="1"/>
  <c r="BU102" i="57"/>
  <c r="BK122" i="57"/>
  <c r="BL107" i="57"/>
  <c r="W75" i="55"/>
  <c r="W113" i="40" s="1"/>
  <c r="W120" i="40" s="1"/>
  <c r="W146" i="33" s="1"/>
  <c r="BK120" i="57"/>
  <c r="BL105" i="57"/>
  <c r="W73" i="55"/>
  <c r="W113" i="42" s="1"/>
  <c r="W120" i="42" s="1"/>
  <c r="W144" i="33" s="1"/>
  <c r="BK126" i="57"/>
  <c r="BL111" i="57"/>
  <c r="W79" i="55"/>
  <c r="W113" i="47" s="1"/>
  <c r="W120" i="47" s="1"/>
  <c r="W150" i="33" s="1"/>
  <c r="AA78" i="55"/>
  <c r="AA113" i="46" s="1"/>
  <c r="AA120" i="46" s="1"/>
  <c r="AA149" i="33" s="1"/>
  <c r="BP110" i="57"/>
  <c r="BK127" i="57"/>
  <c r="W80" i="55"/>
  <c r="W113" i="48" s="1"/>
  <c r="W120" i="48" s="1"/>
  <c r="W151" i="33" s="1"/>
  <c r="BL112" i="57"/>
  <c r="BK121" i="57"/>
  <c r="W74" i="55"/>
  <c r="W113" i="43" s="1"/>
  <c r="W120" i="43" s="1"/>
  <c r="W145" i="33" s="1"/>
  <c r="BL106" i="57"/>
  <c r="BK119" i="57"/>
  <c r="BK129" i="57" s="1"/>
  <c r="BK144" i="57" s="1"/>
  <c r="W72" i="55"/>
  <c r="W113" i="41" s="1"/>
  <c r="W120" i="41" s="1"/>
  <c r="W143" i="33" s="1"/>
  <c r="BL104" i="57"/>
  <c r="BN109" i="57"/>
  <c r="Y77" i="55"/>
  <c r="Y113" i="45" s="1"/>
  <c r="Y120" i="45" s="1"/>
  <c r="Y148" i="33" s="1"/>
  <c r="BM103" i="57"/>
  <c r="X71" i="55"/>
  <c r="X113" i="32" s="1"/>
  <c r="X120" i="32" s="1"/>
  <c r="X142" i="33" s="1"/>
  <c r="BM108" i="57"/>
  <c r="X76" i="55"/>
  <c r="X113" i="44" s="1"/>
  <c r="X120" i="44" s="1"/>
  <c r="X147" i="33" s="1"/>
  <c r="BM113" i="57"/>
  <c r="X81" i="55"/>
  <c r="X113" i="49" s="1"/>
  <c r="X120" i="49" s="1"/>
  <c r="X152" i="33" s="1"/>
  <c r="E84" i="32"/>
  <c r="E87" i="32" s="1"/>
  <c r="E38" i="33"/>
  <c r="E40" i="33"/>
  <c r="E42" i="33"/>
  <c r="G53" i="62" s="1"/>
  <c r="E44" i="33"/>
  <c r="E15" i="61"/>
  <c r="E29" i="61" s="1"/>
  <c r="E17" i="61"/>
  <c r="F61" i="43"/>
  <c r="BW53" i="57" s="1"/>
  <c r="F85" i="43"/>
  <c r="F280" i="51"/>
  <c r="E62" i="56"/>
  <c r="E135" i="33" s="1"/>
  <c r="E134" i="33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i="1" s="1"/>
  <c r="E46" i="33"/>
  <c r="F61" i="40"/>
  <c r="BW54" i="57" s="1"/>
  <c r="F85" i="40"/>
  <c r="F281" i="51"/>
  <c r="F285" i="51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i="57" s="1"/>
  <c r="V82" i="55"/>
  <c r="V147" i="33"/>
  <c r="V120" i="42"/>
  <c r="V120" i="48"/>
  <c r="V120" i="47"/>
  <c r="V120" i="32"/>
  <c r="V120" i="40"/>
  <c r="V152" i="33"/>
  <c r="DM22" i="57"/>
  <c r="DM3" i="57" s="1"/>
  <c r="AV190" i="33" s="1"/>
  <c r="AV202" i="33" s="1"/>
  <c r="AV98" i="33" s="1"/>
  <c r="AV31" i="1"/>
  <c r="AW40" i="1"/>
  <c r="V120" i="43"/>
  <c r="V120" i="41"/>
  <c r="U183" i="33"/>
  <c r="W183" i="33" l="1"/>
  <c r="E361" i="33"/>
  <c r="E88" i="47"/>
  <c r="E89" i="47" s="1"/>
  <c r="E362" i="33"/>
  <c r="E88" i="48"/>
  <c r="E90" i="48" s="1"/>
  <c r="E87" i="44"/>
  <c r="E87" i="41"/>
  <c r="E354" i="33"/>
  <c r="E88" i="44"/>
  <c r="E90" i="44" s="1"/>
  <c r="E88" i="45"/>
  <c r="D129" i="45" s="1"/>
  <c r="E356" i="33"/>
  <c r="E87" i="43"/>
  <c r="E87" i="46"/>
  <c r="E359" i="33"/>
  <c r="E88" i="46"/>
  <c r="E403" i="33" s="1"/>
  <c r="E84" i="1"/>
  <c r="E88" i="1" s="1"/>
  <c r="E87" i="42"/>
  <c r="E355" i="33"/>
  <c r="E87" i="40"/>
  <c r="E357" i="33"/>
  <c r="E88" i="32"/>
  <c r="E89" i="32" s="1"/>
  <c r="E49" i="59"/>
  <c r="E47" i="59"/>
  <c r="BL115" i="57"/>
  <c r="E76" i="59"/>
  <c r="E353" i="33"/>
  <c r="BV102" i="57"/>
  <c r="AG70" i="55"/>
  <c r="AG113" i="1" s="1"/>
  <c r="AG120" i="1" s="1"/>
  <c r="AG141" i="33" s="1"/>
  <c r="AB78" i="55"/>
  <c r="AB113" i="46" s="1"/>
  <c r="AB120" i="46" s="1"/>
  <c r="AB149" i="33" s="1"/>
  <c r="BQ110" i="57"/>
  <c r="BM104" i="57"/>
  <c r="X72" i="55"/>
  <c r="X113" i="41" s="1"/>
  <c r="X120" i="41" s="1"/>
  <c r="X143" i="33" s="1"/>
  <c r="BM112" i="57"/>
  <c r="X80" i="55"/>
  <c r="X113" i="48" s="1"/>
  <c r="X120" i="48" s="1"/>
  <c r="X151" i="33" s="1"/>
  <c r="BM105" i="57"/>
  <c r="X73" i="55"/>
  <c r="X113" i="42" s="1"/>
  <c r="X120" i="42" s="1"/>
  <c r="X144" i="33" s="1"/>
  <c r="BN113" i="57"/>
  <c r="Y81" i="55"/>
  <c r="Y113" i="49" s="1"/>
  <c r="Y120" i="49" s="1"/>
  <c r="Y152" i="33" s="1"/>
  <c r="Y76" i="55"/>
  <c r="Y113" i="44" s="1"/>
  <c r="Y120" i="44" s="1"/>
  <c r="Y147" i="33" s="1"/>
  <c r="BN108" i="57"/>
  <c r="BN103" i="57"/>
  <c r="Y71" i="55"/>
  <c r="Y113" i="32" s="1"/>
  <c r="Y120" i="32" s="1"/>
  <c r="Y142" i="33" s="1"/>
  <c r="Z77" i="55"/>
  <c r="Z113" i="45" s="1"/>
  <c r="Z120" i="45" s="1"/>
  <c r="Z148" i="33" s="1"/>
  <c r="BO109" i="57"/>
  <c r="BM106" i="57"/>
  <c r="X74" i="55"/>
  <c r="X113" i="43" s="1"/>
  <c r="X120" i="43" s="1"/>
  <c r="X145" i="33" s="1"/>
  <c r="BM111" i="57"/>
  <c r="X79" i="55"/>
  <c r="X113" i="47" s="1"/>
  <c r="X120" i="47" s="1"/>
  <c r="X150" i="33" s="1"/>
  <c r="BM107" i="57"/>
  <c r="X75" i="55"/>
  <c r="X113" i="40" s="1"/>
  <c r="X120" i="40" s="1"/>
  <c r="X146" i="33" s="1"/>
  <c r="F77" i="44"/>
  <c r="F112" i="44"/>
  <c r="F78" i="44"/>
  <c r="F128" i="44"/>
  <c r="F78" i="48"/>
  <c r="F128" i="48"/>
  <c r="F77" i="48"/>
  <c r="F112" i="48"/>
  <c r="F78" i="49"/>
  <c r="F128" i="49"/>
  <c r="F112" i="49"/>
  <c r="F77" i="49"/>
  <c r="F128" i="47"/>
  <c r="F112" i="47"/>
  <c r="F77" i="47"/>
  <c r="F78" i="47"/>
  <c r="E90" i="40"/>
  <c r="E130" i="40"/>
  <c r="E132" i="40"/>
  <c r="E133" i="40" s="1"/>
  <c r="E134" i="40" s="1"/>
  <c r="D129" i="40"/>
  <c r="E209" i="51"/>
  <c r="E225" i="51" s="1"/>
  <c r="E89" i="40"/>
  <c r="E52" i="61"/>
  <c r="E66" i="61" s="1"/>
  <c r="E400" i="33"/>
  <c r="F112" i="45"/>
  <c r="F78" i="45"/>
  <c r="F77" i="45"/>
  <c r="F128" i="45"/>
  <c r="F112" i="42"/>
  <c r="F77" i="42"/>
  <c r="F128" i="42"/>
  <c r="F78" i="42"/>
  <c r="F77" i="41"/>
  <c r="F128" i="41"/>
  <c r="F78" i="41"/>
  <c r="F112" i="41"/>
  <c r="E132" i="41"/>
  <c r="E133" i="41" s="1"/>
  <c r="E134" i="41" s="1"/>
  <c r="E397" i="33"/>
  <c r="E206" i="51"/>
  <c r="E222" i="51" s="1"/>
  <c r="D129" i="41"/>
  <c r="E89" i="41"/>
  <c r="E130" i="41"/>
  <c r="E90" i="41"/>
  <c r="E49" i="61"/>
  <c r="E63" i="61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 i="43"/>
  <c r="E399" i="33"/>
  <c r="E51" i="61"/>
  <c r="E65" i="61" s="1"/>
  <c r="D129" i="43"/>
  <c r="E208" i="51"/>
  <c r="E224" i="51" s="1"/>
  <c r="E130" i="43"/>
  <c r="E132" i="43"/>
  <c r="E133" i="43" s="1"/>
  <c r="E134" i="43" s="1"/>
  <c r="F128" i="46"/>
  <c r="F78" i="46"/>
  <c r="F112" i="46"/>
  <c r="F77" i="46"/>
  <c r="F78" i="32"/>
  <c r="F128" i="32"/>
  <c r="F112" i="32"/>
  <c r="F77" i="32"/>
  <c r="F112" i="40"/>
  <c r="F78" i="40"/>
  <c r="F77" i="40"/>
  <c r="F128" i="40"/>
  <c r="F61" i="1"/>
  <c r="BW49" i="57" s="1"/>
  <c r="BW61" i="57" s="1"/>
  <c r="F85" i="1"/>
  <c r="F49" i="33" s="1"/>
  <c r="F276" i="51"/>
  <c r="F288" i="51" s="1"/>
  <c r="F290" i="51" s="1"/>
  <c r="E88" i="49"/>
  <c r="E87" i="49"/>
  <c r="E363" i="33"/>
  <c r="E132" i="42"/>
  <c r="E133" i="42" s="1"/>
  <c r="E134" i="42" s="1"/>
  <c r="E89" i="42"/>
  <c r="E50" i="61"/>
  <c r="E64" i="61" s="1"/>
  <c r="E207" i="51"/>
  <c r="E223" i="51" s="1"/>
  <c r="D129" i="42"/>
  <c r="E130" i="42"/>
  <c r="E398" i="33"/>
  <c r="E90" i="42"/>
  <c r="F112" i="43"/>
  <c r="F78" i="43"/>
  <c r="F128" i="43"/>
  <c r="F77" i="43"/>
  <c r="DN22" i="57"/>
  <c r="DN3" i="57" s="1"/>
  <c r="AW190" i="33" s="1"/>
  <c r="AW202" i="33" s="1"/>
  <c r="AW98" i="33" s="1"/>
  <c r="AW31" i="1"/>
  <c r="AX40" i="1"/>
  <c r="V143" i="33"/>
  <c r="V145" i="33"/>
  <c r="V146" i="33"/>
  <c r="V142" i="33"/>
  <c r="V150" i="33"/>
  <c r="V151" i="33"/>
  <c r="V144" i="33"/>
  <c r="U112" i="33"/>
  <c r="E130" i="46" l="1"/>
  <c r="E90" i="47"/>
  <c r="E93" i="47" s="1"/>
  <c r="E94" i="47" s="1"/>
  <c r="G47" i="62" s="1"/>
  <c r="E89" i="45"/>
  <c r="E130" i="47"/>
  <c r="E213" i="51"/>
  <c r="E229" i="51" s="1"/>
  <c r="E404" i="33"/>
  <c r="D129" i="47"/>
  <c r="D137" i="47" s="1"/>
  <c r="E132" i="47"/>
  <c r="E133" i="47" s="1"/>
  <c r="E134" i="47" s="1"/>
  <c r="E136" i="47" s="1"/>
  <c r="E56" i="61"/>
  <c r="E70" i="61" s="1"/>
  <c r="D129" i="48"/>
  <c r="D131" i="48" s="1"/>
  <c r="E89" i="48"/>
  <c r="E214" i="51"/>
  <c r="E230" i="51" s="1"/>
  <c r="E132" i="48"/>
  <c r="E133" i="48" s="1"/>
  <c r="E134" i="48" s="1"/>
  <c r="E136" i="48" s="1"/>
  <c r="E130" i="48"/>
  <c r="E405" i="33"/>
  <c r="E57" i="61"/>
  <c r="E71" i="61" s="1"/>
  <c r="E130" i="44"/>
  <c r="E210" i="51"/>
  <c r="E226" i="51" s="1"/>
  <c r="E132" i="44"/>
  <c r="E133" i="44" s="1"/>
  <c r="E134" i="44" s="1"/>
  <c r="D79" i="44" s="1"/>
  <c r="E148" i="44" s="1"/>
  <c r="E329" i="33" s="1"/>
  <c r="E89" i="44"/>
  <c r="E53" i="61"/>
  <c r="E67" i="61" s="1"/>
  <c r="E401" i="33"/>
  <c r="D129" i="44"/>
  <c r="D137" i="44" s="1"/>
  <c r="E132" i="45"/>
  <c r="E133" i="45" s="1"/>
  <c r="E134" i="45" s="1"/>
  <c r="E136" i="45" s="1"/>
  <c r="E90" i="45"/>
  <c r="E91" i="45" s="1"/>
  <c r="E54" i="61"/>
  <c r="E68" i="61" s="1"/>
  <c r="E211" i="51"/>
  <c r="E227" i="51" s="1"/>
  <c r="E130" i="45"/>
  <c r="E402" i="33"/>
  <c r="E48" i="33"/>
  <c r="E59" i="61" s="1"/>
  <c r="E73" i="61" s="1"/>
  <c r="E212" i="51"/>
  <c r="E228" i="51" s="1"/>
  <c r="D129" i="46"/>
  <c r="D137" i="46" s="1"/>
  <c r="E89" i="46"/>
  <c r="E55" i="61"/>
  <c r="E69" i="61" s="1"/>
  <c r="E90" i="46"/>
  <c r="E91" i="46" s="1"/>
  <c r="E132" i="46"/>
  <c r="E133" i="46" s="1"/>
  <c r="E134" i="46" s="1"/>
  <c r="E136" i="46" s="1"/>
  <c r="E352" i="33"/>
  <c r="E364" i="33" s="1"/>
  <c r="F298" i="51"/>
  <c r="E87" i="1"/>
  <c r="E51" i="33" s="1"/>
  <c r="E90" i="32"/>
  <c r="E91" i="32" s="1"/>
  <c r="E396" i="33"/>
  <c r="E48" i="61"/>
  <c r="E62" i="61" s="1"/>
  <c r="D129" i="32"/>
  <c r="D131" i="32" s="1"/>
  <c r="E132" i="32"/>
  <c r="E133" i="32" s="1"/>
  <c r="E134" i="32" s="1"/>
  <c r="E136" i="32" s="1"/>
  <c r="E205" i="51"/>
  <c r="E221" i="51" s="1"/>
  <c r="E130" i="32"/>
  <c r="F51" i="59"/>
  <c r="F295" i="51"/>
  <c r="F292" i="51"/>
  <c r="F300" i="51"/>
  <c r="F294" i="51"/>
  <c r="F297" i="51"/>
  <c r="F299" i="51"/>
  <c r="F291" i="51"/>
  <c r="BM115" i="57"/>
  <c r="BR110" i="57"/>
  <c r="AC78" i="55"/>
  <c r="AC113" i="46" s="1"/>
  <c r="AC120" i="46" s="1"/>
  <c r="AC149" i="33" s="1"/>
  <c r="AH70" i="55"/>
  <c r="AH113" i="1" s="1"/>
  <c r="AH120" i="1" s="1"/>
  <c r="AH141" i="33" s="1"/>
  <c r="BW102" i="57"/>
  <c r="X183" i="33"/>
  <c r="BP109" i="57"/>
  <c r="AA77" i="55"/>
  <c r="AA113" i="45" s="1"/>
  <c r="AA120" i="45" s="1"/>
  <c r="AA148" i="33" s="1"/>
  <c r="Z76" i="55"/>
  <c r="Z113" i="44" s="1"/>
  <c r="Z120" i="44" s="1"/>
  <c r="Z147" i="33" s="1"/>
  <c r="BO108" i="57"/>
  <c r="BN105" i="57"/>
  <c r="Y73" i="55"/>
  <c r="Y113" i="42" s="1"/>
  <c r="Y120" i="42" s="1"/>
  <c r="Y144" i="33" s="1"/>
  <c r="BN112" i="57"/>
  <c r="Y80" i="55"/>
  <c r="Y113" i="48" s="1"/>
  <c r="Y120" i="48" s="1"/>
  <c r="Y151" i="33" s="1"/>
  <c r="Y72" i="55"/>
  <c r="Y113" i="41" s="1"/>
  <c r="Y120" i="41" s="1"/>
  <c r="Y143" i="33" s="1"/>
  <c r="BN104" i="57"/>
  <c r="BN107" i="57"/>
  <c r="Y75" i="55"/>
  <c r="Y113" i="40" s="1"/>
  <c r="Y120" i="40" s="1"/>
  <c r="Y146" i="33" s="1"/>
  <c r="BN111" i="57"/>
  <c r="Y79" i="55"/>
  <c r="Y113" i="47" s="1"/>
  <c r="Y120" i="47" s="1"/>
  <c r="Y150" i="33" s="1"/>
  <c r="Y74" i="55"/>
  <c r="Y113" i="43" s="1"/>
  <c r="Y120" i="43" s="1"/>
  <c r="Y145" i="33" s="1"/>
  <c r="BN106" i="57"/>
  <c r="Z71" i="55"/>
  <c r="Z113" i="32" s="1"/>
  <c r="Z120" i="32" s="1"/>
  <c r="Z142" i="33" s="1"/>
  <c r="BO103" i="57"/>
  <c r="Z81" i="55"/>
  <c r="Z113" i="49" s="1"/>
  <c r="Z120" i="49" s="1"/>
  <c r="Z152" i="33" s="1"/>
  <c r="BO113" i="57"/>
  <c r="F114" i="43"/>
  <c r="F103" i="43" s="1"/>
  <c r="H12" i="62" s="1"/>
  <c r="F119" i="43"/>
  <c r="D137" i="42"/>
  <c r="D131" i="42"/>
  <c r="D79" i="42"/>
  <c r="E148" i="42" s="1"/>
  <c r="E326" i="33" s="1"/>
  <c r="E136" i="42"/>
  <c r="F78" i="1"/>
  <c r="F77" i="1"/>
  <c r="F39" i="33"/>
  <c r="H62" i="62" s="1"/>
  <c r="F112" i="1"/>
  <c r="F128" i="1"/>
  <c r="F114" i="46"/>
  <c r="F103" i="46" s="1"/>
  <c r="H16" i="62" s="1"/>
  <c r="F119" i="46"/>
  <c r="D131" i="43"/>
  <c r="D137" i="43"/>
  <c r="E91" i="43"/>
  <c r="E93" i="43"/>
  <c r="E94" i="43" s="1"/>
  <c r="G42" i="62" s="1"/>
  <c r="D137" i="41"/>
  <c r="D131" i="41"/>
  <c r="F114" i="41"/>
  <c r="F103" i="41" s="1"/>
  <c r="H10" i="62" s="1"/>
  <c r="F119" i="41"/>
  <c r="D131" i="45"/>
  <c r="D137" i="45"/>
  <c r="F114" i="45"/>
  <c r="F103" i="45" s="1"/>
  <c r="H15" i="62" s="1"/>
  <c r="F119" i="45"/>
  <c r="D79" i="40"/>
  <c r="E148" i="40" s="1"/>
  <c r="E328" i="33" s="1"/>
  <c r="E71" i="59"/>
  <c r="E136" i="40"/>
  <c r="E91" i="40"/>
  <c r="E93" i="40"/>
  <c r="E94" i="40" s="1"/>
  <c r="G43" i="62" s="1"/>
  <c r="F119" i="47"/>
  <c r="F114" i="47"/>
  <c r="F103" i="47" s="1"/>
  <c r="H17" i="62" s="1"/>
  <c r="F293" i="51"/>
  <c r="F296" i="51"/>
  <c r="E91" i="42"/>
  <c r="E93" i="42"/>
  <c r="E94" i="42" s="1"/>
  <c r="G41" i="62" s="1"/>
  <c r="E130" i="49"/>
  <c r="E132" i="49"/>
  <c r="E133" i="49" s="1"/>
  <c r="E134" i="49" s="1"/>
  <c r="E215" i="51"/>
  <c r="E231" i="51" s="1"/>
  <c r="E89" i="49"/>
  <c r="E58" i="61"/>
  <c r="E72" i="61" s="1"/>
  <c r="E90" i="49"/>
  <c r="D129" i="49"/>
  <c r="E406" i="33"/>
  <c r="E130" i="1"/>
  <c r="E204" i="51"/>
  <c r="E220" i="51" s="1"/>
  <c r="E89" i="1"/>
  <c r="D129" i="1"/>
  <c r="E132" i="1"/>
  <c r="E133" i="1" s="1"/>
  <c r="E134" i="1" s="1"/>
  <c r="E395" i="33"/>
  <c r="E47" i="61"/>
  <c r="E61" i="61" s="1"/>
  <c r="E90" i="1"/>
  <c r="F119" i="40"/>
  <c r="F114" i="40"/>
  <c r="F103" i="40" s="1"/>
  <c r="H13" i="62" s="1"/>
  <c r="E91" i="48"/>
  <c r="E93" i="48"/>
  <c r="E94" i="48" s="1"/>
  <c r="G48" i="62" s="1"/>
  <c r="E93" i="44"/>
  <c r="E94" i="44" s="1"/>
  <c r="G44" i="62" s="1"/>
  <c r="E91" i="44"/>
  <c r="F119" i="32"/>
  <c r="F114" i="32"/>
  <c r="F103" i="32" s="1"/>
  <c r="H9" i="62" s="1"/>
  <c r="D79" i="43"/>
  <c r="E148" i="43" s="1"/>
  <c r="E327" i="33" s="1"/>
  <c r="E136" i="43"/>
  <c r="E93" i="41"/>
  <c r="E94" i="41" s="1"/>
  <c r="G40" i="62" s="1"/>
  <c r="E91" i="41"/>
  <c r="E136" i="41"/>
  <c r="D79" i="41"/>
  <c r="E148" i="41" s="1"/>
  <c r="E325" i="33" s="1"/>
  <c r="F114" i="42"/>
  <c r="F103" i="42" s="1"/>
  <c r="H11" i="62" s="1"/>
  <c r="F119" i="42"/>
  <c r="D137" i="40"/>
  <c r="D131" i="40"/>
  <c r="F119" i="49"/>
  <c r="F114" i="49"/>
  <c r="F103" i="49" s="1"/>
  <c r="H19" i="62" s="1"/>
  <c r="F114" i="48"/>
  <c r="F103" i="48" s="1"/>
  <c r="H18" i="62" s="1"/>
  <c r="F119" i="48"/>
  <c r="F114" i="44"/>
  <c r="F103" i="44" s="1"/>
  <c r="H14" i="62" s="1"/>
  <c r="F119" i="44"/>
  <c r="F301" i="51"/>
  <c r="DO22" i="57"/>
  <c r="DO3" i="57" s="1"/>
  <c r="AX190" i="33" s="1"/>
  <c r="AX202" i="33" s="1"/>
  <c r="AX98" i="33" s="1"/>
  <c r="AX31" i="1"/>
  <c r="AY40" i="1"/>
  <c r="V183" i="33"/>
  <c r="E91" i="47" l="1"/>
  <c r="E50" i="59"/>
  <c r="D131" i="47"/>
  <c r="C141" i="47" s="1"/>
  <c r="D79" i="48"/>
  <c r="E148" i="48" s="1"/>
  <c r="E333" i="33" s="1"/>
  <c r="E346" i="33" s="1"/>
  <c r="D79" i="47"/>
  <c r="E148" i="47" s="1"/>
  <c r="E332" i="33" s="1"/>
  <c r="E345" i="33" s="1"/>
  <c r="D137" i="48"/>
  <c r="D79" i="45"/>
  <c r="E148" i="45" s="1"/>
  <c r="E330" i="33" s="1"/>
  <c r="E343" i="33" s="1"/>
  <c r="D131" i="44"/>
  <c r="D140" i="44" s="1"/>
  <c r="E136" i="44"/>
  <c r="E93" i="45"/>
  <c r="E94" i="45" s="1"/>
  <c r="G45" i="62" s="1"/>
  <c r="E93" i="46"/>
  <c r="E94" i="46" s="1"/>
  <c r="G46" i="62" s="1"/>
  <c r="D79" i="46"/>
  <c r="E148" i="46" s="1"/>
  <c r="E331" i="33" s="1"/>
  <c r="E344" i="33" s="1"/>
  <c r="D131" i="46"/>
  <c r="C141" i="46" s="1"/>
  <c r="E87" i="33"/>
  <c r="E53" i="33"/>
  <c r="E54" i="59" s="1"/>
  <c r="E52" i="33"/>
  <c r="E53" i="59" s="1"/>
  <c r="D137" i="32"/>
  <c r="E93" i="32"/>
  <c r="E94" i="32" s="1"/>
  <c r="G39" i="62" s="1"/>
  <c r="D79" i="32"/>
  <c r="E148" i="32" s="1"/>
  <c r="E324" i="33" s="1"/>
  <c r="E337" i="33" s="1"/>
  <c r="F102" i="40"/>
  <c r="F71" i="40" s="1"/>
  <c r="F102" i="49"/>
  <c r="F71" i="49" s="1"/>
  <c r="E52" i="59"/>
  <c r="E338" i="33"/>
  <c r="E342" i="33"/>
  <c r="E340" i="33"/>
  <c r="E341" i="33"/>
  <c r="E339" i="33"/>
  <c r="F102" i="44"/>
  <c r="F102" i="48"/>
  <c r="F71" i="48" s="1"/>
  <c r="F102" i="42"/>
  <c r="F71" i="42" s="1"/>
  <c r="F102" i="47"/>
  <c r="F71" i="47" s="1"/>
  <c r="F102" i="45"/>
  <c r="F102" i="46"/>
  <c r="F102" i="43"/>
  <c r="F71" i="43" s="1"/>
  <c r="F102" i="32"/>
  <c r="F71" i="32" s="1"/>
  <c r="F102" i="41"/>
  <c r="BN115" i="57"/>
  <c r="AB77" i="55"/>
  <c r="AB113" i="45" s="1"/>
  <c r="AB120" i="45" s="1"/>
  <c r="AB148" i="33" s="1"/>
  <c r="BQ109" i="57"/>
  <c r="AD78" i="55"/>
  <c r="AD113" i="46" s="1"/>
  <c r="AD120" i="46" s="1"/>
  <c r="AD149" i="33" s="1"/>
  <c r="BS110" i="57"/>
  <c r="AI70" i="55"/>
  <c r="AI113" i="1" s="1"/>
  <c r="AI120" i="1" s="1"/>
  <c r="AI141" i="33" s="1"/>
  <c r="BX102" i="57"/>
  <c r="Y183" i="33"/>
  <c r="BP113" i="57"/>
  <c r="AA81" i="55"/>
  <c r="AA113" i="49" s="1"/>
  <c r="AA120" i="49" s="1"/>
  <c r="AA152" i="33" s="1"/>
  <c r="BP103" i="57"/>
  <c r="AA71" i="55"/>
  <c r="AA113" i="32" s="1"/>
  <c r="AA120" i="32" s="1"/>
  <c r="AA142" i="33" s="1"/>
  <c r="Z74" i="55"/>
  <c r="Z113" i="43" s="1"/>
  <c r="Z120" i="43" s="1"/>
  <c r="Z145" i="33" s="1"/>
  <c r="BO106" i="57"/>
  <c r="Z80" i="55"/>
  <c r="Z113" i="48" s="1"/>
  <c r="Z120" i="48" s="1"/>
  <c r="Z151" i="33" s="1"/>
  <c r="BO112" i="57"/>
  <c r="Z73" i="55"/>
  <c r="Z113" i="42" s="1"/>
  <c r="Z120" i="42" s="1"/>
  <c r="Z144" i="33" s="1"/>
  <c r="BO105" i="57"/>
  <c r="Z79" i="55"/>
  <c r="Z113" i="47" s="1"/>
  <c r="Z120" i="47" s="1"/>
  <c r="Z150" i="33" s="1"/>
  <c r="BO111" i="57"/>
  <c r="Z75" i="55"/>
  <c r="Z113" i="40" s="1"/>
  <c r="Z120" i="40" s="1"/>
  <c r="Z146" i="33" s="1"/>
  <c r="BO107" i="57"/>
  <c r="Z72" i="55"/>
  <c r="Z113" i="41" s="1"/>
  <c r="Z120" i="41" s="1"/>
  <c r="Z143" i="33" s="1"/>
  <c r="BO104" i="57"/>
  <c r="AA76" i="55"/>
  <c r="AA113" i="44" s="1"/>
  <c r="AA120" i="44" s="1"/>
  <c r="AA147" i="33" s="1"/>
  <c r="BP108" i="57"/>
  <c r="F305" i="51"/>
  <c r="F309" i="51" s="1"/>
  <c r="F124" i="44"/>
  <c r="F121" i="44"/>
  <c r="F115" i="48"/>
  <c r="F264" i="33" s="1"/>
  <c r="D140" i="40"/>
  <c r="C141" i="40"/>
  <c r="D72" i="59"/>
  <c r="G133" i="51"/>
  <c r="F124" i="42"/>
  <c r="F121" i="42"/>
  <c r="F115" i="42"/>
  <c r="F257" i="33" s="1"/>
  <c r="F115" i="32"/>
  <c r="F255" i="33" s="1"/>
  <c r="F115" i="40"/>
  <c r="F259" i="33" s="1"/>
  <c r="F121" i="40"/>
  <c r="F124" i="40"/>
  <c r="E136" i="1"/>
  <c r="E69" i="59"/>
  <c r="D79" i="1"/>
  <c r="E148" i="1" s="1"/>
  <c r="E323" i="33" s="1"/>
  <c r="D137" i="49"/>
  <c r="D131" i="49"/>
  <c r="F115" i="47"/>
  <c r="F263" i="33" s="1"/>
  <c r="F121" i="47"/>
  <c r="F124" i="47"/>
  <c r="F121" i="45"/>
  <c r="F124" i="45"/>
  <c r="F115" i="45"/>
  <c r="F261" i="33" s="1"/>
  <c r="C141" i="45"/>
  <c r="D140" i="45"/>
  <c r="F121" i="41"/>
  <c r="F124" i="41"/>
  <c r="D140" i="41"/>
  <c r="C141" i="41"/>
  <c r="F121" i="46"/>
  <c r="F124" i="46"/>
  <c r="F115" i="46"/>
  <c r="F262" i="33" s="1"/>
  <c r="D140" i="48"/>
  <c r="C141" i="48"/>
  <c r="F119" i="1"/>
  <c r="F114" i="1"/>
  <c r="F103" i="1" s="1"/>
  <c r="H8" i="62" s="1"/>
  <c r="C141" i="42"/>
  <c r="D140" i="42"/>
  <c r="F115" i="43"/>
  <c r="F258" i="33" s="1"/>
  <c r="F304" i="51"/>
  <c r="F115" i="44"/>
  <c r="F260" i="33" s="1"/>
  <c r="F121" i="48"/>
  <c r="F124" i="48"/>
  <c r="F115" i="49"/>
  <c r="F265" i="33" s="1"/>
  <c r="F124" i="49"/>
  <c r="F121" i="49"/>
  <c r="F124" i="32"/>
  <c r="F121" i="32"/>
  <c r="E91" i="1"/>
  <c r="E93" i="1"/>
  <c r="E94" i="1" s="1"/>
  <c r="G38" i="62" s="1"/>
  <c r="E408" i="33"/>
  <c r="E409" i="33"/>
  <c r="E410" i="33"/>
  <c r="E411" i="33"/>
  <c r="D131" i="1"/>
  <c r="D137" i="1"/>
  <c r="E93" i="49"/>
  <c r="E94" i="49" s="1"/>
  <c r="G49" i="62" s="1"/>
  <c r="E91" i="49"/>
  <c r="D79" i="49"/>
  <c r="E148" i="49" s="1"/>
  <c r="E334" i="33" s="1"/>
  <c r="E136" i="49"/>
  <c r="D140" i="32"/>
  <c r="C141" i="32"/>
  <c r="F115" i="41"/>
  <c r="F256" i="33" s="1"/>
  <c r="C141" i="43"/>
  <c r="D140" i="43"/>
  <c r="F121" i="43"/>
  <c r="F124" i="43"/>
  <c r="F302" i="51"/>
  <c r="DP22" i="57"/>
  <c r="DP3" i="57" s="1"/>
  <c r="AY190" i="33" s="1"/>
  <c r="AY202" i="33" s="1"/>
  <c r="AY98" i="33" s="1"/>
  <c r="AY31" i="1"/>
  <c r="AZ40" i="1"/>
  <c r="V112" i="33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Z183" i="33" l="1"/>
  <c r="G50" i="62"/>
  <c r="BO115" i="57"/>
  <c r="D140" i="47"/>
  <c r="C141" i="44"/>
  <c r="G134" i="51"/>
  <c r="D140" i="46"/>
  <c r="E81" i="59"/>
  <c r="E79" i="59"/>
  <c r="E347" i="33"/>
  <c r="E80" i="59"/>
  <c r="E78" i="59"/>
  <c r="F102" i="1"/>
  <c r="F71" i="1" s="1"/>
  <c r="AB71" i="55"/>
  <c r="AB113" i="32" s="1"/>
  <c r="AB120" i="32" s="1"/>
  <c r="AB142" i="33" s="1"/>
  <c r="BQ103" i="57"/>
  <c r="AB81" i="55"/>
  <c r="AB113" i="49" s="1"/>
  <c r="AB120" i="49" s="1"/>
  <c r="AB152" i="33" s="1"/>
  <c r="BQ113" i="57"/>
  <c r="AJ70" i="55"/>
  <c r="AJ113" i="1" s="1"/>
  <c r="AJ120" i="1" s="1"/>
  <c r="AJ141" i="33" s="1"/>
  <c r="BY102" i="57"/>
  <c r="AB76" i="55"/>
  <c r="AB113" i="44" s="1"/>
  <c r="AB120" i="44" s="1"/>
  <c r="AB147" i="33" s="1"/>
  <c r="BQ108" i="57"/>
  <c r="BT110" i="57"/>
  <c r="AE78" i="55"/>
  <c r="AE113" i="46" s="1"/>
  <c r="AE120" i="46" s="1"/>
  <c r="AE149" i="33" s="1"/>
  <c r="AC77" i="55"/>
  <c r="AC113" i="45" s="1"/>
  <c r="AC120" i="45" s="1"/>
  <c r="AC148" i="33" s="1"/>
  <c r="BR109" i="57"/>
  <c r="AA72" i="55"/>
  <c r="AA113" i="41" s="1"/>
  <c r="AA120" i="41" s="1"/>
  <c r="AA143" i="33" s="1"/>
  <c r="BP104" i="57"/>
  <c r="BP107" i="57"/>
  <c r="AA75" i="55"/>
  <c r="AA113" i="40" s="1"/>
  <c r="AA120" i="40" s="1"/>
  <c r="AA146" i="33" s="1"/>
  <c r="BP111" i="57"/>
  <c r="AA79" i="55"/>
  <c r="AA113" i="47" s="1"/>
  <c r="AA120" i="47" s="1"/>
  <c r="AA150" i="33" s="1"/>
  <c r="BP105" i="57"/>
  <c r="AA73" i="55"/>
  <c r="AA113" i="42" s="1"/>
  <c r="AA120" i="42" s="1"/>
  <c r="AA144" i="33" s="1"/>
  <c r="AA80" i="55"/>
  <c r="AA113" i="48" s="1"/>
  <c r="AA120" i="48" s="1"/>
  <c r="AA151" i="33" s="1"/>
  <c r="BP112" i="57"/>
  <c r="AA74" i="55"/>
  <c r="AA113" i="43" s="1"/>
  <c r="AA120" i="43" s="1"/>
  <c r="AA145" i="33" s="1"/>
  <c r="BP106" i="57"/>
  <c r="F416" i="51"/>
  <c r="F70" i="42"/>
  <c r="F138" i="61"/>
  <c r="F152" i="61" s="1"/>
  <c r="F86" i="43"/>
  <c r="F159" i="33"/>
  <c r="C141" i="1"/>
  <c r="D140" i="1"/>
  <c r="G132" i="51"/>
  <c r="D70" i="59"/>
  <c r="F70" i="32"/>
  <c r="F136" i="61"/>
  <c r="F150" i="61" s="1"/>
  <c r="F414" i="51"/>
  <c r="F146" i="61"/>
  <c r="F160" i="61" s="1"/>
  <c r="F424" i="51"/>
  <c r="F70" i="49"/>
  <c r="F166" i="33"/>
  <c r="F86" i="49"/>
  <c r="F165" i="33"/>
  <c r="F86" i="48"/>
  <c r="F101" i="44"/>
  <c r="F215" i="33" s="1"/>
  <c r="F66" i="44"/>
  <c r="F67" i="44" s="1"/>
  <c r="F116" i="44"/>
  <c r="F290" i="33" s="1"/>
  <c r="F308" i="51"/>
  <c r="F310" i="51" s="1"/>
  <c r="F306" i="51"/>
  <c r="F206" i="33"/>
  <c r="F115" i="1"/>
  <c r="F254" i="33" s="1"/>
  <c r="F101" i="46"/>
  <c r="F217" i="33" s="1"/>
  <c r="F66" i="46"/>
  <c r="F67" i="46" s="1"/>
  <c r="F116" i="46"/>
  <c r="F292" i="33" s="1"/>
  <c r="F86" i="46"/>
  <c r="F163" i="33"/>
  <c r="F86" i="41"/>
  <c r="F157" i="33"/>
  <c r="F66" i="45"/>
  <c r="F67" i="45" s="1"/>
  <c r="F101" i="45"/>
  <c r="F216" i="33" s="1"/>
  <c r="F116" i="45"/>
  <c r="F291" i="33" s="1"/>
  <c r="F86" i="45"/>
  <c r="F162" i="33"/>
  <c r="F86" i="47"/>
  <c r="F164" i="33"/>
  <c r="F101" i="47"/>
  <c r="F218" i="33" s="1"/>
  <c r="F66" i="47"/>
  <c r="F67" i="47" s="1"/>
  <c r="F116" i="47"/>
  <c r="F293" i="33" s="1"/>
  <c r="D140" i="49"/>
  <c r="C141" i="49"/>
  <c r="E336" i="33"/>
  <c r="E366" i="33"/>
  <c r="F140" i="61"/>
  <c r="F154" i="61" s="1"/>
  <c r="F418" i="51"/>
  <c r="F70" i="40"/>
  <c r="F66" i="40"/>
  <c r="F67" i="40" s="1"/>
  <c r="F101" i="40"/>
  <c r="F214" i="33" s="1"/>
  <c r="F116" i="40"/>
  <c r="F289" i="33" s="1"/>
  <c r="F66" i="48"/>
  <c r="F67" i="48" s="1"/>
  <c r="F101" i="48"/>
  <c r="F219" i="33" s="1"/>
  <c r="F116" i="48"/>
  <c r="F294" i="33" s="1"/>
  <c r="F161" i="33"/>
  <c r="F86" i="44"/>
  <c r="F71" i="44"/>
  <c r="F417" i="51"/>
  <c r="F139" i="61"/>
  <c r="F153" i="61" s="1"/>
  <c r="F70" i="43"/>
  <c r="F101" i="41"/>
  <c r="F211" i="33" s="1"/>
  <c r="F66" i="41"/>
  <c r="F67" i="41" s="1"/>
  <c r="F116" i="41"/>
  <c r="F286" i="33" s="1"/>
  <c r="F86" i="32"/>
  <c r="F156" i="33"/>
  <c r="F101" i="49"/>
  <c r="F220" i="33" s="1"/>
  <c r="F66" i="49"/>
  <c r="F67" i="49" s="1"/>
  <c r="F116" i="49"/>
  <c r="F295" i="33" s="1"/>
  <c r="F145" i="61"/>
  <c r="F159" i="61" s="1"/>
  <c r="F423" i="51"/>
  <c r="F70" i="48"/>
  <c r="F101" i="43"/>
  <c r="F213" i="33" s="1"/>
  <c r="F66" i="43"/>
  <c r="F67" i="43" s="1"/>
  <c r="F116" i="43"/>
  <c r="F288" i="33" s="1"/>
  <c r="F124" i="1"/>
  <c r="F121" i="1"/>
  <c r="F124" i="33" s="1"/>
  <c r="F144" i="61"/>
  <c r="F158" i="61" s="1"/>
  <c r="F422" i="51"/>
  <c r="F70" i="47"/>
  <c r="F86" i="40"/>
  <c r="F160" i="33"/>
  <c r="F66" i="32"/>
  <c r="F67" i="32" s="1"/>
  <c r="F101" i="32"/>
  <c r="F210" i="33" s="1"/>
  <c r="F116" i="32"/>
  <c r="F285" i="33" s="1"/>
  <c r="F66" i="42"/>
  <c r="F67" i="42" s="1"/>
  <c r="F101" i="42"/>
  <c r="F212" i="33" s="1"/>
  <c r="F116" i="42"/>
  <c r="F287" i="33" s="1"/>
  <c r="F158" i="33"/>
  <c r="F86" i="42"/>
  <c r="F71" i="46"/>
  <c r="F71" i="41"/>
  <c r="F71" i="45"/>
  <c r="DQ22" i="57"/>
  <c r="DQ3" i="57" s="1"/>
  <c r="AZ190" i="33" s="1"/>
  <c r="AZ202" i="33" s="1"/>
  <c r="AZ98" i="33" s="1"/>
  <c r="AZ31" i="1"/>
  <c r="BA40" i="1"/>
  <c r="F242" i="33" l="1"/>
  <c r="F300" i="33"/>
  <c r="F101" i="33"/>
  <c r="F303" i="33"/>
  <c r="F310" i="33"/>
  <c r="F309" i="33"/>
  <c r="F248" i="33"/>
  <c r="F246" i="33"/>
  <c r="F306" i="33"/>
  <c r="F305" i="33"/>
  <c r="F249" i="33"/>
  <c r="F250" i="33"/>
  <c r="F302" i="33"/>
  <c r="F225" i="33"/>
  <c r="F244" i="33"/>
  <c r="F240" i="33"/>
  <c r="F301" i="33"/>
  <c r="F226" i="33"/>
  <c r="F245" i="33"/>
  <c r="F304" i="33"/>
  <c r="E376" i="33"/>
  <c r="F308" i="33"/>
  <c r="F241" i="33"/>
  <c r="F247" i="33"/>
  <c r="F307" i="33"/>
  <c r="F243" i="33"/>
  <c r="F278" i="33"/>
  <c r="F277" i="33"/>
  <c r="F228" i="33"/>
  <c r="F234" i="33"/>
  <c r="F274" i="33"/>
  <c r="F275" i="33"/>
  <c r="F235" i="33"/>
  <c r="F279" i="33"/>
  <c r="F276" i="33"/>
  <c r="AB74" i="55"/>
  <c r="AB113" i="43" s="1"/>
  <c r="AB120" i="43" s="1"/>
  <c r="AB145" i="33" s="1"/>
  <c r="BQ106" i="57"/>
  <c r="AB80" i="55"/>
  <c r="AB113" i="48" s="1"/>
  <c r="AB120" i="48" s="1"/>
  <c r="AB151" i="33" s="1"/>
  <c r="BQ112" i="57"/>
  <c r="AB72" i="55"/>
  <c r="AB113" i="41" s="1"/>
  <c r="AB120" i="41" s="1"/>
  <c r="AB143" i="33" s="1"/>
  <c r="BQ104" i="57"/>
  <c r="AF78" i="55"/>
  <c r="AF113" i="46" s="1"/>
  <c r="AF120" i="46" s="1"/>
  <c r="AF149" i="33" s="1"/>
  <c r="BU110" i="57"/>
  <c r="AK70" i="55"/>
  <c r="AK113" i="1" s="1"/>
  <c r="AK120" i="1" s="1"/>
  <c r="AK141" i="33" s="1"/>
  <c r="BZ102" i="57"/>
  <c r="AC81" i="55"/>
  <c r="AC113" i="49" s="1"/>
  <c r="AC120" i="49" s="1"/>
  <c r="AC152" i="33" s="1"/>
  <c r="BR113" i="57"/>
  <c r="AA183" i="33"/>
  <c r="BP115" i="57"/>
  <c r="AB73" i="55"/>
  <c r="AB113" i="42" s="1"/>
  <c r="AB120" i="42" s="1"/>
  <c r="AB144" i="33" s="1"/>
  <c r="BQ105" i="57"/>
  <c r="AB79" i="55"/>
  <c r="AB113" i="47" s="1"/>
  <c r="AB120" i="47" s="1"/>
  <c r="AB150" i="33" s="1"/>
  <c r="BQ111" i="57"/>
  <c r="AB75" i="55"/>
  <c r="AB113" i="40" s="1"/>
  <c r="AB120" i="40" s="1"/>
  <c r="AB146" i="33" s="1"/>
  <c r="BQ107" i="57"/>
  <c r="BS109" i="57"/>
  <c r="AD77" i="55"/>
  <c r="AD113" i="45" s="1"/>
  <c r="AD120" i="45" s="1"/>
  <c r="AD148" i="33" s="1"/>
  <c r="AC76" i="55"/>
  <c r="AC113" i="44" s="1"/>
  <c r="AC120" i="44" s="1"/>
  <c r="AC147" i="33" s="1"/>
  <c r="BR108" i="57"/>
  <c r="AC71" i="55"/>
  <c r="AC113" i="32" s="1"/>
  <c r="AC120" i="32" s="1"/>
  <c r="AC142" i="33" s="1"/>
  <c r="BR103" i="57"/>
  <c r="F420" i="51"/>
  <c r="F142" i="61"/>
  <c r="F156" i="61" s="1"/>
  <c r="F70" i="45"/>
  <c r="F70" i="41"/>
  <c r="F137" i="61"/>
  <c r="F151" i="61" s="1"/>
  <c r="F415" i="51"/>
  <c r="F86" i="1"/>
  <c r="F50" i="33" s="1"/>
  <c r="F155" i="33"/>
  <c r="F141" i="61"/>
  <c r="F155" i="61" s="1"/>
  <c r="F70" i="44"/>
  <c r="F419" i="51"/>
  <c r="F66" i="1"/>
  <c r="F67" i="1" s="1"/>
  <c r="F45" i="33" s="1"/>
  <c r="F101" i="1"/>
  <c r="F209" i="33" s="1"/>
  <c r="F116" i="1"/>
  <c r="F284" i="33" s="1"/>
  <c r="F269" i="33" s="1"/>
  <c r="F344" i="51"/>
  <c r="F351" i="51"/>
  <c r="F349" i="51"/>
  <c r="F354" i="51"/>
  <c r="F352" i="51"/>
  <c r="F347" i="51"/>
  <c r="F350" i="51"/>
  <c r="F346" i="51"/>
  <c r="F355" i="51"/>
  <c r="F348" i="51"/>
  <c r="F353" i="51"/>
  <c r="F345" i="51"/>
  <c r="F227" i="33"/>
  <c r="F270" i="33"/>
  <c r="F280" i="33"/>
  <c r="F229" i="33"/>
  <c r="F421" i="51"/>
  <c r="F70" i="46"/>
  <c r="F143" i="61"/>
  <c r="F157" i="61" s="1"/>
  <c r="F56" i="33"/>
  <c r="F413" i="51"/>
  <c r="F70" i="1"/>
  <c r="F135" i="61"/>
  <c r="F272" i="33"/>
  <c r="F273" i="33"/>
  <c r="F271" i="33"/>
  <c r="F233" i="33"/>
  <c r="F231" i="33"/>
  <c r="F232" i="33"/>
  <c r="F230" i="33"/>
  <c r="DR22" i="57"/>
  <c r="DR3" i="57" s="1"/>
  <c r="BA190" i="33" s="1"/>
  <c r="BA202" i="33" s="1"/>
  <c r="BA98" i="33" s="1"/>
  <c r="BA31" i="1"/>
  <c r="BB40" i="1"/>
  <c r="BQ115" i="57" l="1"/>
  <c r="F5" i="59"/>
  <c r="F55" i="33" s="1"/>
  <c r="AB183" i="33"/>
  <c r="F425" i="51"/>
  <c r="F224" i="33"/>
  <c r="F281" i="33"/>
  <c r="BS103" i="57"/>
  <c r="AD71" i="55"/>
  <c r="AD113" i="32" s="1"/>
  <c r="AD120" i="32" s="1"/>
  <c r="AD142" i="33" s="1"/>
  <c r="AD76" i="55"/>
  <c r="AD113" i="44" s="1"/>
  <c r="AD120" i="44" s="1"/>
  <c r="AD147" i="33" s="1"/>
  <c r="BS108" i="57"/>
  <c r="AC75" i="55"/>
  <c r="AC113" i="40" s="1"/>
  <c r="AC120" i="40" s="1"/>
  <c r="AC146" i="33" s="1"/>
  <c r="BR107" i="57"/>
  <c r="AC79" i="55"/>
  <c r="AC113" i="47" s="1"/>
  <c r="AC120" i="47" s="1"/>
  <c r="AC150" i="33" s="1"/>
  <c r="BR111" i="57"/>
  <c r="AC73" i="55"/>
  <c r="AC113" i="42" s="1"/>
  <c r="AC120" i="42" s="1"/>
  <c r="AC144" i="33" s="1"/>
  <c r="BR105" i="57"/>
  <c r="BS113" i="57"/>
  <c r="AD81" i="55"/>
  <c r="AD113" i="49" s="1"/>
  <c r="AD120" i="49" s="1"/>
  <c r="AD152" i="33" s="1"/>
  <c r="BT109" i="57"/>
  <c r="AE77" i="55"/>
  <c r="AE113" i="45" s="1"/>
  <c r="AE120" i="45" s="1"/>
  <c r="AE148" i="33" s="1"/>
  <c r="AL70" i="55"/>
  <c r="AL113" i="1" s="1"/>
  <c r="AL120" i="1" s="1"/>
  <c r="AL141" i="33" s="1"/>
  <c r="CA102" i="57"/>
  <c r="AG78" i="55"/>
  <c r="AG113" i="46" s="1"/>
  <c r="AG120" i="46" s="1"/>
  <c r="AG149" i="33" s="1"/>
  <c r="BV110" i="57"/>
  <c r="AC72" i="55"/>
  <c r="AC113" i="41" s="1"/>
  <c r="AC120" i="41" s="1"/>
  <c r="AC143" i="33" s="1"/>
  <c r="BR104" i="57"/>
  <c r="AC80" i="55"/>
  <c r="AC113" i="48" s="1"/>
  <c r="AC120" i="48" s="1"/>
  <c r="AC151" i="33" s="1"/>
  <c r="BR112" i="57"/>
  <c r="BR106" i="57"/>
  <c r="AC74" i="55"/>
  <c r="AC113" i="43" s="1"/>
  <c r="AC120" i="43" s="1"/>
  <c r="AC145" i="33" s="1"/>
  <c r="F64" i="33"/>
  <c r="F57" i="33"/>
  <c r="F103" i="61"/>
  <c r="F117" i="61" s="1"/>
  <c r="F56" i="59"/>
  <c r="F147" i="61"/>
  <c r="F161" i="61" s="1"/>
  <c r="F149" i="61"/>
  <c r="F299" i="33"/>
  <c r="F296" i="33"/>
  <c r="F48" i="59"/>
  <c r="F184" i="33"/>
  <c r="F239" i="33"/>
  <c r="F167" i="33"/>
  <c r="DS22" i="57"/>
  <c r="DS3" i="57" s="1"/>
  <c r="BB190" i="33" s="1"/>
  <c r="BB202" i="33" s="1"/>
  <c r="BB98" i="33" s="1"/>
  <c r="BB31" i="1"/>
  <c r="BC40" i="1"/>
  <c r="AC183" i="33" l="1"/>
  <c r="F55" i="59"/>
  <c r="F236" i="33"/>
  <c r="F251" i="33"/>
  <c r="F311" i="33"/>
  <c r="F107" i="33"/>
  <c r="G59" i="33"/>
  <c r="AD80" i="55"/>
  <c r="AD113" i="48" s="1"/>
  <c r="AD120" i="48" s="1"/>
  <c r="AD151" i="33" s="1"/>
  <c r="BS112" i="57"/>
  <c r="AD72" i="55"/>
  <c r="AD113" i="41" s="1"/>
  <c r="AD120" i="41" s="1"/>
  <c r="AD143" i="33" s="1"/>
  <c r="BS104" i="57"/>
  <c r="AH78" i="55"/>
  <c r="AH113" i="46" s="1"/>
  <c r="AH120" i="46" s="1"/>
  <c r="AH149" i="33" s="1"/>
  <c r="BW110" i="57"/>
  <c r="AF77" i="55"/>
  <c r="AF113" i="45" s="1"/>
  <c r="AF120" i="45" s="1"/>
  <c r="AF148" i="33" s="1"/>
  <c r="BU109" i="57"/>
  <c r="BS105" i="57"/>
  <c r="AD73" i="55"/>
  <c r="AD113" i="42" s="1"/>
  <c r="AD120" i="42" s="1"/>
  <c r="AD144" i="33" s="1"/>
  <c r="BS111" i="57"/>
  <c r="AD79" i="55"/>
  <c r="AD113" i="47" s="1"/>
  <c r="AD120" i="47" s="1"/>
  <c r="AD150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T103" i="57"/>
  <c r="AE71" i="55"/>
  <c r="AE113" i="32" s="1"/>
  <c r="AE120" i="32" s="1"/>
  <c r="AE142" i="33" s="1"/>
  <c r="BR115" i="57"/>
  <c r="AD74" i="55"/>
  <c r="AD113" i="43" s="1"/>
  <c r="AD120" i="43" s="1"/>
  <c r="AD145" i="33" s="1"/>
  <c r="BS106" i="57"/>
  <c r="AM70" i="55"/>
  <c r="AM113" i="1" s="1"/>
  <c r="AM120" i="1" s="1"/>
  <c r="AM141" i="33" s="1"/>
  <c r="CB102" i="57"/>
  <c r="BT113" i="57"/>
  <c r="AE81" i="55"/>
  <c r="AE113" i="49" s="1"/>
  <c r="AE120" i="49" s="1"/>
  <c r="AE152" i="33" s="1"/>
  <c r="F113" i="33"/>
  <c r="F186" i="33"/>
  <c r="F185" i="33"/>
  <c r="K85" i="51"/>
  <c r="F57" i="59"/>
  <c r="F65" i="33"/>
  <c r="F61" i="59"/>
  <c r="DT22" i="57"/>
  <c r="DT3" i="57" s="1"/>
  <c r="BC190" i="33" s="1"/>
  <c r="BC202" i="33" s="1"/>
  <c r="BC98" i="33" s="1"/>
  <c r="BC31" i="1"/>
  <c r="BD40" i="1"/>
  <c r="AD183" i="33" l="1"/>
  <c r="F71" i="33"/>
  <c r="F63" i="59" s="1"/>
  <c r="F114" i="33"/>
  <c r="F119" i="33"/>
  <c r="G84" i="33"/>
  <c r="G9" i="55" s="1"/>
  <c r="F106" i="33"/>
  <c r="H61" i="33"/>
  <c r="I62" i="33" s="1"/>
  <c r="G60" i="33"/>
  <c r="AF81" i="55"/>
  <c r="AF113" i="49" s="1"/>
  <c r="AF120" i="49" s="1"/>
  <c r="AF152" i="33" s="1"/>
  <c r="BU113" i="57"/>
  <c r="AN70" i="55"/>
  <c r="AN113" i="1" s="1"/>
  <c r="AN120" i="1" s="1"/>
  <c r="AN141" i="33" s="1"/>
  <c r="CC102" i="57"/>
  <c r="BT106" i="57"/>
  <c r="AE74" i="55"/>
  <c r="AE113" i="43" s="1"/>
  <c r="AE120" i="43" s="1"/>
  <c r="AE145" i="33" s="1"/>
  <c r="AF71" i="55"/>
  <c r="AF113" i="32" s="1"/>
  <c r="AF120" i="32" s="1"/>
  <c r="AF142" i="33" s="1"/>
  <c r="BU103" i="57"/>
  <c r="AF76" i="55"/>
  <c r="AF113" i="44" s="1"/>
  <c r="AF120" i="44" s="1"/>
  <c r="AF147" i="33" s="1"/>
  <c r="BU108" i="57"/>
  <c r="BT107" i="57"/>
  <c r="AE75" i="55"/>
  <c r="AE113" i="40" s="1"/>
  <c r="AE120" i="40" s="1"/>
  <c r="AE146" i="33" s="1"/>
  <c r="BT111" i="57"/>
  <c r="AE79" i="55"/>
  <c r="AE113" i="47" s="1"/>
  <c r="AE120" i="47" s="1"/>
  <c r="AE150" i="33" s="1"/>
  <c r="BT105" i="57"/>
  <c r="AE73" i="55"/>
  <c r="AE113" i="42" s="1"/>
  <c r="AE120" i="42" s="1"/>
  <c r="AE144" i="33" s="1"/>
  <c r="BS115" i="57"/>
  <c r="AG77" i="55"/>
  <c r="AG113" i="45" s="1"/>
  <c r="AG120" i="45" s="1"/>
  <c r="AG148" i="33" s="1"/>
  <c r="BV109" i="57"/>
  <c r="BX110" i="57"/>
  <c r="AI78" i="55"/>
  <c r="AI113" i="46" s="1"/>
  <c r="AI120" i="46" s="1"/>
  <c r="AI149" i="33" s="1"/>
  <c r="BT104" i="57"/>
  <c r="AE72" i="55"/>
  <c r="AE113" i="41" s="1"/>
  <c r="AE120" i="41" s="1"/>
  <c r="AE143" i="33" s="1"/>
  <c r="BT112" i="57"/>
  <c r="AE80" i="55"/>
  <c r="AE113" i="48" s="1"/>
  <c r="AE120" i="48" s="1"/>
  <c r="AE151" i="33" s="1"/>
  <c r="DU22" i="57"/>
  <c r="DU3" i="57" s="1"/>
  <c r="BD190" i="33" s="1"/>
  <c r="BD202" i="33" s="1"/>
  <c r="BD98" i="33" s="1"/>
  <c r="BD31" i="1"/>
  <c r="BE40" i="1"/>
  <c r="F70" i="33" l="1"/>
  <c r="G91" i="33"/>
  <c r="G58" i="59"/>
  <c r="G4" i="56"/>
  <c r="I60" i="59"/>
  <c r="H59" i="59"/>
  <c r="AE183" i="33"/>
  <c r="BW109" i="57"/>
  <c r="AH77" i="55"/>
  <c r="AH113" i="45" s="1"/>
  <c r="AH120" i="45" s="1"/>
  <c r="AH148" i="33" s="1"/>
  <c r="AF73" i="55"/>
  <c r="AF113" i="42" s="1"/>
  <c r="AF120" i="42" s="1"/>
  <c r="AF144" i="33" s="1"/>
  <c r="BU105" i="57"/>
  <c r="AF79" i="55"/>
  <c r="AF113" i="47" s="1"/>
  <c r="AF120" i="47" s="1"/>
  <c r="AF150" i="33" s="1"/>
  <c r="BU111" i="57"/>
  <c r="AF75" i="55"/>
  <c r="AF113" i="40" s="1"/>
  <c r="AF120" i="40" s="1"/>
  <c r="AF146" i="33" s="1"/>
  <c r="BU107" i="57"/>
  <c r="AG71" i="55"/>
  <c r="AG113" i="32" s="1"/>
  <c r="AG120" i="32" s="1"/>
  <c r="AG142" i="33" s="1"/>
  <c r="BV103" i="57"/>
  <c r="AF80" i="55"/>
  <c r="AF113" i="48" s="1"/>
  <c r="AF120" i="48" s="1"/>
  <c r="AF151" i="33" s="1"/>
  <c r="BU112" i="57"/>
  <c r="AF72" i="55"/>
  <c r="AF113" i="41" s="1"/>
  <c r="AF120" i="41" s="1"/>
  <c r="AF143" i="33" s="1"/>
  <c r="BU104" i="57"/>
  <c r="BY110" i="57"/>
  <c r="AJ78" i="55"/>
  <c r="AJ113" i="46" s="1"/>
  <c r="AJ120" i="46" s="1"/>
  <c r="AJ149" i="33" s="1"/>
  <c r="AG76" i="55"/>
  <c r="AG113" i="44" s="1"/>
  <c r="AG120" i="44" s="1"/>
  <c r="AG147" i="33" s="1"/>
  <c r="BV108" i="57"/>
  <c r="AF74" i="55"/>
  <c r="AF113" i="43" s="1"/>
  <c r="AF120" i="43" s="1"/>
  <c r="AF145" i="33" s="1"/>
  <c r="BU106" i="57"/>
  <c r="AO70" i="55"/>
  <c r="AO113" i="1" s="1"/>
  <c r="AO120" i="1" s="1"/>
  <c r="AO141" i="33" s="1"/>
  <c r="CD102" i="57"/>
  <c r="AG81" i="55"/>
  <c r="AG113" i="49" s="1"/>
  <c r="AG120" i="49" s="1"/>
  <c r="AG152" i="33" s="1"/>
  <c r="BV113" i="57"/>
  <c r="BT115" i="57"/>
  <c r="G107" i="49"/>
  <c r="G106" i="49" s="1"/>
  <c r="G109" i="49" s="1"/>
  <c r="G107" i="41"/>
  <c r="G106" i="41" s="1"/>
  <c r="G109" i="41" s="1"/>
  <c r="G8" i="55"/>
  <c r="G107" i="44"/>
  <c r="G106" i="44" s="1"/>
  <c r="G109" i="44" s="1"/>
  <c r="G107" i="32"/>
  <c r="G106" i="32" s="1"/>
  <c r="G109" i="32" s="1"/>
  <c r="G107" i="45"/>
  <c r="G106" i="45" s="1"/>
  <c r="G109" i="45" s="1"/>
  <c r="G107" i="1"/>
  <c r="G107" i="46"/>
  <c r="G106" i="46" s="1"/>
  <c r="G109" i="46" s="1"/>
  <c r="G107" i="40"/>
  <c r="G106" i="40" s="1"/>
  <c r="G109" i="40" s="1"/>
  <c r="G107" i="42"/>
  <c r="G106" i="42" s="1"/>
  <c r="G109" i="42" s="1"/>
  <c r="G107" i="47"/>
  <c r="G106" i="47" s="1"/>
  <c r="G109" i="47" s="1"/>
  <c r="G107" i="43"/>
  <c r="G106" i="43" s="1"/>
  <c r="G109" i="43" s="1"/>
  <c r="G107" i="48"/>
  <c r="G106" i="48" s="1"/>
  <c r="G109" i="48" s="1"/>
  <c r="BR204" i="57"/>
  <c r="DV22" i="57"/>
  <c r="DV3" i="57" s="1"/>
  <c r="BE190" i="33" s="1"/>
  <c r="BE202" i="33" s="1"/>
  <c r="BE98" i="33" s="1"/>
  <c r="BE31" i="1"/>
  <c r="BF40" i="1"/>
  <c r="F81" i="46" l="1"/>
  <c r="F62" i="46" s="1"/>
  <c r="F63" i="46" s="1"/>
  <c r="H75" i="62" s="1"/>
  <c r="H56" i="62"/>
  <c r="AF183" i="33"/>
  <c r="F81" i="32"/>
  <c r="F62" i="32" s="1"/>
  <c r="F63" i="32" s="1"/>
  <c r="F81" i="43"/>
  <c r="F62" i="43" s="1"/>
  <c r="F63" i="43" s="1"/>
  <c r="F81" i="47"/>
  <c r="F62" i="47" s="1"/>
  <c r="F63" i="47" s="1"/>
  <c r="F81" i="41"/>
  <c r="F62" i="41" s="1"/>
  <c r="F63" i="41" s="1"/>
  <c r="F81" i="40"/>
  <c r="F62" i="40" s="1"/>
  <c r="F63" i="40" s="1"/>
  <c r="F81" i="44"/>
  <c r="F62" i="44" s="1"/>
  <c r="F63" i="44" s="1"/>
  <c r="F81" i="48"/>
  <c r="F62" i="48" s="1"/>
  <c r="F63" i="48" s="1"/>
  <c r="F369" i="33"/>
  <c r="F375" i="33" s="1"/>
  <c r="F62" i="59"/>
  <c r="F81" i="49"/>
  <c r="F62" i="49" s="1"/>
  <c r="F63" i="49" s="1"/>
  <c r="F81" i="42"/>
  <c r="F62" i="42" s="1"/>
  <c r="F63" i="42" s="1"/>
  <c r="F81" i="1"/>
  <c r="F62" i="1" s="1"/>
  <c r="F63" i="1" s="1"/>
  <c r="F3" i="56"/>
  <c r="F55" i="56" s="1"/>
  <c r="F56" i="56" s="1"/>
  <c r="F52" i="56" s="1"/>
  <c r="G72" i="33"/>
  <c r="G64" i="59" s="1"/>
  <c r="F81" i="45"/>
  <c r="F62" i="45" s="1"/>
  <c r="F63" i="45" s="1"/>
  <c r="BU115" i="57"/>
  <c r="BW113" i="57"/>
  <c r="AH81" i="55"/>
  <c r="AH113" i="49" s="1"/>
  <c r="AH120" i="49" s="1"/>
  <c r="AH152" i="33" s="1"/>
  <c r="BZ110" i="57"/>
  <c r="AK78" i="55"/>
  <c r="AK113" i="46" s="1"/>
  <c r="AK120" i="46" s="1"/>
  <c r="AK149" i="33" s="1"/>
  <c r="BX109" i="57"/>
  <c r="AI77" i="55"/>
  <c r="AI113" i="45" s="1"/>
  <c r="AI120" i="45" s="1"/>
  <c r="AI148" i="33" s="1"/>
  <c r="AP70" i="55"/>
  <c r="AP113" i="1" s="1"/>
  <c r="AP120" i="1" s="1"/>
  <c r="AP141" i="33" s="1"/>
  <c r="CE102" i="57"/>
  <c r="AG74" i="55"/>
  <c r="AG113" i="43" s="1"/>
  <c r="AG120" i="43" s="1"/>
  <c r="AG145" i="33" s="1"/>
  <c r="BV106" i="57"/>
  <c r="BW108" i="57"/>
  <c r="AH76" i="55"/>
  <c r="AH113" i="44" s="1"/>
  <c r="AH120" i="44" s="1"/>
  <c r="AH147" i="33" s="1"/>
  <c r="BV104" i="57"/>
  <c r="AG72" i="55"/>
  <c r="AG113" i="41" s="1"/>
  <c r="AG120" i="41" s="1"/>
  <c r="AG143" i="33" s="1"/>
  <c r="BV112" i="57"/>
  <c r="AG80" i="55"/>
  <c r="AG113" i="48" s="1"/>
  <c r="AG120" i="48" s="1"/>
  <c r="AG151" i="33" s="1"/>
  <c r="BW103" i="57"/>
  <c r="AH71" i="55"/>
  <c r="AH113" i="32" s="1"/>
  <c r="AH120" i="32" s="1"/>
  <c r="AH142" i="33" s="1"/>
  <c r="AG75" i="55"/>
  <c r="AG113" i="40" s="1"/>
  <c r="AG120" i="40" s="1"/>
  <c r="AG146" i="33" s="1"/>
  <c r="BV107" i="57"/>
  <c r="AG79" i="55"/>
  <c r="AG113" i="47" s="1"/>
  <c r="AG120" i="47" s="1"/>
  <c r="AG150" i="33" s="1"/>
  <c r="BV111" i="57"/>
  <c r="AG73" i="55"/>
  <c r="AG113" i="42" s="1"/>
  <c r="AG120" i="42" s="1"/>
  <c r="AG144" i="33" s="1"/>
  <c r="BV105" i="57"/>
  <c r="G97" i="33"/>
  <c r="G106" i="1"/>
  <c r="G90" i="33"/>
  <c r="G83" i="33"/>
  <c r="F155" i="46"/>
  <c r="F64" i="46"/>
  <c r="F65" i="46" s="1"/>
  <c r="DW22" i="57"/>
  <c r="DW3" i="57" s="1"/>
  <c r="BF190" i="33" s="1"/>
  <c r="BF202" i="33" s="1"/>
  <c r="BF98" i="33" s="1"/>
  <c r="BF31" i="1"/>
  <c r="BG40" i="1"/>
  <c r="F64" i="40" l="1"/>
  <c r="F65" i="40" s="1"/>
  <c r="H72" i="62"/>
  <c r="F155" i="41"/>
  <c r="H69" i="62"/>
  <c r="F64" i="42"/>
  <c r="F65" i="42" s="1"/>
  <c r="H70" i="62"/>
  <c r="F64" i="47"/>
  <c r="F65" i="47" s="1"/>
  <c r="F12" i="61" s="1"/>
  <c r="F26" i="61" s="1"/>
  <c r="H76" i="62"/>
  <c r="F155" i="43"/>
  <c r="H71" i="62"/>
  <c r="F64" i="49"/>
  <c r="F65" i="49" s="1"/>
  <c r="H78" i="62"/>
  <c r="F64" i="32"/>
  <c r="F65" i="32" s="1"/>
  <c r="H68" i="62"/>
  <c r="F155" i="45"/>
  <c r="H74" i="62"/>
  <c r="F64" i="48"/>
  <c r="F65" i="48" s="1"/>
  <c r="H77" i="62"/>
  <c r="F155" i="1"/>
  <c r="H67" i="62"/>
  <c r="F155" i="44"/>
  <c r="H73" i="62"/>
  <c r="F64" i="43"/>
  <c r="F65" i="43" s="1"/>
  <c r="F68" i="43" s="1"/>
  <c r="F155" i="32"/>
  <c r="F155" i="42"/>
  <c r="F37" i="56"/>
  <c r="F38" i="56" s="1"/>
  <c r="F59" i="56" s="1"/>
  <c r="F64" i="1"/>
  <c r="F65" i="1" s="1"/>
  <c r="F155" i="49"/>
  <c r="F155" i="47"/>
  <c r="F64" i="41"/>
  <c r="F65" i="41" s="1"/>
  <c r="F68" i="41" s="1"/>
  <c r="F64" i="44"/>
  <c r="F65" i="44" s="1"/>
  <c r="F68" i="44" s="1"/>
  <c r="F64" i="45"/>
  <c r="F65" i="45" s="1"/>
  <c r="F10" i="61" s="1"/>
  <c r="F24" i="61" s="1"/>
  <c r="F42" i="56"/>
  <c r="F43" i="56" s="1"/>
  <c r="G41" i="56" s="1"/>
  <c r="F155" i="48"/>
  <c r="F155" i="40"/>
  <c r="F47" i="56"/>
  <c r="F49" i="56" s="1"/>
  <c r="F48" i="56" s="1"/>
  <c r="AG183" i="33"/>
  <c r="BW106" i="57"/>
  <c r="AH74" i="55"/>
  <c r="AH113" i="43" s="1"/>
  <c r="AH120" i="43" s="1"/>
  <c r="AH145" i="33" s="1"/>
  <c r="BY109" i="57"/>
  <c r="AJ77" i="55"/>
  <c r="AJ113" i="45" s="1"/>
  <c r="AJ120" i="45" s="1"/>
  <c r="AJ148" i="33" s="1"/>
  <c r="CA110" i="57"/>
  <c r="AL78" i="55"/>
  <c r="AL113" i="46" s="1"/>
  <c r="AL120" i="46" s="1"/>
  <c r="AL149" i="33" s="1"/>
  <c r="BX113" i="57"/>
  <c r="AI81" i="55"/>
  <c r="AI113" i="49" s="1"/>
  <c r="AI120" i="49" s="1"/>
  <c r="AI152" i="33" s="1"/>
  <c r="BW105" i="57"/>
  <c r="AH73" i="55"/>
  <c r="AH113" i="42" s="1"/>
  <c r="AH120" i="42" s="1"/>
  <c r="AH144" i="33" s="1"/>
  <c r="BW111" i="57"/>
  <c r="AH79" i="55"/>
  <c r="AH113" i="47" s="1"/>
  <c r="AH120" i="47" s="1"/>
  <c r="AH150" i="33" s="1"/>
  <c r="BW107" i="57"/>
  <c r="AH75" i="55"/>
  <c r="AH113" i="40" s="1"/>
  <c r="AH120" i="40" s="1"/>
  <c r="AH146" i="33" s="1"/>
  <c r="BX103" i="57"/>
  <c r="AI71" i="55"/>
  <c r="AI113" i="32" s="1"/>
  <c r="AI120" i="32" s="1"/>
  <c r="AI142" i="33" s="1"/>
  <c r="AH80" i="55"/>
  <c r="AH113" i="48" s="1"/>
  <c r="AH120" i="48" s="1"/>
  <c r="AH151" i="33" s="1"/>
  <c r="BW112" i="57"/>
  <c r="BW104" i="57"/>
  <c r="AH72" i="55"/>
  <c r="AH113" i="41" s="1"/>
  <c r="AH120" i="41" s="1"/>
  <c r="AH143" i="33" s="1"/>
  <c r="BX108" i="57"/>
  <c r="AI76" i="55"/>
  <c r="AI113" i="44" s="1"/>
  <c r="AI120" i="44" s="1"/>
  <c r="AI147" i="33" s="1"/>
  <c r="AQ70" i="55"/>
  <c r="AQ113" i="1" s="1"/>
  <c r="AQ120" i="1" s="1"/>
  <c r="AQ141" i="33" s="1"/>
  <c r="CF102" i="57"/>
  <c r="BV115" i="57"/>
  <c r="F13" i="61"/>
  <c r="F27" i="61" s="1"/>
  <c r="F68" i="48"/>
  <c r="F8" i="61"/>
  <c r="F22" i="61" s="1"/>
  <c r="F68" i="40"/>
  <c r="F68" i="42"/>
  <c r="F6" i="61"/>
  <c r="F20" i="61" s="1"/>
  <c r="F68" i="49"/>
  <c r="F14" i="61"/>
  <c r="F28" i="61" s="1"/>
  <c r="F68" i="32"/>
  <c r="F4" i="61"/>
  <c r="F18" i="61" s="1"/>
  <c r="F68" i="46"/>
  <c r="F11" i="61"/>
  <c r="F25" i="61" s="1"/>
  <c r="G109" i="1"/>
  <c r="G96" i="33"/>
  <c r="DX22" i="57"/>
  <c r="DX3" i="57" s="1"/>
  <c r="BG190" i="33" s="1"/>
  <c r="BG202" i="33" s="1"/>
  <c r="BG98" i="33" s="1"/>
  <c r="BG31" i="1"/>
  <c r="BH40" i="1"/>
  <c r="H79" i="62" l="1"/>
  <c r="F68" i="47"/>
  <c r="AH183" i="33"/>
  <c r="F7" i="61"/>
  <c r="F21" i="61" s="1"/>
  <c r="F5" i="61"/>
  <c r="F19" i="61" s="1"/>
  <c r="G46" i="56"/>
  <c r="F68" i="45"/>
  <c r="F139" i="45" s="1"/>
  <c r="F9" i="61"/>
  <c r="F23" i="61" s="1"/>
  <c r="F59" i="1"/>
  <c r="F60" i="56"/>
  <c r="F133" i="33" s="1"/>
  <c r="G104" i="33"/>
  <c r="BW115" i="57"/>
  <c r="AR70" i="55"/>
  <c r="AR113" i="1" s="1"/>
  <c r="AR120" i="1" s="1"/>
  <c r="AR141" i="33" s="1"/>
  <c r="CG102" i="57"/>
  <c r="BX112" i="57"/>
  <c r="AI80" i="55"/>
  <c r="AI113" i="48" s="1"/>
  <c r="AI120" i="48" s="1"/>
  <c r="AI151" i="33" s="1"/>
  <c r="BY103" i="57"/>
  <c r="AJ71" i="55"/>
  <c r="AJ113" i="32" s="1"/>
  <c r="AJ120" i="32" s="1"/>
  <c r="AJ142" i="33" s="1"/>
  <c r="BX107" i="57"/>
  <c r="AI75" i="55"/>
  <c r="AI113" i="40" s="1"/>
  <c r="AI120" i="40" s="1"/>
  <c r="AI146" i="33" s="1"/>
  <c r="BX111" i="57"/>
  <c r="AI79" i="55"/>
  <c r="AI113" i="47" s="1"/>
  <c r="AI120" i="47" s="1"/>
  <c r="AI150" i="33" s="1"/>
  <c r="BX105" i="57"/>
  <c r="AI73" i="55"/>
  <c r="AI113" i="42" s="1"/>
  <c r="AI120" i="42" s="1"/>
  <c r="AI144" i="33" s="1"/>
  <c r="BY113" i="57"/>
  <c r="AJ81" i="55"/>
  <c r="AJ113" i="49" s="1"/>
  <c r="AJ120" i="49" s="1"/>
  <c r="AJ152" i="33" s="1"/>
  <c r="CB110" i="57"/>
  <c r="AM78" i="55"/>
  <c r="AM113" i="46" s="1"/>
  <c r="AM120" i="46" s="1"/>
  <c r="AM149" i="33" s="1"/>
  <c r="BZ109" i="57"/>
  <c r="AK77" i="55"/>
  <c r="AK113" i="45" s="1"/>
  <c r="AK120" i="45" s="1"/>
  <c r="AK148" i="33" s="1"/>
  <c r="BX106" i="57"/>
  <c r="AI74" i="55"/>
  <c r="AI113" i="43" s="1"/>
  <c r="AI120" i="43" s="1"/>
  <c r="AI145" i="33" s="1"/>
  <c r="BY108" i="57"/>
  <c r="AJ76" i="55"/>
  <c r="AJ113" i="44" s="1"/>
  <c r="AJ120" i="44" s="1"/>
  <c r="AJ147" i="33" s="1"/>
  <c r="BX104" i="57"/>
  <c r="AI72" i="55"/>
  <c r="AI113" i="41" s="1"/>
  <c r="AI120" i="41" s="1"/>
  <c r="AI143" i="33" s="1"/>
  <c r="F139" i="44"/>
  <c r="F73" i="44"/>
  <c r="G74" i="44" s="1"/>
  <c r="F139" i="41"/>
  <c r="F73" i="41"/>
  <c r="G74" i="41" s="1"/>
  <c r="F73" i="46"/>
  <c r="G74" i="46" s="1"/>
  <c r="F139" i="46"/>
  <c r="F139" i="32"/>
  <c r="F73" i="32"/>
  <c r="G74" i="32" s="1"/>
  <c r="F73" i="49"/>
  <c r="G74" i="49" s="1"/>
  <c r="F139" i="49"/>
  <c r="F73" i="42"/>
  <c r="G74" i="42" s="1"/>
  <c r="F139" i="42"/>
  <c r="F73" i="43"/>
  <c r="G74" i="43" s="1"/>
  <c r="F139" i="43"/>
  <c r="F43" i="33"/>
  <c r="F3" i="61"/>
  <c r="F68" i="1"/>
  <c r="F73" i="40"/>
  <c r="G74" i="40" s="1"/>
  <c r="F139" i="40"/>
  <c r="I136" i="51" s="1"/>
  <c r="F139" i="47"/>
  <c r="F73" i="47"/>
  <c r="G74" i="47" s="1"/>
  <c r="F73" i="48"/>
  <c r="G74" i="48" s="1"/>
  <c r="F139" i="48"/>
  <c r="F132" i="33"/>
  <c r="F61" i="56"/>
  <c r="DY22" i="57"/>
  <c r="DY3" i="57" s="1"/>
  <c r="BH190" i="33" s="1"/>
  <c r="BH202" i="33" s="1"/>
  <c r="BH98" i="33" s="1"/>
  <c r="BH31" i="1"/>
  <c r="BI40" i="1"/>
  <c r="AI183" i="33" l="1"/>
  <c r="F84" i="46"/>
  <c r="F88" i="46" s="1"/>
  <c r="F84" i="40"/>
  <c r="F87" i="40" s="1"/>
  <c r="F84" i="43"/>
  <c r="F356" i="33" s="1"/>
  <c r="F84" i="42"/>
  <c r="F355" i="33" s="1"/>
  <c r="F73" i="45"/>
  <c r="G74" i="45" s="1"/>
  <c r="G61" i="45" s="1"/>
  <c r="BX56" i="57" s="1"/>
  <c r="F84" i="48"/>
  <c r="F87" i="48" s="1"/>
  <c r="F75" i="59"/>
  <c r="F84" i="49"/>
  <c r="F88" i="49" s="1"/>
  <c r="F84" i="47"/>
  <c r="F361" i="33" s="1"/>
  <c r="F84" i="44"/>
  <c r="F87" i="44" s="1"/>
  <c r="BY104" i="57"/>
  <c r="AJ72" i="55"/>
  <c r="AJ113" i="41" s="1"/>
  <c r="AJ120" i="41" s="1"/>
  <c r="AJ143" i="33" s="1"/>
  <c r="BZ108" i="57"/>
  <c r="AK76" i="55"/>
  <c r="AK113" i="44" s="1"/>
  <c r="AK120" i="44" s="1"/>
  <c r="AK147" i="33" s="1"/>
  <c r="BY106" i="57"/>
  <c r="AJ74" i="55"/>
  <c r="AJ113" i="43" s="1"/>
  <c r="AJ120" i="43" s="1"/>
  <c r="AJ145" i="33" s="1"/>
  <c r="CA109" i="57"/>
  <c r="AL77" i="55"/>
  <c r="AL113" i="45" s="1"/>
  <c r="AL120" i="45" s="1"/>
  <c r="AL148" i="33" s="1"/>
  <c r="CC110" i="57"/>
  <c r="AN78" i="55"/>
  <c r="AN113" i="46" s="1"/>
  <c r="AN120" i="46" s="1"/>
  <c r="AN149" i="33" s="1"/>
  <c r="BZ113" i="57"/>
  <c r="AK81" i="55"/>
  <c r="AK113" i="49" s="1"/>
  <c r="AK120" i="49" s="1"/>
  <c r="AK152" i="33" s="1"/>
  <c r="BY105" i="57"/>
  <c r="AJ73" i="55"/>
  <c r="AJ113" i="42" s="1"/>
  <c r="AJ120" i="42" s="1"/>
  <c r="AJ144" i="33" s="1"/>
  <c r="BY111" i="57"/>
  <c r="AJ79" i="55"/>
  <c r="AJ113" i="47" s="1"/>
  <c r="AJ120" i="47" s="1"/>
  <c r="AJ150" i="33" s="1"/>
  <c r="BY107" i="57"/>
  <c r="AJ75" i="55"/>
  <c r="AJ113" i="40" s="1"/>
  <c r="AJ120" i="40" s="1"/>
  <c r="AJ146" i="33" s="1"/>
  <c r="BZ103" i="57"/>
  <c r="AK71" i="55"/>
  <c r="AK113" i="32" s="1"/>
  <c r="AK120" i="32" s="1"/>
  <c r="AK142" i="33" s="1"/>
  <c r="BY112" i="57"/>
  <c r="BY115" i="57" s="1"/>
  <c r="AJ80" i="55"/>
  <c r="AJ113" i="48" s="1"/>
  <c r="AJ120" i="48" s="1"/>
  <c r="AJ151" i="33" s="1"/>
  <c r="AS70" i="55"/>
  <c r="AS113" i="1" s="1"/>
  <c r="AS120" i="1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i="1" s="1"/>
  <c r="F38" i="33"/>
  <c r="F42" i="33"/>
  <c r="H53" i="62" s="1"/>
  <c r="F40" i="33"/>
  <c r="F44" i="33"/>
  <c r="G287" i="51"/>
  <c r="G61" i="49"/>
  <c r="BX60" i="57" s="1"/>
  <c r="G85" i="49"/>
  <c r="G85" i="32"/>
  <c r="G61" i="32"/>
  <c r="BX50" i="57" s="1"/>
  <c r="G277" i="51"/>
  <c r="G284" i="51"/>
  <c r="G61" i="46"/>
  <c r="BX57" i="57" s="1"/>
  <c r="G85" i="46"/>
  <c r="G278" i="51"/>
  <c r="G85" i="41"/>
  <c r="G61" i="41"/>
  <c r="BX51" i="57" s="1"/>
  <c r="F62" i="56"/>
  <c r="F135" i="33" s="1"/>
  <c r="F134" i="33"/>
  <c r="G286" i="51"/>
  <c r="G61" i="48"/>
  <c r="BX59" i="57" s="1"/>
  <c r="G85" i="48"/>
  <c r="G61" i="47"/>
  <c r="BX58" i="57" s="1"/>
  <c r="G85" i="47"/>
  <c r="G285" i="51"/>
  <c r="G281" i="51"/>
  <c r="G61" i="40"/>
  <c r="BX54" i="57" s="1"/>
  <c r="G85" i="40"/>
  <c r="F17" i="61"/>
  <c r="F15" i="61"/>
  <c r="F29" i="61" s="1"/>
  <c r="G61" i="43"/>
  <c r="BX53" i="57" s="1"/>
  <c r="G280" i="51"/>
  <c r="G85" i="43"/>
  <c r="G61" i="42"/>
  <c r="BX52" i="57" s="1"/>
  <c r="G85" i="42"/>
  <c r="G279" i="51"/>
  <c r="G85" i="44"/>
  <c r="G61" i="44"/>
  <c r="BX55" i="57" s="1"/>
  <c r="G282" i="51"/>
  <c r="BJ40" i="1"/>
  <c r="BJ31" i="1" s="1"/>
  <c r="BJ66" i="1" s="1"/>
  <c r="DZ22" i="57"/>
  <c r="DZ3" i="57" s="1"/>
  <c r="BI190" i="33" s="1"/>
  <c r="BI202" i="33" s="1"/>
  <c r="BI98" i="33" s="1"/>
  <c r="BI31" i="1"/>
  <c r="F360" i="33" l="1"/>
  <c r="F88" i="40"/>
  <c r="E129" i="40" s="1"/>
  <c r="F87" i="46"/>
  <c r="F357" i="33"/>
  <c r="F87" i="43"/>
  <c r="F88" i="43"/>
  <c r="F208" i="51" s="1"/>
  <c r="F224" i="51" s="1"/>
  <c r="F88" i="48"/>
  <c r="E129" i="48" s="1"/>
  <c r="F363" i="33"/>
  <c r="F88" i="47"/>
  <c r="F56" i="61" s="1"/>
  <c r="F70" i="61" s="1"/>
  <c r="F84" i="45"/>
  <c r="F88" i="45" s="1"/>
  <c r="E129" i="45" s="1"/>
  <c r="F87" i="42"/>
  <c r="F88" i="42"/>
  <c r="E129" i="42" s="1"/>
  <c r="G283" i="51"/>
  <c r="G85" i="45"/>
  <c r="F362" i="33"/>
  <c r="F88" i="44"/>
  <c r="F53" i="61" s="1"/>
  <c r="F67" i="61" s="1"/>
  <c r="F358" i="33"/>
  <c r="F49" i="59"/>
  <c r="F76" i="59"/>
  <c r="F47" i="59"/>
  <c r="F88" i="41"/>
  <c r="F206" i="51" s="1"/>
  <c r="F222" i="51" s="1"/>
  <c r="F87" i="41"/>
  <c r="F87" i="32"/>
  <c r="F87" i="49"/>
  <c r="F87" i="47"/>
  <c r="F88" i="32"/>
  <c r="F130" i="32" s="1"/>
  <c r="AJ183" i="33"/>
  <c r="AT70" i="55"/>
  <c r="AT113" i="1" s="1"/>
  <c r="AT120" i="1" s="1"/>
  <c r="AT141" i="33" s="1"/>
  <c r="CI102" i="57"/>
  <c r="CA103" i="57"/>
  <c r="AL71" i="55"/>
  <c r="AL113" i="32" s="1"/>
  <c r="AL120" i="32" s="1"/>
  <c r="AL142" i="33" s="1"/>
  <c r="BZ107" i="57"/>
  <c r="AK75" i="55"/>
  <c r="AK113" i="40" s="1"/>
  <c r="AK120" i="40" s="1"/>
  <c r="AK146" i="33" s="1"/>
  <c r="BZ111" i="57"/>
  <c r="AK79" i="55"/>
  <c r="AK113" i="47" s="1"/>
  <c r="AK120" i="47" s="1"/>
  <c r="AK150" i="33" s="1"/>
  <c r="BZ105" i="57"/>
  <c r="AK73" i="55"/>
  <c r="AK113" i="42" s="1"/>
  <c r="AK120" i="42" s="1"/>
  <c r="AK144" i="33" s="1"/>
  <c r="CA113" i="57"/>
  <c r="AL81" i="55"/>
  <c r="AL113" i="49" s="1"/>
  <c r="AL120" i="49" s="1"/>
  <c r="AL152" i="33" s="1"/>
  <c r="CD110" i="57"/>
  <c r="AO78" i="55"/>
  <c r="AO113" i="46" s="1"/>
  <c r="AO120" i="46" s="1"/>
  <c r="AO149" i="33" s="1"/>
  <c r="CB109" i="57"/>
  <c r="AM77" i="55"/>
  <c r="AM113" i="45" s="1"/>
  <c r="AM120" i="45" s="1"/>
  <c r="AM148" i="33" s="1"/>
  <c r="BZ106" i="57"/>
  <c r="AK74" i="55"/>
  <c r="AK113" i="43" s="1"/>
  <c r="AK120" i="43" s="1"/>
  <c r="AK145" i="33" s="1"/>
  <c r="CA108" i="57"/>
  <c r="AL76" i="55"/>
  <c r="AL113" i="44" s="1"/>
  <c r="AL120" i="44" s="1"/>
  <c r="AL147" i="33" s="1"/>
  <c r="BZ104" i="57"/>
  <c r="AK72" i="55"/>
  <c r="AK113" i="41" s="1"/>
  <c r="AK120" i="41" s="1"/>
  <c r="AK143" i="33" s="1"/>
  <c r="F84" i="1"/>
  <c r="F87" i="1" s="1"/>
  <c r="BZ112" i="57"/>
  <c r="AK80" i="55"/>
  <c r="AK113" i="48" s="1"/>
  <c r="AK120" i="48" s="1"/>
  <c r="AK151" i="33" s="1"/>
  <c r="G128" i="44"/>
  <c r="G77" i="44"/>
  <c r="G112" i="44"/>
  <c r="G78" i="44"/>
  <c r="G112" i="42"/>
  <c r="G128" i="42"/>
  <c r="G78" i="42"/>
  <c r="G77" i="42"/>
  <c r="G78" i="43"/>
  <c r="G112" i="43"/>
  <c r="G128" i="43"/>
  <c r="G77" i="43"/>
  <c r="G128" i="47"/>
  <c r="G78" i="47"/>
  <c r="G112" i="47"/>
  <c r="G77" i="47"/>
  <c r="G77" i="48"/>
  <c r="G128" i="48"/>
  <c r="G112" i="48"/>
  <c r="G78" i="4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i="61" s="1"/>
  <c r="F132" i="46"/>
  <c r="F133" i="46" s="1"/>
  <c r="F134" i="46" s="1"/>
  <c r="F212" i="51"/>
  <c r="F228" i="51" s="1"/>
  <c r="F89" i="46"/>
  <c r="F130" i="46"/>
  <c r="G128" i="49"/>
  <c r="G78" i="49"/>
  <c r="G77" i="49"/>
  <c r="G112" i="49"/>
  <c r="G61" i="1"/>
  <c r="BX49" i="57" s="1"/>
  <c r="BX61" i="57" s="1"/>
  <c r="G85" i="1"/>
  <c r="G276" i="51"/>
  <c r="G128" i="40"/>
  <c r="G77" i="40"/>
  <c r="G112" i="40"/>
  <c r="G78" i="40"/>
  <c r="G77" i="45"/>
  <c r="G78" i="45"/>
  <c r="G112" i="45"/>
  <c r="G128" i="45"/>
  <c r="G78" i="41"/>
  <c r="G77" i="41"/>
  <c r="G112" i="41"/>
  <c r="G128" i="41"/>
  <c r="G128" i="46"/>
  <c r="G112" i="46"/>
  <c r="G77" i="46"/>
  <c r="G78" i="46"/>
  <c r="G112" i="32"/>
  <c r="G78" i="32"/>
  <c r="G128" i="32"/>
  <c r="G77" i="32"/>
  <c r="E129" i="49"/>
  <c r="F215" i="51"/>
  <c r="F231" i="51" s="1"/>
  <c r="F130" i="49"/>
  <c r="F89" i="49"/>
  <c r="F58" i="61"/>
  <c r="F72" i="61" s="1"/>
  <c r="F132" i="49"/>
  <c r="F133" i="49" s="1"/>
  <c r="F134" i="49" s="1"/>
  <c r="F90" i="49"/>
  <c r="F406" i="33"/>
  <c r="AK183" i="33" l="1"/>
  <c r="F130" i="40"/>
  <c r="F89" i="48"/>
  <c r="F400" i="33"/>
  <c r="F52" i="61"/>
  <c r="F66" i="61" s="1"/>
  <c r="F89" i="40"/>
  <c r="F90" i="40"/>
  <c r="F91" i="40" s="1"/>
  <c r="F132" i="40"/>
  <c r="F133" i="40" s="1"/>
  <c r="F134" i="40" s="1"/>
  <c r="F71" i="59" s="1"/>
  <c r="F209" i="51"/>
  <c r="F225" i="51" s="1"/>
  <c r="F90" i="43"/>
  <c r="F91" i="43" s="1"/>
  <c r="F132" i="43"/>
  <c r="F133" i="43" s="1"/>
  <c r="F134" i="43" s="1"/>
  <c r="E79" i="43" s="1"/>
  <c r="F148" i="43" s="1"/>
  <c r="F327" i="33" s="1"/>
  <c r="E129" i="43"/>
  <c r="E131" i="43" s="1"/>
  <c r="F89" i="43"/>
  <c r="F130" i="43"/>
  <c r="F399" i="33"/>
  <c r="F51" i="61"/>
  <c r="F65" i="61" s="1"/>
  <c r="E129" i="47"/>
  <c r="E131" i="47" s="1"/>
  <c r="F132" i="47"/>
  <c r="F133" i="47" s="1"/>
  <c r="F134" i="47" s="1"/>
  <c r="E79" i="47" s="1"/>
  <c r="F148" i="47" s="1"/>
  <c r="F332" i="33" s="1"/>
  <c r="F132" i="48"/>
  <c r="F133" i="48" s="1"/>
  <c r="F134" i="48" s="1"/>
  <c r="F136" i="48" s="1"/>
  <c r="F90" i="47"/>
  <c r="F93" i="47" s="1"/>
  <c r="F94" i="47" s="1"/>
  <c r="H47" i="62" s="1"/>
  <c r="F404" i="33"/>
  <c r="F57" i="61"/>
  <c r="F71" i="61" s="1"/>
  <c r="F214" i="51"/>
  <c r="F230" i="51" s="1"/>
  <c r="F89" i="47"/>
  <c r="F213" i="51"/>
  <c r="F229" i="51" s="1"/>
  <c r="F130" i="47"/>
  <c r="F90" i="48"/>
  <c r="F91" i="48" s="1"/>
  <c r="F130" i="48"/>
  <c r="F405" i="33"/>
  <c r="F50" i="61"/>
  <c r="F64" i="61" s="1"/>
  <c r="G49" i="33"/>
  <c r="G51" i="59" s="1"/>
  <c r="G288" i="51"/>
  <c r="G290" i="51" s="1"/>
  <c r="F359" i="33"/>
  <c r="F87" i="45"/>
  <c r="F51" i="33" s="1"/>
  <c r="F90" i="44"/>
  <c r="F93" i="44" s="1"/>
  <c r="F94" i="44" s="1"/>
  <c r="H44" i="62" s="1"/>
  <c r="F90" i="42"/>
  <c r="F93" i="42" s="1"/>
  <c r="F94" i="42" s="1"/>
  <c r="H41" i="62" s="1"/>
  <c r="F130" i="44"/>
  <c r="F207" i="51"/>
  <c r="F223" i="51" s="1"/>
  <c r="F398" i="33"/>
  <c r="F89" i="44"/>
  <c r="F210" i="51"/>
  <c r="F226" i="51" s="1"/>
  <c r="F89" i="42"/>
  <c r="F132" i="42"/>
  <c r="F133" i="42" s="1"/>
  <c r="F134" i="42" s="1"/>
  <c r="E79" i="42" s="1"/>
  <c r="F148" i="42" s="1"/>
  <c r="F326" i="33" s="1"/>
  <c r="F130" i="42"/>
  <c r="F54" i="61"/>
  <c r="F68" i="61" s="1"/>
  <c r="F90" i="45"/>
  <c r="F91" i="45" s="1"/>
  <c r="F132" i="45"/>
  <c r="F133" i="45" s="1"/>
  <c r="F134" i="45" s="1"/>
  <c r="F136" i="45" s="1"/>
  <c r="F402" i="33"/>
  <c r="E129" i="44"/>
  <c r="E137" i="44" s="1"/>
  <c r="F401" i="33"/>
  <c r="F132" i="44"/>
  <c r="F133" i="44" s="1"/>
  <c r="F134" i="44" s="1"/>
  <c r="F136" i="44" s="1"/>
  <c r="F89" i="45"/>
  <c r="F211" i="51"/>
  <c r="F227" i="51" s="1"/>
  <c r="F130" i="45"/>
  <c r="F90" i="41"/>
  <c r="F93" i="41" s="1"/>
  <c r="F94" i="41" s="1"/>
  <c r="H40" i="62" s="1"/>
  <c r="F396" i="33"/>
  <c r="F88" i="1"/>
  <c r="F90" i="1" s="1"/>
  <c r="F48" i="61"/>
  <c r="F62" i="61" s="1"/>
  <c r="F48" i="33"/>
  <c r="F52" i="33" s="1"/>
  <c r="F90" i="32"/>
  <c r="F91" i="32" s="1"/>
  <c r="E129" i="32"/>
  <c r="E137" i="32" s="1"/>
  <c r="F130" i="41"/>
  <c r="E129" i="41"/>
  <c r="E137" i="41" s="1"/>
  <c r="F397" i="33"/>
  <c r="F49" i="61"/>
  <c r="F63" i="61" s="1"/>
  <c r="F132" i="41"/>
  <c r="F133" i="41" s="1"/>
  <c r="F134" i="41" s="1"/>
  <c r="F136" i="41" s="1"/>
  <c r="F89" i="41"/>
  <c r="F352" i="33"/>
  <c r="F205" i="51"/>
  <c r="F221" i="51" s="1"/>
  <c r="F132" i="32"/>
  <c r="F133" i="32" s="1"/>
  <c r="F134" i="32" s="1"/>
  <c r="F136" i="32" s="1"/>
  <c r="F89" i="32"/>
  <c r="CA104" i="57"/>
  <c r="AL72" i="55"/>
  <c r="AL113" i="41" s="1"/>
  <c r="AL120" i="41" s="1"/>
  <c r="AL143" i="33" s="1"/>
  <c r="CB108" i="57"/>
  <c r="AM76" i="55"/>
  <c r="AM113" i="44" s="1"/>
  <c r="AM120" i="44" s="1"/>
  <c r="AM147" i="33" s="1"/>
  <c r="CA106" i="57"/>
  <c r="AL74" i="55"/>
  <c r="AL113" i="43" s="1"/>
  <c r="AL120" i="43" s="1"/>
  <c r="AL145" i="33" s="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CB113" i="57"/>
  <c r="AM81" i="55"/>
  <c r="AM113" i="49" s="1"/>
  <c r="AM120" i="49" s="1"/>
  <c r="AM152" i="33" s="1"/>
  <c r="CA105" i="57"/>
  <c r="AL73" i="55"/>
  <c r="AL113" i="42" s="1"/>
  <c r="AL120" i="42" s="1"/>
  <c r="AL144" i="33" s="1"/>
  <c r="CA111" i="57"/>
  <c r="AL79" i="55"/>
  <c r="AL113" i="47" s="1"/>
  <c r="AL120" i="47" s="1"/>
  <c r="AL150" i="33" s="1"/>
  <c r="CA107" i="57"/>
  <c r="CA115" i="57" s="1"/>
  <c r="AL75" i="55"/>
  <c r="AL113" i="40" s="1"/>
  <c r="AL120" i="40" s="1"/>
  <c r="AL146" i="33" s="1"/>
  <c r="CA112" i="57"/>
  <c r="AL80" i="55"/>
  <c r="AL113" i="48" s="1"/>
  <c r="AL120" i="48" s="1"/>
  <c r="AL151" i="33" s="1"/>
  <c r="CB103" i="57"/>
  <c r="AM71" i="55"/>
  <c r="AM113" i="32" s="1"/>
  <c r="AM120" i="32" s="1"/>
  <c r="AM142" i="33" s="1"/>
  <c r="AU70" i="55"/>
  <c r="AU113" i="1" s="1"/>
  <c r="AU120" i="1" s="1"/>
  <c r="AU141" i="33" s="1"/>
  <c r="CJ102" i="57"/>
  <c r="BZ115" i="57"/>
  <c r="E79" i="49"/>
  <c r="F148" i="49" s="1"/>
  <c r="F334" i="33" s="1"/>
  <c r="F136" i="49"/>
  <c r="G119" i="32"/>
  <c r="G114" i="32"/>
  <c r="G103" i="32" s="1"/>
  <c r="I9" i="62" s="1"/>
  <c r="G119" i="46"/>
  <c r="G114" i="46"/>
  <c r="G103" i="46" s="1"/>
  <c r="I16" i="62" s="1"/>
  <c r="G114" i="41"/>
  <c r="G103" i="41" s="1"/>
  <c r="I10" i="62" s="1"/>
  <c r="G119" i="41"/>
  <c r="E131" i="48"/>
  <c r="E137" i="48"/>
  <c r="G114" i="40"/>
  <c r="G103" i="40" s="1"/>
  <c r="I13" i="62" s="1"/>
  <c r="G119" i="40"/>
  <c r="E79" i="46"/>
  <c r="F148" i="46" s="1"/>
  <c r="F331" i="33" s="1"/>
  <c r="F136" i="46"/>
  <c r="E131" i="46"/>
  <c r="E137" i="46"/>
  <c r="F91" i="46"/>
  <c r="F93" i="46"/>
  <c r="F94" i="46" s="1"/>
  <c r="H46" i="62" s="1"/>
  <c r="G119" i="47"/>
  <c r="G114" i="47"/>
  <c r="G103" i="47" s="1"/>
  <c r="I17" i="62" s="1"/>
  <c r="G114" i="44"/>
  <c r="G103" i="44" s="1"/>
  <c r="I14" i="62" s="1"/>
  <c r="G119" i="44"/>
  <c r="F91" i="49"/>
  <c r="F93" i="49"/>
  <c r="F94" i="49" s="1"/>
  <c r="H49" i="62" s="1"/>
  <c r="E131" i="49"/>
  <c r="E137" i="49"/>
  <c r="G119" i="45"/>
  <c r="G114" i="45"/>
  <c r="G103" i="45" s="1"/>
  <c r="I15" i="62" s="1"/>
  <c r="E131" i="40"/>
  <c r="E137" i="40"/>
  <c r="E137" i="42"/>
  <c r="E131" i="42"/>
  <c r="E131" i="45"/>
  <c r="E137" i="45"/>
  <c r="G77" i="1"/>
  <c r="G78" i="1"/>
  <c r="G39" i="33"/>
  <c r="I62" i="62" s="1"/>
  <c r="G112" i="1"/>
  <c r="G128" i="1"/>
  <c r="G119" i="49"/>
  <c r="G114" i="49"/>
  <c r="G103" i="49" s="1"/>
  <c r="I19" i="62" s="1"/>
  <c r="G114" i="48"/>
  <c r="G103" i="48" s="1"/>
  <c r="I18" i="62" s="1"/>
  <c r="G119" i="48"/>
  <c r="G119" i="43"/>
  <c r="G114" i="43"/>
  <c r="G103" i="43" s="1"/>
  <c r="I12" i="62" s="1"/>
  <c r="G114" i="42"/>
  <c r="G103" i="42" s="1"/>
  <c r="I11" i="62" s="1"/>
  <c r="G119" i="42"/>
  <c r="E137" i="47" l="1"/>
  <c r="G301" i="51"/>
  <c r="G292" i="51"/>
  <c r="E79" i="40"/>
  <c r="F148" i="40" s="1"/>
  <c r="F328" i="33" s="1"/>
  <c r="F341" i="33" s="1"/>
  <c r="F136" i="47"/>
  <c r="F91" i="44"/>
  <c r="F136" i="40"/>
  <c r="F93" i="40"/>
  <c r="F94" i="40" s="1"/>
  <c r="H43" i="62" s="1"/>
  <c r="E137" i="43"/>
  <c r="F136" i="43"/>
  <c r="F93" i="43"/>
  <c r="F94" i="43" s="1"/>
  <c r="H42" i="62" s="1"/>
  <c r="E79" i="48"/>
  <c r="F148" i="48" s="1"/>
  <c r="F333" i="33" s="1"/>
  <c r="F346" i="33" s="1"/>
  <c r="F93" i="48"/>
  <c r="F94" i="48" s="1"/>
  <c r="H48" i="62" s="1"/>
  <c r="F91" i="47"/>
  <c r="G299" i="51"/>
  <c r="G297" i="51"/>
  <c r="G296" i="51"/>
  <c r="G293" i="51"/>
  <c r="G295" i="51"/>
  <c r="G291" i="51"/>
  <c r="G298" i="51"/>
  <c r="G300" i="51"/>
  <c r="G294" i="51"/>
  <c r="F93" i="32"/>
  <c r="F94" i="32" s="1"/>
  <c r="H39" i="62" s="1"/>
  <c r="F93" i="45"/>
  <c r="F94" i="45" s="1"/>
  <c r="H45" i="62" s="1"/>
  <c r="F91" i="42"/>
  <c r="F136" i="42"/>
  <c r="E131" i="41"/>
  <c r="D141" i="41" s="1"/>
  <c r="E79" i="44"/>
  <c r="F148" i="44" s="1"/>
  <c r="F329" i="33" s="1"/>
  <c r="F342" i="33" s="1"/>
  <c r="E79" i="45"/>
  <c r="F148" i="45" s="1"/>
  <c r="F330" i="33" s="1"/>
  <c r="F343" i="33" s="1"/>
  <c r="E79" i="41"/>
  <c r="F148" i="41" s="1"/>
  <c r="F325" i="33" s="1"/>
  <c r="F338" i="33" s="1"/>
  <c r="E131" i="44"/>
  <c r="H134" i="51" s="1"/>
  <c r="F91" i="41"/>
  <c r="F204" i="51"/>
  <c r="F220" i="51" s="1"/>
  <c r="F50" i="59"/>
  <c r="E129" i="1"/>
  <c r="E131" i="1" s="1"/>
  <c r="F132" i="1"/>
  <c r="F133" i="1" s="1"/>
  <c r="F134" i="1" s="1"/>
  <c r="F69" i="59" s="1"/>
  <c r="F395" i="33"/>
  <c r="F410" i="33" s="1"/>
  <c r="E131" i="32"/>
  <c r="E140" i="32" s="1"/>
  <c r="F340" i="33"/>
  <c r="F53" i="59"/>
  <c r="F345" i="33"/>
  <c r="F364" i="33"/>
  <c r="F339" i="33"/>
  <c r="F344" i="33"/>
  <c r="F347" i="33"/>
  <c r="F52" i="59"/>
  <c r="F87" i="33"/>
  <c r="F59" i="61"/>
  <c r="F73" i="61" s="1"/>
  <c r="F53" i="33"/>
  <c r="F130" i="1"/>
  <c r="F47" i="61"/>
  <c r="F61" i="61" s="1"/>
  <c r="F89" i="1"/>
  <c r="G102" i="47"/>
  <c r="G71" i="47" s="1"/>
  <c r="G102" i="42"/>
  <c r="G71" i="42" s="1"/>
  <c r="G102" i="48"/>
  <c r="G71" i="48" s="1"/>
  <c r="G102" i="46"/>
  <c r="G71" i="46" s="1"/>
  <c r="G102" i="43"/>
  <c r="G71" i="43" s="1"/>
  <c r="G102" i="49"/>
  <c r="G71" i="49" s="1"/>
  <c r="G102" i="45"/>
  <c r="G71" i="45" s="1"/>
  <c r="G102" i="44"/>
  <c r="G71" i="44" s="1"/>
  <c r="G102" i="40"/>
  <c r="E79" i="32"/>
  <c r="F148" i="32" s="1"/>
  <c r="F324" i="33" s="1"/>
  <c r="G102" i="32"/>
  <c r="G71" i="32" s="1"/>
  <c r="G102" i="41"/>
  <c r="G71" i="41" s="1"/>
  <c r="AL183" i="33"/>
  <c r="AV70" i="55"/>
  <c r="AV113" i="1" s="1"/>
  <c r="AV120" i="1" s="1"/>
  <c r="AV141" i="33" s="1"/>
  <c r="CK102" i="57"/>
  <c r="CC103" i="57"/>
  <c r="AN71" i="55"/>
  <c r="AN113" i="32" s="1"/>
  <c r="AN120" i="32" s="1"/>
  <c r="AN142" i="33" s="1"/>
  <c r="CB112" i="57"/>
  <c r="AM80" i="55"/>
  <c r="AM113" i="48" s="1"/>
  <c r="AM120" i="48" s="1"/>
  <c r="AM151" i="33" s="1"/>
  <c r="CB107" i="57"/>
  <c r="AM75" i="55"/>
  <c r="AM113" i="40" s="1"/>
  <c r="AM120" i="40" s="1"/>
  <c r="AM146" i="33" s="1"/>
  <c r="CB111" i="57"/>
  <c r="AM79" i="55"/>
  <c r="AM113" i="47" s="1"/>
  <c r="AM120" i="47" s="1"/>
  <c r="AM150" i="33" s="1"/>
  <c r="CB105" i="57"/>
  <c r="AM73" i="55"/>
  <c r="AM113" i="42" s="1"/>
  <c r="AM120" i="42" s="1"/>
  <c r="AM144" i="33" s="1"/>
  <c r="CC113" i="57"/>
  <c r="AN81" i="55"/>
  <c r="AN113" i="49" s="1"/>
  <c r="AN120" i="49" s="1"/>
  <c r="AN152" i="33" s="1"/>
  <c r="CF110" i="57"/>
  <c r="AQ78" i="55"/>
  <c r="AQ113" i="46" s="1"/>
  <c r="AQ120" i="46" s="1"/>
  <c r="AQ149" i="33" s="1"/>
  <c r="CD109" i="57"/>
  <c r="AO77" i="55"/>
  <c r="AO113" i="45" s="1"/>
  <c r="AO120" i="45" s="1"/>
  <c r="AO148" i="33" s="1"/>
  <c r="CB106" i="57"/>
  <c r="AM74" i="55"/>
  <c r="AM113" i="43" s="1"/>
  <c r="AM120" i="43" s="1"/>
  <c r="AM145" i="33" s="1"/>
  <c r="CC108" i="57"/>
  <c r="AN76" i="55"/>
  <c r="AN113" i="44" s="1"/>
  <c r="AN120" i="44" s="1"/>
  <c r="AN147" i="33" s="1"/>
  <c r="CB104" i="57"/>
  <c r="AM72" i="55"/>
  <c r="AM113" i="41" s="1"/>
  <c r="AM120" i="41" s="1"/>
  <c r="AM143" i="33" s="1"/>
  <c r="G115" i="42"/>
  <c r="G257" i="33" s="1"/>
  <c r="G115" i="43"/>
  <c r="G258" i="33" s="1"/>
  <c r="G115" i="48"/>
  <c r="G264" i="33" s="1"/>
  <c r="G115" i="49"/>
  <c r="G265" i="33" s="1"/>
  <c r="E140" i="42"/>
  <c r="D141" i="42"/>
  <c r="G115" i="45"/>
  <c r="G261" i="33" s="1"/>
  <c r="F93" i="1"/>
  <c r="F94" i="1" s="1"/>
  <c r="H38" i="62" s="1"/>
  <c r="F91" i="1"/>
  <c r="G115" i="47"/>
  <c r="G263" i="33" s="1"/>
  <c r="G124" i="47"/>
  <c r="G121" i="47"/>
  <c r="D141" i="46"/>
  <c r="E140" i="46"/>
  <c r="G124" i="41"/>
  <c r="G121" i="41"/>
  <c r="G115" i="41"/>
  <c r="G256" i="33" s="1"/>
  <c r="G115" i="32"/>
  <c r="G255" i="33" s="1"/>
  <c r="G124" i="32"/>
  <c r="G121" i="32"/>
  <c r="G121" i="42"/>
  <c r="G124" i="42"/>
  <c r="G124" i="43"/>
  <c r="G121" i="43"/>
  <c r="G124" i="48"/>
  <c r="G121" i="48"/>
  <c r="G124" i="49"/>
  <c r="G121" i="49"/>
  <c r="G119" i="1"/>
  <c r="G114" i="1"/>
  <c r="G103" i="1" s="1"/>
  <c r="I8" i="62" s="1"/>
  <c r="D141" i="45"/>
  <c r="E140" i="45"/>
  <c r="D141" i="43"/>
  <c r="E140" i="43"/>
  <c r="H133" i="51"/>
  <c r="E140" i="40"/>
  <c r="E72" i="59"/>
  <c r="D141" i="40"/>
  <c r="G121" i="45"/>
  <c r="G124" i="45"/>
  <c r="D141" i="49"/>
  <c r="E140" i="49"/>
  <c r="D141" i="47"/>
  <c r="E140" i="47"/>
  <c r="G124" i="44"/>
  <c r="G121" i="44"/>
  <c r="G115" i="44"/>
  <c r="G260" i="33" s="1"/>
  <c r="G124" i="40"/>
  <c r="G121" i="40"/>
  <c r="G115" i="40"/>
  <c r="G259" i="33" s="1"/>
  <c r="D141" i="48"/>
  <c r="E140" i="48"/>
  <c r="G115" i="46"/>
  <c r="G262" i="33" s="1"/>
  <c r="G121" i="46"/>
  <c r="G124" i="46"/>
  <c r="AM183" i="33" l="1"/>
  <c r="H50" i="62"/>
  <c r="F136" i="1"/>
  <c r="G304" i="51"/>
  <c r="G308" i="51" s="1"/>
  <c r="G302" i="51"/>
  <c r="G305" i="51"/>
  <c r="G309" i="51" s="1"/>
  <c r="E140" i="41"/>
  <c r="E140" i="44"/>
  <c r="D141" i="44"/>
  <c r="D141" i="32"/>
  <c r="E79" i="1"/>
  <c r="F148" i="1" s="1"/>
  <c r="F323" i="33" s="1"/>
  <c r="F336" i="33" s="1"/>
  <c r="F409" i="33"/>
  <c r="F79" i="59" s="1"/>
  <c r="E137" i="1"/>
  <c r="F408" i="33"/>
  <c r="F78" i="59" s="1"/>
  <c r="F411" i="33"/>
  <c r="F81" i="59" s="1"/>
  <c r="F80" i="59"/>
  <c r="F337" i="33"/>
  <c r="F54" i="59"/>
  <c r="G102" i="1"/>
  <c r="G71" i="1" s="1"/>
  <c r="CC104" i="57"/>
  <c r="AN72" i="55"/>
  <c r="AN113" i="41" s="1"/>
  <c r="AN120" i="41" s="1"/>
  <c r="AN143" i="33" s="1"/>
  <c r="CD108" i="57"/>
  <c r="AO76" i="55"/>
  <c r="AO113" i="44" s="1"/>
  <c r="AO120" i="44" s="1"/>
  <c r="AO147" i="33" s="1"/>
  <c r="CC106" i="57"/>
  <c r="AN74" i="55"/>
  <c r="AN113" i="43" s="1"/>
  <c r="AN120" i="43" s="1"/>
  <c r="AN145" i="33" s="1"/>
  <c r="CE109" i="57"/>
  <c r="AP77" i="55"/>
  <c r="AP113" i="45" s="1"/>
  <c r="AP120" i="45" s="1"/>
  <c r="AP148" i="33" s="1"/>
  <c r="CG110" i="57"/>
  <c r="AR78" i="55"/>
  <c r="AR113" i="46" s="1"/>
  <c r="AR120" i="46" s="1"/>
  <c r="AR149" i="33" s="1"/>
  <c r="CD113" i="57"/>
  <c r="AO81" i="55"/>
  <c r="AO113" i="49" s="1"/>
  <c r="AO120" i="49" s="1"/>
  <c r="AO152" i="33" s="1"/>
  <c r="CC105" i="57"/>
  <c r="AN73" i="55"/>
  <c r="AN113" i="42" s="1"/>
  <c r="AN120" i="42" s="1"/>
  <c r="AN144" i="33" s="1"/>
  <c r="CC111" i="57"/>
  <c r="AN79" i="55"/>
  <c r="AN113" i="47" s="1"/>
  <c r="AN120" i="47" s="1"/>
  <c r="AN150" i="33" s="1"/>
  <c r="CC107" i="57"/>
  <c r="AN75" i="55"/>
  <c r="AN113" i="40" s="1"/>
  <c r="AN120" i="40" s="1"/>
  <c r="AN146" i="33" s="1"/>
  <c r="CC112" i="57"/>
  <c r="AN80" i="55"/>
  <c r="AN113" i="48" s="1"/>
  <c r="AN120" i="48" s="1"/>
  <c r="AN151" i="33" s="1"/>
  <c r="CD103" i="57"/>
  <c r="AO71" i="55"/>
  <c r="AO113" i="32" s="1"/>
  <c r="AO120" i="32" s="1"/>
  <c r="AO142" i="33" s="1"/>
  <c r="AW70" i="55"/>
  <c r="AW113" i="1" s="1"/>
  <c r="AW120" i="1" s="1"/>
  <c r="AW141" i="33" s="1"/>
  <c r="CL102" i="57"/>
  <c r="CB115" i="57"/>
  <c r="G421" i="51"/>
  <c r="G143" i="61"/>
  <c r="G157" i="61" s="1"/>
  <c r="B171" i="61" s="1"/>
  <c r="G70" i="46"/>
  <c r="G66" i="46"/>
  <c r="G67" i="46" s="1"/>
  <c r="G101" i="46"/>
  <c r="G217" i="33" s="1"/>
  <c r="G116" i="46"/>
  <c r="G292" i="33" s="1"/>
  <c r="G101" i="40"/>
  <c r="G214" i="33" s="1"/>
  <c r="G66" i="40"/>
  <c r="G67" i="40" s="1"/>
  <c r="G116" i="40"/>
  <c r="G289" i="33" s="1"/>
  <c r="G160" i="33"/>
  <c r="G86" i="40"/>
  <c r="G141" i="61"/>
  <c r="G155" i="61" s="1"/>
  <c r="B169" i="61" s="1"/>
  <c r="G419" i="51"/>
  <c r="G70" i="44"/>
  <c r="G420" i="51"/>
  <c r="G142" i="61"/>
  <c r="G156" i="61" s="1"/>
  <c r="B170" i="61" s="1"/>
  <c r="G70" i="45"/>
  <c r="G146" i="61"/>
  <c r="G160" i="61" s="1"/>
  <c r="B174" i="61" s="1"/>
  <c r="G70" i="49"/>
  <c r="G424" i="51"/>
  <c r="G86" i="49"/>
  <c r="G166" i="33"/>
  <c r="G145" i="61"/>
  <c r="G159" i="61" s="1"/>
  <c r="B173" i="61" s="1"/>
  <c r="G70" i="48"/>
  <c r="G423" i="51"/>
  <c r="G86" i="43"/>
  <c r="G159" i="33"/>
  <c r="G158" i="33"/>
  <c r="G86" i="42"/>
  <c r="G156" i="33"/>
  <c r="G86" i="32"/>
  <c r="G415" i="51"/>
  <c r="G70" i="41"/>
  <c r="G137" i="61"/>
  <c r="G151" i="61" s="1"/>
  <c r="B165" i="61" s="1"/>
  <c r="G164" i="33"/>
  <c r="G86" i="47"/>
  <c r="G86" i="46"/>
  <c r="G163" i="33"/>
  <c r="G66" i="44"/>
  <c r="G67" i="44" s="1"/>
  <c r="G101" i="44"/>
  <c r="G215" i="33" s="1"/>
  <c r="G116" i="44"/>
  <c r="G290" i="33" s="1"/>
  <c r="G86" i="44"/>
  <c r="G161" i="33"/>
  <c r="D141" i="1"/>
  <c r="E140" i="1"/>
  <c r="H132" i="51"/>
  <c r="E70" i="59"/>
  <c r="G162" i="33"/>
  <c r="G86" i="45"/>
  <c r="G115" i="1"/>
  <c r="G254" i="33" s="1"/>
  <c r="G206" i="33"/>
  <c r="G124" i="1"/>
  <c r="G121" i="1"/>
  <c r="G124" i="33" s="1"/>
  <c r="G165" i="33"/>
  <c r="G86" i="48"/>
  <c r="G139" i="61"/>
  <c r="G153" i="61" s="1"/>
  <c r="B167" i="61" s="1"/>
  <c r="G70" i="43"/>
  <c r="G417" i="51"/>
  <c r="G70" i="42"/>
  <c r="G138" i="61"/>
  <c r="G152" i="61" s="1"/>
  <c r="B166" i="61" s="1"/>
  <c r="G416" i="51"/>
  <c r="G414" i="51"/>
  <c r="G136" i="61"/>
  <c r="G150" i="61" s="1"/>
  <c r="B164" i="61" s="1"/>
  <c r="G70" i="32"/>
  <c r="G66" i="32"/>
  <c r="G67" i="32" s="1"/>
  <c r="G101" i="32"/>
  <c r="G210" i="33" s="1"/>
  <c r="G116" i="32"/>
  <c r="G285" i="33" s="1"/>
  <c r="G101" i="41"/>
  <c r="G211" i="33" s="1"/>
  <c r="G66" i="41"/>
  <c r="G67" i="41" s="1"/>
  <c r="G116" i="41"/>
  <c r="G286" i="33" s="1"/>
  <c r="G86" i="41"/>
  <c r="G157" i="33"/>
  <c r="G144" i="61"/>
  <c r="G158" i="61" s="1"/>
  <c r="B172" i="61" s="1"/>
  <c r="G422" i="51"/>
  <c r="G70" i="47"/>
  <c r="G66" i="47"/>
  <c r="G67" i="47" s="1"/>
  <c r="G101" i="47"/>
  <c r="G218" i="33" s="1"/>
  <c r="G116" i="47"/>
  <c r="G293" i="33" s="1"/>
  <c r="G66" i="45"/>
  <c r="G67" i="45" s="1"/>
  <c r="G101" i="45"/>
  <c r="G216" i="33" s="1"/>
  <c r="G116" i="45"/>
  <c r="G291" i="33" s="1"/>
  <c r="G101" i="49"/>
  <c r="G220" i="33" s="1"/>
  <c r="G66" i="49"/>
  <c r="G67" i="49" s="1"/>
  <c r="G116" i="49"/>
  <c r="G295" i="33" s="1"/>
  <c r="G101" i="48"/>
  <c r="G219" i="33" s="1"/>
  <c r="G66" i="48"/>
  <c r="G67" i="48" s="1"/>
  <c r="G116" i="48"/>
  <c r="G294" i="33" s="1"/>
  <c r="G66" i="43"/>
  <c r="G67" i="43" s="1"/>
  <c r="G101" i="43"/>
  <c r="G213" i="33" s="1"/>
  <c r="G116" i="43"/>
  <c r="G288" i="33" s="1"/>
  <c r="G101" i="42"/>
  <c r="G212" i="33" s="1"/>
  <c r="G66" i="42"/>
  <c r="G67" i="42" s="1"/>
  <c r="G116" i="42"/>
  <c r="G287" i="33" s="1"/>
  <c r="G71" i="40"/>
  <c r="CC115" i="57" l="1"/>
  <c r="G310" i="51"/>
  <c r="G348" i="51" s="1"/>
  <c r="G306" i="51"/>
  <c r="F366" i="33"/>
  <c r="F376" i="33" s="1"/>
  <c r="G300" i="33"/>
  <c r="G101" i="33"/>
  <c r="G246" i="33"/>
  <c r="G247" i="33"/>
  <c r="G240" i="33"/>
  <c r="G242" i="33"/>
  <c r="G250" i="33"/>
  <c r="G244" i="33"/>
  <c r="G307" i="33"/>
  <c r="G302" i="33"/>
  <c r="G227" i="33"/>
  <c r="G309" i="33"/>
  <c r="G306" i="33"/>
  <c r="G303" i="33"/>
  <c r="G310" i="33"/>
  <c r="G308" i="33"/>
  <c r="G241" i="33"/>
  <c r="G301" i="33"/>
  <c r="G249" i="33"/>
  <c r="G245" i="33"/>
  <c r="G305" i="33"/>
  <c r="G248" i="33"/>
  <c r="G243" i="33"/>
  <c r="G304" i="33"/>
  <c r="G277" i="33"/>
  <c r="G274" i="33"/>
  <c r="G228" i="33"/>
  <c r="G234" i="33"/>
  <c r="G233" i="33"/>
  <c r="AN183" i="33"/>
  <c r="AX70" i="55"/>
  <c r="AX113" i="1" s="1"/>
  <c r="AX120" i="1" s="1"/>
  <c r="AX141" i="33" s="1"/>
  <c r="CM102" i="57"/>
  <c r="CE103" i="57"/>
  <c r="AP71" i="55"/>
  <c r="AP113" i="32" s="1"/>
  <c r="AP120" i="32" s="1"/>
  <c r="AP142" i="33" s="1"/>
  <c r="CD112" i="57"/>
  <c r="AO80" i="55"/>
  <c r="AO113" i="48" s="1"/>
  <c r="AO120" i="48" s="1"/>
  <c r="AO151" i="33" s="1"/>
  <c r="CD107" i="57"/>
  <c r="AO75" i="55"/>
  <c r="AO113" i="40" s="1"/>
  <c r="AO120" i="40" s="1"/>
  <c r="AO146" i="33" s="1"/>
  <c r="CD111" i="57"/>
  <c r="AO79" i="55"/>
  <c r="AO113" i="47" s="1"/>
  <c r="AO120" i="47" s="1"/>
  <c r="AO150" i="33" s="1"/>
  <c r="CD105" i="57"/>
  <c r="AO73" i="55"/>
  <c r="AO113" i="42" s="1"/>
  <c r="AO120" i="42" s="1"/>
  <c r="AO144" i="33" s="1"/>
  <c r="CE113" i="57"/>
  <c r="AP81" i="55"/>
  <c r="AP113" i="49" s="1"/>
  <c r="AP120" i="49" s="1"/>
  <c r="AP152" i="33" s="1"/>
  <c r="CH110" i="57"/>
  <c r="AS78" i="55"/>
  <c r="AS113" i="46" s="1"/>
  <c r="AS120" i="46" s="1"/>
  <c r="AS149" i="33" s="1"/>
  <c r="CF109" i="57"/>
  <c r="AQ77" i="55"/>
  <c r="AQ113" i="45" s="1"/>
  <c r="AQ120" i="45" s="1"/>
  <c r="AQ148" i="33" s="1"/>
  <c r="CD106" i="57"/>
  <c r="AO74" i="55"/>
  <c r="AO113" i="43" s="1"/>
  <c r="AO120" i="43" s="1"/>
  <c r="AO145" i="33" s="1"/>
  <c r="CE108" i="57"/>
  <c r="AP76" i="55"/>
  <c r="AP113" i="44" s="1"/>
  <c r="AP120" i="44" s="1"/>
  <c r="AP147" i="33" s="1"/>
  <c r="CD104" i="57"/>
  <c r="AO72" i="55"/>
  <c r="AO113" i="41" s="1"/>
  <c r="AO120" i="41" s="1"/>
  <c r="AO143" i="33" s="1"/>
  <c r="G235" i="33"/>
  <c r="G231" i="33"/>
  <c r="G225" i="33"/>
  <c r="G140" i="61"/>
  <c r="G154" i="61" s="1"/>
  <c r="B168" i="61" s="1"/>
  <c r="G70" i="40"/>
  <c r="G418" i="51"/>
  <c r="G101" i="1"/>
  <c r="G209" i="33" s="1"/>
  <c r="G66" i="1"/>
  <c r="G67" i="1" s="1"/>
  <c r="G45" i="33" s="1"/>
  <c r="G116" i="1"/>
  <c r="G284" i="33" s="1"/>
  <c r="G269" i="33" s="1"/>
  <c r="G226" i="33"/>
  <c r="G230" i="33"/>
  <c r="G272" i="33"/>
  <c r="G279" i="33"/>
  <c r="G276" i="33"/>
  <c r="G271" i="33"/>
  <c r="G275" i="33"/>
  <c r="G229" i="33"/>
  <c r="G232" i="33"/>
  <c r="G70" i="1"/>
  <c r="G413" i="51"/>
  <c r="G135" i="61"/>
  <c r="G56" i="33"/>
  <c r="G155" i="33"/>
  <c r="G86" i="1"/>
  <c r="G50" i="33" s="1"/>
  <c r="G273" i="33"/>
  <c r="G280" i="33"/>
  <c r="G278" i="33"/>
  <c r="G270" i="33"/>
  <c r="AO183" i="33" l="1"/>
  <c r="G353" i="51"/>
  <c r="G345" i="51"/>
  <c r="G349" i="51"/>
  <c r="G351" i="51"/>
  <c r="G346" i="51"/>
  <c r="E9" i="59"/>
  <c r="E10" i="59" s="1"/>
  <c r="E11" i="59" s="1"/>
  <c r="G347" i="51"/>
  <c r="G344" i="51"/>
  <c r="G350" i="51"/>
  <c r="G354" i="51"/>
  <c r="G352" i="51"/>
  <c r="G355" i="51"/>
  <c r="G5" i="59"/>
  <c r="H59" i="33" s="1"/>
  <c r="CE104" i="57"/>
  <c r="CE115" i="57" s="1"/>
  <c r="AP72" i="55"/>
  <c r="AP113" i="41" s="1"/>
  <c r="AP120" i="41" s="1"/>
  <c r="AP143" i="33" s="1"/>
  <c r="CF108" i="57"/>
  <c r="AQ76" i="55"/>
  <c r="AQ113" i="44" s="1"/>
  <c r="AQ120" i="44" s="1"/>
  <c r="AQ147" i="33" s="1"/>
  <c r="CE106" i="57"/>
  <c r="AP74" i="55"/>
  <c r="AP113" i="43" s="1"/>
  <c r="AP120" i="43" s="1"/>
  <c r="AP145" i="33" s="1"/>
  <c r="CG109" i="57"/>
  <c r="AR77" i="55"/>
  <c r="AR113" i="45" s="1"/>
  <c r="AR120" i="45" s="1"/>
  <c r="AR148" i="33" s="1"/>
  <c r="CI110" i="57"/>
  <c r="AT78" i="55"/>
  <c r="AT113" i="46" s="1"/>
  <c r="AT120" i="46" s="1"/>
  <c r="AT149" i="33" s="1"/>
  <c r="CF113" i="57"/>
  <c r="AQ81" i="55"/>
  <c r="AQ113" i="49" s="1"/>
  <c r="AQ120" i="49" s="1"/>
  <c r="AQ152" i="33" s="1"/>
  <c r="CE105" i="57"/>
  <c r="AP73" i="55"/>
  <c r="AP113" i="42" s="1"/>
  <c r="AP120" i="42" s="1"/>
  <c r="AP144" i="33" s="1"/>
  <c r="CE111" i="57"/>
  <c r="AP79" i="55"/>
  <c r="AP113" i="47" s="1"/>
  <c r="AP120" i="47" s="1"/>
  <c r="AP150" i="33" s="1"/>
  <c r="CE107" i="57"/>
  <c r="AP75" i="55"/>
  <c r="AP113" i="40" s="1"/>
  <c r="AP120" i="40" s="1"/>
  <c r="AP146" i="33" s="1"/>
  <c r="CE112" i="57"/>
  <c r="AP80" i="55"/>
  <c r="AP113" i="48" s="1"/>
  <c r="AP120" i="48" s="1"/>
  <c r="AP151" i="33" s="1"/>
  <c r="CF103" i="57"/>
  <c r="AQ71" i="55"/>
  <c r="AQ113" i="32" s="1"/>
  <c r="AQ120" i="32" s="1"/>
  <c r="AQ142" i="33" s="1"/>
  <c r="AY70" i="55"/>
  <c r="AY113" i="1" s="1"/>
  <c r="AY120" i="1" s="1"/>
  <c r="AY141" i="33" s="1"/>
  <c r="CN102" i="57"/>
  <c r="CD115" i="57"/>
  <c r="G425" i="51"/>
  <c r="G167" i="33"/>
  <c r="G184" i="33"/>
  <c r="G239" i="33"/>
  <c r="G147" i="61"/>
  <c r="G161" i="61" s="1"/>
  <c r="B175" i="61" s="1"/>
  <c r="G149" i="61"/>
  <c r="B163" i="61" s="1"/>
  <c r="G48" i="59"/>
  <c r="G64" i="33"/>
  <c r="G103" i="61"/>
  <c r="G117" i="61" s="1"/>
  <c r="B131" i="61" s="1"/>
  <c r="G57" i="33"/>
  <c r="G56" i="59"/>
  <c r="G299" i="33"/>
  <c r="G296" i="33"/>
  <c r="G281" i="33"/>
  <c r="G224" i="33"/>
  <c r="I19" i="59" l="1"/>
  <c r="G251" i="33"/>
  <c r="G311" i="33"/>
  <c r="G236" i="33"/>
  <c r="G55" i="59"/>
  <c r="G55" i="33"/>
  <c r="AP183" i="33"/>
  <c r="AZ70" i="55"/>
  <c r="AZ113" i="1" s="1"/>
  <c r="AZ120" i="1" s="1"/>
  <c r="AZ141" i="33" s="1"/>
  <c r="CO102" i="57"/>
  <c r="CG103" i="57"/>
  <c r="AR71" i="55"/>
  <c r="AR113" i="32" s="1"/>
  <c r="AR120" i="32" s="1"/>
  <c r="AR142" i="33" s="1"/>
  <c r="CF112" i="57"/>
  <c r="AQ80" i="55"/>
  <c r="AQ113" i="48" s="1"/>
  <c r="AQ120" i="48" s="1"/>
  <c r="AQ151" i="33" s="1"/>
  <c r="CF107" i="57"/>
  <c r="AQ75" i="55"/>
  <c r="AQ113" i="40" s="1"/>
  <c r="AQ120" i="40" s="1"/>
  <c r="AQ146" i="33" s="1"/>
  <c r="CF111" i="57"/>
  <c r="AQ79" i="55"/>
  <c r="AQ113" i="47" s="1"/>
  <c r="AQ120" i="47" s="1"/>
  <c r="AQ150" i="33" s="1"/>
  <c r="CF105" i="57"/>
  <c r="AQ73" i="55"/>
  <c r="AQ113" i="42" s="1"/>
  <c r="AQ120" i="42" s="1"/>
  <c r="AQ144" i="33" s="1"/>
  <c r="CG113" i="57"/>
  <c r="AR81" i="55"/>
  <c r="AR113" i="49" s="1"/>
  <c r="AR120" i="49" s="1"/>
  <c r="AR152" i="33" s="1"/>
  <c r="CJ110" i="57"/>
  <c r="AU78" i="55"/>
  <c r="AU113" i="46" s="1"/>
  <c r="AU120" i="46" s="1"/>
  <c r="AU149" i="33" s="1"/>
  <c r="CH109" i="57"/>
  <c r="AS77" i="55"/>
  <c r="AS113" i="45" s="1"/>
  <c r="AS120" i="45" s="1"/>
  <c r="AS148" i="33" s="1"/>
  <c r="CF106" i="57"/>
  <c r="AQ74" i="55"/>
  <c r="AQ113" i="43" s="1"/>
  <c r="AQ120" i="43" s="1"/>
  <c r="AQ145" i="33" s="1"/>
  <c r="CG108" i="57"/>
  <c r="AR76" i="55"/>
  <c r="AR113" i="44" s="1"/>
  <c r="AR120" i="44" s="1"/>
  <c r="AR147" i="33" s="1"/>
  <c r="CF104" i="57"/>
  <c r="AQ72" i="55"/>
  <c r="AQ113" i="41" s="1"/>
  <c r="AQ120" i="41" s="1"/>
  <c r="AQ143" i="33" s="1"/>
  <c r="AQ183" i="33" s="1"/>
  <c r="G107" i="33"/>
  <c r="L85" i="51"/>
  <c r="G57" i="59"/>
  <c r="G65" i="33"/>
  <c r="G61" i="59"/>
  <c r="I17" i="59"/>
  <c r="E74" i="59"/>
  <c r="H60" i="33"/>
  <c r="G71" i="33"/>
  <c r="I61" i="33"/>
  <c r="G186" i="33"/>
  <c r="G113" i="33"/>
  <c r="G185" i="33"/>
  <c r="G106" i="33" l="1"/>
  <c r="G114" i="33"/>
  <c r="G119" i="33"/>
  <c r="H84" i="33"/>
  <c r="H91" i="33" s="1"/>
  <c r="CG104" i="57"/>
  <c r="AR72" i="55"/>
  <c r="AR113" i="41" s="1"/>
  <c r="AR120" i="41" s="1"/>
  <c r="AR143" i="33" s="1"/>
  <c r="CH108" i="57"/>
  <c r="AS76" i="55"/>
  <c r="AS113" i="44" s="1"/>
  <c r="AS120" i="44" s="1"/>
  <c r="AS147" i="33" s="1"/>
  <c r="CG106" i="57"/>
  <c r="AR74" i="55"/>
  <c r="AR113" i="43" s="1"/>
  <c r="AR120" i="43" s="1"/>
  <c r="AR145" i="33" s="1"/>
  <c r="CI109" i="57"/>
  <c r="AT77" i="55"/>
  <c r="AT113" i="45" s="1"/>
  <c r="AT120" i="45" s="1"/>
  <c r="AT148" i="33" s="1"/>
  <c r="CK110" i="57"/>
  <c r="AV78" i="55"/>
  <c r="AV113" i="46" s="1"/>
  <c r="AV120" i="46" s="1"/>
  <c r="AV149" i="33" s="1"/>
  <c r="CH113" i="57"/>
  <c r="AS81" i="55"/>
  <c r="AS113" i="49" s="1"/>
  <c r="AS120" i="49" s="1"/>
  <c r="AS152" i="33" s="1"/>
  <c r="CG105" i="57"/>
  <c r="AR73" i="55"/>
  <c r="AR113" i="42" s="1"/>
  <c r="AR120" i="42" s="1"/>
  <c r="AR144" i="33" s="1"/>
  <c r="CG111" i="57"/>
  <c r="AR79" i="55"/>
  <c r="AR113" i="47" s="1"/>
  <c r="AR120" i="47" s="1"/>
  <c r="AR150" i="33" s="1"/>
  <c r="CG107" i="57"/>
  <c r="AR75" i="55"/>
  <c r="AR113" i="40" s="1"/>
  <c r="AR120" i="40" s="1"/>
  <c r="AR146" i="33" s="1"/>
  <c r="CG112" i="57"/>
  <c r="AR80" i="55"/>
  <c r="AR113" i="48" s="1"/>
  <c r="AR120" i="48" s="1"/>
  <c r="AR151" i="33" s="1"/>
  <c r="CH103" i="57"/>
  <c r="AS71" i="55"/>
  <c r="AS113" i="32" s="1"/>
  <c r="AS120" i="32" s="1"/>
  <c r="AS142" i="33" s="1"/>
  <c r="BA70" i="55"/>
  <c r="BA113" i="1" s="1"/>
  <c r="BA120" i="1" s="1"/>
  <c r="BA141" i="33" s="1"/>
  <c r="CP102" i="57"/>
  <c r="CF115" i="57"/>
  <c r="G63" i="59"/>
  <c r="G70" i="33"/>
  <c r="I56" i="62" s="1"/>
  <c r="J62" i="33"/>
  <c r="I59" i="59"/>
  <c r="H58" i="59"/>
  <c r="H4" i="56"/>
  <c r="CG115" i="57" l="1"/>
  <c r="H9" i="55"/>
  <c r="H107" i="43" s="1"/>
  <c r="H106" i="43" s="1"/>
  <c r="H109" i="43" s="1"/>
  <c r="J60" i="59"/>
  <c r="AR183" i="33"/>
  <c r="BB70" i="55"/>
  <c r="BB113" i="1" s="1"/>
  <c r="BB120" i="1" s="1"/>
  <c r="BB141" i="33" s="1"/>
  <c r="CQ102" i="57"/>
  <c r="CI103" i="57"/>
  <c r="AT71" i="55"/>
  <c r="AT113" i="32" s="1"/>
  <c r="AT120" i="32" s="1"/>
  <c r="AT142" i="33" s="1"/>
  <c r="CH112" i="57"/>
  <c r="AS80" i="55"/>
  <c r="AS113" i="48" s="1"/>
  <c r="AS120" i="48" s="1"/>
  <c r="AS151" i="33" s="1"/>
  <c r="CH107" i="57"/>
  <c r="AS75" i="55"/>
  <c r="AS113" i="40" s="1"/>
  <c r="AS120" i="40" s="1"/>
  <c r="AS146" i="33" s="1"/>
  <c r="CH111" i="57"/>
  <c r="AS79" i="55"/>
  <c r="AS113" i="47" s="1"/>
  <c r="AS120" i="47" s="1"/>
  <c r="AS150" i="33" s="1"/>
  <c r="CH105" i="57"/>
  <c r="AS73" i="55"/>
  <c r="AS113" i="42" s="1"/>
  <c r="AS120" i="42" s="1"/>
  <c r="AS144" i="33" s="1"/>
  <c r="CI113" i="57"/>
  <c r="AT81" i="55"/>
  <c r="AT113" i="49" s="1"/>
  <c r="AT120" i="49" s="1"/>
  <c r="AT152" i="33" s="1"/>
  <c r="CL110" i="57"/>
  <c r="AW78" i="55"/>
  <c r="AW113" i="46" s="1"/>
  <c r="AW120" i="46" s="1"/>
  <c r="AW149" i="33" s="1"/>
  <c r="CJ109" i="57"/>
  <c r="AU77" i="55"/>
  <c r="AU113" i="45" s="1"/>
  <c r="AU120" i="45" s="1"/>
  <c r="AU148" i="33" s="1"/>
  <c r="CH106" i="57"/>
  <c r="AS74" i="55"/>
  <c r="AS113" i="43" s="1"/>
  <c r="AS120" i="43" s="1"/>
  <c r="AS145" i="33" s="1"/>
  <c r="CI108" i="57"/>
  <c r="AT76" i="55"/>
  <c r="AT113" i="44" s="1"/>
  <c r="AT120" i="44" s="1"/>
  <c r="AT147" i="33" s="1"/>
  <c r="CH104" i="57"/>
  <c r="AS72" i="55"/>
  <c r="AS113" i="41" s="1"/>
  <c r="AS120" i="41" s="1"/>
  <c r="AS143" i="33" s="1"/>
  <c r="G81" i="43"/>
  <c r="G62" i="43" s="1"/>
  <c r="G63" i="43" s="1"/>
  <c r="I71" i="62" s="1"/>
  <c r="G81" i="45"/>
  <c r="G62" i="45" s="1"/>
  <c r="G63" i="45" s="1"/>
  <c r="I74" i="62" s="1"/>
  <c r="G81" i="40"/>
  <c r="G62" i="40" s="1"/>
  <c r="G63" i="40" s="1"/>
  <c r="I72" i="62" s="1"/>
  <c r="G81" i="32"/>
  <c r="G62" i="32" s="1"/>
  <c r="G63" i="32" s="1"/>
  <c r="I68" i="62" s="1"/>
  <c r="G369" i="33"/>
  <c r="H72" i="33"/>
  <c r="G81" i="41"/>
  <c r="G62" i="41" s="1"/>
  <c r="G63" i="41" s="1"/>
  <c r="I69" i="62" s="1"/>
  <c r="G81" i="48"/>
  <c r="G62" i="48" s="1"/>
  <c r="G63" i="48" s="1"/>
  <c r="I77" i="62" s="1"/>
  <c r="G81" i="42"/>
  <c r="G62" i="42" s="1"/>
  <c r="G63" i="42" s="1"/>
  <c r="I70" i="62" s="1"/>
  <c r="G3" i="56"/>
  <c r="G81" i="49"/>
  <c r="G62" i="49" s="1"/>
  <c r="G63" i="49" s="1"/>
  <c r="I78" i="62" s="1"/>
  <c r="G81" i="1"/>
  <c r="G62" i="1" s="1"/>
  <c r="G63" i="1" s="1"/>
  <c r="I67" i="62" s="1"/>
  <c r="G81" i="47"/>
  <c r="G62" i="47" s="1"/>
  <c r="G63" i="47" s="1"/>
  <c r="I76" i="62" s="1"/>
  <c r="G62" i="59"/>
  <c r="G81" i="44"/>
  <c r="G62" i="44" s="1"/>
  <c r="G63" i="44" s="1"/>
  <c r="I73" i="62" s="1"/>
  <c r="G81" i="46"/>
  <c r="G62" i="46" s="1"/>
  <c r="G63" i="46" s="1"/>
  <c r="I75" i="62" s="1"/>
  <c r="AS183" i="33" l="1"/>
  <c r="I79" i="62"/>
  <c r="H107" i="40"/>
  <c r="H106" i="40" s="1"/>
  <c r="H109" i="40" s="1"/>
  <c r="H107" i="48"/>
  <c r="H106" i="48" s="1"/>
  <c r="H109" i="48" s="1"/>
  <c r="H107" i="44"/>
  <c r="H106" i="44" s="1"/>
  <c r="H109" i="44" s="1"/>
  <c r="H107" i="42"/>
  <c r="H106" i="42" s="1"/>
  <c r="H109" i="42" s="1"/>
  <c r="H107" i="32"/>
  <c r="H106" i="32" s="1"/>
  <c r="H109" i="32" s="1"/>
  <c r="H8" i="55"/>
  <c r="H83" i="33" s="1"/>
  <c r="H107" i="1"/>
  <c r="H106" i="1" s="1"/>
  <c r="H107" i="46"/>
  <c r="H106" i="46" s="1"/>
  <c r="H109" i="46" s="1"/>
  <c r="H107" i="41"/>
  <c r="H106" i="41" s="1"/>
  <c r="H109" i="41" s="1"/>
  <c r="H107" i="49"/>
  <c r="H106" i="49" s="1"/>
  <c r="H109" i="49" s="1"/>
  <c r="H107" i="47"/>
  <c r="H106" i="47" s="1"/>
  <c r="H109" i="47" s="1"/>
  <c r="H107" i="45"/>
  <c r="H106" i="45" s="1"/>
  <c r="H109" i="45" s="1"/>
  <c r="G375" i="33"/>
  <c r="H64" i="59"/>
  <c r="CI104" i="57"/>
  <c r="AT72" i="55"/>
  <c r="AT113" i="41" s="1"/>
  <c r="AT120" i="41" s="1"/>
  <c r="AT143" i="33" s="1"/>
  <c r="CJ108" i="57"/>
  <c r="AU76" i="55"/>
  <c r="AU113" i="44" s="1"/>
  <c r="AU120" i="44" s="1"/>
  <c r="AU147" i="33" s="1"/>
  <c r="CI106" i="57"/>
  <c r="AT74" i="55"/>
  <c r="AT113" i="43" s="1"/>
  <c r="AT120" i="43" s="1"/>
  <c r="AT145" i="33" s="1"/>
  <c r="CK109" i="57"/>
  <c r="AV77" i="55"/>
  <c r="AV113" i="45" s="1"/>
  <c r="AV120" i="45" s="1"/>
  <c r="AV148" i="33" s="1"/>
  <c r="CM110" i="57"/>
  <c r="AX78" i="55"/>
  <c r="AX113" i="46" s="1"/>
  <c r="AX120" i="46" s="1"/>
  <c r="AX149" i="33" s="1"/>
  <c r="CJ113" i="57"/>
  <c r="AU81" i="55"/>
  <c r="AU113" i="49" s="1"/>
  <c r="AU120" i="49" s="1"/>
  <c r="AU152" i="33" s="1"/>
  <c r="CI105" i="57"/>
  <c r="AT73" i="55"/>
  <c r="AT113" i="42" s="1"/>
  <c r="AT120" i="42" s="1"/>
  <c r="AT144" i="33" s="1"/>
  <c r="CI111" i="57"/>
  <c r="AT79" i="55"/>
  <c r="AT113" i="47" s="1"/>
  <c r="AT120" i="47" s="1"/>
  <c r="AT150" i="33" s="1"/>
  <c r="CI107" i="57"/>
  <c r="AT75" i="55"/>
  <c r="AT113" i="40" s="1"/>
  <c r="AT120" i="40" s="1"/>
  <c r="AT146" i="33" s="1"/>
  <c r="CI112" i="57"/>
  <c r="AT80" i="55"/>
  <c r="AT113" i="48" s="1"/>
  <c r="AT120" i="48" s="1"/>
  <c r="AT151" i="33" s="1"/>
  <c r="CJ103" i="57"/>
  <c r="AU71" i="55"/>
  <c r="AU113" i="32" s="1"/>
  <c r="AU120" i="32" s="1"/>
  <c r="AU142" i="33" s="1"/>
  <c r="BC70" i="55"/>
  <c r="BC113" i="1" s="1"/>
  <c r="BC120" i="1" s="1"/>
  <c r="BC141" i="33" s="1"/>
  <c r="CR102" i="57"/>
  <c r="CH115" i="57"/>
  <c r="G155" i="46"/>
  <c r="G64" i="46"/>
  <c r="G65" i="46" s="1"/>
  <c r="G155" i="1"/>
  <c r="G64" i="1"/>
  <c r="G42" i="56"/>
  <c r="G43" i="56" s="1"/>
  <c r="H41" i="56" s="1"/>
  <c r="G55" i="56"/>
  <c r="G56" i="56" s="1"/>
  <c r="G52" i="56" s="1"/>
  <c r="G37" i="56"/>
  <c r="G38" i="56" s="1"/>
  <c r="G47" i="56"/>
  <c r="G64" i="48"/>
  <c r="G65" i="48" s="1"/>
  <c r="G155" i="48"/>
  <c r="G155" i="32"/>
  <c r="G64" i="32"/>
  <c r="G65" i="32" s="1"/>
  <c r="G64" i="45"/>
  <c r="G65" i="45" s="1"/>
  <c r="G155" i="45"/>
  <c r="G64" i="44"/>
  <c r="G65" i="44" s="1"/>
  <c r="G155" i="44"/>
  <c r="G64" i="47"/>
  <c r="G65" i="47" s="1"/>
  <c r="G155" i="47"/>
  <c r="G64" i="49"/>
  <c r="G65" i="49" s="1"/>
  <c r="G155" i="49"/>
  <c r="G155" i="42"/>
  <c r="G64" i="42"/>
  <c r="G65" i="42" s="1"/>
  <c r="G155" i="41"/>
  <c r="G64" i="41"/>
  <c r="G65" i="41" s="1"/>
  <c r="G64" i="40"/>
  <c r="G65" i="40" s="1"/>
  <c r="G155" i="40"/>
  <c r="G155" i="43"/>
  <c r="G64" i="43"/>
  <c r="G65" i="43" s="1"/>
  <c r="CI115" i="57" l="1"/>
  <c r="H90" i="33"/>
  <c r="H97" i="33"/>
  <c r="AT183" i="33"/>
  <c r="BD70" i="55"/>
  <c r="BD113" i="1" s="1"/>
  <c r="BD120" i="1" s="1"/>
  <c r="BD141" i="33" s="1"/>
  <c r="CS102" i="57"/>
  <c r="CK103" i="57"/>
  <c r="AV71" i="55"/>
  <c r="AV113" i="32" s="1"/>
  <c r="AV120" i="32" s="1"/>
  <c r="AV142" i="33" s="1"/>
  <c r="CJ112" i="57"/>
  <c r="AU80" i="55"/>
  <c r="AU113" i="48" s="1"/>
  <c r="AU120" i="48" s="1"/>
  <c r="AU151" i="33" s="1"/>
  <c r="CJ107" i="57"/>
  <c r="AU75" i="55"/>
  <c r="AU113" i="40" s="1"/>
  <c r="AU120" i="40" s="1"/>
  <c r="AU146" i="33" s="1"/>
  <c r="CJ111" i="57"/>
  <c r="AU79" i="55"/>
  <c r="AU113" i="47" s="1"/>
  <c r="AU120" i="47" s="1"/>
  <c r="AU150" i="33" s="1"/>
  <c r="CJ105" i="57"/>
  <c r="AU73" i="55"/>
  <c r="AU113" i="42" s="1"/>
  <c r="AU120" i="42" s="1"/>
  <c r="AU144" i="33" s="1"/>
  <c r="CK113" i="57"/>
  <c r="AV81" i="55"/>
  <c r="AV113" i="49" s="1"/>
  <c r="AV120" i="49" s="1"/>
  <c r="AV152" i="33" s="1"/>
  <c r="CN110" i="57"/>
  <c r="AY78" i="55"/>
  <c r="AY113" i="46" s="1"/>
  <c r="AY120" i="46" s="1"/>
  <c r="AY149" i="33" s="1"/>
  <c r="CL109" i="57"/>
  <c r="AW77" i="55"/>
  <c r="AW113" i="45" s="1"/>
  <c r="AW120" i="45" s="1"/>
  <c r="AW148" i="33" s="1"/>
  <c r="CJ106" i="57"/>
  <c r="AU74" i="55"/>
  <c r="AU113" i="43" s="1"/>
  <c r="AU120" i="43" s="1"/>
  <c r="AU145" i="33" s="1"/>
  <c r="CK108" i="57"/>
  <c r="AV76" i="55"/>
  <c r="AV113" i="44" s="1"/>
  <c r="AV120" i="44" s="1"/>
  <c r="AV147" i="33" s="1"/>
  <c r="CJ104" i="57"/>
  <c r="AU72" i="55"/>
  <c r="AU113" i="41" s="1"/>
  <c r="AU120" i="41" s="1"/>
  <c r="AU143" i="33" s="1"/>
  <c r="G68" i="40"/>
  <c r="G8" i="61"/>
  <c r="G22" i="61" s="1"/>
  <c r="B36" i="61" s="1"/>
  <c r="G68" i="49"/>
  <c r="G14" i="61"/>
  <c r="G28" i="61" s="1"/>
  <c r="B42" i="61" s="1"/>
  <c r="G68" i="47"/>
  <c r="G12" i="61"/>
  <c r="G26" i="61" s="1"/>
  <c r="B40" i="61" s="1"/>
  <c r="G68" i="44"/>
  <c r="G9" i="61"/>
  <c r="G23" i="61" s="1"/>
  <c r="B37" i="61" s="1"/>
  <c r="G68" i="45"/>
  <c r="G10" i="61"/>
  <c r="G24" i="61" s="1"/>
  <c r="B38" i="61" s="1"/>
  <c r="G68" i="48"/>
  <c r="G13" i="61"/>
  <c r="G27" i="61" s="1"/>
  <c r="B41" i="61" s="1"/>
  <c r="G59" i="56"/>
  <c r="G60" i="56"/>
  <c r="G133" i="33" s="1"/>
  <c r="G68" i="43"/>
  <c r="G7" i="61"/>
  <c r="G21" i="61" s="1"/>
  <c r="B35" i="61" s="1"/>
  <c r="G68" i="41"/>
  <c r="G5" i="61"/>
  <c r="G19" i="61" s="1"/>
  <c r="B33" i="61" s="1"/>
  <c r="G68" i="42"/>
  <c r="G6" i="61"/>
  <c r="G20" i="61" s="1"/>
  <c r="B34" i="61" s="1"/>
  <c r="H109" i="1"/>
  <c r="H96" i="33"/>
  <c r="G68" i="32"/>
  <c r="G4" i="61"/>
  <c r="G18" i="61" s="1"/>
  <c r="B32" i="61" s="1"/>
  <c r="G49" i="56"/>
  <c r="G48" i="56" s="1"/>
  <c r="H46" i="56"/>
  <c r="G59" i="1"/>
  <c r="G65" i="1"/>
  <c r="G68" i="46"/>
  <c r="G11" i="61"/>
  <c r="G25" i="61" s="1"/>
  <c r="B39" i="61" s="1"/>
  <c r="AU183" i="33" l="1"/>
  <c r="H104" i="33"/>
  <c r="CK104" i="57"/>
  <c r="AV72" i="55"/>
  <c r="AV113" i="41" s="1"/>
  <c r="AV120" i="41" s="1"/>
  <c r="AV143" i="33" s="1"/>
  <c r="CL108" i="57"/>
  <c r="AW76" i="55"/>
  <c r="AW113" i="44" s="1"/>
  <c r="AW120" i="44" s="1"/>
  <c r="AW147" i="33" s="1"/>
  <c r="CK106" i="57"/>
  <c r="AV74" i="55"/>
  <c r="AV113" i="43" s="1"/>
  <c r="AV120" i="43" s="1"/>
  <c r="AV145" i="33" s="1"/>
  <c r="CM109" i="57"/>
  <c r="AX77" i="55"/>
  <c r="AX113" i="45" s="1"/>
  <c r="AX120" i="45" s="1"/>
  <c r="AX148" i="33" s="1"/>
  <c r="CO110" i="57"/>
  <c r="AZ78" i="55"/>
  <c r="AZ113" i="46" s="1"/>
  <c r="AZ120" i="46" s="1"/>
  <c r="AZ149" i="33" s="1"/>
  <c r="CL113" i="57"/>
  <c r="AW81" i="55"/>
  <c r="AW113" i="49" s="1"/>
  <c r="AW120" i="49" s="1"/>
  <c r="AW152" i="33" s="1"/>
  <c r="CK105" i="57"/>
  <c r="CK115" i="57" s="1"/>
  <c r="AV73" i="55"/>
  <c r="AV113" i="42" s="1"/>
  <c r="AV120" i="42" s="1"/>
  <c r="AV144" i="33" s="1"/>
  <c r="CK111" i="57"/>
  <c r="AV79" i="55"/>
  <c r="AV113" i="47" s="1"/>
  <c r="AV120" i="47" s="1"/>
  <c r="AV150" i="33" s="1"/>
  <c r="CK107" i="57"/>
  <c r="AV75" i="55"/>
  <c r="AV113" i="40" s="1"/>
  <c r="AV120" i="40" s="1"/>
  <c r="AV146" i="33" s="1"/>
  <c r="CK112" i="57"/>
  <c r="AV80" i="55"/>
  <c r="AV113" i="48" s="1"/>
  <c r="AV120" i="48" s="1"/>
  <c r="AV151" i="33" s="1"/>
  <c r="CL103" i="57"/>
  <c r="AW71" i="55"/>
  <c r="AW113" i="32" s="1"/>
  <c r="AW120" i="32" s="1"/>
  <c r="AW142" i="33" s="1"/>
  <c r="BE70" i="55"/>
  <c r="BE113" i="1" s="1"/>
  <c r="BE120" i="1" s="1"/>
  <c r="BE141" i="33" s="1"/>
  <c r="CT102" i="57"/>
  <c r="CJ115" i="57"/>
  <c r="G3" i="61"/>
  <c r="G68" i="1"/>
  <c r="G43" i="33"/>
  <c r="G73" i="46"/>
  <c r="H74" i="46" s="1"/>
  <c r="G139" i="46"/>
  <c r="G73" i="32"/>
  <c r="H74" i="32" s="1"/>
  <c r="G139" i="32"/>
  <c r="G139" i="42"/>
  <c r="G73" i="42"/>
  <c r="H74" i="42" s="1"/>
  <c r="G139" i="41"/>
  <c r="G73" i="41"/>
  <c r="H74" i="41" s="1"/>
  <c r="G139" i="43"/>
  <c r="G73" i="43"/>
  <c r="H74" i="43" s="1"/>
  <c r="G132" i="33"/>
  <c r="G61" i="56"/>
  <c r="G73" i="48"/>
  <c r="H74" i="48" s="1"/>
  <c r="G139" i="48"/>
  <c r="G73" i="45"/>
  <c r="H74" i="45" s="1"/>
  <c r="G139" i="45"/>
  <c r="G139" i="44"/>
  <c r="G73" i="44"/>
  <c r="H74" i="44" s="1"/>
  <c r="G73" i="47"/>
  <c r="H74" i="47" s="1"/>
  <c r="G139" i="47"/>
  <c r="G139" i="49"/>
  <c r="G73" i="49"/>
  <c r="H74" i="49" s="1"/>
  <c r="G73" i="40"/>
  <c r="H74" i="40" s="1"/>
  <c r="G139" i="40"/>
  <c r="J136" i="51" s="1"/>
  <c r="G84" i="45" l="1"/>
  <c r="G87" i="45" s="1"/>
  <c r="G84" i="32"/>
  <c r="G87" i="32" s="1"/>
  <c r="G84" i="46"/>
  <c r="G88" i="46" s="1"/>
  <c r="G84" i="48"/>
  <c r="G87" i="48" s="1"/>
  <c r="G75" i="59"/>
  <c r="G84" i="40"/>
  <c r="G88" i="40" s="1"/>
  <c r="G84" i="47"/>
  <c r="G88" i="47" s="1"/>
  <c r="AV183" i="33"/>
  <c r="BF70" i="55"/>
  <c r="BF113" i="1" s="1"/>
  <c r="BF120" i="1" s="1"/>
  <c r="BF141" i="33" s="1"/>
  <c r="CU102" i="57"/>
  <c r="CM103" i="57"/>
  <c r="AX71" i="55"/>
  <c r="AX113" i="32" s="1"/>
  <c r="AX120" i="32" s="1"/>
  <c r="AX142" i="33" s="1"/>
  <c r="CL112" i="57"/>
  <c r="AW80" i="55"/>
  <c r="AW113" i="48" s="1"/>
  <c r="AW120" i="48" s="1"/>
  <c r="AW151" i="33" s="1"/>
  <c r="CL107" i="57"/>
  <c r="AW75" i="55"/>
  <c r="AW113" i="40" s="1"/>
  <c r="AW120" i="40" s="1"/>
  <c r="AW146" i="33" s="1"/>
  <c r="CL111" i="57"/>
  <c r="AW79" i="55"/>
  <c r="AW113" i="47" s="1"/>
  <c r="AW120" i="47" s="1"/>
  <c r="AW150" i="33" s="1"/>
  <c r="CL105" i="57"/>
  <c r="AW73" i="55"/>
  <c r="AW113" i="42" s="1"/>
  <c r="AW120" i="42" s="1"/>
  <c r="AW144" i="33" s="1"/>
  <c r="CM113" i="57"/>
  <c r="AX81" i="55"/>
  <c r="AX113" i="49" s="1"/>
  <c r="AX120" i="49" s="1"/>
  <c r="AX152" i="33" s="1"/>
  <c r="CP110" i="57"/>
  <c r="BA78" i="55"/>
  <c r="BA113" i="46" s="1"/>
  <c r="BA120" i="46" s="1"/>
  <c r="BA149" i="33" s="1"/>
  <c r="CN109" i="57"/>
  <c r="AY77" i="55"/>
  <c r="AY113" i="45" s="1"/>
  <c r="AY120" i="45" s="1"/>
  <c r="AY148" i="33" s="1"/>
  <c r="CL106" i="57"/>
  <c r="AW74" i="55"/>
  <c r="AW113" i="43" s="1"/>
  <c r="AW120" i="43" s="1"/>
  <c r="AW145" i="33" s="1"/>
  <c r="CM108" i="57"/>
  <c r="AX76" i="55"/>
  <c r="AX113" i="44" s="1"/>
  <c r="AX120" i="44" s="1"/>
  <c r="AX147" i="33" s="1"/>
  <c r="CL104" i="57"/>
  <c r="AW72" i="55"/>
  <c r="AW113" i="41" s="1"/>
  <c r="AW120" i="41" s="1"/>
  <c r="AW143" i="33" s="1"/>
  <c r="AW183" i="33" s="1"/>
  <c r="G84" i="41"/>
  <c r="G88" i="41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 i="51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i="1" s="1"/>
  <c r="G139" i="1"/>
  <c r="J135" i="51" s="1"/>
  <c r="G46" i="33"/>
  <c r="G84" i="43"/>
  <c r="G84" i="42"/>
  <c r="H61" i="48"/>
  <c r="BY59" i="57" s="1"/>
  <c r="H85" i="48"/>
  <c r="H286" i="51"/>
  <c r="H280" i="51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 i="33"/>
  <c r="I53" i="62" s="1"/>
  <c r="G40" i="33"/>
  <c r="G44" i="33"/>
  <c r="G15" i="61"/>
  <c r="G29" i="61" s="1"/>
  <c r="B43" i="61" s="1"/>
  <c r="G17" i="61"/>
  <c r="B31" i="61" s="1"/>
  <c r="G357" i="33" l="1"/>
  <c r="G361" i="33"/>
  <c r="G360" i="33"/>
  <c r="G88" i="45"/>
  <c r="G130" i="45" s="1"/>
  <c r="G359" i="33"/>
  <c r="G353" i="33"/>
  <c r="G88" i="32"/>
  <c r="G205" i="51" s="1"/>
  <c r="G221" i="51" s="1"/>
  <c r="G87" i="46"/>
  <c r="G354" i="33"/>
  <c r="G88" i="44"/>
  <c r="F129" i="44" s="1"/>
  <c r="G87" i="41"/>
  <c r="G87" i="44"/>
  <c r="G87" i="47"/>
  <c r="G362" i="33"/>
  <c r="G88" i="48"/>
  <c r="G132" i="48" s="1"/>
  <c r="G133" i="48" s="1"/>
  <c r="G134" i="48" s="1"/>
  <c r="G47" i="59"/>
  <c r="G49" i="59"/>
  <c r="G76" i="59"/>
  <c r="G87" i="40"/>
  <c r="G84" i="1"/>
  <c r="G48" i="33" s="1"/>
  <c r="G88" i="49"/>
  <c r="G90" i="49" s="1"/>
  <c r="G87" i="49"/>
  <c r="CM104" i="57"/>
  <c r="AX72" i="55"/>
  <c r="AX113" i="41" s="1"/>
  <c r="AX120" i="41" s="1"/>
  <c r="AX143" i="33" s="1"/>
  <c r="CN108" i="57"/>
  <c r="AY76" i="55"/>
  <c r="AY113" i="44" s="1"/>
  <c r="AY120" i="44" s="1"/>
  <c r="AY147" i="33" s="1"/>
  <c r="CM106" i="57"/>
  <c r="AX74" i="55"/>
  <c r="AX113" i="43" s="1"/>
  <c r="AX120" i="43" s="1"/>
  <c r="AX145" i="33" s="1"/>
  <c r="CO109" i="57"/>
  <c r="AZ77" i="55"/>
  <c r="AZ113" i="45" s="1"/>
  <c r="AZ120" i="45" s="1"/>
  <c r="AZ148" i="33" s="1"/>
  <c r="CQ110" i="57"/>
  <c r="BB78" i="55"/>
  <c r="BB113" i="46" s="1"/>
  <c r="BB120" i="46" s="1"/>
  <c r="BB149" i="33" s="1"/>
  <c r="CN113" i="57"/>
  <c r="AY81" i="55"/>
  <c r="AY113" i="49" s="1"/>
  <c r="AY120" i="49" s="1"/>
  <c r="AY152" i="33" s="1"/>
  <c r="CM105" i="57"/>
  <c r="AX73" i="55"/>
  <c r="AX113" i="42" s="1"/>
  <c r="AX120" i="42" s="1"/>
  <c r="AX144" i="33" s="1"/>
  <c r="CM111" i="57"/>
  <c r="AX79" i="55"/>
  <c r="AX113" i="47" s="1"/>
  <c r="AX120" i="47" s="1"/>
  <c r="AX150" i="33" s="1"/>
  <c r="CM107" i="57"/>
  <c r="AX75" i="55"/>
  <c r="AX113" i="40" s="1"/>
  <c r="AX120" i="40" s="1"/>
  <c r="AX146" i="33" s="1"/>
  <c r="CM112" i="57"/>
  <c r="AX80" i="55"/>
  <c r="AX113" i="48" s="1"/>
  <c r="AX120" i="48" s="1"/>
  <c r="AX151" i="33" s="1"/>
  <c r="CN103" i="57"/>
  <c r="AY71" i="55"/>
  <c r="AY113" i="32" s="1"/>
  <c r="AY120" i="32" s="1"/>
  <c r="AY142" i="33" s="1"/>
  <c r="BG70" i="55"/>
  <c r="BG113" i="1" s="1"/>
  <c r="BG120" i="1" s="1"/>
  <c r="BG141" i="33" s="1"/>
  <c r="CV102" i="57"/>
  <c r="CL115" i="57"/>
  <c r="H112" i="43"/>
  <c r="H128" i="43"/>
  <c r="H77" i="43"/>
  <c r="H78" i="43"/>
  <c r="H112" i="48"/>
  <c r="H78" i="48"/>
  <c r="H77" i="48"/>
  <c r="H128" i="48"/>
  <c r="G355" i="33"/>
  <c r="G88" i="42"/>
  <c r="G87" i="42"/>
  <c r="H77" i="46"/>
  <c r="H78" i="46"/>
  <c r="H112" i="46"/>
  <c r="H128" i="46"/>
  <c r="G130" i="46"/>
  <c r="G212" i="51"/>
  <c r="G228" i="51" s="1"/>
  <c r="G132" i="46"/>
  <c r="G133" i="46" s="1"/>
  <c r="G134" i="46" s="1"/>
  <c r="F129" i="46"/>
  <c r="G55" i="61"/>
  <c r="G69" i="61" s="1"/>
  <c r="B83" i="61" s="1"/>
  <c r="G90" i="46"/>
  <c r="G403" i="33"/>
  <c r="H78" i="41"/>
  <c r="H77" i="41"/>
  <c r="H128" i="41"/>
  <c r="H112" i="41"/>
  <c r="H112" i="45"/>
  <c r="H128" i="45"/>
  <c r="H78" i="45"/>
  <c r="H77" i="45"/>
  <c r="H78" i="47"/>
  <c r="H128" i="47"/>
  <c r="H77" i="47"/>
  <c r="H112" i="47"/>
  <c r="G213" i="51"/>
  <c r="G229" i="51" s="1"/>
  <c r="G56" i="61"/>
  <c r="G70" i="61" s="1"/>
  <c r="B84" i="61" s="1"/>
  <c r="G132" i="47"/>
  <c r="G133" i="47" s="1"/>
  <c r="G134" i="47" s="1"/>
  <c r="G130" i="47"/>
  <c r="F129" i="47"/>
  <c r="G90" i="47"/>
  <c r="G404" i="33"/>
  <c r="H77" i="49"/>
  <c r="H128" i="49"/>
  <c r="H112" i="49"/>
  <c r="H78" i="49"/>
  <c r="H128" i="32"/>
  <c r="H77" i="32"/>
  <c r="H112" i="32"/>
  <c r="H78" i="32"/>
  <c r="H128" i="42"/>
  <c r="H77" i="42"/>
  <c r="H78" i="42"/>
  <c r="H112" i="42"/>
  <c r="G397" i="33"/>
  <c r="G132" i="41"/>
  <c r="G133" i="41" s="1"/>
  <c r="G134" i="41" s="1"/>
  <c r="G49" i="61"/>
  <c r="G63" i="61" s="1"/>
  <c r="B77" i="61" s="1"/>
  <c r="G90" i="41"/>
  <c r="G206" i="51"/>
  <c r="G222" i="51" s="1"/>
  <c r="F129" i="41"/>
  <c r="G130" i="41"/>
  <c r="G88" i="43"/>
  <c r="G87" i="43"/>
  <c r="G356" i="33"/>
  <c r="H85" i="1"/>
  <c r="H49" i="33" s="1"/>
  <c r="H276" i="51"/>
  <c r="H61" i="1"/>
  <c r="BY49" i="57" s="1"/>
  <c r="BY61" i="57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 i="44"/>
  <c r="H78" i="44"/>
  <c r="H112" i="44"/>
  <c r="H78" i="40"/>
  <c r="H77" i="40"/>
  <c r="H112" i="40"/>
  <c r="H128" i="40"/>
  <c r="G90" i="40"/>
  <c r="G52" i="61"/>
  <c r="G66" i="61" s="1"/>
  <c r="B80" i="61" s="1"/>
  <c r="G209" i="51"/>
  <c r="G225" i="51" s="1"/>
  <c r="G400" i="33"/>
  <c r="G130" i="40"/>
  <c r="G132" i="40"/>
  <c r="G133" i="40" s="1"/>
  <c r="G134" i="40" s="1"/>
  <c r="F129" i="40"/>
  <c r="CM115" i="57" l="1"/>
  <c r="G48" i="61"/>
  <c r="G62" i="61" s="1"/>
  <c r="B76" i="61" s="1"/>
  <c r="G54" i="61"/>
  <c r="G68" i="61" s="1"/>
  <c r="B82" i="61" s="1"/>
  <c r="G132" i="45"/>
  <c r="G133" i="45" s="1"/>
  <c r="G134" i="45" s="1"/>
  <c r="G136" i="45" s="1"/>
  <c r="G90" i="45"/>
  <c r="G91" i="45" s="1"/>
  <c r="F129" i="45"/>
  <c r="F131" i="45" s="1"/>
  <c r="G211" i="51"/>
  <c r="G227" i="51" s="1"/>
  <c r="G402" i="33"/>
  <c r="G132" i="32"/>
  <c r="G133" i="32" s="1"/>
  <c r="G134" i="32" s="1"/>
  <c r="F79" i="32" s="1"/>
  <c r="G148" i="32" s="1"/>
  <c r="G324" i="33" s="1"/>
  <c r="G396" i="33"/>
  <c r="F129" i="32"/>
  <c r="F137" i="32" s="1"/>
  <c r="G130" i="32"/>
  <c r="G90" i="32"/>
  <c r="G91" i="32" s="1"/>
  <c r="G132" i="49"/>
  <c r="G133" i="49" s="1"/>
  <c r="G134" i="49" s="1"/>
  <c r="G136" i="49" s="1"/>
  <c r="G53" i="61"/>
  <c r="G67" i="61" s="1"/>
  <c r="B81" i="61" s="1"/>
  <c r="G210" i="51"/>
  <c r="G226" i="51" s="1"/>
  <c r="G401" i="33"/>
  <c r="G130" i="44"/>
  <c r="G132" i="44"/>
  <c r="G133" i="44" s="1"/>
  <c r="G134" i="44" s="1"/>
  <c r="F79" i="44" s="1"/>
  <c r="G148" i="44" s="1"/>
  <c r="G329" i="33" s="1"/>
  <c r="G90" i="44"/>
  <c r="G91" i="44" s="1"/>
  <c r="G130" i="48"/>
  <c r="G405" i="33"/>
  <c r="F129" i="48"/>
  <c r="F137" i="48" s="1"/>
  <c r="G214" i="51"/>
  <c r="G230" i="51" s="1"/>
  <c r="G57" i="61"/>
  <c r="G71" i="61" s="1"/>
  <c r="B85" i="61" s="1"/>
  <c r="G90" i="48"/>
  <c r="G93" i="48" s="1"/>
  <c r="G94" i="48" s="1"/>
  <c r="I48" i="62" s="1"/>
  <c r="G87" i="1"/>
  <c r="G51" i="33" s="1"/>
  <c r="H51" i="59"/>
  <c r="G406" i="33"/>
  <c r="G352" i="33"/>
  <c r="G364" i="33" s="1"/>
  <c r="G215" i="51"/>
  <c r="G231" i="51" s="1"/>
  <c r="G58" i="61"/>
  <c r="G72" i="61" s="1"/>
  <c r="B86" i="61" s="1"/>
  <c r="G88" i="1"/>
  <c r="F129" i="1" s="1"/>
  <c r="G130" i="49"/>
  <c r="F129" i="49"/>
  <c r="F137" i="49" s="1"/>
  <c r="AX183" i="33"/>
  <c r="BH70" i="55"/>
  <c r="BH113" i="1" s="1"/>
  <c r="BH120" i="1" s="1"/>
  <c r="BH141" i="33" s="1"/>
  <c r="CW102" i="57"/>
  <c r="CO103" i="57"/>
  <c r="AZ71" i="55"/>
  <c r="AZ113" i="32" s="1"/>
  <c r="AZ120" i="32" s="1"/>
  <c r="AZ142" i="33" s="1"/>
  <c r="CN112" i="57"/>
  <c r="AY80" i="55"/>
  <c r="AY113" i="48" s="1"/>
  <c r="AY120" i="48" s="1"/>
  <c r="AY151" i="33" s="1"/>
  <c r="CN107" i="57"/>
  <c r="AY75" i="55"/>
  <c r="AY113" i="40" s="1"/>
  <c r="AY120" i="40" s="1"/>
  <c r="AY146" i="33" s="1"/>
  <c r="CN111" i="57"/>
  <c r="AY79" i="55"/>
  <c r="AY113" i="47" s="1"/>
  <c r="AY120" i="47" s="1"/>
  <c r="AY150" i="33" s="1"/>
  <c r="CN105" i="57"/>
  <c r="AY73" i="55"/>
  <c r="AY113" i="42" s="1"/>
  <c r="AY120" i="42" s="1"/>
  <c r="AY144" i="33" s="1"/>
  <c r="CO113" i="57"/>
  <c r="AZ81" i="55"/>
  <c r="AZ113" i="49" s="1"/>
  <c r="AZ120" i="49" s="1"/>
  <c r="AZ152" i="33" s="1"/>
  <c r="CR110" i="57"/>
  <c r="BC78" i="55"/>
  <c r="BC113" i="46" s="1"/>
  <c r="BC120" i="46" s="1"/>
  <c r="BC149" i="33" s="1"/>
  <c r="CP109" i="57"/>
  <c r="BA77" i="55"/>
  <c r="BA113" i="45" s="1"/>
  <c r="BA120" i="45" s="1"/>
  <c r="BA148" i="33" s="1"/>
  <c r="CN106" i="57"/>
  <c r="AY74" i="55"/>
  <c r="AY113" i="43" s="1"/>
  <c r="AY120" i="43" s="1"/>
  <c r="AY145" i="33" s="1"/>
  <c r="CO108" i="57"/>
  <c r="AZ76" i="55"/>
  <c r="AZ113" i="44" s="1"/>
  <c r="AZ120" i="44" s="1"/>
  <c r="AZ147" i="33" s="1"/>
  <c r="CN104" i="57"/>
  <c r="AY72" i="55"/>
  <c r="AY113" i="41" s="1"/>
  <c r="AY120" i="41" s="1"/>
  <c r="AY143" i="33" s="1"/>
  <c r="F79" i="40"/>
  <c r="G148" i="40" s="1"/>
  <c r="G328" i="33" s="1"/>
  <c r="G136" i="40"/>
  <c r="G71" i="59"/>
  <c r="H119" i="40"/>
  <c r="H114" i="40"/>
  <c r="H103" i="40" s="1"/>
  <c r="J13" i="62" s="1"/>
  <c r="H114" i="44"/>
  <c r="H103" i="44" s="1"/>
  <c r="J14" i="62" s="1"/>
  <c r="H119" i="44"/>
  <c r="H39" i="33"/>
  <c r="J62" i="62" s="1"/>
  <c r="H112" i="1"/>
  <c r="H128" i="1"/>
  <c r="H77" i="1"/>
  <c r="H78" i="1"/>
  <c r="F79" i="48"/>
  <c r="G148" i="48" s="1"/>
  <c r="G333" i="33" s="1"/>
  <c r="G136" i="48"/>
  <c r="F131" i="41"/>
  <c r="F137" i="41"/>
  <c r="G93" i="41"/>
  <c r="G94" i="41" s="1"/>
  <c r="I40" i="62" s="1"/>
  <c r="G91" i="41"/>
  <c r="G136" i="41"/>
  <c r="F79" i="41"/>
  <c r="G148" i="41" s="1"/>
  <c r="G325" i="33" s="1"/>
  <c r="H119" i="42"/>
  <c r="H114" i="42"/>
  <c r="H103" i="42" s="1"/>
  <c r="J11" i="62" s="1"/>
  <c r="G91" i="47"/>
  <c r="G93" i="47"/>
  <c r="G94" i="47" s="1"/>
  <c r="I47" i="62" s="1"/>
  <c r="H119" i="47"/>
  <c r="H114" i="47"/>
  <c r="H103" i="47" s="1"/>
  <c r="J17" i="62" s="1"/>
  <c r="G91" i="46"/>
  <c r="G93" i="46"/>
  <c r="G94" i="46" s="1"/>
  <c r="I46" i="62" s="1"/>
  <c r="F131" i="46"/>
  <c r="F137" i="46"/>
  <c r="G132" i="42"/>
  <c r="G133" i="42" s="1"/>
  <c r="G134" i="42" s="1"/>
  <c r="G50" i="61"/>
  <c r="G64" i="61" s="1"/>
  <c r="B78" i="61" s="1"/>
  <c r="G90" i="42"/>
  <c r="G398" i="33"/>
  <c r="G130" i="42"/>
  <c r="G207" i="51"/>
  <c r="G223" i="51" s="1"/>
  <c r="F129" i="42"/>
  <c r="F131" i="44"/>
  <c r="F137" i="44"/>
  <c r="H119" i="48"/>
  <c r="H114" i="48"/>
  <c r="H103" i="48" s="1"/>
  <c r="J18" i="62" s="1"/>
  <c r="F131" i="40"/>
  <c r="F137" i="40"/>
  <c r="G93" i="40"/>
  <c r="G94" i="40" s="1"/>
  <c r="I43" i="62" s="1"/>
  <c r="G91" i="40"/>
  <c r="H288" i="51"/>
  <c r="H290" i="51" s="1"/>
  <c r="G132" i="43"/>
  <c r="G133" i="43" s="1"/>
  <c r="G134" i="43" s="1"/>
  <c r="G208" i="51"/>
  <c r="G224" i="51" s="1"/>
  <c r="G130" i="43"/>
  <c r="G51" i="61"/>
  <c r="G65" i="61" s="1"/>
  <c r="B79" i="61" s="1"/>
  <c r="G399" i="33"/>
  <c r="F129" i="43"/>
  <c r="G90" i="43"/>
  <c r="H119" i="32"/>
  <c r="H114" i="32"/>
  <c r="H103" i="32" s="1"/>
  <c r="J9" i="62" s="1"/>
  <c r="H119" i="49"/>
  <c r="H114" i="49"/>
  <c r="H103" i="49" s="1"/>
  <c r="J19" i="62" s="1"/>
  <c r="F137" i="47"/>
  <c r="F131" i="47"/>
  <c r="F79" i="47"/>
  <c r="G148" i="47" s="1"/>
  <c r="G332" i="33" s="1"/>
  <c r="G136" i="47"/>
  <c r="H114" i="45"/>
  <c r="H103" i="45" s="1"/>
  <c r="J15" i="62" s="1"/>
  <c r="H119" i="45"/>
  <c r="H114" i="41"/>
  <c r="H103" i="41" s="1"/>
  <c r="J10" i="62" s="1"/>
  <c r="H119" i="41"/>
  <c r="F79" i="46"/>
  <c r="G148" i="46" s="1"/>
  <c r="G331" i="33" s="1"/>
  <c r="G136" i="46"/>
  <c r="H119" i="46"/>
  <c r="H114" i="46"/>
  <c r="H103" i="46" s="1"/>
  <c r="J16" i="62" s="1"/>
  <c r="G53" i="33"/>
  <c r="G59" i="61"/>
  <c r="G73" i="61" s="1"/>
  <c r="B87" i="61" s="1"/>
  <c r="G50" i="59"/>
  <c r="G52" i="33"/>
  <c r="G87" i="33"/>
  <c r="G91" i="49"/>
  <c r="G93" i="49"/>
  <c r="G94" i="49" s="1"/>
  <c r="I49" i="62" s="1"/>
  <c r="H114" i="43"/>
  <c r="H103" i="43" s="1"/>
  <c r="J12" i="62" s="1"/>
  <c r="H119" i="43"/>
  <c r="AY183" i="33" l="1"/>
  <c r="G93" i="45"/>
  <c r="G94" i="45" s="1"/>
  <c r="I45" i="62" s="1"/>
  <c r="F137" i="45"/>
  <c r="F79" i="45"/>
  <c r="G148" i="45" s="1"/>
  <c r="G330" i="33" s="1"/>
  <c r="G343" i="33" s="1"/>
  <c r="F79" i="49"/>
  <c r="G148" i="49" s="1"/>
  <c r="G334" i="33" s="1"/>
  <c r="G347" i="33" s="1"/>
  <c r="G136" i="32"/>
  <c r="F131" i="32"/>
  <c r="E141" i="32" s="1"/>
  <c r="G93" i="32"/>
  <c r="G94" i="32" s="1"/>
  <c r="I39" i="62" s="1"/>
  <c r="G93" i="44"/>
  <c r="G94" i="44" s="1"/>
  <c r="I44" i="62" s="1"/>
  <c r="G136" i="44"/>
  <c r="F131" i="48"/>
  <c r="E141" i="48" s="1"/>
  <c r="G91" i="48"/>
  <c r="G54" i="59"/>
  <c r="G344" i="33"/>
  <c r="G345" i="33"/>
  <c r="G342" i="33"/>
  <c r="G338" i="33"/>
  <c r="G53" i="59"/>
  <c r="G52" i="59"/>
  <c r="G337" i="33"/>
  <c r="G346" i="33"/>
  <c r="G341" i="33"/>
  <c r="H102" i="44"/>
  <c r="H71" i="44" s="1"/>
  <c r="H102" i="43"/>
  <c r="H71" i="43" s="1"/>
  <c r="H102" i="46"/>
  <c r="H71" i="46" s="1"/>
  <c r="H102" i="49"/>
  <c r="H71" i="49" s="1"/>
  <c r="H102" i="48"/>
  <c r="H71" i="48" s="1"/>
  <c r="H102" i="40"/>
  <c r="H71" i="40" s="1"/>
  <c r="H102" i="45"/>
  <c r="H102" i="47"/>
  <c r="H102" i="42"/>
  <c r="H71" i="42" s="1"/>
  <c r="H102" i="41"/>
  <c r="H71" i="41" s="1"/>
  <c r="G90" i="1"/>
  <c r="G91" i="1" s="1"/>
  <c r="F131" i="49"/>
  <c r="F140" i="49" s="1"/>
  <c r="G395" i="33"/>
  <c r="G409" i="33" s="1"/>
  <c r="G47" i="61"/>
  <c r="G61" i="61" s="1"/>
  <c r="B75" i="61" s="1"/>
  <c r="G130" i="1"/>
  <c r="G132" i="1"/>
  <c r="G133" i="1" s="1"/>
  <c r="G134" i="1" s="1"/>
  <c r="F79" i="1" s="1"/>
  <c r="G148" i="1" s="1"/>
  <c r="G323" i="33" s="1"/>
  <c r="G204" i="51"/>
  <c r="G220" i="51" s="1"/>
  <c r="H102" i="32"/>
  <c r="H71" i="32" s="1"/>
  <c r="CO104" i="57"/>
  <c r="AZ72" i="55"/>
  <c r="AZ113" i="41" s="1"/>
  <c r="AZ120" i="41" s="1"/>
  <c r="AZ143" i="33" s="1"/>
  <c r="CP108" i="57"/>
  <c r="BA76" i="55"/>
  <c r="BA113" i="44" s="1"/>
  <c r="BA120" i="44" s="1"/>
  <c r="BA147" i="33" s="1"/>
  <c r="CO106" i="57"/>
  <c r="AZ74" i="55"/>
  <c r="AZ113" i="43" s="1"/>
  <c r="AZ120" i="43" s="1"/>
  <c r="AZ145" i="33" s="1"/>
  <c r="CQ109" i="57"/>
  <c r="BB77" i="55"/>
  <c r="BB113" i="45" s="1"/>
  <c r="BB120" i="45" s="1"/>
  <c r="BB148" i="33" s="1"/>
  <c r="CS110" i="57"/>
  <c r="BD78" i="55"/>
  <c r="BD113" i="46" s="1"/>
  <c r="BD120" i="46" s="1"/>
  <c r="BD149" i="33" s="1"/>
  <c r="CP113" i="57"/>
  <c r="BA81" i="55"/>
  <c r="BA113" i="49" s="1"/>
  <c r="BA120" i="49" s="1"/>
  <c r="BA152" i="33" s="1"/>
  <c r="CO105" i="57"/>
  <c r="AZ73" i="55"/>
  <c r="AZ113" i="42" s="1"/>
  <c r="AZ120" i="42" s="1"/>
  <c r="AZ144" i="33" s="1"/>
  <c r="CO111" i="57"/>
  <c r="AZ79" i="55"/>
  <c r="AZ113" i="47" s="1"/>
  <c r="AZ120" i="47" s="1"/>
  <c r="AZ150" i="33" s="1"/>
  <c r="CO107" i="57"/>
  <c r="AZ75" i="55"/>
  <c r="AZ113" i="40" s="1"/>
  <c r="AZ120" i="40" s="1"/>
  <c r="AZ146" i="33" s="1"/>
  <c r="CO112" i="57"/>
  <c r="AZ80" i="55"/>
  <c r="AZ113" i="48" s="1"/>
  <c r="AZ120" i="48" s="1"/>
  <c r="AZ151" i="33" s="1"/>
  <c r="CP103" i="57"/>
  <c r="BA71" i="55"/>
  <c r="BA113" i="32" s="1"/>
  <c r="BA120" i="32" s="1"/>
  <c r="BA142" i="33" s="1"/>
  <c r="BI70" i="55"/>
  <c r="BI113" i="1" s="1"/>
  <c r="BI120" i="1" s="1"/>
  <c r="BI141" i="33" s="1"/>
  <c r="CX102" i="57"/>
  <c r="CN115" i="57"/>
  <c r="H115" i="43"/>
  <c r="H258" i="33" s="1"/>
  <c r="F137" i="1"/>
  <c r="F131" i="1"/>
  <c r="H115" i="41"/>
  <c r="H256" i="33" s="1"/>
  <c r="H124" i="45"/>
  <c r="H121" i="45"/>
  <c r="E141" i="47"/>
  <c r="F140" i="47"/>
  <c r="H115" i="49"/>
  <c r="H265" i="33" s="1"/>
  <c r="H124" i="49"/>
  <c r="H121" i="49"/>
  <c r="H115" i="32"/>
  <c r="H255" i="33" s="1"/>
  <c r="G91" i="43"/>
  <c r="G93" i="43"/>
  <c r="G94" i="43" s="1"/>
  <c r="I42" i="62" s="1"/>
  <c r="F79" i="43"/>
  <c r="G148" i="43" s="1"/>
  <c r="G327" i="33" s="1"/>
  <c r="G136" i="43"/>
  <c r="H291" i="51"/>
  <c r="H294" i="51"/>
  <c r="H292" i="51"/>
  <c r="H296" i="51"/>
  <c r="H301" i="51"/>
  <c r="H300" i="51"/>
  <c r="H293" i="51"/>
  <c r="H298" i="51"/>
  <c r="H297" i="51"/>
  <c r="H299" i="51"/>
  <c r="H295" i="51"/>
  <c r="I133" i="51"/>
  <c r="C133" i="51" s="1"/>
  <c r="E141" i="40"/>
  <c r="F140" i="40"/>
  <c r="F72" i="59"/>
  <c r="H115" i="48"/>
  <c r="H264" i="33" s="1"/>
  <c r="F131" i="42"/>
  <c r="F137" i="42"/>
  <c r="G91" i="42"/>
  <c r="G93" i="42"/>
  <c r="G94" i="42" s="1"/>
  <c r="I41" i="62" s="1"/>
  <c r="G136" i="42"/>
  <c r="F79" i="42"/>
  <c r="G148" i="42" s="1"/>
  <c r="G326" i="33" s="1"/>
  <c r="F140" i="46"/>
  <c r="E141" i="46"/>
  <c r="H115" i="42"/>
  <c r="H257" i="33" s="1"/>
  <c r="H124" i="42"/>
  <c r="H121" i="42"/>
  <c r="F140" i="41"/>
  <c r="E141" i="41"/>
  <c r="H114" i="1"/>
  <c r="H103" i="1" s="1"/>
  <c r="J8" i="62" s="1"/>
  <c r="H119" i="1"/>
  <c r="F140" i="45"/>
  <c r="E141" i="45"/>
  <c r="H115" i="44"/>
  <c r="H260" i="33" s="1"/>
  <c r="H124" i="43"/>
  <c r="H121" i="43"/>
  <c r="H115" i="46"/>
  <c r="H262" i="33" s="1"/>
  <c r="H124" i="46"/>
  <c r="H121" i="46"/>
  <c r="H124" i="41"/>
  <c r="H121" i="41"/>
  <c r="H115" i="45"/>
  <c r="H261" i="33" s="1"/>
  <c r="H121" i="32"/>
  <c r="H124" i="32"/>
  <c r="F131" i="43"/>
  <c r="F137" i="43"/>
  <c r="H121" i="48"/>
  <c r="H124" i="48"/>
  <c r="I134" i="51"/>
  <c r="C134" i="51" s="1"/>
  <c r="E141" i="44"/>
  <c r="F140" i="44"/>
  <c r="H115" i="47"/>
  <c r="H263" i="33" s="1"/>
  <c r="H124" i="47"/>
  <c r="H121" i="47"/>
  <c r="H124" i="44"/>
  <c r="H121" i="44"/>
  <c r="H115" i="40"/>
  <c r="H259" i="33" s="1"/>
  <c r="H121" i="40"/>
  <c r="H124" i="40"/>
  <c r="CO115" i="57" l="1"/>
  <c r="F140" i="32"/>
  <c r="G410" i="33"/>
  <c r="G80" i="59" s="1"/>
  <c r="G69" i="59"/>
  <c r="F140" i="48"/>
  <c r="G93" i="1"/>
  <c r="G94" i="1" s="1"/>
  <c r="I38" i="62" s="1"/>
  <c r="I50" i="62" s="1"/>
  <c r="G408" i="33"/>
  <c r="G78" i="59" s="1"/>
  <c r="G411" i="33"/>
  <c r="G81" i="59" s="1"/>
  <c r="H302" i="51"/>
  <c r="G339" i="33"/>
  <c r="G79" i="59"/>
  <c r="G340" i="33"/>
  <c r="E141" i="49"/>
  <c r="G136" i="1"/>
  <c r="H102" i="1"/>
  <c r="H305" i="51"/>
  <c r="H309" i="51" s="1"/>
  <c r="AZ183" i="33"/>
  <c r="CY102" i="57"/>
  <c r="CQ103" i="57"/>
  <c r="BB71" i="55"/>
  <c r="BB113" i="32" s="1"/>
  <c r="BB120" i="32" s="1"/>
  <c r="BB142" i="33" s="1"/>
  <c r="CP112" i="57"/>
  <c r="BA80" i="55"/>
  <c r="BA113" i="48" s="1"/>
  <c r="BA120" i="48" s="1"/>
  <c r="BA151" i="33" s="1"/>
  <c r="CP107" i="57"/>
  <c r="BA75" i="55"/>
  <c r="BA113" i="40" s="1"/>
  <c r="BA120" i="40" s="1"/>
  <c r="BA146" i="33" s="1"/>
  <c r="CP111" i="57"/>
  <c r="BA79" i="55"/>
  <c r="BA113" i="47" s="1"/>
  <c r="BA120" i="47" s="1"/>
  <c r="BA150" i="33" s="1"/>
  <c r="CP105" i="57"/>
  <c r="BA73" i="55"/>
  <c r="BA113" i="42" s="1"/>
  <c r="BA120" i="42" s="1"/>
  <c r="BA144" i="33" s="1"/>
  <c r="CQ113" i="57"/>
  <c r="BB81" i="55"/>
  <c r="BB113" i="49" s="1"/>
  <c r="BB120" i="49" s="1"/>
  <c r="BB152" i="33" s="1"/>
  <c r="CT110" i="57"/>
  <c r="BE78" i="55"/>
  <c r="BE113" i="46" s="1"/>
  <c r="BE120" i="46" s="1"/>
  <c r="BE149" i="33" s="1"/>
  <c r="CR109" i="57"/>
  <c r="BC77" i="55"/>
  <c r="BC113" i="45" s="1"/>
  <c r="BC120" i="45" s="1"/>
  <c r="BC148" i="33" s="1"/>
  <c r="CP106" i="57"/>
  <c r="BA74" i="55"/>
  <c r="BA113" i="43" s="1"/>
  <c r="BA120" i="43" s="1"/>
  <c r="BA145" i="33" s="1"/>
  <c r="CQ108" i="57"/>
  <c r="BB76" i="55"/>
  <c r="BB113" i="44" s="1"/>
  <c r="BB120" i="44" s="1"/>
  <c r="BB147" i="33" s="1"/>
  <c r="CP104" i="57"/>
  <c r="BA72" i="55"/>
  <c r="BA113" i="41" s="1"/>
  <c r="BA120" i="41" s="1"/>
  <c r="BA143" i="33" s="1"/>
  <c r="BA183" i="33" s="1"/>
  <c r="H304" i="51"/>
  <c r="H308" i="51" s="1"/>
  <c r="H66" i="40"/>
  <c r="H67" i="40" s="1"/>
  <c r="H101" i="40"/>
  <c r="H214" i="33" s="1"/>
  <c r="H116" i="40"/>
  <c r="H289" i="33" s="1"/>
  <c r="H161" i="33"/>
  <c r="H86" i="44"/>
  <c r="H66" i="47"/>
  <c r="H67" i="47" s="1"/>
  <c r="H101" i="47"/>
  <c r="H218" i="33" s="1"/>
  <c r="H116" i="47"/>
  <c r="H293" i="33" s="1"/>
  <c r="H70" i="48"/>
  <c r="H145" i="61"/>
  <c r="H159" i="61" s="1"/>
  <c r="H423" i="51"/>
  <c r="F140" i="43"/>
  <c r="E141" i="43"/>
  <c r="H70" i="32"/>
  <c r="H136" i="61"/>
  <c r="H150" i="61" s="1"/>
  <c r="H414" i="51"/>
  <c r="H101" i="45"/>
  <c r="H216" i="33" s="1"/>
  <c r="H66" i="45"/>
  <c r="H67" i="45" s="1"/>
  <c r="H116" i="45"/>
  <c r="H291" i="33" s="1"/>
  <c r="H86" i="41"/>
  <c r="H157" i="33"/>
  <c r="H143" i="61"/>
  <c r="H157" i="61" s="1"/>
  <c r="H421" i="51"/>
  <c r="H70" i="46"/>
  <c r="H66" i="46"/>
  <c r="H67" i="46" s="1"/>
  <c r="H101" i="46"/>
  <c r="H217" i="33" s="1"/>
  <c r="H116" i="46"/>
  <c r="H292" i="33" s="1"/>
  <c r="H70" i="43"/>
  <c r="H139" i="61"/>
  <c r="H153" i="61" s="1"/>
  <c r="H417" i="51"/>
  <c r="H86" i="43"/>
  <c r="H159" i="33"/>
  <c r="H121" i="1"/>
  <c r="H124" i="33" s="1"/>
  <c r="H124" i="1"/>
  <c r="H138" i="61"/>
  <c r="H152" i="61" s="1"/>
  <c r="H416" i="51"/>
  <c r="H70" i="42"/>
  <c r="H158" i="33"/>
  <c r="H86" i="42"/>
  <c r="F140" i="42"/>
  <c r="E141" i="42"/>
  <c r="H66" i="32"/>
  <c r="H67" i="32" s="1"/>
  <c r="H101" i="32"/>
  <c r="H210" i="33" s="1"/>
  <c r="H116" i="32"/>
  <c r="H285" i="33" s="1"/>
  <c r="H166" i="33"/>
  <c r="H86" i="49"/>
  <c r="H66" i="41"/>
  <c r="H67" i="41" s="1"/>
  <c r="H101" i="41"/>
  <c r="H211" i="33" s="1"/>
  <c r="H116" i="41"/>
  <c r="H286" i="33" s="1"/>
  <c r="E141" i="1"/>
  <c r="F140" i="1"/>
  <c r="I132" i="51"/>
  <c r="C132" i="51" s="1"/>
  <c r="F70" i="59"/>
  <c r="H71" i="45"/>
  <c r="H418" i="51"/>
  <c r="H70" i="40"/>
  <c r="H140" i="61"/>
  <c r="H154" i="61" s="1"/>
  <c r="H141" i="61"/>
  <c r="H155" i="61" s="1"/>
  <c r="H70" i="44"/>
  <c r="H419" i="51"/>
  <c r="H160" i="33"/>
  <c r="H86" i="40"/>
  <c r="H86" i="47"/>
  <c r="H164" i="33"/>
  <c r="H86" i="48"/>
  <c r="H165" i="33"/>
  <c r="H156" i="33"/>
  <c r="H86" i="32"/>
  <c r="H70" i="41"/>
  <c r="H137" i="61"/>
  <c r="H151" i="61" s="1"/>
  <c r="H415" i="51"/>
  <c r="H163" i="33"/>
  <c r="H86" i="46"/>
  <c r="H66" i="44"/>
  <c r="H67" i="44" s="1"/>
  <c r="H101" i="44"/>
  <c r="H215" i="33" s="1"/>
  <c r="H116" i="44"/>
  <c r="H290" i="33" s="1"/>
  <c r="H115" i="1"/>
  <c r="H254" i="33" s="1"/>
  <c r="H206" i="33"/>
  <c r="H101" i="42"/>
  <c r="H212" i="33" s="1"/>
  <c r="H66" i="42"/>
  <c r="H67" i="42" s="1"/>
  <c r="H116" i="42"/>
  <c r="H287" i="33" s="1"/>
  <c r="H101" i="48"/>
  <c r="H219" i="33" s="1"/>
  <c r="H66" i="48"/>
  <c r="H67" i="48" s="1"/>
  <c r="H116" i="48"/>
  <c r="H294" i="33" s="1"/>
  <c r="H70" i="49"/>
  <c r="H424" i="51"/>
  <c r="H146" i="61"/>
  <c r="H160" i="61" s="1"/>
  <c r="H66" i="49"/>
  <c r="H67" i="49" s="1"/>
  <c r="H101" i="49"/>
  <c r="H220" i="33" s="1"/>
  <c r="H116" i="49"/>
  <c r="H295" i="33" s="1"/>
  <c r="H162" i="33"/>
  <c r="H86" i="45"/>
  <c r="G366" i="33"/>
  <c r="G336" i="33"/>
  <c r="H101" i="43"/>
  <c r="H213" i="33" s="1"/>
  <c r="H66" i="43"/>
  <c r="H67" i="43" s="1"/>
  <c r="H116" i="43"/>
  <c r="H288" i="33" s="1"/>
  <c r="H71" i="47"/>
  <c r="CP115" i="57" l="1"/>
  <c r="H303" i="33"/>
  <c r="H246" i="33"/>
  <c r="H302" i="33"/>
  <c r="H240" i="33"/>
  <c r="H244" i="33"/>
  <c r="H301" i="33"/>
  <c r="H250" i="33"/>
  <c r="H101" i="33"/>
  <c r="H307" i="33"/>
  <c r="H241" i="33"/>
  <c r="H306" i="33"/>
  <c r="H304" i="33"/>
  <c r="H310" i="33"/>
  <c r="H309" i="33"/>
  <c r="H305" i="33"/>
  <c r="H247" i="33"/>
  <c r="H249" i="33"/>
  <c r="H248" i="33"/>
  <c r="H300" i="33"/>
  <c r="H242" i="33"/>
  <c r="H243" i="33"/>
  <c r="H308" i="33"/>
  <c r="H245" i="33"/>
  <c r="H276" i="33"/>
  <c r="H274" i="33"/>
  <c r="H270" i="33"/>
  <c r="H228" i="33"/>
  <c r="H227" i="33"/>
  <c r="H271" i="33"/>
  <c r="H277" i="33"/>
  <c r="H235" i="33"/>
  <c r="H226" i="33"/>
  <c r="H306" i="51"/>
  <c r="H310" i="51"/>
  <c r="H351" i="51" s="1"/>
  <c r="H278" i="33"/>
  <c r="H234" i="33"/>
  <c r="H230" i="33"/>
  <c r="CR103" i="57"/>
  <c r="BC71" i="55"/>
  <c r="BC113" i="32" s="1"/>
  <c r="BC120" i="32" s="1"/>
  <c r="BC142" i="33" s="1"/>
  <c r="CZ102" i="57"/>
  <c r="CQ104" i="57"/>
  <c r="BB72" i="55"/>
  <c r="BB113" i="41" s="1"/>
  <c r="BB120" i="41" s="1"/>
  <c r="BB143" i="33" s="1"/>
  <c r="CR108" i="57"/>
  <c r="BC76" i="55"/>
  <c r="BC113" i="44" s="1"/>
  <c r="BC120" i="44" s="1"/>
  <c r="BC147" i="33" s="1"/>
  <c r="CQ106" i="57"/>
  <c r="BB74" i="55"/>
  <c r="BB113" i="43" s="1"/>
  <c r="BB120" i="43" s="1"/>
  <c r="BB145" i="33" s="1"/>
  <c r="CS109" i="57"/>
  <c r="BD77" i="55"/>
  <c r="BD113" i="45" s="1"/>
  <c r="BD120" i="45" s="1"/>
  <c r="BD148" i="33" s="1"/>
  <c r="CU110" i="57"/>
  <c r="BF78" i="55"/>
  <c r="BF113" i="46" s="1"/>
  <c r="BF120" i="46" s="1"/>
  <c r="BF149" i="33" s="1"/>
  <c r="CR113" i="57"/>
  <c r="BC81" i="55"/>
  <c r="BC113" i="49" s="1"/>
  <c r="BC120" i="49" s="1"/>
  <c r="BC152" i="33" s="1"/>
  <c r="CQ105" i="57"/>
  <c r="BB73" i="55"/>
  <c r="BB113" i="42" s="1"/>
  <c r="BB120" i="42" s="1"/>
  <c r="BB144" i="33" s="1"/>
  <c r="CQ111" i="57"/>
  <c r="BB79" i="55"/>
  <c r="BB113" i="47" s="1"/>
  <c r="BB120" i="47" s="1"/>
  <c r="BB150" i="33" s="1"/>
  <c r="CQ107" i="57"/>
  <c r="BB75" i="55"/>
  <c r="BB113" i="40" s="1"/>
  <c r="BB120" i="40" s="1"/>
  <c r="BB146" i="33" s="1"/>
  <c r="CQ112" i="57"/>
  <c r="BB80" i="55"/>
  <c r="BB113" i="48" s="1"/>
  <c r="BB120" i="48" s="1"/>
  <c r="BB151" i="33" s="1"/>
  <c r="H101" i="1"/>
  <c r="H209" i="33" s="1"/>
  <c r="H66" i="1"/>
  <c r="H67" i="1" s="1"/>
  <c r="H45" i="33" s="1"/>
  <c r="H116" i="1"/>
  <c r="H284" i="33" s="1"/>
  <c r="H269" i="33" s="1"/>
  <c r="H420" i="51"/>
  <c r="H70" i="45"/>
  <c r="H142" i="61"/>
  <c r="H156" i="61" s="1"/>
  <c r="H279" i="33"/>
  <c r="H275" i="33"/>
  <c r="H71" i="1"/>
  <c r="H231" i="33"/>
  <c r="H233" i="33"/>
  <c r="H70" i="47"/>
  <c r="H144" i="61"/>
  <c r="H158" i="61" s="1"/>
  <c r="H422" i="51"/>
  <c r="F9" i="59"/>
  <c r="F10" i="59" s="1"/>
  <c r="G376" i="33"/>
  <c r="H86" i="1"/>
  <c r="H50" i="33" s="1"/>
  <c r="H155" i="33"/>
  <c r="H273" i="33"/>
  <c r="H280" i="33"/>
  <c r="H272" i="33"/>
  <c r="H225" i="33"/>
  <c r="H232" i="33"/>
  <c r="H229" i="33"/>
  <c r="H354" i="51" l="1"/>
  <c r="H347" i="51"/>
  <c r="H344" i="51"/>
  <c r="H348" i="51"/>
  <c r="H352" i="51"/>
  <c r="H355" i="51"/>
  <c r="H350" i="51"/>
  <c r="H346" i="51"/>
  <c r="H349" i="51"/>
  <c r="H353" i="51"/>
  <c r="H345" i="51"/>
  <c r="BB183" i="33"/>
  <c r="CQ115" i="57"/>
  <c r="CS103" i="57"/>
  <c r="BD71" i="55"/>
  <c r="BD113" i="32" s="1"/>
  <c r="BD120" i="32" s="1"/>
  <c r="BD142" i="33" s="1"/>
  <c r="CR112" i="57"/>
  <c r="BC80" i="55"/>
  <c r="BC113" i="48" s="1"/>
  <c r="BC120" i="48" s="1"/>
  <c r="BC151" i="33" s="1"/>
  <c r="CR107" i="57"/>
  <c r="BC75" i="55"/>
  <c r="BC113" i="40" s="1"/>
  <c r="BC120" i="40" s="1"/>
  <c r="BC146" i="33" s="1"/>
  <c r="CR111" i="57"/>
  <c r="BC79" i="55"/>
  <c r="BC113" i="47" s="1"/>
  <c r="BC120" i="47" s="1"/>
  <c r="BC150" i="33" s="1"/>
  <c r="CR105" i="57"/>
  <c r="BC73" i="55"/>
  <c r="BC113" i="42" s="1"/>
  <c r="BC120" i="42" s="1"/>
  <c r="BC144" i="33" s="1"/>
  <c r="CS113" i="57"/>
  <c r="BD81" i="55"/>
  <c r="BD113" i="49" s="1"/>
  <c r="BD120" i="49" s="1"/>
  <c r="BD152" i="33" s="1"/>
  <c r="CV110" i="57"/>
  <c r="BG78" i="55"/>
  <c r="BG113" i="46" s="1"/>
  <c r="BG120" i="46" s="1"/>
  <c r="BG149" i="33" s="1"/>
  <c r="CT109" i="57"/>
  <c r="BE77" i="55"/>
  <c r="BE113" i="45" s="1"/>
  <c r="BE120" i="45" s="1"/>
  <c r="BE148" i="33" s="1"/>
  <c r="CR106" i="57"/>
  <c r="BC74" i="55"/>
  <c r="BC113" i="43" s="1"/>
  <c r="BC120" i="43" s="1"/>
  <c r="BC145" i="33" s="1"/>
  <c r="BC183" i="33" s="1"/>
  <c r="CS108" i="57"/>
  <c r="BD76" i="55"/>
  <c r="BD113" i="44" s="1"/>
  <c r="BD120" i="44" s="1"/>
  <c r="BD147" i="33" s="1"/>
  <c r="CR104" i="57"/>
  <c r="BC72" i="55"/>
  <c r="BC113" i="41" s="1"/>
  <c r="BC120" i="41" s="1"/>
  <c r="BC143" i="33" s="1"/>
  <c r="DA102" i="57"/>
  <c r="H167" i="33"/>
  <c r="H184" i="33"/>
  <c r="H239" i="33"/>
  <c r="H296" i="33"/>
  <c r="H299" i="33"/>
  <c r="H281" i="33"/>
  <c r="H224" i="33"/>
  <c r="F11" i="59"/>
  <c r="J19" i="59"/>
  <c r="H413" i="51"/>
  <c r="H425" i="51" s="1"/>
  <c r="H70" i="1"/>
  <c r="H5" i="59" s="1"/>
  <c r="H56" i="33"/>
  <c r="H135" i="61"/>
  <c r="H48" i="59"/>
  <c r="CR115" i="57" l="1"/>
  <c r="H236" i="33"/>
  <c r="H311" i="33"/>
  <c r="H106" i="33" s="1"/>
  <c r="H251" i="33"/>
  <c r="CT103" i="57"/>
  <c r="BE71" i="55"/>
  <c r="BE113" i="32" s="1"/>
  <c r="BE120" i="32" s="1"/>
  <c r="BE142" i="33" s="1"/>
  <c r="DB102" i="57"/>
  <c r="CS104" i="57"/>
  <c r="BD72" i="55"/>
  <c r="BD113" i="41" s="1"/>
  <c r="BD120" i="41" s="1"/>
  <c r="BD143" i="33" s="1"/>
  <c r="CT108" i="57"/>
  <c r="BE76" i="55"/>
  <c r="BE113" i="44" s="1"/>
  <c r="BE120" i="44" s="1"/>
  <c r="BE147" i="33" s="1"/>
  <c r="CS106" i="57"/>
  <c r="BD74" i="55"/>
  <c r="BD113" i="43" s="1"/>
  <c r="BD120" i="43" s="1"/>
  <c r="BD145" i="33" s="1"/>
  <c r="CU109" i="57"/>
  <c r="BF77" i="55"/>
  <c r="BF113" i="45" s="1"/>
  <c r="BF120" i="45" s="1"/>
  <c r="BF148" i="33" s="1"/>
  <c r="CW110" i="57"/>
  <c r="BH78" i="55"/>
  <c r="BH113" i="46" s="1"/>
  <c r="BH120" i="46" s="1"/>
  <c r="BH149" i="33" s="1"/>
  <c r="CT113" i="57"/>
  <c r="BE81" i="55"/>
  <c r="BE113" i="49" s="1"/>
  <c r="BE120" i="49" s="1"/>
  <c r="BE152" i="33" s="1"/>
  <c r="CS105" i="57"/>
  <c r="BD73" i="55"/>
  <c r="BD113" i="42" s="1"/>
  <c r="BD120" i="42" s="1"/>
  <c r="BD144" i="33" s="1"/>
  <c r="CS111" i="57"/>
  <c r="BD79" i="55"/>
  <c r="BD113" i="47" s="1"/>
  <c r="BD120" i="47" s="1"/>
  <c r="BD150" i="33" s="1"/>
  <c r="CS107" i="57"/>
  <c r="BD75" i="55"/>
  <c r="BD113" i="40" s="1"/>
  <c r="BD120" i="40" s="1"/>
  <c r="BD146" i="33" s="1"/>
  <c r="CS112" i="57"/>
  <c r="BD80" i="55"/>
  <c r="BD113" i="48" s="1"/>
  <c r="BD120" i="48" s="1"/>
  <c r="BD151" i="33" s="1"/>
  <c r="H149" i="61"/>
  <c r="H147" i="61"/>
  <c r="H161" i="61" s="1"/>
  <c r="H55" i="33"/>
  <c r="H55" i="59"/>
  <c r="I59" i="33"/>
  <c r="H57" i="33"/>
  <c r="H64" i="33"/>
  <c r="H103" i="61"/>
  <c r="H117" i="61" s="1"/>
  <c r="H56" i="59"/>
  <c r="F74" i="59"/>
  <c r="J17" i="59"/>
  <c r="H107" i="33"/>
  <c r="H113" i="33"/>
  <c r="H185" i="33"/>
  <c r="H186" i="33"/>
  <c r="H119" i="33" l="1"/>
  <c r="H114" i="33"/>
  <c r="BD183" i="33"/>
  <c r="CS115" i="57"/>
  <c r="CU103" i="57"/>
  <c r="BF71" i="55"/>
  <c r="BF113" i="32" s="1"/>
  <c r="BF120" i="32" s="1"/>
  <c r="BF142" i="33" s="1"/>
  <c r="CT112" i="57"/>
  <c r="BE80" i="55"/>
  <c r="BE113" i="48" s="1"/>
  <c r="BE120" i="48" s="1"/>
  <c r="BE151" i="33" s="1"/>
  <c r="BE183" i="33" s="1"/>
  <c r="CT107" i="57"/>
  <c r="BE75" i="55"/>
  <c r="BE113" i="40" s="1"/>
  <c r="BE120" i="40" s="1"/>
  <c r="BE146" i="33" s="1"/>
  <c r="CT111" i="57"/>
  <c r="BE79" i="55"/>
  <c r="BE113" i="47" s="1"/>
  <c r="BE120" i="47" s="1"/>
  <c r="BE150" i="33" s="1"/>
  <c r="CT105" i="57"/>
  <c r="BE73" i="55"/>
  <c r="BE113" i="42" s="1"/>
  <c r="BE120" i="42" s="1"/>
  <c r="BE144" i="33" s="1"/>
  <c r="CU113" i="57"/>
  <c r="BF81" i="55"/>
  <c r="BF113" i="49" s="1"/>
  <c r="BF120" i="49" s="1"/>
  <c r="BF152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V109" i="57"/>
  <c r="BG77" i="55"/>
  <c r="BG113" i="45" s="1"/>
  <c r="BG120" i="45" s="1"/>
  <c r="BG148" i="33" s="1"/>
  <c r="CT106" i="57"/>
  <c r="BE74" i="55"/>
  <c r="BE113" i="43" s="1"/>
  <c r="BE120" i="43" s="1"/>
  <c r="BE145" i="33" s="1"/>
  <c r="CU108" i="57"/>
  <c r="BF76" i="55"/>
  <c r="BF113" i="44" s="1"/>
  <c r="BF120" i="44" s="1"/>
  <c r="BF147" i="33" s="1"/>
  <c r="CT104" i="57"/>
  <c r="BE72" i="55"/>
  <c r="BE113" i="41" s="1"/>
  <c r="BE120" i="41" s="1"/>
  <c r="BE143" i="33" s="1"/>
  <c r="DC102" i="57"/>
  <c r="H65" i="33"/>
  <c r="H61" i="59"/>
  <c r="J61" i="33"/>
  <c r="H71" i="33"/>
  <c r="I60" i="33"/>
  <c r="M85" i="51"/>
  <c r="H57" i="59"/>
  <c r="I84" i="33" l="1"/>
  <c r="I91" i="33" s="1"/>
  <c r="DD102" i="57"/>
  <c r="CU104" i="57"/>
  <c r="BF72" i="55"/>
  <c r="BF113" i="41" s="1"/>
  <c r="BF120" i="41" s="1"/>
  <c r="BF143" i="33" s="1"/>
  <c r="CV108" i="57"/>
  <c r="BG76" i="55"/>
  <c r="BG113" i="44" s="1"/>
  <c r="BG120" i="44" s="1"/>
  <c r="BG147" i="33" s="1"/>
  <c r="CU106" i="57"/>
  <c r="BF74" i="55"/>
  <c r="BF113" i="43" s="1"/>
  <c r="BF120" i="43" s="1"/>
  <c r="BF145" i="33" s="1"/>
  <c r="CW109" i="57"/>
  <c r="BH77" i="55"/>
  <c r="BH113" i="45" s="1"/>
  <c r="BH120" i="45" s="1"/>
  <c r="BH148" i="33" s="1"/>
  <c r="CV103" i="57"/>
  <c r="BG71" i="55"/>
  <c r="BG113" i="32" s="1"/>
  <c r="BG120" i="32" s="1"/>
  <c r="BG142" i="33" s="1"/>
  <c r="CT115" i="57"/>
  <c r="CV113" i="57"/>
  <c r="BG81" i="55"/>
  <c r="BG113" i="49" s="1"/>
  <c r="BG120" i="49" s="1"/>
  <c r="BG152" i="33" s="1"/>
  <c r="CU105" i="57"/>
  <c r="BF73" i="55"/>
  <c r="BF113" i="42" s="1"/>
  <c r="BF120" i="42" s="1"/>
  <c r="BF144" i="33" s="1"/>
  <c r="CU111" i="57"/>
  <c r="BF79" i="55"/>
  <c r="BF113" i="47" s="1"/>
  <c r="BF120" i="47" s="1"/>
  <c r="BF150" i="33" s="1"/>
  <c r="CU107" i="57"/>
  <c r="BF75" i="55"/>
  <c r="BF113" i="40" s="1"/>
  <c r="BF120" i="40" s="1"/>
  <c r="BF146" i="33" s="1"/>
  <c r="CU112" i="57"/>
  <c r="BF80" i="55"/>
  <c r="BF113" i="48" s="1"/>
  <c r="BF120" i="48" s="1"/>
  <c r="BF151" i="33" s="1"/>
  <c r="H63" i="59"/>
  <c r="H70" i="33"/>
  <c r="J56" i="62" s="1"/>
  <c r="I58" i="59"/>
  <c r="I4" i="56"/>
  <c r="J59" i="59"/>
  <c r="K62" i="33"/>
  <c r="I9" i="55" l="1"/>
  <c r="I8" i="55" s="1"/>
  <c r="K60" i="59"/>
  <c r="BF183" i="33"/>
  <c r="CV112" i="57"/>
  <c r="BG80" i="55"/>
  <c r="BG113" i="48" s="1"/>
  <c r="BG120" i="48" s="1"/>
  <c r="BG151" i="33" s="1"/>
  <c r="CV107" i="57"/>
  <c r="BG75" i="55"/>
  <c r="BG113" i="40" s="1"/>
  <c r="BG120" i="40" s="1"/>
  <c r="BG146" i="33" s="1"/>
  <c r="CV111" i="57"/>
  <c r="BG79" i="55"/>
  <c r="BG113" i="47" s="1"/>
  <c r="BG120" i="47" s="1"/>
  <c r="BG150" i="33" s="1"/>
  <c r="CV105" i="57"/>
  <c r="BG73" i="55"/>
  <c r="BG113" i="42" s="1"/>
  <c r="BG120" i="42" s="1"/>
  <c r="BG144" i="33" s="1"/>
  <c r="CW113" i="57"/>
  <c r="BH81" i="55"/>
  <c r="BH113" i="49" s="1"/>
  <c r="BH120" i="49" s="1"/>
  <c r="BH152" i="33" s="1"/>
  <c r="CW103" i="57"/>
  <c r="BH71" i="55"/>
  <c r="BH113" i="32" s="1"/>
  <c r="BH120" i="32" s="1"/>
  <c r="BH142" i="33" s="1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CV106" i="57"/>
  <c r="BG74" i="55"/>
  <c r="BG113" i="43" s="1"/>
  <c r="BG120" i="43" s="1"/>
  <c r="BG145" i="33" s="1"/>
  <c r="CW108" i="57"/>
  <c r="BH76" i="55"/>
  <c r="BH113" i="44" s="1"/>
  <c r="BH120" i="44" s="1"/>
  <c r="BH147" i="33" s="1"/>
  <c r="CV104" i="57"/>
  <c r="BG72" i="55"/>
  <c r="BG113" i="41" s="1"/>
  <c r="BG120" i="41" s="1"/>
  <c r="BG143" i="33" s="1"/>
  <c r="DE102" i="57"/>
  <c r="CU115" i="57"/>
  <c r="H81" i="41"/>
  <c r="H62" i="41" s="1"/>
  <c r="H63" i="41" s="1"/>
  <c r="J69" i="62" s="1"/>
  <c r="H81" i="46"/>
  <c r="H62" i="46" s="1"/>
  <c r="H63" i="46" s="1"/>
  <c r="J75" i="62" s="1"/>
  <c r="H81" i="49"/>
  <c r="H62" i="49" s="1"/>
  <c r="H63" i="49" s="1"/>
  <c r="J78" i="62" s="1"/>
  <c r="I72" i="33"/>
  <c r="H81" i="45"/>
  <c r="H62" i="45" s="1"/>
  <c r="H63" i="45" s="1"/>
  <c r="J74" i="62" s="1"/>
  <c r="H369" i="33"/>
  <c r="H81" i="43"/>
  <c r="H62" i="43" s="1"/>
  <c r="H63" i="43" s="1"/>
  <c r="J71" i="62" s="1"/>
  <c r="H81" i="1"/>
  <c r="H62" i="1" s="1"/>
  <c r="H63" i="1" s="1"/>
  <c r="J67" i="62" s="1"/>
  <c r="H81" i="40"/>
  <c r="H62" i="40" s="1"/>
  <c r="H63" i="40" s="1"/>
  <c r="J72" i="62" s="1"/>
  <c r="H3" i="56"/>
  <c r="H81" i="47"/>
  <c r="H62" i="47" s="1"/>
  <c r="H63" i="47" s="1"/>
  <c r="J76" i="62" s="1"/>
  <c r="H81" i="42"/>
  <c r="H62" i="42" s="1"/>
  <c r="H63" i="42" s="1"/>
  <c r="J70" i="62" s="1"/>
  <c r="H81" i="48"/>
  <c r="H62" i="48" s="1"/>
  <c r="H63" i="48" s="1"/>
  <c r="J77" i="62" s="1"/>
  <c r="H81" i="44"/>
  <c r="H62" i="44" s="1"/>
  <c r="H63" i="44" s="1"/>
  <c r="J73" i="62" s="1"/>
  <c r="H81" i="32"/>
  <c r="H62" i="32" s="1"/>
  <c r="H63" i="32" s="1"/>
  <c r="J68" i="62" s="1"/>
  <c r="H62" i="59"/>
  <c r="J79" i="62" l="1"/>
  <c r="CV115" i="57"/>
  <c r="I107" i="32"/>
  <c r="I106" i="32" s="1"/>
  <c r="I109" i="32" s="1"/>
  <c r="I107" i="46"/>
  <c r="I106" i="46" s="1"/>
  <c r="I109" i="46" s="1"/>
  <c r="I107" i="43"/>
  <c r="I106" i="43" s="1"/>
  <c r="I109" i="43" s="1"/>
  <c r="I107" i="47"/>
  <c r="I106" i="47" s="1"/>
  <c r="I109" i="47" s="1"/>
  <c r="I107" i="49"/>
  <c r="I106" i="49" s="1"/>
  <c r="I109" i="49" s="1"/>
  <c r="I107" i="40"/>
  <c r="I106" i="40" s="1"/>
  <c r="I109" i="40" s="1"/>
  <c r="I107" i="44"/>
  <c r="I106" i="44" s="1"/>
  <c r="I109" i="44" s="1"/>
  <c r="I107" i="48"/>
  <c r="I106" i="48" s="1"/>
  <c r="I109" i="48" s="1"/>
  <c r="I107" i="1"/>
  <c r="I106" i="1" s="1"/>
  <c r="I107" i="41"/>
  <c r="I106" i="41" s="1"/>
  <c r="I109" i="41" s="1"/>
  <c r="I107" i="42"/>
  <c r="I106" i="42" s="1"/>
  <c r="I109" i="42" s="1"/>
  <c r="I107" i="45"/>
  <c r="I106" i="45" s="1"/>
  <c r="I109" i="45" s="1"/>
  <c r="H375" i="33"/>
  <c r="BG183" i="33"/>
  <c r="CX103" i="57"/>
  <c r="BI71" i="55"/>
  <c r="BI113" i="32" s="1"/>
  <c r="BI120" i="32" s="1"/>
  <c r="BI142" i="33" s="1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CW105" i="57"/>
  <c r="BH73" i="55"/>
  <c r="BH113" i="42" s="1"/>
  <c r="BH120" i="42" s="1"/>
  <c r="BH144" i="33" s="1"/>
  <c r="CW111" i="57"/>
  <c r="BH79" i="55"/>
  <c r="BH113" i="47" s="1"/>
  <c r="BH120" i="47" s="1"/>
  <c r="BH150" i="33" s="1"/>
  <c r="CW107" i="57"/>
  <c r="BH75" i="55"/>
  <c r="BH113" i="40" s="1"/>
  <c r="BH120" i="40" s="1"/>
  <c r="BH146" i="33" s="1"/>
  <c r="CW112" i="57"/>
  <c r="BH80" i="55"/>
  <c r="BH113" i="48" s="1"/>
  <c r="BH120" i="48" s="1"/>
  <c r="BH151" i="33" s="1"/>
  <c r="DF102" i="57"/>
  <c r="CW104" i="57"/>
  <c r="BH72" i="55"/>
  <c r="BH113" i="41" s="1"/>
  <c r="BH120" i="41" s="1"/>
  <c r="BH143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W106" i="57"/>
  <c r="BH74" i="55"/>
  <c r="BH113" i="43" s="1"/>
  <c r="BH120" i="43" s="1"/>
  <c r="BH145" i="33" s="1"/>
  <c r="H64" i="44"/>
  <c r="H65" i="44" s="1"/>
  <c r="H155" i="44"/>
  <c r="H155" i="42"/>
  <c r="H64" i="42"/>
  <c r="H65" i="42" s="1"/>
  <c r="H37" i="56"/>
  <c r="H38" i="56" s="1"/>
  <c r="H55" i="56"/>
  <c r="H56" i="56" s="1"/>
  <c r="H52" i="56" s="1"/>
  <c r="H47" i="56"/>
  <c r="H42" i="56"/>
  <c r="H43" i="56" s="1"/>
  <c r="I41" i="56" s="1"/>
  <c r="H64" i="1"/>
  <c r="H155" i="1"/>
  <c r="I64" i="59"/>
  <c r="H64" i="46"/>
  <c r="H65" i="46" s="1"/>
  <c r="H155" i="46"/>
  <c r="I83" i="33"/>
  <c r="I90" i="33"/>
  <c r="H155" i="32"/>
  <c r="H64" i="32"/>
  <c r="H65" i="32" s="1"/>
  <c r="H155" i="48"/>
  <c r="H64" i="48"/>
  <c r="H65" i="48" s="1"/>
  <c r="H64" i="47"/>
  <c r="H65" i="47" s="1"/>
  <c r="H155" i="47"/>
  <c r="H64" i="40"/>
  <c r="H65" i="40" s="1"/>
  <c r="H155" i="40"/>
  <c r="H64" i="43"/>
  <c r="H65" i="43" s="1"/>
  <c r="H155" i="43"/>
  <c r="H64" i="45"/>
  <c r="H65" i="45" s="1"/>
  <c r="H155" i="45"/>
  <c r="H64" i="49"/>
  <c r="H65" i="49" s="1"/>
  <c r="H155" i="49"/>
  <c r="H155" i="41"/>
  <c r="H64" i="41"/>
  <c r="H65" i="41" s="1"/>
  <c r="I97" i="33" l="1"/>
  <c r="BH183" i="33"/>
  <c r="CW115" i="57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CY103" i="57"/>
  <c r="CX104" i="57"/>
  <c r="CY104" i="57" s="1"/>
  <c r="CZ104" i="57" s="1"/>
  <c r="DA104" i="57" s="1"/>
  <c r="DB104" i="57" s="1"/>
  <c r="DC104" i="57" s="1"/>
  <c r="DD104" i="57" s="1"/>
  <c r="DE104" i="57" s="1"/>
  <c r="DF104" i="57" s="1"/>
  <c r="DG104" i="57" s="1"/>
  <c r="DH104" i="57" s="1"/>
  <c r="DI104" i="57" s="1"/>
  <c r="DJ104" i="57" s="1"/>
  <c r="DK104" i="57" s="1"/>
  <c r="DL104" i="57" s="1"/>
  <c r="DM104" i="57" s="1"/>
  <c r="DN104" i="57" s="1"/>
  <c r="DO104" i="57" s="1"/>
  <c r="DP104" i="57" s="1"/>
  <c r="DQ104" i="57" s="1"/>
  <c r="DR104" i="57" s="1"/>
  <c r="DS104" i="57" s="1"/>
  <c r="DT104" i="57" s="1"/>
  <c r="DU104" i="57" s="1"/>
  <c r="DV104" i="57" s="1"/>
  <c r="DW104" i="57" s="1"/>
  <c r="DX104" i="57" s="1"/>
  <c r="DY104" i="57" s="1"/>
  <c r="DZ104" i="57" s="1"/>
  <c r="BI72" i="55"/>
  <c r="BI113" i="41" s="1"/>
  <c r="BI120" i="41" s="1"/>
  <c r="BI143" i="33" s="1"/>
  <c r="DG102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X111" i="57"/>
  <c r="CY111" i="57" s="1"/>
  <c r="CZ111" i="57" s="1"/>
  <c r="DA111" i="57" s="1"/>
  <c r="DB111" i="57" s="1"/>
  <c r="DC111" i="57" s="1"/>
  <c r="DD111" i="57" s="1"/>
  <c r="DE111" i="57" s="1"/>
  <c r="DF111" i="57" s="1"/>
  <c r="DG111" i="57" s="1"/>
  <c r="DH111" i="57" s="1"/>
  <c r="DI111" i="57" s="1"/>
  <c r="DJ111" i="57" s="1"/>
  <c r="DK111" i="57" s="1"/>
  <c r="DL111" i="57" s="1"/>
  <c r="DM111" i="57" s="1"/>
  <c r="DN111" i="57" s="1"/>
  <c r="DO111" i="57" s="1"/>
  <c r="DP111" i="57" s="1"/>
  <c r="DQ111" i="57" s="1"/>
  <c r="DR111" i="57" s="1"/>
  <c r="DS111" i="57" s="1"/>
  <c r="DT111" i="57" s="1"/>
  <c r="DU111" i="57" s="1"/>
  <c r="DV111" i="57" s="1"/>
  <c r="DW111" i="57" s="1"/>
  <c r="DX111" i="57" s="1"/>
  <c r="DY111" i="57" s="1"/>
  <c r="DZ111" i="57" s="1"/>
  <c r="BI79" i="55"/>
  <c r="BI113" i="47" s="1"/>
  <c r="BI120" i="47" s="1"/>
  <c r="BI150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H68" i="49"/>
  <c r="H14" i="61"/>
  <c r="H28" i="61" s="1"/>
  <c r="H68" i="45"/>
  <c r="H10" i="61"/>
  <c r="H24" i="61" s="1"/>
  <c r="H7" i="61"/>
  <c r="H21" i="61" s="1"/>
  <c r="H68" i="43"/>
  <c r="H68" i="40"/>
  <c r="H8" i="61"/>
  <c r="H22" i="61" s="1"/>
  <c r="H12" i="61"/>
  <c r="H26" i="61" s="1"/>
  <c r="H68" i="47"/>
  <c r="H11" i="61"/>
  <c r="H25" i="61" s="1"/>
  <c r="H68" i="46"/>
  <c r="H59" i="1"/>
  <c r="H65" i="1"/>
  <c r="H49" i="56"/>
  <c r="I46" i="56"/>
  <c r="H60" i="56"/>
  <c r="H133" i="33" s="1"/>
  <c r="H59" i="56"/>
  <c r="H9" i="61"/>
  <c r="H23" i="61" s="1"/>
  <c r="H68" i="44"/>
  <c r="H68" i="41"/>
  <c r="H5" i="61"/>
  <c r="H19" i="61" s="1"/>
  <c r="H68" i="48"/>
  <c r="H13" i="61"/>
  <c r="H27" i="61" s="1"/>
  <c r="H4" i="61"/>
  <c r="H18" i="61" s="1"/>
  <c r="H68" i="32"/>
  <c r="I96" i="33"/>
  <c r="I109" i="1"/>
  <c r="H6" i="61"/>
  <c r="H20" i="61" s="1"/>
  <c r="H68" i="42"/>
  <c r="BI183" i="33" l="1"/>
  <c r="I104" i="33"/>
  <c r="DH102" i="57"/>
  <c r="CZ103" i="57"/>
  <c r="CY115" i="57"/>
  <c r="CX115" i="57"/>
  <c r="H73" i="48"/>
  <c r="I74" i="48" s="1"/>
  <c r="H139" i="48"/>
  <c r="H73" i="41"/>
  <c r="I74" i="41" s="1"/>
  <c r="H139" i="41"/>
  <c r="H48" i="56"/>
  <c r="H73" i="40"/>
  <c r="I74" i="40" s="1"/>
  <c r="H139" i="40"/>
  <c r="K136" i="51" s="1"/>
  <c r="H73" i="45"/>
  <c r="I74" i="45" s="1"/>
  <c r="H139" i="45"/>
  <c r="H73" i="49"/>
  <c r="I74" i="49" s="1"/>
  <c r="H139" i="49"/>
  <c r="H73" i="42"/>
  <c r="I74" i="42" s="1"/>
  <c r="H139" i="42"/>
  <c r="H139" i="32"/>
  <c r="H73" i="32"/>
  <c r="I74" i="32" s="1"/>
  <c r="H73" i="44"/>
  <c r="I74" i="44" s="1"/>
  <c r="H139" i="44"/>
  <c r="H61" i="56"/>
  <c r="H132" i="33"/>
  <c r="H3" i="61"/>
  <c r="H43" i="33"/>
  <c r="H68" i="1"/>
  <c r="H73" i="46"/>
  <c r="I74" i="46" s="1"/>
  <c r="H139" i="46"/>
  <c r="H139" i="47"/>
  <c r="H73" i="47"/>
  <c r="I74" i="47" s="1"/>
  <c r="H139" i="43"/>
  <c r="H73" i="43"/>
  <c r="I74" i="43" s="1"/>
  <c r="H84" i="40" l="1"/>
  <c r="H87" i="40" s="1"/>
  <c r="H84" i="41"/>
  <c r="H354" i="33" s="1"/>
  <c r="H84" i="46"/>
  <c r="H87" i="46" s="1"/>
  <c r="H84" i="44"/>
  <c r="H358" i="33" s="1"/>
  <c r="H84" i="49"/>
  <c r="H87" i="49" s="1"/>
  <c r="H84" i="48"/>
  <c r="H87" i="48" s="1"/>
  <c r="H84" i="42"/>
  <c r="H87" i="42" s="1"/>
  <c r="H84" i="45"/>
  <c r="H359" i="33" s="1"/>
  <c r="H75" i="59"/>
  <c r="DA103" i="57"/>
  <c r="CZ115" i="57"/>
  <c r="DI102" i="57"/>
  <c r="H84" i="43"/>
  <c r="H88" i="43" s="1"/>
  <c r="I280" i="51"/>
  <c r="I61" i="43"/>
  <c r="BZ53" i="57" s="1"/>
  <c r="I85" i="43"/>
  <c r="H46" i="33"/>
  <c r="H73" i="1"/>
  <c r="I74" i="1" s="1"/>
  <c r="H139" i="1"/>
  <c r="K135" i="51" s="1"/>
  <c r="H17" i="61"/>
  <c r="H15" i="61"/>
  <c r="H29" i="61" s="1"/>
  <c r="H62" i="56"/>
  <c r="H135" i="33" s="1"/>
  <c r="H134" i="33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 i="33"/>
  <c r="J53" i="62" s="1"/>
  <c r="H40" i="33"/>
  <c r="H44" i="33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 i="51"/>
  <c r="I61" i="41"/>
  <c r="BZ51" i="57" s="1"/>
  <c r="I85" i="41"/>
  <c r="H88" i="40" l="1"/>
  <c r="G129" i="40" s="1"/>
  <c r="H357" i="33"/>
  <c r="H360" i="33"/>
  <c r="H87" i="41"/>
  <c r="H88" i="41"/>
  <c r="G129" i="41" s="1"/>
  <c r="H88" i="46"/>
  <c r="H55" i="61" s="1"/>
  <c r="H69" i="61" s="1"/>
  <c r="H88" i="49"/>
  <c r="H215" i="51" s="1"/>
  <c r="H231" i="51" s="1"/>
  <c r="H84" i="1"/>
  <c r="H48" i="33" s="1"/>
  <c r="H87" i="44"/>
  <c r="H88" i="44"/>
  <c r="H130" i="44" s="1"/>
  <c r="H363" i="33"/>
  <c r="H356" i="33"/>
  <c r="H87" i="45"/>
  <c r="H362" i="33"/>
  <c r="H88" i="45"/>
  <c r="H130" i="45" s="1"/>
  <c r="H88" i="48"/>
  <c r="H57" i="61" s="1"/>
  <c r="H71" i="61" s="1"/>
  <c r="H88" i="42"/>
  <c r="H398" i="33" s="1"/>
  <c r="H355" i="33"/>
  <c r="H87" i="43"/>
  <c r="H47" i="59"/>
  <c r="H76" i="59"/>
  <c r="H49" i="59"/>
  <c r="DJ102" i="57"/>
  <c r="DB103" i="57"/>
  <c r="DA115" i="57"/>
  <c r="I77" i="41"/>
  <c r="I112" i="41"/>
  <c r="I128" i="41"/>
  <c r="I78" i="41"/>
  <c r="I77" i="46"/>
  <c r="I112" i="46"/>
  <c r="I78" i="46"/>
  <c r="I128" i="46"/>
  <c r="I128" i="47"/>
  <c r="I78" i="47"/>
  <c r="I112" i="47"/>
  <c r="I77" i="47"/>
  <c r="H90" i="43"/>
  <c r="H399" i="33"/>
  <c r="H130" i="43"/>
  <c r="H208" i="51"/>
  <c r="H224" i="51" s="1"/>
  <c r="H132" i="43"/>
  <c r="H133" i="43" s="1"/>
  <c r="H134" i="43" s="1"/>
  <c r="H51" i="61"/>
  <c r="H65" i="61" s="1"/>
  <c r="G129" i="43"/>
  <c r="H353" i="33"/>
  <c r="H88" i="32"/>
  <c r="H87" i="32"/>
  <c r="I112" i="48"/>
  <c r="I128" i="48"/>
  <c r="I77" i="48"/>
  <c r="I78" i="48"/>
  <c r="I112" i="49"/>
  <c r="I128" i="49"/>
  <c r="I78" i="49"/>
  <c r="I77" i="49"/>
  <c r="I276" i="51"/>
  <c r="I288" i="51" s="1"/>
  <c r="I290" i="51" s="1"/>
  <c r="I85" i="1"/>
  <c r="I49" i="33" s="1"/>
  <c r="I61" i="1"/>
  <c r="BZ49" i="57" s="1"/>
  <c r="BZ61" i="57" s="1"/>
  <c r="I77" i="45"/>
  <c r="I112" i="45"/>
  <c r="I128" i="45"/>
  <c r="I78" i="45"/>
  <c r="I112" i="42"/>
  <c r="I78" i="42"/>
  <c r="I128" i="42"/>
  <c r="I77" i="42"/>
  <c r="I78" i="32"/>
  <c r="I112" i="32"/>
  <c r="I128" i="32"/>
  <c r="I77" i="32"/>
  <c r="I112" i="44"/>
  <c r="I77" i="44"/>
  <c r="I78" i="44"/>
  <c r="I128" i="44"/>
  <c r="H88" i="47"/>
  <c r="H87" i="47"/>
  <c r="H361" i="33"/>
  <c r="I128" i="40"/>
  <c r="I112" i="40"/>
  <c r="I77" i="40"/>
  <c r="I78" i="40"/>
  <c r="I50" i="4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 i="43"/>
  <c r="I112" i="43"/>
  <c r="I128" i="43"/>
  <c r="H132" i="44" l="1"/>
  <c r="H133" i="44" s="1"/>
  <c r="H134" i="44" s="1"/>
  <c r="H136" i="44" s="1"/>
  <c r="H352" i="33"/>
  <c r="H364" i="33" s="1"/>
  <c r="H132" i="40"/>
  <c r="H133" i="40" s="1"/>
  <c r="H134" i="40" s="1"/>
  <c r="H136" i="40" s="1"/>
  <c r="H209" i="51"/>
  <c r="H225" i="51" s="1"/>
  <c r="H400" i="33"/>
  <c r="H90" i="40"/>
  <c r="H91" i="40" s="1"/>
  <c r="H52" i="61"/>
  <c r="H66" i="61" s="1"/>
  <c r="H130" i="40"/>
  <c r="H90" i="49"/>
  <c r="H93" i="49" s="1"/>
  <c r="H94" i="49" s="1"/>
  <c r="J49" i="62" s="1"/>
  <c r="G129" i="45"/>
  <c r="G131" i="45" s="1"/>
  <c r="H397" i="33"/>
  <c r="H130" i="41"/>
  <c r="H90" i="41"/>
  <c r="H93" i="41" s="1"/>
  <c r="H94" i="41" s="1"/>
  <c r="J40" i="62" s="1"/>
  <c r="H206" i="51"/>
  <c r="H222" i="51" s="1"/>
  <c r="H132" i="41"/>
  <c r="H133" i="41" s="1"/>
  <c r="H134" i="41" s="1"/>
  <c r="G79" i="41" s="1"/>
  <c r="H148" i="41" s="1"/>
  <c r="H325" i="33" s="1"/>
  <c r="H49" i="61"/>
  <c r="H63" i="61" s="1"/>
  <c r="H130" i="49"/>
  <c r="H132" i="49"/>
  <c r="H133" i="49" s="1"/>
  <c r="H134" i="49" s="1"/>
  <c r="H136" i="49" s="1"/>
  <c r="H406" i="33"/>
  <c r="G129" i="49"/>
  <c r="G137" i="49" s="1"/>
  <c r="H58" i="61"/>
  <c r="H72" i="61" s="1"/>
  <c r="H212" i="51"/>
  <c r="H228" i="51" s="1"/>
  <c r="H130" i="46"/>
  <c r="G129" i="46"/>
  <c r="G131" i="46" s="1"/>
  <c r="H132" i="48"/>
  <c r="H133" i="48" s="1"/>
  <c r="H134" i="48" s="1"/>
  <c r="H136" i="48" s="1"/>
  <c r="H403" i="33"/>
  <c r="H132" i="46"/>
  <c r="H133" i="46" s="1"/>
  <c r="H134" i="46" s="1"/>
  <c r="H136" i="46" s="1"/>
  <c r="H90" i="46"/>
  <c r="H93" i="46" s="1"/>
  <c r="H94" i="46" s="1"/>
  <c r="J46" i="62" s="1"/>
  <c r="H90" i="44"/>
  <c r="H93" i="44" s="1"/>
  <c r="H94" i="44" s="1"/>
  <c r="J44" i="62" s="1"/>
  <c r="H210" i="51"/>
  <c r="H226" i="51" s="1"/>
  <c r="H88" i="1"/>
  <c r="H130" i="1" s="1"/>
  <c r="G129" i="44"/>
  <c r="G137" i="44" s="1"/>
  <c r="H401" i="33"/>
  <c r="H53" i="61"/>
  <c r="H67" i="61" s="1"/>
  <c r="H87" i="1"/>
  <c r="H51" i="33" s="1"/>
  <c r="H90" i="48"/>
  <c r="H91" i="48" s="1"/>
  <c r="H130" i="48"/>
  <c r="H405" i="33"/>
  <c r="G129" i="48"/>
  <c r="G137" i="48" s="1"/>
  <c r="H214" i="51"/>
  <c r="H230" i="51" s="1"/>
  <c r="H402" i="33"/>
  <c r="H132" i="42"/>
  <c r="H133" i="42" s="1"/>
  <c r="H134" i="42" s="1"/>
  <c r="G79" i="42" s="1"/>
  <c r="H148" i="42" s="1"/>
  <c r="H326" i="33" s="1"/>
  <c r="H132" i="45"/>
  <c r="H133" i="45" s="1"/>
  <c r="H134" i="45" s="1"/>
  <c r="G79" i="45" s="1"/>
  <c r="H148" i="45" s="1"/>
  <c r="H330" i="33" s="1"/>
  <c r="H211" i="51"/>
  <c r="H227" i="51" s="1"/>
  <c r="G129" i="42"/>
  <c r="G137" i="42" s="1"/>
  <c r="H90" i="45"/>
  <c r="H93" i="45" s="1"/>
  <c r="H94" i="45" s="1"/>
  <c r="J45" i="62" s="1"/>
  <c r="H54" i="61"/>
  <c r="H68" i="61" s="1"/>
  <c r="H130" i="42"/>
  <c r="H50" i="61"/>
  <c r="H64" i="61" s="1"/>
  <c r="H207" i="51"/>
  <c r="H223" i="51" s="1"/>
  <c r="H90" i="42"/>
  <c r="H93" i="42" s="1"/>
  <c r="H94" i="42" s="1"/>
  <c r="J41" i="62" s="1"/>
  <c r="I301" i="51"/>
  <c r="I297" i="51"/>
  <c r="I298" i="51"/>
  <c r="I294" i="51"/>
  <c r="I300" i="51"/>
  <c r="I299" i="51"/>
  <c r="I293" i="51"/>
  <c r="I292" i="51"/>
  <c r="I295" i="51"/>
  <c r="I296" i="51"/>
  <c r="I51" i="59"/>
  <c r="I291" i="51"/>
  <c r="DC103" i="57"/>
  <c r="DB115" i="57"/>
  <c r="DK102" i="57"/>
  <c r="I114" i="43"/>
  <c r="I103" i="43" s="1"/>
  <c r="K12" i="62" s="1"/>
  <c r="I119" i="43"/>
  <c r="H91" i="49"/>
  <c r="H90" i="47"/>
  <c r="H56" i="61"/>
  <c r="H70" i="61" s="1"/>
  <c r="G129" i="47"/>
  <c r="H132" i="47"/>
  <c r="H133" i="47" s="1"/>
  <c r="H134" i="47" s="1"/>
  <c r="H404" i="33"/>
  <c r="H130" i="47"/>
  <c r="H213" i="51"/>
  <c r="H229" i="51" s="1"/>
  <c r="I119" i="42"/>
  <c r="I114" i="42"/>
  <c r="I103" i="42" s="1"/>
  <c r="K11" i="62" s="1"/>
  <c r="I114" i="45"/>
  <c r="I103" i="45" s="1"/>
  <c r="K15" i="62" s="1"/>
  <c r="I119" i="45"/>
  <c r="H50" i="59"/>
  <c r="H59" i="61"/>
  <c r="H73" i="61" s="1"/>
  <c r="H87" i="33"/>
  <c r="H53" i="33"/>
  <c r="H52" i="33"/>
  <c r="I119" i="49"/>
  <c r="I114" i="49"/>
  <c r="I103" i="49" s="1"/>
  <c r="K19" i="62" s="1"/>
  <c r="I114" i="47"/>
  <c r="I103" i="47" s="1"/>
  <c r="K17" i="62" s="1"/>
  <c r="I119" i="47"/>
  <c r="I119" i="46"/>
  <c r="I114" i="46"/>
  <c r="I103" i="46" s="1"/>
  <c r="K16" i="62" s="1"/>
  <c r="G137" i="40"/>
  <c r="G131" i="40"/>
  <c r="I114" i="40"/>
  <c r="I103" i="40" s="1"/>
  <c r="K13" i="62" s="1"/>
  <c r="I119" i="40"/>
  <c r="I114" i="44"/>
  <c r="I103" i="44" s="1"/>
  <c r="K14" i="62" s="1"/>
  <c r="I119" i="44"/>
  <c r="I114" i="32"/>
  <c r="I103" i="32" s="1"/>
  <c r="K9" i="62" s="1"/>
  <c r="I119" i="32"/>
  <c r="I112" i="1"/>
  <c r="I128" i="1"/>
  <c r="I39" i="33"/>
  <c r="K62" i="62" s="1"/>
  <c r="I78" i="1"/>
  <c r="I77" i="1"/>
  <c r="I114" i="48"/>
  <c r="I103" i="48" s="1"/>
  <c r="K18" i="62" s="1"/>
  <c r="I119" i="48"/>
  <c r="H132" i="32"/>
  <c r="H133" i="32" s="1"/>
  <c r="H134" i="32" s="1"/>
  <c r="H48" i="61"/>
  <c r="H62" i="61" s="1"/>
  <c r="G129" i="32"/>
  <c r="H205" i="51"/>
  <c r="H221" i="51" s="1"/>
  <c r="H396" i="33"/>
  <c r="H90" i="32"/>
  <c r="H130" i="32"/>
  <c r="G137" i="43"/>
  <c r="G131" i="43"/>
  <c r="H136" i="43"/>
  <c r="G79" i="43"/>
  <c r="H148" i="43" s="1"/>
  <c r="H327" i="33" s="1"/>
  <c r="H91" i="43"/>
  <c r="H93" i="43"/>
  <c r="H94" i="43" s="1"/>
  <c r="J42" i="62" s="1"/>
  <c r="G137" i="41"/>
  <c r="G131" i="41"/>
  <c r="I119" i="41"/>
  <c r="I114" i="41"/>
  <c r="I103" i="41" s="1"/>
  <c r="K10" i="62" s="1"/>
  <c r="G79" i="44" l="1"/>
  <c r="H148" i="44" s="1"/>
  <c r="H329" i="33" s="1"/>
  <c r="H342" i="33" s="1"/>
  <c r="G79" i="40"/>
  <c r="H148" i="40" s="1"/>
  <c r="H328" i="33" s="1"/>
  <c r="H341" i="33" s="1"/>
  <c r="H71" i="59"/>
  <c r="H93" i="40"/>
  <c r="H94" i="40" s="1"/>
  <c r="J43" i="62" s="1"/>
  <c r="G137" i="45"/>
  <c r="H136" i="41"/>
  <c r="H91" i="41"/>
  <c r="H395" i="33"/>
  <c r="H411" i="33" s="1"/>
  <c r="G79" i="48"/>
  <c r="H148" i="48" s="1"/>
  <c r="H333" i="33" s="1"/>
  <c r="H346" i="33" s="1"/>
  <c r="G131" i="49"/>
  <c r="G140" i="49" s="1"/>
  <c r="G79" i="49"/>
  <c r="H148" i="49" s="1"/>
  <c r="H334" i="33" s="1"/>
  <c r="H347" i="33" s="1"/>
  <c r="H90" i="1"/>
  <c r="H91" i="1" s="1"/>
  <c r="G79" i="46"/>
  <c r="H148" i="46" s="1"/>
  <c r="H331" i="33" s="1"/>
  <c r="H344" i="33" s="1"/>
  <c r="H91" i="46"/>
  <c r="G137" i="46"/>
  <c r="H204" i="51"/>
  <c r="H220" i="51" s="1"/>
  <c r="H132" i="1"/>
  <c r="H133" i="1" s="1"/>
  <c r="H134" i="1" s="1"/>
  <c r="G79" i="1" s="1"/>
  <c r="H148" i="1" s="1"/>
  <c r="H323" i="33" s="1"/>
  <c r="H91" i="44"/>
  <c r="G129" i="1"/>
  <c r="G137" i="1" s="1"/>
  <c r="H47" i="61"/>
  <c r="H61" i="61" s="1"/>
  <c r="G131" i="44"/>
  <c r="G140" i="44" s="1"/>
  <c r="H93" i="48"/>
  <c r="H94" i="48" s="1"/>
  <c r="J48" i="62" s="1"/>
  <c r="H91" i="45"/>
  <c r="H136" i="42"/>
  <c r="G131" i="42"/>
  <c r="G140" i="42" s="1"/>
  <c r="H136" i="45"/>
  <c r="H91" i="42"/>
  <c r="G131" i="48"/>
  <c r="F141" i="48" s="1"/>
  <c r="I302" i="51"/>
  <c r="I102" i="47"/>
  <c r="I71" i="47" s="1"/>
  <c r="H340" i="33"/>
  <c r="H343" i="33"/>
  <c r="H53" i="59"/>
  <c r="H338" i="33"/>
  <c r="H339" i="33"/>
  <c r="H52" i="59"/>
  <c r="H54" i="59"/>
  <c r="I102" i="42"/>
  <c r="I71" i="42" s="1"/>
  <c r="I102" i="48"/>
  <c r="I71" i="48" s="1"/>
  <c r="I102" i="44"/>
  <c r="I71" i="44" s="1"/>
  <c r="I102" i="40"/>
  <c r="I71" i="40" s="1"/>
  <c r="I102" i="46"/>
  <c r="I71" i="46" s="1"/>
  <c r="I102" i="49"/>
  <c r="I102" i="45"/>
  <c r="I71" i="45" s="1"/>
  <c r="I102" i="43"/>
  <c r="I71" i="43" s="1"/>
  <c r="I102" i="41"/>
  <c r="I102" i="32"/>
  <c r="I304" i="51"/>
  <c r="I308" i="51" s="1"/>
  <c r="I305" i="51"/>
  <c r="I309" i="51" s="1"/>
  <c r="DL102" i="57"/>
  <c r="DD103" i="57"/>
  <c r="DC115" i="57"/>
  <c r="I124" i="41"/>
  <c r="I121" i="41"/>
  <c r="H93" i="32"/>
  <c r="H94" i="32" s="1"/>
  <c r="J39" i="62" s="1"/>
  <c r="H91" i="32"/>
  <c r="I124" i="48"/>
  <c r="I121" i="48"/>
  <c r="I115" i="48"/>
  <c r="I264" i="33" s="1"/>
  <c r="I124" i="32"/>
  <c r="I121" i="32"/>
  <c r="I115" i="32"/>
  <c r="I255" i="33" s="1"/>
  <c r="I115" i="40"/>
  <c r="I259" i="33" s="1"/>
  <c r="G140" i="45"/>
  <c r="F141" i="45"/>
  <c r="I124" i="46"/>
  <c r="I121" i="46"/>
  <c r="I124" i="49"/>
  <c r="I121" i="49"/>
  <c r="I115" i="45"/>
  <c r="I261" i="33" s="1"/>
  <c r="G137" i="47"/>
  <c r="G131" i="47"/>
  <c r="H91" i="47"/>
  <c r="H93" i="47"/>
  <c r="H94" i="47" s="1"/>
  <c r="J47" i="62" s="1"/>
  <c r="I115" i="43"/>
  <c r="I258" i="33" s="1"/>
  <c r="I115" i="41"/>
  <c r="I256" i="33" s="1"/>
  <c r="F141" i="41"/>
  <c r="G140" i="41"/>
  <c r="G140" i="43"/>
  <c r="F141" i="43"/>
  <c r="G131" i="32"/>
  <c r="G137" i="32"/>
  <c r="G79" i="32"/>
  <c r="H148" i="32" s="1"/>
  <c r="H324" i="33" s="1"/>
  <c r="H136" i="32"/>
  <c r="I114" i="1"/>
  <c r="I103" i="1" s="1"/>
  <c r="K8" i="62" s="1"/>
  <c r="I119" i="1"/>
  <c r="I124" i="44"/>
  <c r="I121" i="44"/>
  <c r="I115" i="44"/>
  <c r="I260" i="33" s="1"/>
  <c r="I124" i="40"/>
  <c r="I121" i="40"/>
  <c r="J133" i="51"/>
  <c r="F141" i="40"/>
  <c r="G72" i="59"/>
  <c r="G140" i="40"/>
  <c r="I115" i="46"/>
  <c r="I262" i="33" s="1"/>
  <c r="I121" i="47"/>
  <c r="I124" i="47"/>
  <c r="I115" i="47"/>
  <c r="I263" i="33" s="1"/>
  <c r="I115" i="49"/>
  <c r="I265" i="33" s="1"/>
  <c r="I124" i="45"/>
  <c r="I121" i="45"/>
  <c r="I115" i="42"/>
  <c r="I257" i="33" s="1"/>
  <c r="I121" i="42"/>
  <c r="I124" i="42"/>
  <c r="G140" i="46"/>
  <c r="F141" i="46"/>
  <c r="G79" i="47"/>
  <c r="H148" i="47" s="1"/>
  <c r="H332" i="33" s="1"/>
  <c r="H136" i="47"/>
  <c r="I124" i="43"/>
  <c r="I121" i="43"/>
  <c r="H409" i="33" l="1"/>
  <c r="H79" i="59" s="1"/>
  <c r="H69" i="59"/>
  <c r="H410" i="33"/>
  <c r="H80" i="59" s="1"/>
  <c r="H408" i="33"/>
  <c r="H78" i="59" s="1"/>
  <c r="F141" i="49"/>
  <c r="H93" i="1"/>
  <c r="H94" i="1" s="1"/>
  <c r="J38" i="62" s="1"/>
  <c r="J50" i="62" s="1"/>
  <c r="H136" i="1"/>
  <c r="G131" i="1"/>
  <c r="J132" i="51" s="1"/>
  <c r="J134" i="51"/>
  <c r="F141" i="42"/>
  <c r="F141" i="44"/>
  <c r="G140" i="48"/>
  <c r="H345" i="33"/>
  <c r="H81" i="59"/>
  <c r="H337" i="33"/>
  <c r="I310" i="51"/>
  <c r="I350" i="51" s="1"/>
  <c r="I306" i="51"/>
  <c r="I102" i="1"/>
  <c r="DE103" i="57"/>
  <c r="DD115" i="57"/>
  <c r="DM102" i="57"/>
  <c r="I143" i="61"/>
  <c r="I157" i="61" s="1"/>
  <c r="I70" i="46"/>
  <c r="I421" i="51"/>
  <c r="I70" i="48"/>
  <c r="I423" i="51"/>
  <c r="I145" i="61"/>
  <c r="I159" i="61" s="1"/>
  <c r="I158" i="33"/>
  <c r="I86" i="42"/>
  <c r="I142" i="61"/>
  <c r="I156" i="61" s="1"/>
  <c r="I420" i="51"/>
  <c r="I70" i="45"/>
  <c r="I66" i="49"/>
  <c r="I67" i="49" s="1"/>
  <c r="I101" i="49"/>
  <c r="I220" i="33" s="1"/>
  <c r="I116" i="49"/>
  <c r="I295" i="33" s="1"/>
  <c r="I101" i="47"/>
  <c r="I218" i="33" s="1"/>
  <c r="I66" i="47"/>
  <c r="I67" i="47" s="1"/>
  <c r="I116" i="47"/>
  <c r="I293" i="33" s="1"/>
  <c r="I86" i="47"/>
  <c r="I164" i="33"/>
  <c r="I101" i="44"/>
  <c r="I215" i="33" s="1"/>
  <c r="I66" i="44"/>
  <c r="I67" i="44" s="1"/>
  <c r="I116" i="44"/>
  <c r="I290" i="33" s="1"/>
  <c r="I161" i="33"/>
  <c r="I86" i="44"/>
  <c r="I121" i="1"/>
  <c r="I124" i="33" s="1"/>
  <c r="I124" i="1"/>
  <c r="G140" i="32"/>
  <c r="F141" i="32"/>
  <c r="I66" i="45"/>
  <c r="I67" i="45" s="1"/>
  <c r="I101" i="45"/>
  <c r="I216" i="33" s="1"/>
  <c r="I116" i="45"/>
  <c r="I291" i="33" s="1"/>
  <c r="I166" i="33"/>
  <c r="I86" i="49"/>
  <c r="I101" i="40"/>
  <c r="I214" i="33" s="1"/>
  <c r="I66" i="40"/>
  <c r="I67" i="40" s="1"/>
  <c r="I116" i="40"/>
  <c r="I289" i="33" s="1"/>
  <c r="I101" i="32"/>
  <c r="I210" i="33" s="1"/>
  <c r="I66" i="32"/>
  <c r="I67" i="32" s="1"/>
  <c r="I116" i="32"/>
  <c r="I285" i="33" s="1"/>
  <c r="I86" i="32"/>
  <c r="I156" i="33"/>
  <c r="I157" i="33"/>
  <c r="I86" i="41"/>
  <c r="I71" i="49"/>
  <c r="I139" i="61"/>
  <c r="I153" i="61" s="1"/>
  <c r="I70" i="43"/>
  <c r="I417" i="51"/>
  <c r="I86" i="43"/>
  <c r="I159" i="33"/>
  <c r="I138" i="61"/>
  <c r="I152" i="61" s="1"/>
  <c r="I70" i="42"/>
  <c r="I416" i="51"/>
  <c r="I66" i="42"/>
  <c r="I67" i="42" s="1"/>
  <c r="I101" i="42"/>
  <c r="I212" i="33" s="1"/>
  <c r="I116" i="42"/>
  <c r="I287" i="33" s="1"/>
  <c r="I162" i="33"/>
  <c r="I86" i="45"/>
  <c r="I70" i="47"/>
  <c r="I422" i="51"/>
  <c r="I144" i="61"/>
  <c r="I158" i="61" s="1"/>
  <c r="I101" i="46"/>
  <c r="I217" i="33" s="1"/>
  <c r="I66" i="46"/>
  <c r="I67" i="46" s="1"/>
  <c r="I116" i="46"/>
  <c r="I292" i="33" s="1"/>
  <c r="I70" i="40"/>
  <c r="I140" i="61"/>
  <c r="I154" i="61" s="1"/>
  <c r="I418" i="51"/>
  <c r="I86" i="40"/>
  <c r="I160" i="33"/>
  <c r="I419" i="51"/>
  <c r="I70" i="44"/>
  <c r="I141" i="61"/>
  <c r="I155" i="61" s="1"/>
  <c r="I115" i="1"/>
  <c r="I254" i="33" s="1"/>
  <c r="I206" i="33"/>
  <c r="H366" i="33"/>
  <c r="H336" i="33"/>
  <c r="I101" i="41"/>
  <c r="I211" i="33" s="1"/>
  <c r="I66" i="41"/>
  <c r="I67" i="41" s="1"/>
  <c r="I116" i="41"/>
  <c r="I286" i="33" s="1"/>
  <c r="I66" i="43"/>
  <c r="I67" i="43" s="1"/>
  <c r="I101" i="43"/>
  <c r="I213" i="33" s="1"/>
  <c r="I116" i="43"/>
  <c r="I288" i="33" s="1"/>
  <c r="F141" i="47"/>
  <c r="G140" i="47"/>
  <c r="I163" i="33"/>
  <c r="I86" i="46"/>
  <c r="I66" i="48"/>
  <c r="I67" i="48" s="1"/>
  <c r="I101" i="48"/>
  <c r="I219" i="33" s="1"/>
  <c r="I116" i="48"/>
  <c r="I294" i="33" s="1"/>
  <c r="I165" i="33"/>
  <c r="I86" i="48"/>
  <c r="I71" i="32"/>
  <c r="I71" i="41"/>
  <c r="G70" i="59" l="1"/>
  <c r="G140" i="1"/>
  <c r="F141" i="1"/>
  <c r="I309" i="33"/>
  <c r="I240" i="33"/>
  <c r="I300" i="33"/>
  <c r="I101" i="33"/>
  <c r="I245" i="33"/>
  <c r="I248" i="33"/>
  <c r="I242" i="33"/>
  <c r="I247" i="33"/>
  <c r="I301" i="33"/>
  <c r="I226" i="33"/>
  <c r="I307" i="33"/>
  <c r="I302" i="33"/>
  <c r="I243" i="33"/>
  <c r="I306" i="33"/>
  <c r="I308" i="33"/>
  <c r="I249" i="33"/>
  <c r="I303" i="33"/>
  <c r="I244" i="33"/>
  <c r="I246" i="33"/>
  <c r="I241" i="33"/>
  <c r="I304" i="33"/>
  <c r="I250" i="33"/>
  <c r="I305" i="33"/>
  <c r="I310" i="33"/>
  <c r="I352" i="51"/>
  <c r="I278" i="33"/>
  <c r="I353" i="51"/>
  <c r="I346" i="51"/>
  <c r="I270" i="33"/>
  <c r="I349" i="51"/>
  <c r="I348" i="51"/>
  <c r="I347" i="51"/>
  <c r="I276" i="33"/>
  <c r="I228" i="33"/>
  <c r="I345" i="51"/>
  <c r="I354" i="51"/>
  <c r="I355" i="51"/>
  <c r="I351" i="51"/>
  <c r="I344" i="51"/>
  <c r="I274" i="33"/>
  <c r="I275" i="33"/>
  <c r="I280" i="33"/>
  <c r="I227" i="33"/>
  <c r="DN102" i="57"/>
  <c r="DF103" i="57"/>
  <c r="DE115" i="57"/>
  <c r="I230" i="33"/>
  <c r="I70" i="32"/>
  <c r="I136" i="61"/>
  <c r="I150" i="61" s="1"/>
  <c r="I414" i="51"/>
  <c r="I415" i="51"/>
  <c r="I70" i="41"/>
  <c r="I137" i="61"/>
  <c r="I151" i="61" s="1"/>
  <c r="I66" i="1"/>
  <c r="I67" i="1" s="1"/>
  <c r="I45" i="33" s="1"/>
  <c r="I101" i="1"/>
  <c r="I209" i="33" s="1"/>
  <c r="I116" i="1"/>
  <c r="I284" i="33" s="1"/>
  <c r="I155" i="33"/>
  <c r="I86" i="1"/>
  <c r="I50" i="33" s="1"/>
  <c r="I234" i="33"/>
  <c r="I279" i="33"/>
  <c r="I273" i="33"/>
  <c r="I277" i="33"/>
  <c r="I229" i="33"/>
  <c r="I231" i="33"/>
  <c r="I233" i="33"/>
  <c r="I235" i="33"/>
  <c r="G9" i="59"/>
  <c r="G10" i="59" s="1"/>
  <c r="H376" i="33"/>
  <c r="I146" i="61"/>
  <c r="I160" i="61" s="1"/>
  <c r="I424" i="51"/>
  <c r="I70" i="49"/>
  <c r="I232" i="33"/>
  <c r="I271" i="33"/>
  <c r="I272" i="33"/>
  <c r="I225" i="33"/>
  <c r="I71" i="1"/>
  <c r="DG103" i="57" l="1"/>
  <c r="DF115" i="57"/>
  <c r="DO102" i="57"/>
  <c r="I299" i="33"/>
  <c r="I296" i="33"/>
  <c r="I48" i="59"/>
  <c r="I413" i="51"/>
  <c r="I425" i="51" s="1"/>
  <c r="I135" i="61"/>
  <c r="I56" i="33"/>
  <c r="I70" i="1"/>
  <c r="I5" i="59" s="1"/>
  <c r="K19" i="59"/>
  <c r="G11" i="59"/>
  <c r="I184" i="33"/>
  <c r="I239" i="33"/>
  <c r="I167" i="33"/>
  <c r="I269" i="33"/>
  <c r="I224" i="33"/>
  <c r="I236" i="33" l="1"/>
  <c r="I281" i="33"/>
  <c r="I107" i="33" s="1"/>
  <c r="I251" i="33"/>
  <c r="I311" i="33"/>
  <c r="DP102" i="57"/>
  <c r="DH103" i="57"/>
  <c r="DG115" i="57"/>
  <c r="I186" i="33"/>
  <c r="I113" i="33"/>
  <c r="I185" i="33"/>
  <c r="I103" i="61"/>
  <c r="I117" i="61" s="1"/>
  <c r="I56" i="59"/>
  <c r="I57" i="33"/>
  <c r="I64" i="33"/>
  <c r="K17" i="59"/>
  <c r="I16" i="59" s="1"/>
  <c r="G74" i="59"/>
  <c r="I55" i="33"/>
  <c r="I55" i="59"/>
  <c r="J59" i="33"/>
  <c r="I149" i="61"/>
  <c r="I147" i="61"/>
  <c r="I161" i="61" s="1"/>
  <c r="I57" i="59" l="1"/>
  <c r="I119" i="33"/>
  <c r="I114" i="33"/>
  <c r="I106" i="33"/>
  <c r="DI103" i="57"/>
  <c r="DH115" i="57"/>
  <c r="DQ102" i="57"/>
  <c r="K61" i="33"/>
  <c r="J60" i="33"/>
  <c r="I71" i="33"/>
  <c r="I61" i="59"/>
  <c r="I65" i="33"/>
  <c r="J84" i="33" l="1"/>
  <c r="DR102" i="57"/>
  <c r="DJ103" i="57"/>
  <c r="DI115" i="57"/>
  <c r="I63" i="59"/>
  <c r="I70" i="33"/>
  <c r="K56" i="62" s="1"/>
  <c r="L62" i="33"/>
  <c r="K59" i="59"/>
  <c r="J58" i="59"/>
  <c r="J4" i="56"/>
  <c r="J91" i="33" l="1"/>
  <c r="L60" i="59"/>
  <c r="J9" i="55"/>
  <c r="J107" i="47" s="1"/>
  <c r="J106" i="47" s="1"/>
  <c r="J109" i="47" s="1"/>
  <c r="DK103" i="57"/>
  <c r="DJ115" i="57"/>
  <c r="DS102" i="57"/>
  <c r="I3" i="56"/>
  <c r="I62" i="59"/>
  <c r="I81" i="48"/>
  <c r="I62" i="48" s="1"/>
  <c r="I63" i="48" s="1"/>
  <c r="K77" i="62" s="1"/>
  <c r="I81" i="44"/>
  <c r="I62" i="44" s="1"/>
  <c r="I63" i="44" s="1"/>
  <c r="K73" i="62" s="1"/>
  <c r="I81" i="46"/>
  <c r="I62" i="46" s="1"/>
  <c r="I63" i="46" s="1"/>
  <c r="K75" i="62" s="1"/>
  <c r="I81" i="45"/>
  <c r="I62" i="45" s="1"/>
  <c r="I63" i="45" s="1"/>
  <c r="K74" i="62" s="1"/>
  <c r="I81" i="1"/>
  <c r="I62" i="1" s="1"/>
  <c r="I63" i="1" s="1"/>
  <c r="K67" i="62" s="1"/>
  <c r="I81" i="47"/>
  <c r="I62" i="47" s="1"/>
  <c r="I63" i="47" s="1"/>
  <c r="K76" i="62" s="1"/>
  <c r="I81" i="43"/>
  <c r="I62" i="43" s="1"/>
  <c r="I63" i="43" s="1"/>
  <c r="K71" i="62" s="1"/>
  <c r="I81" i="42"/>
  <c r="I62" i="42" s="1"/>
  <c r="I63" i="42" s="1"/>
  <c r="K70" i="62" s="1"/>
  <c r="I81" i="41"/>
  <c r="I62" i="41" s="1"/>
  <c r="I63" i="41" s="1"/>
  <c r="K69" i="62" s="1"/>
  <c r="I81" i="32"/>
  <c r="I62" i="32" s="1"/>
  <c r="I63" i="32" s="1"/>
  <c r="K68" i="62" s="1"/>
  <c r="I81" i="40"/>
  <c r="I62" i="40" s="1"/>
  <c r="I63" i="40" s="1"/>
  <c r="K72" i="62" s="1"/>
  <c r="I81" i="49"/>
  <c r="I62" i="49" s="1"/>
  <c r="I63" i="49" s="1"/>
  <c r="K78" i="62" s="1"/>
  <c r="I369" i="33"/>
  <c r="J72" i="33"/>
  <c r="K79" i="62" l="1"/>
  <c r="J107" i="45"/>
  <c r="J106" i="45" s="1"/>
  <c r="J109" i="45" s="1"/>
  <c r="J107" i="48"/>
  <c r="J106" i="48" s="1"/>
  <c r="J109" i="48" s="1"/>
  <c r="J107" i="32"/>
  <c r="J106" i="32" s="1"/>
  <c r="J109" i="32" s="1"/>
  <c r="J107" i="46"/>
  <c r="J106" i="46" s="1"/>
  <c r="J109" i="46" s="1"/>
  <c r="J8" i="55"/>
  <c r="J90" i="33" s="1"/>
  <c r="J107" i="43"/>
  <c r="J106" i="43" s="1"/>
  <c r="J109" i="43" s="1"/>
  <c r="J107" i="44"/>
  <c r="J106" i="44" s="1"/>
  <c r="J109" i="44" s="1"/>
  <c r="I375" i="33"/>
  <c r="J107" i="41"/>
  <c r="J106" i="41" s="1"/>
  <c r="J109" i="41" s="1"/>
  <c r="J107" i="49"/>
  <c r="J106" i="49" s="1"/>
  <c r="J109" i="49" s="1"/>
  <c r="J107" i="40"/>
  <c r="J106" i="40" s="1"/>
  <c r="J109" i="40" s="1"/>
  <c r="J107" i="42"/>
  <c r="J106" i="42" s="1"/>
  <c r="J109" i="42" s="1"/>
  <c r="J107" i="1"/>
  <c r="J106" i="1" s="1"/>
  <c r="DT102" i="57"/>
  <c r="DL103" i="57"/>
  <c r="DK115" i="57"/>
  <c r="J64" i="59"/>
  <c r="I155" i="49"/>
  <c r="I64" i="49"/>
  <c r="I65" i="49" s="1"/>
  <c r="I155" i="32"/>
  <c r="I64" i="32"/>
  <c r="I65" i="32" s="1"/>
  <c r="I155" i="42"/>
  <c r="I64" i="42"/>
  <c r="I65" i="42" s="1"/>
  <c r="I155" i="47"/>
  <c r="I64" i="47"/>
  <c r="I65" i="47" s="1"/>
  <c r="I64" i="45"/>
  <c r="I65" i="45" s="1"/>
  <c r="I155" i="45"/>
  <c r="I64" i="44"/>
  <c r="I65" i="44" s="1"/>
  <c r="I155" i="44"/>
  <c r="I155" i="40"/>
  <c r="I64" i="40"/>
  <c r="I65" i="40" s="1"/>
  <c r="I64" i="41"/>
  <c r="I65" i="41" s="1"/>
  <c r="I155" i="41"/>
  <c r="I155" i="43"/>
  <c r="I64" i="43"/>
  <c r="I65" i="43" s="1"/>
  <c r="I64" i="1"/>
  <c r="I155" i="1"/>
  <c r="I155" i="46"/>
  <c r="I64" i="46"/>
  <c r="I65" i="46" s="1"/>
  <c r="I64" i="48"/>
  <c r="I65" i="48" s="1"/>
  <c r="I155" i="48"/>
  <c r="I37" i="56"/>
  <c r="I38" i="56" s="1"/>
  <c r="I55" i="56"/>
  <c r="I56" i="56" s="1"/>
  <c r="I52" i="56" s="1"/>
  <c r="I47" i="56"/>
  <c r="I42" i="56"/>
  <c r="I43" i="56" s="1"/>
  <c r="J41" i="56" s="1"/>
  <c r="J83" i="33" l="1"/>
  <c r="J97" i="33"/>
  <c r="DM103" i="57"/>
  <c r="DL115" i="57"/>
  <c r="DU102" i="57"/>
  <c r="J96" i="33"/>
  <c r="J109" i="1"/>
  <c r="I49" i="56"/>
  <c r="J46" i="56"/>
  <c r="I59" i="56"/>
  <c r="I60" i="56"/>
  <c r="I133" i="33" s="1"/>
  <c r="I68" i="48"/>
  <c r="I13" i="61"/>
  <c r="I27" i="61" s="1"/>
  <c r="I59" i="1"/>
  <c r="I65" i="1"/>
  <c r="I68" i="41"/>
  <c r="I5" i="61"/>
  <c r="I19" i="61" s="1"/>
  <c r="I9" i="61"/>
  <c r="I23" i="61" s="1"/>
  <c r="I68" i="44"/>
  <c r="I10" i="61"/>
  <c r="I24" i="61" s="1"/>
  <c r="I68" i="45"/>
  <c r="I68" i="46"/>
  <c r="I11" i="61"/>
  <c r="I25" i="61" s="1"/>
  <c r="I68" i="43"/>
  <c r="I7" i="61"/>
  <c r="I21" i="61" s="1"/>
  <c r="I68" i="40"/>
  <c r="I8" i="61"/>
  <c r="I22" i="61" s="1"/>
  <c r="I12" i="61"/>
  <c r="I26" i="61" s="1"/>
  <c r="I68" i="47"/>
  <c r="I68" i="42"/>
  <c r="I6" i="61"/>
  <c r="I20" i="61" s="1"/>
  <c r="I4" i="61"/>
  <c r="I18" i="61" s="1"/>
  <c r="I68" i="32"/>
  <c r="I14" i="61"/>
  <c r="I28" i="61" s="1"/>
  <c r="I68" i="49"/>
  <c r="J104" i="33" l="1"/>
  <c r="DV102" i="57"/>
  <c r="DN103" i="57"/>
  <c r="DM115" i="57"/>
  <c r="I139" i="42"/>
  <c r="I73" i="42"/>
  <c r="J74" i="42" s="1"/>
  <c r="I73" i="40"/>
  <c r="J74" i="40" s="1"/>
  <c r="I139" i="40"/>
  <c r="L136" i="51" s="1"/>
  <c r="I73" i="43"/>
  <c r="J74" i="43" s="1"/>
  <c r="I139" i="43"/>
  <c r="I73" i="46"/>
  <c r="J74" i="46" s="1"/>
  <c r="I139" i="46"/>
  <c r="I139" i="41"/>
  <c r="I73" i="41"/>
  <c r="J74" i="41" s="1"/>
  <c r="I73" i="48"/>
  <c r="J74" i="48" s="1"/>
  <c r="I139" i="48"/>
  <c r="I132" i="33"/>
  <c r="I61" i="56"/>
  <c r="I48" i="56"/>
  <c r="I73" i="49"/>
  <c r="J74" i="49" s="1"/>
  <c r="I139" i="49"/>
  <c r="I73" i="32"/>
  <c r="J74" i="32" s="1"/>
  <c r="I139" i="32"/>
  <c r="I139" i="47"/>
  <c r="I73" i="47"/>
  <c r="J74" i="47" s="1"/>
  <c r="I139" i="45"/>
  <c r="I73" i="45"/>
  <c r="J74" i="45" s="1"/>
  <c r="I73" i="44"/>
  <c r="J74" i="44" s="1"/>
  <c r="I139" i="44"/>
  <c r="I3" i="61"/>
  <c r="I68" i="1"/>
  <c r="I43" i="33"/>
  <c r="I84" i="40" l="1"/>
  <c r="I357" i="33" s="1"/>
  <c r="I84" i="32"/>
  <c r="I353" i="33" s="1"/>
  <c r="I84" i="46"/>
  <c r="I88" i="46" s="1"/>
  <c r="I84" i="48"/>
  <c r="I87" i="48" s="1"/>
  <c r="I84" i="43"/>
  <c r="I88" i="43" s="1"/>
  <c r="I84" i="44"/>
  <c r="I358" i="33" s="1"/>
  <c r="I84" i="49"/>
  <c r="I363" i="33" s="1"/>
  <c r="I75" i="59"/>
  <c r="DO103" i="57"/>
  <c r="DN115" i="57"/>
  <c r="DW102" i="57"/>
  <c r="I84" i="42"/>
  <c r="I87" i="42" s="1"/>
  <c r="I84" i="45"/>
  <c r="I359" i="33" s="1"/>
  <c r="I139" i="1"/>
  <c r="L135" i="51" s="1"/>
  <c r="I73" i="1"/>
  <c r="J74" i="1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 i="33"/>
  <c r="K53" i="62" s="1"/>
  <c r="I40" i="33"/>
  <c r="I44" i="33"/>
  <c r="I17" i="61"/>
  <c r="I15" i="61"/>
  <c r="I29" i="61" s="1"/>
  <c r="J85" i="47"/>
  <c r="J285" i="51"/>
  <c r="J61" i="47"/>
  <c r="CA58" i="57" s="1"/>
  <c r="J277" i="51"/>
  <c r="J85" i="32"/>
  <c r="J61" i="32"/>
  <c r="CA50" i="57" s="1"/>
  <c r="I62" i="56"/>
  <c r="I135" i="33" s="1"/>
  <c r="I134" i="33"/>
  <c r="J85" i="48"/>
  <c r="J286" i="51"/>
  <c r="J61" i="48"/>
  <c r="CA59" i="57" s="1"/>
  <c r="J278" i="51"/>
  <c r="J85" i="41"/>
  <c r="J61" i="4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i="32" s="1"/>
  <c r="I87" i="43"/>
  <c r="I362" i="33"/>
  <c r="I87" i="32"/>
  <c r="I87" i="46"/>
  <c r="I360" i="33"/>
  <c r="I88" i="48"/>
  <c r="I405" i="33" s="1"/>
  <c r="I356" i="33"/>
  <c r="I88" i="44"/>
  <c r="H129" i="44" s="1"/>
  <c r="I84" i="1"/>
  <c r="I87" i="1" s="1"/>
  <c r="I88" i="49"/>
  <c r="H129" i="49" s="1"/>
  <c r="I88" i="42"/>
  <c r="I398" i="33" s="1"/>
  <c r="I87" i="44"/>
  <c r="I355" i="33"/>
  <c r="I47" i="59"/>
  <c r="I76" i="59"/>
  <c r="I49" i="59"/>
  <c r="I88" i="45"/>
  <c r="I402" i="33" s="1"/>
  <c r="I87" i="45"/>
  <c r="DX102" i="57"/>
  <c r="DP103" i="57"/>
  <c r="DO115" i="57"/>
  <c r="J78" i="42"/>
  <c r="J77" i="42"/>
  <c r="J128" i="42"/>
  <c r="J112" i="42"/>
  <c r="J128" i="40"/>
  <c r="J112" i="40"/>
  <c r="J78" i="40"/>
  <c r="J77" i="40"/>
  <c r="I130" i="46"/>
  <c r="H129" i="46"/>
  <c r="I403" i="33"/>
  <c r="I90" i="46"/>
  <c r="I55" i="61"/>
  <c r="I69" i="61" s="1"/>
  <c r="I132" i="46"/>
  <c r="I133" i="46" s="1"/>
  <c r="I134" i="46" s="1"/>
  <c r="I212" i="51"/>
  <c r="I228" i="51" s="1"/>
  <c r="J128" i="41"/>
  <c r="J77" i="41"/>
  <c r="J112" i="41"/>
  <c r="J78" i="41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 i="47"/>
  <c r="J112" i="43"/>
  <c r="J128" i="43"/>
  <c r="J77" i="43"/>
  <c r="J78" i="43"/>
  <c r="I90" i="43"/>
  <c r="I399" i="33"/>
  <c r="H129" i="43"/>
  <c r="I51" i="61"/>
  <c r="I65" i="61" s="1"/>
  <c r="I132" i="43"/>
  <c r="I133" i="43" s="1"/>
  <c r="I134" i="43" s="1"/>
  <c r="I208" i="51"/>
  <c r="I224" i="51" s="1"/>
  <c r="I130" i="43"/>
  <c r="J128" i="49"/>
  <c r="J112" i="49"/>
  <c r="J77" i="49"/>
  <c r="J78" i="49"/>
  <c r="J112" i="46"/>
  <c r="J78" i="46"/>
  <c r="J77" i="46"/>
  <c r="J128" i="46"/>
  <c r="J128" i="48"/>
  <c r="J78" i="48"/>
  <c r="J77" i="48"/>
  <c r="J112" i="48"/>
  <c r="J77" i="32"/>
  <c r="J112" i="32"/>
  <c r="J128" i="32"/>
  <c r="J78" i="32"/>
  <c r="J78" i="47"/>
  <c r="J128" i="47"/>
  <c r="J77" i="47"/>
  <c r="J112" i="47"/>
  <c r="I88" i="41"/>
  <c r="I87" i="41"/>
  <c r="I354" i="33"/>
  <c r="J77" i="45"/>
  <c r="J128" i="45"/>
  <c r="J112" i="45"/>
  <c r="J78" i="45"/>
  <c r="J78" i="44"/>
  <c r="J128" i="44"/>
  <c r="J77" i="44"/>
  <c r="J112" i="44"/>
  <c r="J85" i="1"/>
  <c r="J49" i="33" s="1"/>
  <c r="J61" i="1"/>
  <c r="CA49" i="57" s="1"/>
  <c r="CA61" i="57" s="1"/>
  <c r="J276" i="51"/>
  <c r="J288" i="51" s="1"/>
  <c r="J290" i="51" s="1"/>
  <c r="I209" i="51" l="1"/>
  <c r="I225" i="51" s="1"/>
  <c r="H129" i="32"/>
  <c r="H131" i="32" s="1"/>
  <c r="I130" i="40"/>
  <c r="I132" i="40"/>
  <c r="I133" i="40" s="1"/>
  <c r="I134" i="40" s="1"/>
  <c r="I71" i="59" s="1"/>
  <c r="I52" i="61"/>
  <c r="I66" i="61" s="1"/>
  <c r="H129" i="40"/>
  <c r="H137" i="40" s="1"/>
  <c r="I90" i="40"/>
  <c r="I91" i="40" s="1"/>
  <c r="I132" i="32"/>
  <c r="I133" i="32" s="1"/>
  <c r="I134" i="32" s="1"/>
  <c r="H79" i="32" s="1"/>
  <c r="I148" i="32" s="1"/>
  <c r="I324" i="33" s="1"/>
  <c r="I130" i="32"/>
  <c r="I48" i="61"/>
  <c r="I62" i="61" s="1"/>
  <c r="I396" i="33"/>
  <c r="I205" i="51"/>
  <c r="I221" i="51" s="1"/>
  <c r="I352" i="33"/>
  <c r="I364" i="33" s="1"/>
  <c r="I90" i="42"/>
  <c r="I91" i="42" s="1"/>
  <c r="I132" i="48"/>
  <c r="I133" i="48" s="1"/>
  <c r="I134" i="48" s="1"/>
  <c r="H79" i="48" s="1"/>
  <c r="I148" i="48" s="1"/>
  <c r="I333" i="33" s="1"/>
  <c r="I214" i="51"/>
  <c r="I230" i="51" s="1"/>
  <c r="I130" i="48"/>
  <c r="I90" i="48"/>
  <c r="I91" i="48" s="1"/>
  <c r="I57" i="61"/>
  <c r="I71" i="61" s="1"/>
  <c r="H129" i="48"/>
  <c r="H137" i="48" s="1"/>
  <c r="I48" i="33"/>
  <c r="I59" i="61" s="1"/>
  <c r="I73" i="61" s="1"/>
  <c r="I132" i="44"/>
  <c r="I133" i="44" s="1"/>
  <c r="I134" i="44" s="1"/>
  <c r="I136" i="44" s="1"/>
  <c r="I88" i="1"/>
  <c r="I204" i="51" s="1"/>
  <c r="I220" i="51" s="1"/>
  <c r="I53" i="61"/>
  <c r="I67" i="61" s="1"/>
  <c r="I130" i="44"/>
  <c r="I90" i="44"/>
  <c r="I91" i="44" s="1"/>
  <c r="I401" i="33"/>
  <c r="I210" i="51"/>
  <c r="I226" i="51" s="1"/>
  <c r="I132" i="49"/>
  <c r="I133" i="49" s="1"/>
  <c r="I134" i="49" s="1"/>
  <c r="I136" i="49" s="1"/>
  <c r="I132" i="42"/>
  <c r="I133" i="42" s="1"/>
  <c r="I134" i="42" s="1"/>
  <c r="I136" i="42" s="1"/>
  <c r="I215" i="51"/>
  <c r="I231" i="51" s="1"/>
  <c r="I130" i="49"/>
  <c r="I90" i="49"/>
  <c r="I93" i="49" s="1"/>
  <c r="I94" i="49" s="1"/>
  <c r="K49" i="62" s="1"/>
  <c r="H129" i="42"/>
  <c r="H131" i="42" s="1"/>
  <c r="I207" i="51"/>
  <c r="I223" i="51" s="1"/>
  <c r="I406" i="33"/>
  <c r="I58" i="61"/>
  <c r="I72" i="61" s="1"/>
  <c r="I130" i="42"/>
  <c r="I50" i="61"/>
  <c r="I64" i="61" s="1"/>
  <c r="J51" i="59"/>
  <c r="I51" i="33"/>
  <c r="I132" i="45"/>
  <c r="I133" i="45" s="1"/>
  <c r="I134" i="45" s="1"/>
  <c r="H79" i="45" s="1"/>
  <c r="I148" i="45" s="1"/>
  <c r="I330" i="33" s="1"/>
  <c r="H129" i="45"/>
  <c r="H137" i="45" s="1"/>
  <c r="I54" i="61"/>
  <c r="I68" i="61" s="1"/>
  <c r="I130" i="45"/>
  <c r="I90" i="45"/>
  <c r="I93" i="45" s="1"/>
  <c r="I94" i="45" s="1"/>
  <c r="K45" i="62" s="1"/>
  <c r="I211" i="51"/>
  <c r="I227" i="51" s="1"/>
  <c r="DQ103" i="57"/>
  <c r="DP115" i="57"/>
  <c r="DY102" i="57"/>
  <c r="J301" i="51"/>
  <c r="J294" i="51"/>
  <c r="J295" i="51"/>
  <c r="J291" i="51"/>
  <c r="J293" i="51"/>
  <c r="J112" i="1"/>
  <c r="J77" i="1"/>
  <c r="J128" i="1"/>
  <c r="J78" i="1"/>
  <c r="J39" i="33"/>
  <c r="L62" i="62" s="1"/>
  <c r="H137" i="44"/>
  <c r="H131" i="44"/>
  <c r="J119" i="44"/>
  <c r="J114" i="44"/>
  <c r="J103" i="44" s="1"/>
  <c r="L14" i="62" s="1"/>
  <c r="J114" i="45"/>
  <c r="J103" i="45" s="1"/>
  <c r="L15" i="62" s="1"/>
  <c r="J119" i="45"/>
  <c r="H137" i="49"/>
  <c r="H131" i="49"/>
  <c r="I49" i="61"/>
  <c r="I63" i="61" s="1"/>
  <c r="I397" i="33"/>
  <c r="I132" i="41"/>
  <c r="I133" i="41" s="1"/>
  <c r="I134" i="41" s="1"/>
  <c r="I206" i="51"/>
  <c r="I222" i="51" s="1"/>
  <c r="I130" i="41"/>
  <c r="H129" i="41"/>
  <c r="I90" i="41"/>
  <c r="J119" i="32"/>
  <c r="J114" i="32"/>
  <c r="J103" i="32" s="1"/>
  <c r="L9" i="62" s="1"/>
  <c r="J114" i="49"/>
  <c r="J103" i="49" s="1"/>
  <c r="L19" i="62" s="1"/>
  <c r="J119" i="49"/>
  <c r="I136" i="43"/>
  <c r="H79" i="43"/>
  <c r="I148" i="43" s="1"/>
  <c r="I327" i="33" s="1"/>
  <c r="H137" i="43"/>
  <c r="H131" i="43"/>
  <c r="I93" i="43"/>
  <c r="I94" i="43" s="1"/>
  <c r="K42" i="62" s="1"/>
  <c r="I91" i="43"/>
  <c r="I213" i="51"/>
  <c r="I229" i="51" s="1"/>
  <c r="I90" i="47"/>
  <c r="I130" i="47"/>
  <c r="I56" i="61"/>
  <c r="I70" i="61" s="1"/>
  <c r="H129" i="47"/>
  <c r="I132" i="47"/>
  <c r="I133" i="47" s="1"/>
  <c r="I134" i="47" s="1"/>
  <c r="I404" i="33"/>
  <c r="J119" i="41"/>
  <c r="J114" i="41"/>
  <c r="J103" i="41" s="1"/>
  <c r="L10" i="62" s="1"/>
  <c r="J297" i="51"/>
  <c r="J300" i="51"/>
  <c r="J298" i="51"/>
  <c r="J119" i="47"/>
  <c r="J114" i="47"/>
  <c r="J103" i="47" s="1"/>
  <c r="L17" i="62" s="1"/>
  <c r="J114" i="48"/>
  <c r="J103" i="48" s="1"/>
  <c r="L18" i="62" s="1"/>
  <c r="J119" i="48"/>
  <c r="J114" i="46"/>
  <c r="J103" i="46" s="1"/>
  <c r="L16" i="62" s="1"/>
  <c r="J119" i="46"/>
  <c r="J119" i="43"/>
  <c r="J114" i="43"/>
  <c r="J103" i="43" s="1"/>
  <c r="L12" i="62" s="1"/>
  <c r="I91" i="32"/>
  <c r="I93" i="32"/>
  <c r="I94" i="32" s="1"/>
  <c r="K39" i="62" s="1"/>
  <c r="H79" i="46"/>
  <c r="I148" i="46" s="1"/>
  <c r="I331" i="33" s="1"/>
  <c r="I136" i="46"/>
  <c r="I91" i="46"/>
  <c r="I93" i="46"/>
  <c r="I94" i="46" s="1"/>
  <c r="K46" i="62" s="1"/>
  <c r="H137" i="46"/>
  <c r="H131" i="46"/>
  <c r="J119" i="40"/>
  <c r="J114" i="40"/>
  <c r="J103" i="40" s="1"/>
  <c r="L13" i="62" s="1"/>
  <c r="J114" i="42"/>
  <c r="J103" i="42" s="1"/>
  <c r="L11" i="62" s="1"/>
  <c r="J119" i="42"/>
  <c r="J296" i="51"/>
  <c r="J299" i="51"/>
  <c r="J292" i="51"/>
  <c r="H137" i="32" l="1"/>
  <c r="H79" i="40"/>
  <c r="I148" i="40" s="1"/>
  <c r="I328" i="33" s="1"/>
  <c r="I341" i="33" s="1"/>
  <c r="H131" i="40"/>
  <c r="H72" i="59" s="1"/>
  <c r="I136" i="32"/>
  <c r="I136" i="40"/>
  <c r="I93" i="40"/>
  <c r="I94" i="40" s="1"/>
  <c r="K43" i="62" s="1"/>
  <c r="I93" i="42"/>
  <c r="I94" i="42" s="1"/>
  <c r="K41" i="62" s="1"/>
  <c r="I136" i="48"/>
  <c r="H131" i="48"/>
  <c r="H140" i="48" s="1"/>
  <c r="I93" i="48"/>
  <c r="I94" i="48" s="1"/>
  <c r="K48" i="62" s="1"/>
  <c r="I132" i="1"/>
  <c r="I133" i="1" s="1"/>
  <c r="I134" i="1" s="1"/>
  <c r="I136" i="1" s="1"/>
  <c r="H129" i="1"/>
  <c r="H137" i="1" s="1"/>
  <c r="I53" i="33"/>
  <c r="I54" i="59" s="1"/>
  <c r="H79" i="44"/>
  <c r="I148" i="44" s="1"/>
  <c r="I329" i="33" s="1"/>
  <c r="I342" i="33" s="1"/>
  <c r="I395" i="33"/>
  <c r="I408" i="33" s="1"/>
  <c r="I130" i="1"/>
  <c r="I50" i="59"/>
  <c r="I90" i="1"/>
  <c r="I91" i="1" s="1"/>
  <c r="I47" i="61"/>
  <c r="I61" i="61" s="1"/>
  <c r="I87" i="33"/>
  <c r="I52" i="33"/>
  <c r="I53" i="59" s="1"/>
  <c r="H137" i="42"/>
  <c r="I136" i="45"/>
  <c r="I93" i="44"/>
  <c r="I94" i="44" s="1"/>
  <c r="K44" i="62" s="1"/>
  <c r="H79" i="49"/>
  <c r="I148" i="49" s="1"/>
  <c r="I334" i="33" s="1"/>
  <c r="I347" i="33" s="1"/>
  <c r="H79" i="42"/>
  <c r="I148" i="42" s="1"/>
  <c r="I326" i="33" s="1"/>
  <c r="I339" i="33" s="1"/>
  <c r="I91" i="49"/>
  <c r="I344" i="33"/>
  <c r="I346" i="33"/>
  <c r="I340" i="33"/>
  <c r="I52" i="59"/>
  <c r="I337" i="33"/>
  <c r="I343" i="33"/>
  <c r="I91" i="45"/>
  <c r="J102" i="45"/>
  <c r="J102" i="40"/>
  <c r="J71" i="40" s="1"/>
  <c r="J102" i="43"/>
  <c r="J71" i="43" s="1"/>
  <c r="J102" i="47"/>
  <c r="J102" i="42"/>
  <c r="J71" i="42" s="1"/>
  <c r="J102" i="46"/>
  <c r="J71" i="46" s="1"/>
  <c r="J102" i="48"/>
  <c r="J71" i="48" s="1"/>
  <c r="J102" i="49"/>
  <c r="J102" i="44"/>
  <c r="H131" i="45"/>
  <c r="G141" i="45" s="1"/>
  <c r="J102" i="41"/>
  <c r="J71" i="41" s="1"/>
  <c r="J102" i="32"/>
  <c r="J71" i="32" s="1"/>
  <c r="DZ102" i="57"/>
  <c r="DR103" i="57"/>
  <c r="DQ115" i="57"/>
  <c r="J304" i="51"/>
  <c r="J308" i="51" s="1"/>
  <c r="J121" i="42"/>
  <c r="J124" i="42"/>
  <c r="J115" i="40"/>
  <c r="J259" i="33" s="1"/>
  <c r="J121" i="40"/>
  <c r="J124" i="40"/>
  <c r="J115" i="43"/>
  <c r="J258" i="33" s="1"/>
  <c r="J115" i="46"/>
  <c r="J262" i="33" s="1"/>
  <c r="J121" i="47"/>
  <c r="J124" i="47"/>
  <c r="H131" i="47"/>
  <c r="H137" i="47"/>
  <c r="J124" i="49"/>
  <c r="J121" i="49"/>
  <c r="I91" i="41"/>
  <c r="I93" i="41"/>
  <c r="I94" i="41" s="1"/>
  <c r="K40" i="62" s="1"/>
  <c r="H79" i="41"/>
  <c r="I148" i="41" s="1"/>
  <c r="I325" i="33" s="1"/>
  <c r="I136" i="41"/>
  <c r="J121" i="45"/>
  <c r="J124" i="45"/>
  <c r="J121" i="44"/>
  <c r="J124" i="44"/>
  <c r="J114" i="1"/>
  <c r="J103" i="1" s="1"/>
  <c r="L8" i="62" s="1"/>
  <c r="J119" i="1"/>
  <c r="J305" i="51"/>
  <c r="J309" i="51" s="1"/>
  <c r="J115" i="42"/>
  <c r="J257" i="33" s="1"/>
  <c r="G141" i="46"/>
  <c r="H140" i="46"/>
  <c r="J121" i="43"/>
  <c r="J124" i="43"/>
  <c r="J124" i="46"/>
  <c r="J121" i="46"/>
  <c r="J124" i="48"/>
  <c r="J121" i="48"/>
  <c r="J115" i="48"/>
  <c r="J264" i="33" s="1"/>
  <c r="J115" i="47"/>
  <c r="J263" i="33" s="1"/>
  <c r="J115" i="41"/>
  <c r="J256" i="33" s="1"/>
  <c r="J124" i="41"/>
  <c r="J121" i="41"/>
  <c r="G141" i="32"/>
  <c r="H140" i="32"/>
  <c r="H79" i="47"/>
  <c r="I148" i="47" s="1"/>
  <c r="I332" i="33" s="1"/>
  <c r="I136" i="47"/>
  <c r="I93" i="47"/>
  <c r="I94" i="47" s="1"/>
  <c r="K47" i="62" s="1"/>
  <c r="I91" i="47"/>
  <c r="H140" i="42"/>
  <c r="G141" i="42"/>
  <c r="G141" i="43"/>
  <c r="H140" i="43"/>
  <c r="J115" i="49"/>
  <c r="J265" i="33" s="1"/>
  <c r="J115" i="32"/>
  <c r="J255" i="33" s="1"/>
  <c r="J121" i="32"/>
  <c r="J124" i="32"/>
  <c r="H137" i="41"/>
  <c r="H131" i="41"/>
  <c r="G141" i="49"/>
  <c r="H140" i="49"/>
  <c r="J115" i="45"/>
  <c r="J261" i="33" s="1"/>
  <c r="J115" i="44"/>
  <c r="J260" i="33" s="1"/>
  <c r="K134" i="51"/>
  <c r="G141" i="44"/>
  <c r="H140" i="44"/>
  <c r="G141" i="40" l="1"/>
  <c r="K133" i="51"/>
  <c r="H140" i="40"/>
  <c r="G141" i="48"/>
  <c r="I93" i="1"/>
  <c r="I94" i="1" s="1"/>
  <c r="K38" i="62" s="1"/>
  <c r="K50" i="62" s="1"/>
  <c r="H79" i="1"/>
  <c r="I148" i="1" s="1"/>
  <c r="I323" i="33" s="1"/>
  <c r="I336" i="33" s="1"/>
  <c r="H131" i="1"/>
  <c r="H70" i="59" s="1"/>
  <c r="I69" i="59"/>
  <c r="I409" i="33"/>
  <c r="I79" i="59" s="1"/>
  <c r="I410" i="33"/>
  <c r="I80" i="59" s="1"/>
  <c r="I411" i="33"/>
  <c r="I81" i="59" s="1"/>
  <c r="I345" i="33"/>
  <c r="I338" i="33"/>
  <c r="I78" i="59"/>
  <c r="H140" i="45"/>
  <c r="J102" i="1"/>
  <c r="DS103" i="57"/>
  <c r="DR115" i="57"/>
  <c r="J137" i="61"/>
  <c r="J151" i="61" s="1"/>
  <c r="J70" i="41"/>
  <c r="J415" i="51"/>
  <c r="J416" i="51"/>
  <c r="J138" i="61"/>
  <c r="J152" i="61" s="1"/>
  <c r="J70" i="42"/>
  <c r="J101" i="44"/>
  <c r="J215" i="33" s="1"/>
  <c r="J66" i="44"/>
  <c r="J67" i="44" s="1"/>
  <c r="J116" i="44"/>
  <c r="J290" i="33" s="1"/>
  <c r="J414" i="51"/>
  <c r="J70" i="32"/>
  <c r="J136" i="61"/>
  <c r="J150" i="61" s="1"/>
  <c r="J101" i="32"/>
  <c r="J210" i="33" s="1"/>
  <c r="J66" i="32"/>
  <c r="J67" i="32" s="1"/>
  <c r="J116" i="32"/>
  <c r="J285" i="33" s="1"/>
  <c r="J270" i="33" s="1"/>
  <c r="J101" i="49"/>
  <c r="J220" i="33" s="1"/>
  <c r="J66" i="49"/>
  <c r="J67" i="49" s="1"/>
  <c r="J116" i="49"/>
  <c r="J295" i="33" s="1"/>
  <c r="J157" i="33"/>
  <c r="J86" i="41"/>
  <c r="J66" i="47"/>
  <c r="J67" i="47" s="1"/>
  <c r="J101" i="47"/>
  <c r="J218" i="33" s="1"/>
  <c r="J116" i="47"/>
  <c r="J293" i="33" s="1"/>
  <c r="J66" i="48"/>
  <c r="J67" i="48" s="1"/>
  <c r="J101" i="48"/>
  <c r="J219" i="33" s="1"/>
  <c r="J116" i="48"/>
  <c r="J294" i="33" s="1"/>
  <c r="J86" i="48"/>
  <c r="J165" i="33"/>
  <c r="J143" i="61"/>
  <c r="J157" i="61" s="1"/>
  <c r="J70" i="46"/>
  <c r="J421" i="51"/>
  <c r="J159" i="33"/>
  <c r="J86" i="43"/>
  <c r="J121" i="1"/>
  <c r="J124" i="33" s="1"/>
  <c r="J124" i="1"/>
  <c r="J206" i="33"/>
  <c r="J115" i="1"/>
  <c r="J254" i="33" s="1"/>
  <c r="J161" i="33"/>
  <c r="J86" i="44"/>
  <c r="J86" i="45"/>
  <c r="J162" i="33"/>
  <c r="J86" i="47"/>
  <c r="J164" i="33"/>
  <c r="J418" i="51"/>
  <c r="J140" i="61"/>
  <c r="J154" i="61" s="1"/>
  <c r="J70" i="40"/>
  <c r="J101" i="40"/>
  <c r="J214" i="33" s="1"/>
  <c r="J66" i="40"/>
  <c r="J67" i="40" s="1"/>
  <c r="J116" i="40"/>
  <c r="J289" i="33" s="1"/>
  <c r="J274" i="33" s="1"/>
  <c r="J310" i="51"/>
  <c r="J66" i="45"/>
  <c r="J67" i="45" s="1"/>
  <c r="J101" i="45"/>
  <c r="J216" i="33" s="1"/>
  <c r="J116" i="45"/>
  <c r="J291" i="33" s="1"/>
  <c r="H140" i="41"/>
  <c r="G141" i="41"/>
  <c r="J156" i="33"/>
  <c r="J86" i="32"/>
  <c r="J66" i="41"/>
  <c r="J67" i="41" s="1"/>
  <c r="J101" i="41"/>
  <c r="J211" i="33" s="1"/>
  <c r="J116" i="41"/>
  <c r="J286" i="33" s="1"/>
  <c r="J423" i="51"/>
  <c r="J70" i="48"/>
  <c r="J145" i="61"/>
  <c r="J159" i="61" s="1"/>
  <c r="J86" i="46"/>
  <c r="J163" i="33"/>
  <c r="J417" i="51"/>
  <c r="J70" i="43"/>
  <c r="J139" i="61"/>
  <c r="J153" i="61" s="1"/>
  <c r="J66" i="42"/>
  <c r="J67" i="42" s="1"/>
  <c r="J101" i="42"/>
  <c r="J212" i="33" s="1"/>
  <c r="J116" i="42"/>
  <c r="J287" i="33" s="1"/>
  <c r="J166" i="33"/>
  <c r="J86" i="49"/>
  <c r="G141" i="47"/>
  <c r="H140" i="47"/>
  <c r="J66" i="46"/>
  <c r="J67" i="46" s="1"/>
  <c r="J101" i="46"/>
  <c r="J217" i="33" s="1"/>
  <c r="J116" i="46"/>
  <c r="J292" i="33" s="1"/>
  <c r="J66" i="43"/>
  <c r="J67" i="43" s="1"/>
  <c r="J101" i="43"/>
  <c r="J213" i="33" s="1"/>
  <c r="J116" i="43"/>
  <c r="J288" i="33" s="1"/>
  <c r="J160" i="33"/>
  <c r="J86" i="40"/>
  <c r="J158" i="33"/>
  <c r="J86" i="42"/>
  <c r="J71" i="44"/>
  <c r="J71" i="45"/>
  <c r="J71" i="49"/>
  <c r="J71" i="47"/>
  <c r="J306" i="51"/>
  <c r="I366" i="33" l="1"/>
  <c r="I376" i="33" s="1"/>
  <c r="G141" i="1"/>
  <c r="K132" i="51"/>
  <c r="H140" i="1"/>
  <c r="J303" i="33"/>
  <c r="J232" i="33"/>
  <c r="J302" i="33"/>
  <c r="J247" i="33"/>
  <c r="J306" i="33"/>
  <c r="J304" i="33"/>
  <c r="J248" i="33"/>
  <c r="J246" i="33"/>
  <c r="J308" i="33"/>
  <c r="J241" i="33"/>
  <c r="J300" i="33"/>
  <c r="J305" i="33"/>
  <c r="J242" i="33"/>
  <c r="J244" i="33"/>
  <c r="J228" i="33"/>
  <c r="J307" i="33"/>
  <c r="J250" i="33"/>
  <c r="J301" i="33"/>
  <c r="J240" i="33"/>
  <c r="J231" i="33"/>
  <c r="J245" i="33"/>
  <c r="J101" i="33"/>
  <c r="J243" i="33"/>
  <c r="J249" i="33"/>
  <c r="J309" i="33"/>
  <c r="J310" i="33"/>
  <c r="J278" i="33"/>
  <c r="J226" i="33"/>
  <c r="J275" i="33"/>
  <c r="J279" i="33"/>
  <c r="J280" i="33"/>
  <c r="DT103" i="57"/>
  <c r="DS115" i="57"/>
  <c r="J234" i="33"/>
  <c r="J142" i="61"/>
  <c r="J156" i="61" s="1"/>
  <c r="J70" i="45"/>
  <c r="J420" i="51"/>
  <c r="J354" i="51"/>
  <c r="J350" i="51"/>
  <c r="J347" i="51"/>
  <c r="J348" i="51"/>
  <c r="J351" i="51"/>
  <c r="J353" i="51"/>
  <c r="J344" i="51"/>
  <c r="J349" i="51"/>
  <c r="J345" i="51"/>
  <c r="J352" i="51"/>
  <c r="J346" i="51"/>
  <c r="J355" i="51"/>
  <c r="J66" i="1"/>
  <c r="J67" i="1" s="1"/>
  <c r="J45" i="33" s="1"/>
  <c r="J101" i="1"/>
  <c r="J209" i="33" s="1"/>
  <c r="J116" i="1"/>
  <c r="J284" i="33" s="1"/>
  <c r="J86" i="1"/>
  <c r="J50" i="33" s="1"/>
  <c r="J155" i="33"/>
  <c r="J227" i="33"/>
  <c r="J277" i="33"/>
  <c r="J272" i="33"/>
  <c r="J229" i="33"/>
  <c r="J225" i="33"/>
  <c r="J230" i="33"/>
  <c r="J424" i="51"/>
  <c r="J146" i="61"/>
  <c r="J160" i="61" s="1"/>
  <c r="J70" i="49"/>
  <c r="J422" i="51"/>
  <c r="J144" i="61"/>
  <c r="J158" i="61" s="1"/>
  <c r="J70" i="47"/>
  <c r="J141" i="61"/>
  <c r="J155" i="61" s="1"/>
  <c r="J70" i="44"/>
  <c r="J419" i="51"/>
  <c r="J273" i="33"/>
  <c r="J271" i="33"/>
  <c r="J276" i="33"/>
  <c r="J71" i="1"/>
  <c r="J233" i="33"/>
  <c r="J235" i="33"/>
  <c r="H9" i="59" l="1"/>
  <c r="J269" i="33"/>
  <c r="DU103" i="57"/>
  <c r="DT115" i="57"/>
  <c r="J413" i="51"/>
  <c r="J425" i="51" s="1"/>
  <c r="J70" i="1"/>
  <c r="J5" i="59" s="1"/>
  <c r="J56" i="33"/>
  <c r="J135" i="61"/>
  <c r="J224" i="33"/>
  <c r="J239" i="33"/>
  <c r="J184" i="33"/>
  <c r="J167" i="33"/>
  <c r="J299" i="33"/>
  <c r="J296" i="33"/>
  <c r="J48" i="59"/>
  <c r="J311" i="33" l="1"/>
  <c r="J236" i="33"/>
  <c r="J251" i="33"/>
  <c r="J281" i="33"/>
  <c r="J107" i="33" s="1"/>
  <c r="DV103" i="57"/>
  <c r="DU115" i="57"/>
  <c r="J113" i="33"/>
  <c r="J186" i="33"/>
  <c r="J185" i="33"/>
  <c r="J103" i="61"/>
  <c r="J117" i="61" s="1"/>
  <c r="J56" i="59"/>
  <c r="J57" i="33"/>
  <c r="J64" i="33"/>
  <c r="J147" i="61"/>
  <c r="J161" i="61" s="1"/>
  <c r="J149" i="61"/>
  <c r="J55" i="59"/>
  <c r="J55" i="33"/>
  <c r="K59" i="33"/>
  <c r="J106" i="33" l="1"/>
  <c r="J114" i="33"/>
  <c r="J119" i="33"/>
  <c r="J57" i="59"/>
  <c r="DW103" i="57"/>
  <c r="DV115" i="57"/>
  <c r="J65" i="33"/>
  <c r="J61" i="59"/>
  <c r="K60" i="33"/>
  <c r="L61" i="33"/>
  <c r="J71" i="33"/>
  <c r="K84" i="33" l="1"/>
  <c r="K91" i="33" s="1"/>
  <c r="DX103" i="57"/>
  <c r="DW115" i="57"/>
  <c r="M62" i="33"/>
  <c r="L59" i="59"/>
  <c r="J63" i="59"/>
  <c r="J70" i="33"/>
  <c r="L56" i="62" s="1"/>
  <c r="K58" i="59"/>
  <c r="K4" i="56"/>
  <c r="K9" i="55" l="1"/>
  <c r="K107" i="43" s="1"/>
  <c r="K106" i="43" s="1"/>
  <c r="K109" i="43" s="1"/>
  <c r="M60" i="59"/>
  <c r="DY103" i="57"/>
  <c r="DX115" i="57"/>
  <c r="J81" i="46"/>
  <c r="J62" i="46" s="1"/>
  <c r="J63" i="46" s="1"/>
  <c r="L75" i="62" s="1"/>
  <c r="J369" i="33"/>
  <c r="J81" i="42"/>
  <c r="J62" i="42" s="1"/>
  <c r="J63" i="42" s="1"/>
  <c r="L70" i="62" s="1"/>
  <c r="J81" i="44"/>
  <c r="J62" i="44" s="1"/>
  <c r="J63" i="44" s="1"/>
  <c r="L73" i="62" s="1"/>
  <c r="J81" i="40"/>
  <c r="J62" i="40" s="1"/>
  <c r="J63" i="40" s="1"/>
  <c r="L72" i="62" s="1"/>
  <c r="J81" i="45"/>
  <c r="J62" i="45" s="1"/>
  <c r="J63" i="45" s="1"/>
  <c r="L74" i="62" s="1"/>
  <c r="J81" i="47"/>
  <c r="J62" i="47" s="1"/>
  <c r="J63" i="47" s="1"/>
  <c r="L76" i="62" s="1"/>
  <c r="J81" i="48"/>
  <c r="J62" i="48" s="1"/>
  <c r="J63" i="48" s="1"/>
  <c r="L77" i="62" s="1"/>
  <c r="J3" i="56"/>
  <c r="J81" i="1"/>
  <c r="J62" i="1" s="1"/>
  <c r="J63" i="1" s="1"/>
  <c r="L67" i="62" s="1"/>
  <c r="J62" i="59"/>
  <c r="J81" i="43"/>
  <c r="J62" i="43" s="1"/>
  <c r="J63" i="43" s="1"/>
  <c r="L71" i="62" s="1"/>
  <c r="J81" i="41"/>
  <c r="J62" i="41" s="1"/>
  <c r="J63" i="41" s="1"/>
  <c r="L69" i="62" s="1"/>
  <c r="J81" i="49"/>
  <c r="J62" i="49" s="1"/>
  <c r="J63" i="49" s="1"/>
  <c r="L78" i="62" s="1"/>
  <c r="J81" i="32"/>
  <c r="J62" i="32" s="1"/>
  <c r="J63" i="32" s="1"/>
  <c r="L68" i="62" s="1"/>
  <c r="K72" i="33"/>
  <c r="L79" i="62" l="1"/>
  <c r="K107" i="45"/>
  <c r="K106" i="45" s="1"/>
  <c r="K109" i="45" s="1"/>
  <c r="K107" i="44"/>
  <c r="K106" i="44" s="1"/>
  <c r="K109" i="44" s="1"/>
  <c r="K107" i="32"/>
  <c r="K106" i="32" s="1"/>
  <c r="K109" i="32" s="1"/>
  <c r="K107" i="49"/>
  <c r="K106" i="49" s="1"/>
  <c r="K109" i="49" s="1"/>
  <c r="K107" i="47"/>
  <c r="K106" i="47" s="1"/>
  <c r="K109" i="47" s="1"/>
  <c r="K107" i="40"/>
  <c r="K106" i="40" s="1"/>
  <c r="K109" i="40" s="1"/>
  <c r="K107" i="41"/>
  <c r="K106" i="41" s="1"/>
  <c r="K109" i="41" s="1"/>
  <c r="K107" i="42"/>
  <c r="K106" i="42" s="1"/>
  <c r="K109" i="42" s="1"/>
  <c r="K8" i="55"/>
  <c r="K90" i="33" s="1"/>
  <c r="K107" i="1"/>
  <c r="K106" i="1" s="1"/>
  <c r="K107" i="48"/>
  <c r="K106" i="48" s="1"/>
  <c r="K109" i="48" s="1"/>
  <c r="K107" i="46"/>
  <c r="K106" i="46" s="1"/>
  <c r="K109" i="46" s="1"/>
  <c r="J375" i="33"/>
  <c r="DZ103" i="57"/>
  <c r="DZ115" i="57" s="1"/>
  <c r="DY115" i="57"/>
  <c r="J155" i="32"/>
  <c r="J64" i="32"/>
  <c r="J65" i="32" s="1"/>
  <c r="J64" i="41"/>
  <c r="J65" i="41" s="1"/>
  <c r="J155" i="41"/>
  <c r="J37" i="56"/>
  <c r="J38" i="56" s="1"/>
  <c r="J47" i="56"/>
  <c r="J55" i="56"/>
  <c r="J56" i="56" s="1"/>
  <c r="J52" i="56" s="1"/>
  <c r="J42" i="56"/>
  <c r="J43" i="56" s="1"/>
  <c r="K41" i="56" s="1"/>
  <c r="J64" i="47"/>
  <c r="J65" i="47" s="1"/>
  <c r="J155" i="47"/>
  <c r="J155" i="40"/>
  <c r="J64" i="40"/>
  <c r="J65" i="40" s="1"/>
  <c r="J64" i="42"/>
  <c r="J65" i="42" s="1"/>
  <c r="J155" i="42"/>
  <c r="J64" i="46"/>
  <c r="J65" i="46" s="1"/>
  <c r="J155" i="46"/>
  <c r="K64" i="59"/>
  <c r="J64" i="49"/>
  <c r="J65" i="49" s="1"/>
  <c r="J155" i="49"/>
  <c r="J155" i="43"/>
  <c r="J64" i="43"/>
  <c r="J65" i="43" s="1"/>
  <c r="J64" i="1"/>
  <c r="J155" i="1"/>
  <c r="J64" i="48"/>
  <c r="J65" i="48" s="1"/>
  <c r="J155" i="48"/>
  <c r="J155" i="45"/>
  <c r="J64" i="45"/>
  <c r="J65" i="45" s="1"/>
  <c r="J155" i="44"/>
  <c r="J64" i="44"/>
  <c r="J65" i="44" s="1"/>
  <c r="K83" i="33" l="1"/>
  <c r="K97" i="33"/>
  <c r="J13" i="61"/>
  <c r="J27" i="61" s="1"/>
  <c r="J68" i="48"/>
  <c r="J59" i="1"/>
  <c r="J65" i="1"/>
  <c r="J14" i="61"/>
  <c r="J28" i="61" s="1"/>
  <c r="J68" i="49"/>
  <c r="J68" i="46"/>
  <c r="J11" i="61"/>
  <c r="J25" i="61" s="1"/>
  <c r="J6" i="61"/>
  <c r="J20" i="61" s="1"/>
  <c r="J68" i="42"/>
  <c r="J12" i="61"/>
  <c r="J26" i="61" s="1"/>
  <c r="J68" i="47"/>
  <c r="J60" i="56"/>
  <c r="J133" i="33" s="1"/>
  <c r="J59" i="56"/>
  <c r="J5" i="61"/>
  <c r="J19" i="61" s="1"/>
  <c r="J68" i="41"/>
  <c r="J9" i="61"/>
  <c r="J23" i="61" s="1"/>
  <c r="J68" i="44"/>
  <c r="J10" i="61"/>
  <c r="J24" i="61" s="1"/>
  <c r="J68" i="45"/>
  <c r="J68" i="43"/>
  <c r="J7" i="61"/>
  <c r="J21" i="61" s="1"/>
  <c r="J8" i="61"/>
  <c r="J22" i="61" s="1"/>
  <c r="J68" i="40"/>
  <c r="J49" i="56"/>
  <c r="K46" i="56"/>
  <c r="J4" i="61"/>
  <c r="J18" i="61" s="1"/>
  <c r="J68" i="32"/>
  <c r="K109" i="1"/>
  <c r="K96" i="33"/>
  <c r="K104" i="33" l="1"/>
  <c r="J48" i="56"/>
  <c r="J73" i="43"/>
  <c r="K74" i="43" s="1"/>
  <c r="J139" i="43"/>
  <c r="J73" i="46"/>
  <c r="K74" i="46" s="1"/>
  <c r="J139" i="46"/>
  <c r="J73" i="32"/>
  <c r="K74" i="32" s="1"/>
  <c r="J139" i="32"/>
  <c r="J73" i="40"/>
  <c r="K74" i="40" s="1"/>
  <c r="J139" i="40"/>
  <c r="M136" i="51" s="1"/>
  <c r="J73" i="45"/>
  <c r="K74" i="45" s="1"/>
  <c r="J139" i="45"/>
  <c r="J139" i="44"/>
  <c r="J73" i="44"/>
  <c r="K74" i="44" s="1"/>
  <c r="J139" i="41"/>
  <c r="J73" i="41"/>
  <c r="K74" i="41" s="1"/>
  <c r="J132" i="33"/>
  <c r="J61" i="56"/>
  <c r="J139" i="47"/>
  <c r="J73" i="47"/>
  <c r="K74" i="47" s="1"/>
  <c r="J73" i="42"/>
  <c r="K74" i="42" s="1"/>
  <c r="J139" i="42"/>
  <c r="J73" i="49"/>
  <c r="K74" i="49" s="1"/>
  <c r="J139" i="49"/>
  <c r="J43" i="33"/>
  <c r="J3" i="61"/>
  <c r="J68" i="1"/>
  <c r="J139" i="48"/>
  <c r="J73" i="48"/>
  <c r="K74" i="48" s="1"/>
  <c r="J84" i="46" l="1"/>
  <c r="J360" i="33" s="1"/>
  <c r="J84" i="43"/>
  <c r="J356" i="33" s="1"/>
  <c r="J84" i="49"/>
  <c r="J88" i="49" s="1"/>
  <c r="J84" i="42"/>
  <c r="J87" i="42" s="1"/>
  <c r="J84" i="32"/>
  <c r="J353" i="33" s="1"/>
  <c r="J84" i="45"/>
  <c r="J359" i="33" s="1"/>
  <c r="J75" i="59"/>
  <c r="J84" i="40"/>
  <c r="J87" i="40" s="1"/>
  <c r="J84" i="44"/>
  <c r="J88" i="44" s="1"/>
  <c r="J84" i="47"/>
  <c r="J361" i="33" s="1"/>
  <c r="J84" i="41"/>
  <c r="J87" i="41" s="1"/>
  <c r="J17" i="61"/>
  <c r="J15" i="61"/>
  <c r="J29" i="61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 i="48"/>
  <c r="CB59" i="57" s="1"/>
  <c r="J46" i="33"/>
  <c r="J73" i="1"/>
  <c r="K74" i="1" s="1"/>
  <c r="J139" i="1"/>
  <c r="M135" i="51" s="1"/>
  <c r="J38" i="33"/>
  <c r="J40" i="33"/>
  <c r="J42" i="33"/>
  <c r="L53" i="62" s="1"/>
  <c r="J44" i="33"/>
  <c r="K85" i="42"/>
  <c r="K279" i="51"/>
  <c r="K61" i="42"/>
  <c r="CB52" i="57" s="1"/>
  <c r="K85" i="47"/>
  <c r="K285" i="51"/>
  <c r="K61" i="47"/>
  <c r="CB58" i="57" s="1"/>
  <c r="J62" i="56"/>
  <c r="J135" i="33" s="1"/>
  <c r="J134" i="33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i="46" s="1"/>
  <c r="J87" i="46"/>
  <c r="J88" i="43"/>
  <c r="J51" i="61" s="1"/>
  <c r="J65" i="61" s="1"/>
  <c r="J87" i="43"/>
  <c r="J88" i="40"/>
  <c r="J132" i="40" s="1"/>
  <c r="J133" i="40" s="1"/>
  <c r="J134" i="40" s="1"/>
  <c r="J88" i="47"/>
  <c r="J130" i="47" s="1"/>
  <c r="J87" i="49"/>
  <c r="J363" i="33"/>
  <c r="J88" i="42"/>
  <c r="J130" i="42" s="1"/>
  <c r="J355" i="33"/>
  <c r="J87" i="32"/>
  <c r="J88" i="32"/>
  <c r="J48" i="61" s="1"/>
  <c r="J62" i="61" s="1"/>
  <c r="J88" i="45"/>
  <c r="J90" i="45" s="1"/>
  <c r="J87" i="45"/>
  <c r="J84" i="1"/>
  <c r="J87" i="1" s="1"/>
  <c r="J76" i="59"/>
  <c r="J47" i="59"/>
  <c r="J49" i="59"/>
  <c r="J357" i="33"/>
  <c r="J87" i="47"/>
  <c r="J88" i="41"/>
  <c r="J90" i="41" s="1"/>
  <c r="J87" i="44"/>
  <c r="J354" i="33"/>
  <c r="J358" i="33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 i="42"/>
  <c r="K78" i="42"/>
  <c r="K77" i="42"/>
  <c r="K276" i="51"/>
  <c r="K288" i="51" s="1"/>
  <c r="K290" i="51" s="1"/>
  <c r="K61" i="1"/>
  <c r="CB49" i="57" s="1"/>
  <c r="CB61" i="57" s="1"/>
  <c r="K85" i="1"/>
  <c r="K49" i="33" s="1"/>
  <c r="K77" i="48"/>
  <c r="K78" i="48"/>
  <c r="K128" i="48"/>
  <c r="K112" i="48"/>
  <c r="K112" i="43"/>
  <c r="K78" i="43"/>
  <c r="K77" i="43"/>
  <c r="K128" i="43"/>
  <c r="K78" i="40"/>
  <c r="K112" i="40"/>
  <c r="K77" i="40"/>
  <c r="K128" i="40"/>
  <c r="I129" i="44"/>
  <c r="J401" i="33"/>
  <c r="J130" i="44"/>
  <c r="J90" i="44"/>
  <c r="J53" i="61"/>
  <c r="J67" i="61" s="1"/>
  <c r="J132" i="44"/>
  <c r="J133" i="44" s="1"/>
  <c r="J134" i="44" s="1"/>
  <c r="J210" i="51"/>
  <c r="J226" i="51" s="1"/>
  <c r="K128" i="49"/>
  <c r="K112" i="49"/>
  <c r="K78" i="49"/>
  <c r="K77" i="49"/>
  <c r="J132" i="49"/>
  <c r="J133" i="49" s="1"/>
  <c r="J134" i="49" s="1"/>
  <c r="I129" i="49"/>
  <c r="J130" i="49"/>
  <c r="J90" i="49"/>
  <c r="J215" i="51"/>
  <c r="J231" i="51" s="1"/>
  <c r="J406" i="33"/>
  <c r="J58" i="61"/>
  <c r="J72" i="61" s="1"/>
  <c r="K112" i="46"/>
  <c r="K78" i="46"/>
  <c r="K128" i="46"/>
  <c r="K77" i="46"/>
  <c r="K128" i="32"/>
  <c r="K77" i="32"/>
  <c r="K112" i="32"/>
  <c r="K78" i="32"/>
  <c r="K78" i="45"/>
  <c r="K77" i="45"/>
  <c r="K112" i="45"/>
  <c r="K128" i="45"/>
  <c r="K77" i="44"/>
  <c r="K128" i="44"/>
  <c r="K78" i="44"/>
  <c r="K112" i="44"/>
  <c r="K78" i="47"/>
  <c r="K112" i="47"/>
  <c r="K77" i="47"/>
  <c r="K128" i="47"/>
  <c r="J87" i="48"/>
  <c r="J88" i="48"/>
  <c r="J362" i="33"/>
  <c r="K77" i="41"/>
  <c r="K112" i="41"/>
  <c r="K128" i="41"/>
  <c r="K78" i="41"/>
  <c r="J208" i="51" l="1"/>
  <c r="J224" i="51" s="1"/>
  <c r="I129" i="46"/>
  <c r="I137" i="46" s="1"/>
  <c r="J90" i="46"/>
  <c r="J91" i="46" s="1"/>
  <c r="J55" i="61"/>
  <c r="J69" i="61" s="1"/>
  <c r="J132" i="46"/>
  <c r="J133" i="46" s="1"/>
  <c r="J134" i="46" s="1"/>
  <c r="J136" i="46" s="1"/>
  <c r="J403" i="33"/>
  <c r="J212" i="51"/>
  <c r="J228" i="51" s="1"/>
  <c r="J130" i="43"/>
  <c r="I129" i="43"/>
  <c r="I131" i="43" s="1"/>
  <c r="J132" i="43"/>
  <c r="J133" i="43" s="1"/>
  <c r="J134" i="43" s="1"/>
  <c r="I79" i="43" s="1"/>
  <c r="J148" i="43" s="1"/>
  <c r="J327" i="33" s="1"/>
  <c r="J90" i="43"/>
  <c r="J93" i="43" s="1"/>
  <c r="J94" i="43" s="1"/>
  <c r="L42" i="62" s="1"/>
  <c r="J399" i="33"/>
  <c r="J130" i="40"/>
  <c r="J132" i="47"/>
  <c r="J133" i="47" s="1"/>
  <c r="J134" i="47" s="1"/>
  <c r="J136" i="47" s="1"/>
  <c r="J404" i="33"/>
  <c r="J213" i="51"/>
  <c r="J229" i="51" s="1"/>
  <c r="J52" i="61"/>
  <c r="J66" i="61" s="1"/>
  <c r="J400" i="33"/>
  <c r="J90" i="40"/>
  <c r="J91" i="40" s="1"/>
  <c r="J209" i="51"/>
  <c r="J225" i="51" s="1"/>
  <c r="I129" i="40"/>
  <c r="I131" i="40" s="1"/>
  <c r="J90" i="47"/>
  <c r="J91" i="47" s="1"/>
  <c r="J56" i="61"/>
  <c r="J70" i="61" s="1"/>
  <c r="I129" i="47"/>
  <c r="I131" i="47" s="1"/>
  <c r="I129" i="42"/>
  <c r="I131" i="42" s="1"/>
  <c r="J50" i="61"/>
  <c r="J64" i="61" s="1"/>
  <c r="J398" i="33"/>
  <c r="J90" i="42"/>
  <c r="J91" i="42" s="1"/>
  <c r="J132" i="42"/>
  <c r="J133" i="42" s="1"/>
  <c r="J134" i="42" s="1"/>
  <c r="I79" i="42" s="1"/>
  <c r="J148" i="42" s="1"/>
  <c r="J326" i="33" s="1"/>
  <c r="J207" i="51"/>
  <c r="J223" i="51" s="1"/>
  <c r="J130" i="32"/>
  <c r="I129" i="32"/>
  <c r="I131" i="32" s="1"/>
  <c r="J205" i="51"/>
  <c r="J221" i="51" s="1"/>
  <c r="J90" i="32"/>
  <c r="J93" i="32" s="1"/>
  <c r="J94" i="32" s="1"/>
  <c r="L39" i="62" s="1"/>
  <c r="J396" i="33"/>
  <c r="J132" i="32"/>
  <c r="J133" i="32" s="1"/>
  <c r="J134" i="32" s="1"/>
  <c r="J136" i="32" s="1"/>
  <c r="J54" i="61"/>
  <c r="J68" i="61" s="1"/>
  <c r="J48" i="33"/>
  <c r="J50" i="59" s="1"/>
  <c r="J132" i="45"/>
  <c r="J133" i="45" s="1"/>
  <c r="J134" i="45" s="1"/>
  <c r="I79" i="45" s="1"/>
  <c r="J148" i="45" s="1"/>
  <c r="J330" i="33" s="1"/>
  <c r="I129" i="45"/>
  <c r="I131" i="45" s="1"/>
  <c r="J352" i="33"/>
  <c r="J364" i="33" s="1"/>
  <c r="J402" i="33"/>
  <c r="J130" i="45"/>
  <c r="J211" i="51"/>
  <c r="J227" i="51" s="1"/>
  <c r="J88" i="1"/>
  <c r="J204" i="51" s="1"/>
  <c r="J220" i="51" s="1"/>
  <c r="K294" i="51"/>
  <c r="K292" i="51"/>
  <c r="K297" i="51"/>
  <c r="K301" i="51"/>
  <c r="K295" i="51"/>
  <c r="K293" i="51"/>
  <c r="K299" i="51"/>
  <c r="K51" i="59"/>
  <c r="K291" i="51"/>
  <c r="K300" i="51"/>
  <c r="K296" i="51"/>
  <c r="K298" i="51"/>
  <c r="J49" i="61"/>
  <c r="J63" i="61" s="1"/>
  <c r="J130" i="41"/>
  <c r="J132" i="41"/>
  <c r="J133" i="41" s="1"/>
  <c r="J134" i="41" s="1"/>
  <c r="I79" i="41" s="1"/>
  <c r="J148" i="41" s="1"/>
  <c r="J325" i="33" s="1"/>
  <c r="I129" i="41"/>
  <c r="I131" i="41" s="1"/>
  <c r="J206" i="51"/>
  <c r="J222" i="51" s="1"/>
  <c r="J397" i="33"/>
  <c r="J71" i="59"/>
  <c r="I79" i="40"/>
  <c r="J148" i="40" s="1"/>
  <c r="J328" i="33" s="1"/>
  <c r="J136" i="40"/>
  <c r="K114" i="47"/>
  <c r="K103" i="47" s="1"/>
  <c r="M17" i="62" s="1"/>
  <c r="K119" i="47"/>
  <c r="J93" i="41"/>
  <c r="J94" i="41" s="1"/>
  <c r="L40" i="62" s="1"/>
  <c r="J91" i="41"/>
  <c r="J91" i="45"/>
  <c r="J93" i="45"/>
  <c r="J94" i="45" s="1"/>
  <c r="L45" i="62" s="1"/>
  <c r="K119" i="32"/>
  <c r="K114" i="32"/>
  <c r="K103" i="32" s="1"/>
  <c r="M9" i="62" s="1"/>
  <c r="K114" i="46"/>
  <c r="K103" i="46" s="1"/>
  <c r="M16" i="62" s="1"/>
  <c r="K119" i="46"/>
  <c r="J136" i="49"/>
  <c r="I79" i="49"/>
  <c r="J148" i="49" s="1"/>
  <c r="J334" i="33" s="1"/>
  <c r="K119" i="49"/>
  <c r="K114" i="49"/>
  <c r="K103" i="49" s="1"/>
  <c r="M19" i="62" s="1"/>
  <c r="J136" i="44"/>
  <c r="I79" i="44"/>
  <c r="J148" i="44" s="1"/>
  <c r="J329" i="33" s="1"/>
  <c r="J91" i="44"/>
  <c r="J93" i="44"/>
  <c r="J94" i="44" s="1"/>
  <c r="L44" i="62" s="1"/>
  <c r="K114" i="43"/>
  <c r="K103" i="43" s="1"/>
  <c r="M12" i="62" s="1"/>
  <c r="K119" i="43"/>
  <c r="K114" i="48"/>
  <c r="K103" i="48" s="1"/>
  <c r="M18" i="62" s="1"/>
  <c r="K119" i="48"/>
  <c r="K114" i="42"/>
  <c r="K103" i="42" s="1"/>
  <c r="M11" i="62" s="1"/>
  <c r="K119" i="42"/>
  <c r="J51" i="33"/>
  <c r="K114" i="41"/>
  <c r="K103" i="41" s="1"/>
  <c r="M10" i="62" s="1"/>
  <c r="K119" i="41"/>
  <c r="J214" i="51"/>
  <c r="J230" i="51" s="1"/>
  <c r="J405" i="33"/>
  <c r="J130" i="48"/>
  <c r="J90" i="48"/>
  <c r="J132" i="48"/>
  <c r="J133" i="48" s="1"/>
  <c r="J134" i="48" s="1"/>
  <c r="I129" i="48"/>
  <c r="J57" i="61"/>
  <c r="J71" i="61" s="1"/>
  <c r="K114" i="44"/>
  <c r="K103" i="44" s="1"/>
  <c r="M14" i="62" s="1"/>
  <c r="K119" i="44"/>
  <c r="K119" i="45"/>
  <c r="K114" i="45"/>
  <c r="K103" i="45" s="1"/>
  <c r="M15" i="62" s="1"/>
  <c r="J93" i="49"/>
  <c r="J94" i="49" s="1"/>
  <c r="L49" i="62" s="1"/>
  <c r="J91" i="49"/>
  <c r="I131" i="49"/>
  <c r="I137" i="49"/>
  <c r="I131" i="44"/>
  <c r="I137" i="44"/>
  <c r="K114" i="40"/>
  <c r="K103" i="40" s="1"/>
  <c r="M13" i="62" s="1"/>
  <c r="K119" i="40"/>
  <c r="K128" i="1"/>
  <c r="K112" i="1"/>
  <c r="K78" i="1"/>
  <c r="K39" i="33"/>
  <c r="M62" i="62" s="1"/>
  <c r="K77" i="1"/>
  <c r="I131" i="46" l="1"/>
  <c r="H141" i="46" s="1"/>
  <c r="J93" i="46"/>
  <c r="J94" i="46" s="1"/>
  <c r="L46" i="62" s="1"/>
  <c r="J91" i="43"/>
  <c r="I79" i="46"/>
  <c r="J148" i="46" s="1"/>
  <c r="J331" i="33" s="1"/>
  <c r="J344" i="33" s="1"/>
  <c r="I137" i="43"/>
  <c r="J136" i="43"/>
  <c r="I79" i="47"/>
  <c r="J148" i="47" s="1"/>
  <c r="J332" i="33" s="1"/>
  <c r="J345" i="33" s="1"/>
  <c r="I137" i="47"/>
  <c r="J93" i="40"/>
  <c r="J94" i="40" s="1"/>
  <c r="L43" i="62" s="1"/>
  <c r="I137" i="40"/>
  <c r="I137" i="42"/>
  <c r="J93" i="47"/>
  <c r="J94" i="47" s="1"/>
  <c r="L47" i="62" s="1"/>
  <c r="J93" i="42"/>
  <c r="J94" i="42" s="1"/>
  <c r="L41" i="62" s="1"/>
  <c r="J136" i="42"/>
  <c r="I137" i="32"/>
  <c r="I79" i="32"/>
  <c r="J148" i="32" s="1"/>
  <c r="J324" i="33" s="1"/>
  <c r="J337" i="33" s="1"/>
  <c r="J91" i="32"/>
  <c r="I137" i="41"/>
  <c r="J52" i="33"/>
  <c r="J53" i="59" s="1"/>
  <c r="J136" i="45"/>
  <c r="J87" i="33"/>
  <c r="J59" i="61"/>
  <c r="J73" i="61" s="1"/>
  <c r="I137" i="45"/>
  <c r="J53" i="33"/>
  <c r="J54" i="59" s="1"/>
  <c r="J132" i="1"/>
  <c r="J133" i="1" s="1"/>
  <c r="J134" i="1" s="1"/>
  <c r="I79" i="1" s="1"/>
  <c r="J148" i="1" s="1"/>
  <c r="J323" i="33" s="1"/>
  <c r="I129" i="1"/>
  <c r="I131" i="1" s="1"/>
  <c r="J395" i="33"/>
  <c r="J409" i="33" s="1"/>
  <c r="J47" i="61"/>
  <c r="J61" i="61" s="1"/>
  <c r="J90" i="1"/>
  <c r="J93" i="1" s="1"/>
  <c r="J94" i="1" s="1"/>
  <c r="L38" i="62" s="1"/>
  <c r="J130" i="1"/>
  <c r="J136" i="41"/>
  <c r="K305" i="51"/>
  <c r="K309" i="51" s="1"/>
  <c r="K304" i="51"/>
  <c r="K308" i="51" s="1"/>
  <c r="J339" i="33"/>
  <c r="J343" i="33"/>
  <c r="J52" i="59"/>
  <c r="J338" i="33"/>
  <c r="J340" i="33"/>
  <c r="J342" i="33"/>
  <c r="J347" i="33"/>
  <c r="J341" i="33"/>
  <c r="K102" i="45"/>
  <c r="K71" i="45" s="1"/>
  <c r="K102" i="42"/>
  <c r="K102" i="49"/>
  <c r="K71" i="49" s="1"/>
  <c r="K102" i="40"/>
  <c r="K71" i="40" s="1"/>
  <c r="K102" i="44"/>
  <c r="K71" i="44" s="1"/>
  <c r="K102" i="48"/>
  <c r="K71" i="48" s="1"/>
  <c r="K102" i="43"/>
  <c r="K102" i="46"/>
  <c r="K71" i="46" s="1"/>
  <c r="K102" i="47"/>
  <c r="K102" i="32"/>
  <c r="K71" i="32" s="1"/>
  <c r="K102" i="41"/>
  <c r="K71" i="41" s="1"/>
  <c r="K119" i="1"/>
  <c r="K114" i="1"/>
  <c r="K103" i="1" s="1"/>
  <c r="M8" i="62" s="1"/>
  <c r="K115" i="40"/>
  <c r="K259" i="33" s="1"/>
  <c r="H141" i="44"/>
  <c r="L134" i="51"/>
  <c r="I140" i="44"/>
  <c r="H141" i="49"/>
  <c r="I140" i="49"/>
  <c r="K115" i="44"/>
  <c r="K260" i="33" s="1"/>
  <c r="I131" i="48"/>
  <c r="I137" i="48"/>
  <c r="J91" i="48"/>
  <c r="J93" i="48"/>
  <c r="J94" i="48" s="1"/>
  <c r="L48" i="62" s="1"/>
  <c r="K124" i="41"/>
  <c r="K121" i="41"/>
  <c r="K115" i="41"/>
  <c r="K256" i="33" s="1"/>
  <c r="K121" i="42"/>
  <c r="K124" i="42"/>
  <c r="K115" i="42"/>
  <c r="K257" i="33" s="1"/>
  <c r="K115" i="48"/>
  <c r="K264" i="33" s="1"/>
  <c r="K124" i="49"/>
  <c r="K121" i="49"/>
  <c r="K121" i="46"/>
  <c r="K124" i="46"/>
  <c r="K124" i="32"/>
  <c r="K121" i="32"/>
  <c r="K124" i="47"/>
  <c r="K121" i="47"/>
  <c r="H141" i="40"/>
  <c r="L133" i="51"/>
  <c r="I72" i="59"/>
  <c r="I140" i="40"/>
  <c r="H141" i="32"/>
  <c r="I140" i="32"/>
  <c r="H141" i="43"/>
  <c r="I140" i="43"/>
  <c r="K124" i="40"/>
  <c r="K121" i="40"/>
  <c r="K115" i="45"/>
  <c r="K261" i="33" s="1"/>
  <c r="K124" i="45"/>
  <c r="K121" i="45"/>
  <c r="H141" i="45"/>
  <c r="I140" i="45"/>
  <c r="K121" i="44"/>
  <c r="K124" i="44"/>
  <c r="I79" i="48"/>
  <c r="J148" i="48" s="1"/>
  <c r="J333" i="33" s="1"/>
  <c r="J136" i="48"/>
  <c r="H141" i="42"/>
  <c r="I140" i="42"/>
  <c r="K121" i="48"/>
  <c r="K124" i="48"/>
  <c r="K124" i="43"/>
  <c r="K121" i="43"/>
  <c r="K115" i="43"/>
  <c r="K258" i="33" s="1"/>
  <c r="H141" i="47"/>
  <c r="I140" i="47"/>
  <c r="K115" i="49"/>
  <c r="K265" i="33" s="1"/>
  <c r="K115" i="46"/>
  <c r="K262" i="33" s="1"/>
  <c r="K115" i="32"/>
  <c r="K255" i="33" s="1"/>
  <c r="H141" i="41"/>
  <c r="I140" i="41"/>
  <c r="K115" i="47"/>
  <c r="K263" i="33" s="1"/>
  <c r="L50" i="62" l="1"/>
  <c r="I140" i="46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i="51" s="1"/>
  <c r="K306" i="51"/>
  <c r="J346" i="33"/>
  <c r="J79" i="59"/>
  <c r="K102" i="1"/>
  <c r="K421" i="51"/>
  <c r="K143" i="61"/>
  <c r="K157" i="61" s="1"/>
  <c r="K70" i="46"/>
  <c r="K136" i="61"/>
  <c r="K150" i="61" s="1"/>
  <c r="K414" i="51"/>
  <c r="K70" i="32"/>
  <c r="K146" i="61"/>
  <c r="K160" i="61" s="1"/>
  <c r="K70" i="49"/>
  <c r="K424" i="51"/>
  <c r="K70" i="45"/>
  <c r="K142" i="61"/>
  <c r="K156" i="61" s="1"/>
  <c r="K420" i="51"/>
  <c r="K70" i="48"/>
  <c r="K423" i="51"/>
  <c r="K145" i="61"/>
  <c r="K159" i="61" s="1"/>
  <c r="K141" i="61"/>
  <c r="K155" i="61" s="1"/>
  <c r="K70" i="44"/>
  <c r="K419" i="51"/>
  <c r="K162" i="33"/>
  <c r="K86" i="45"/>
  <c r="K418" i="51"/>
  <c r="K70" i="40"/>
  <c r="K140" i="61"/>
  <c r="K154" i="61" s="1"/>
  <c r="K86" i="47"/>
  <c r="K164" i="33"/>
  <c r="K101" i="48"/>
  <c r="K219" i="33" s="1"/>
  <c r="K66" i="48"/>
  <c r="K67" i="48" s="1"/>
  <c r="K116" i="48"/>
  <c r="K294" i="33" s="1"/>
  <c r="K279" i="33" s="1"/>
  <c r="J336" i="33"/>
  <c r="J366" i="33"/>
  <c r="I70" i="59"/>
  <c r="H141" i="1"/>
  <c r="L132" i="51"/>
  <c r="I140" i="1"/>
  <c r="K86" i="42"/>
  <c r="K158" i="33"/>
  <c r="K101" i="41"/>
  <c r="K211" i="33" s="1"/>
  <c r="K66" i="41"/>
  <c r="K67" i="41" s="1"/>
  <c r="K116" i="41"/>
  <c r="K286" i="33" s="1"/>
  <c r="K86" i="41"/>
  <c r="K157" i="33"/>
  <c r="H141" i="48"/>
  <c r="I140" i="48"/>
  <c r="K66" i="40"/>
  <c r="K67" i="40" s="1"/>
  <c r="K101" i="40"/>
  <c r="K214" i="33" s="1"/>
  <c r="K116" i="40"/>
  <c r="K289" i="33" s="1"/>
  <c r="K274" i="33" s="1"/>
  <c r="K121" i="1"/>
  <c r="K124" i="33" s="1"/>
  <c r="K124" i="1"/>
  <c r="K101" i="47"/>
  <c r="K218" i="33" s="1"/>
  <c r="K66" i="47"/>
  <c r="K67" i="47" s="1"/>
  <c r="K116" i="47"/>
  <c r="K293" i="33" s="1"/>
  <c r="K101" i="32"/>
  <c r="K210" i="33" s="1"/>
  <c r="K66" i="32"/>
  <c r="K67" i="32" s="1"/>
  <c r="K116" i="32"/>
  <c r="K285" i="33" s="1"/>
  <c r="K66" i="46"/>
  <c r="K67" i="46" s="1"/>
  <c r="K101" i="46"/>
  <c r="K217" i="33" s="1"/>
  <c r="K116" i="46"/>
  <c r="K292" i="33" s="1"/>
  <c r="K101" i="49"/>
  <c r="K220" i="33" s="1"/>
  <c r="K66" i="49"/>
  <c r="K67" i="49" s="1"/>
  <c r="K116" i="49"/>
  <c r="K295" i="33" s="1"/>
  <c r="K101" i="43"/>
  <c r="K213" i="33" s="1"/>
  <c r="K66" i="43"/>
  <c r="K67" i="43" s="1"/>
  <c r="K116" i="43"/>
  <c r="K288" i="33" s="1"/>
  <c r="K159" i="33"/>
  <c r="K86" i="43"/>
  <c r="K86" i="48"/>
  <c r="K165" i="33"/>
  <c r="K86" i="44"/>
  <c r="K161" i="33"/>
  <c r="K66" i="45"/>
  <c r="K67" i="45" s="1"/>
  <c r="K101" i="45"/>
  <c r="K216" i="33" s="1"/>
  <c r="K116" i="45"/>
  <c r="K291" i="33" s="1"/>
  <c r="K86" i="40"/>
  <c r="K160" i="33"/>
  <c r="K86" i="32"/>
  <c r="K156" i="33"/>
  <c r="K163" i="33"/>
  <c r="K86" i="46"/>
  <c r="K166" i="33"/>
  <c r="K86" i="49"/>
  <c r="K66" i="42"/>
  <c r="K67" i="42" s="1"/>
  <c r="K101" i="42"/>
  <c r="K212" i="33" s="1"/>
  <c r="K116" i="42"/>
  <c r="K287" i="33" s="1"/>
  <c r="K70" i="41"/>
  <c r="K137" i="61"/>
  <c r="K151" i="61" s="1"/>
  <c r="K415" i="51"/>
  <c r="K101" i="44"/>
  <c r="K215" i="33" s="1"/>
  <c r="K66" i="44"/>
  <c r="K67" i="44" s="1"/>
  <c r="K116" i="44"/>
  <c r="K290" i="33" s="1"/>
  <c r="K206" i="33"/>
  <c r="K115" i="1"/>
  <c r="K254" i="33" s="1"/>
  <c r="K71" i="43"/>
  <c r="K71" i="47"/>
  <c r="K71" i="42"/>
  <c r="K344" i="51" l="1"/>
  <c r="K352" i="51"/>
  <c r="K354" i="51"/>
  <c r="K345" i="51"/>
  <c r="K348" i="51"/>
  <c r="K346" i="51"/>
  <c r="K353" i="51"/>
  <c r="K350" i="51"/>
  <c r="K351" i="51"/>
  <c r="K347" i="51"/>
  <c r="K355" i="51"/>
  <c r="K227" i="33"/>
  <c r="K240" i="33"/>
  <c r="K244" i="33"/>
  <c r="K306" i="33"/>
  <c r="K243" i="33"/>
  <c r="K310" i="33"/>
  <c r="K300" i="33"/>
  <c r="K304" i="33"/>
  <c r="K242" i="33"/>
  <c r="K309" i="33"/>
  <c r="K305" i="33"/>
  <c r="K230" i="33"/>
  <c r="K302" i="33"/>
  <c r="K250" i="33"/>
  <c r="K247" i="33"/>
  <c r="K231" i="33"/>
  <c r="K245" i="33"/>
  <c r="K249" i="33"/>
  <c r="K303" i="33"/>
  <c r="K307" i="33"/>
  <c r="K308" i="33"/>
  <c r="K233" i="33"/>
  <c r="K101" i="33"/>
  <c r="K241" i="33"/>
  <c r="K301" i="33"/>
  <c r="K248" i="33"/>
  <c r="K246" i="33"/>
  <c r="K271" i="33"/>
  <c r="K278" i="33"/>
  <c r="K416" i="51"/>
  <c r="K70" i="42"/>
  <c r="K138" i="61"/>
  <c r="K152" i="61" s="1"/>
  <c r="K66" i="1"/>
  <c r="K67" i="1" s="1"/>
  <c r="K45" i="33" s="1"/>
  <c r="K101" i="1"/>
  <c r="K209" i="33" s="1"/>
  <c r="K116" i="1"/>
  <c r="K284" i="33" s="1"/>
  <c r="K269" i="33" s="1"/>
  <c r="K417" i="51"/>
  <c r="K139" i="61"/>
  <c r="K153" i="61" s="1"/>
  <c r="K70" i="43"/>
  <c r="K155" i="33"/>
  <c r="K86" i="1"/>
  <c r="K50" i="33" s="1"/>
  <c r="K228" i="33"/>
  <c r="K272" i="33"/>
  <c r="K280" i="33"/>
  <c r="K270" i="33"/>
  <c r="K229" i="33"/>
  <c r="K226" i="33"/>
  <c r="K144" i="61"/>
  <c r="K158" i="61" s="1"/>
  <c r="K70" i="47"/>
  <c r="K422" i="51"/>
  <c r="I9" i="59"/>
  <c r="J376" i="33"/>
  <c r="K235" i="33"/>
  <c r="K232" i="33"/>
  <c r="K225" i="33"/>
  <c r="K275" i="33"/>
  <c r="K276" i="33"/>
  <c r="K273" i="33"/>
  <c r="K277" i="33"/>
  <c r="K71" i="1"/>
  <c r="K234" i="33"/>
  <c r="K224" i="33" l="1"/>
  <c r="K135" i="61"/>
  <c r="K70" i="1"/>
  <c r="K5" i="59" s="1"/>
  <c r="K56" i="33"/>
  <c r="K413" i="51"/>
  <c r="K425" i="51" s="1"/>
  <c r="K184" i="33"/>
  <c r="K167" i="33"/>
  <c r="K239" i="33"/>
  <c r="K296" i="33"/>
  <c r="K299" i="33"/>
  <c r="K48" i="59"/>
  <c r="K281" i="33"/>
  <c r="K251" i="33" l="1"/>
  <c r="K236" i="33"/>
  <c r="K311" i="33"/>
  <c r="K107" i="33"/>
  <c r="K55" i="33"/>
  <c r="K55" i="59"/>
  <c r="L59" i="33"/>
  <c r="K185" i="33"/>
  <c r="K186" i="33"/>
  <c r="K113" i="33"/>
  <c r="K56" i="59"/>
  <c r="K103" i="61"/>
  <c r="K117" i="61" s="1"/>
  <c r="K57" i="33"/>
  <c r="K64" i="33"/>
  <c r="K147" i="61"/>
  <c r="K161" i="61" s="1"/>
  <c r="K149" i="61"/>
  <c r="K57" i="59" l="1"/>
  <c r="K119" i="33"/>
  <c r="K114" i="33"/>
  <c r="K106" i="33"/>
  <c r="M61" i="33"/>
  <c r="L60" i="33"/>
  <c r="K71" i="33"/>
  <c r="K61" i="59"/>
  <c r="K65" i="33"/>
  <c r="L84" i="33" l="1"/>
  <c r="K63" i="59"/>
  <c r="K70" i="33"/>
  <c r="M56" i="62" s="1"/>
  <c r="M59" i="59"/>
  <c r="N62" i="33"/>
  <c r="L4" i="56"/>
  <c r="L58" i="59"/>
  <c r="L9" i="55" l="1"/>
  <c r="L107" i="44" s="1"/>
  <c r="L106" i="44" s="1"/>
  <c r="L109" i="44" s="1"/>
  <c r="N60" i="59"/>
  <c r="L91" i="33"/>
  <c r="K81" i="45"/>
  <c r="K62" i="45" s="1"/>
  <c r="K63" i="45" s="1"/>
  <c r="M74" i="62" s="1"/>
  <c r="K81" i="44"/>
  <c r="K62" i="44" s="1"/>
  <c r="K63" i="44" s="1"/>
  <c r="M73" i="62" s="1"/>
  <c r="K62" i="59"/>
  <c r="K81" i="41"/>
  <c r="K62" i="41" s="1"/>
  <c r="K63" i="41" s="1"/>
  <c r="M69" i="62" s="1"/>
  <c r="K81" i="49"/>
  <c r="K62" i="49" s="1"/>
  <c r="K63" i="49" s="1"/>
  <c r="M78" i="62" s="1"/>
  <c r="K81" i="40"/>
  <c r="K62" i="40" s="1"/>
  <c r="K63" i="40" s="1"/>
  <c r="M72" i="62" s="1"/>
  <c r="K81" i="32"/>
  <c r="K62" i="32" s="1"/>
  <c r="K63" i="32" s="1"/>
  <c r="M68" i="62" s="1"/>
  <c r="K81" i="47"/>
  <c r="K62" i="47" s="1"/>
  <c r="K63" i="47" s="1"/>
  <c r="M76" i="62" s="1"/>
  <c r="K81" i="43"/>
  <c r="K62" i="43" s="1"/>
  <c r="K63" i="43" s="1"/>
  <c r="M71" i="62" s="1"/>
  <c r="K81" i="46"/>
  <c r="K62" i="46" s="1"/>
  <c r="K63" i="46" s="1"/>
  <c r="M75" i="62" s="1"/>
  <c r="K81" i="48"/>
  <c r="K62" i="48" s="1"/>
  <c r="K63" i="48" s="1"/>
  <c r="M77" i="62" s="1"/>
  <c r="K369" i="33"/>
  <c r="K3" i="56"/>
  <c r="K81" i="42"/>
  <c r="K62" i="42" s="1"/>
  <c r="K63" i="42" s="1"/>
  <c r="M70" i="62" s="1"/>
  <c r="K81" i="1"/>
  <c r="K62" i="1" s="1"/>
  <c r="K63" i="1" s="1"/>
  <c r="M67" i="62" s="1"/>
  <c r="L72" i="33"/>
  <c r="M79" i="62" l="1"/>
  <c r="L107" i="41"/>
  <c r="L106" i="41" s="1"/>
  <c r="L109" i="41" s="1"/>
  <c r="L107" i="42"/>
  <c r="L106" i="42" s="1"/>
  <c r="L109" i="42" s="1"/>
  <c r="L107" i="47"/>
  <c r="L106" i="47" s="1"/>
  <c r="L109" i="47" s="1"/>
  <c r="L107" i="48"/>
  <c r="L106" i="48" s="1"/>
  <c r="L109" i="48" s="1"/>
  <c r="L107" i="49"/>
  <c r="L106" i="49" s="1"/>
  <c r="L109" i="49" s="1"/>
  <c r="L107" i="32"/>
  <c r="L106" i="32" s="1"/>
  <c r="L109" i="32" s="1"/>
  <c r="L107" i="43"/>
  <c r="L106" i="43" s="1"/>
  <c r="L109" i="43" s="1"/>
  <c r="L107" i="40"/>
  <c r="L106" i="40" s="1"/>
  <c r="L109" i="40" s="1"/>
  <c r="L107" i="46"/>
  <c r="L106" i="46" s="1"/>
  <c r="L109" i="46" s="1"/>
  <c r="L107" i="1"/>
  <c r="L106" i="1" s="1"/>
  <c r="L8" i="55"/>
  <c r="L90" i="33" s="1"/>
  <c r="L107" i="45"/>
  <c r="L106" i="45" s="1"/>
  <c r="L109" i="45" s="1"/>
  <c r="K375" i="33"/>
  <c r="L64" i="59"/>
  <c r="K155" i="42"/>
  <c r="K64" i="42"/>
  <c r="K65" i="42" s="1"/>
  <c r="K64" i="46"/>
  <c r="K65" i="46" s="1"/>
  <c r="K155" i="46"/>
  <c r="K155" i="47"/>
  <c r="K64" i="47"/>
  <c r="K65" i="47" s="1"/>
  <c r="K64" i="40"/>
  <c r="K65" i="40" s="1"/>
  <c r="K155" i="40"/>
  <c r="K64" i="41"/>
  <c r="K65" i="41" s="1"/>
  <c r="K155" i="41"/>
  <c r="K155" i="44"/>
  <c r="K64" i="44"/>
  <c r="K65" i="44" s="1"/>
  <c r="K64" i="1"/>
  <c r="K155" i="1"/>
  <c r="K37" i="56"/>
  <c r="K38" i="56" s="1"/>
  <c r="K55" i="56"/>
  <c r="K56" i="56" s="1"/>
  <c r="K52" i="56" s="1"/>
  <c r="K47" i="56"/>
  <c r="K42" i="56"/>
  <c r="K43" i="56" s="1"/>
  <c r="L41" i="56" s="1"/>
  <c r="K64" i="48"/>
  <c r="K65" i="48" s="1"/>
  <c r="K155" i="48"/>
  <c r="K64" i="43"/>
  <c r="K65" i="43" s="1"/>
  <c r="K155" i="43"/>
  <c r="K155" i="32"/>
  <c r="K64" i="32"/>
  <c r="K65" i="32" s="1"/>
  <c r="K64" i="49"/>
  <c r="K65" i="49" s="1"/>
  <c r="K155" i="49"/>
  <c r="K155" i="45"/>
  <c r="K64" i="45"/>
  <c r="K65" i="45" s="1"/>
  <c r="L97" i="33" l="1"/>
  <c r="L83" i="33"/>
  <c r="K14" i="61"/>
  <c r="K28" i="61" s="1"/>
  <c r="K68" i="49"/>
  <c r="K7" i="61"/>
  <c r="K21" i="61" s="1"/>
  <c r="K68" i="43"/>
  <c r="K13" i="61"/>
  <c r="K27" i="61" s="1"/>
  <c r="K68" i="48"/>
  <c r="K49" i="56"/>
  <c r="L46" i="56"/>
  <c r="K60" i="56"/>
  <c r="K133" i="33" s="1"/>
  <c r="K59" i="56"/>
  <c r="K59" i="1"/>
  <c r="K65" i="1"/>
  <c r="K5" i="61"/>
  <c r="K19" i="61" s="1"/>
  <c r="K68" i="41"/>
  <c r="K8" i="61"/>
  <c r="K22" i="61" s="1"/>
  <c r="K68" i="40"/>
  <c r="K11" i="61"/>
  <c r="K25" i="61" s="1"/>
  <c r="K68" i="46"/>
  <c r="L109" i="1"/>
  <c r="L96" i="33"/>
  <c r="K10" i="61"/>
  <c r="K24" i="61" s="1"/>
  <c r="K68" i="45"/>
  <c r="K4" i="61"/>
  <c r="K18" i="61" s="1"/>
  <c r="K68" i="32"/>
  <c r="K9" i="61"/>
  <c r="K23" i="61" s="1"/>
  <c r="K68" i="44"/>
  <c r="K12" i="61"/>
  <c r="K26" i="61" s="1"/>
  <c r="K68" i="47"/>
  <c r="K6" i="61"/>
  <c r="K20" i="61" s="1"/>
  <c r="K68" i="42"/>
  <c r="L104" i="33" l="1"/>
  <c r="K48" i="56"/>
  <c r="K139" i="42"/>
  <c r="K73" i="42"/>
  <c r="L74" i="42" s="1"/>
  <c r="K139" i="47"/>
  <c r="K73" i="47"/>
  <c r="L74" i="47" s="1"/>
  <c r="K139" i="44"/>
  <c r="K73" i="44"/>
  <c r="L74" i="44" s="1"/>
  <c r="K73" i="32"/>
  <c r="L74" i="32" s="1"/>
  <c r="K139" i="32"/>
  <c r="K73" i="45"/>
  <c r="L74" i="45" s="1"/>
  <c r="K139" i="45"/>
  <c r="K139" i="46"/>
  <c r="K73" i="46"/>
  <c r="L74" i="46" s="1"/>
  <c r="K73" i="40"/>
  <c r="L74" i="40" s="1"/>
  <c r="K139" i="40"/>
  <c r="N136" i="51" s="1"/>
  <c r="K73" i="41"/>
  <c r="L74" i="41" s="1"/>
  <c r="K139" i="41"/>
  <c r="K68" i="1"/>
  <c r="K43" i="33"/>
  <c r="K3" i="61"/>
  <c r="K61" i="56"/>
  <c r="K132" i="33"/>
  <c r="K73" i="48"/>
  <c r="L74" i="48" s="1"/>
  <c r="K139" i="48"/>
  <c r="K139" i="43"/>
  <c r="K73" i="43"/>
  <c r="L74" i="43" s="1"/>
  <c r="K73" i="49"/>
  <c r="L74" i="49" s="1"/>
  <c r="K139" i="49"/>
  <c r="K84" i="45" l="1"/>
  <c r="K88" i="45" s="1"/>
  <c r="K84" i="41"/>
  <c r="K88" i="41" s="1"/>
  <c r="K84" i="32"/>
  <c r="K353" i="33" s="1"/>
  <c r="K84" i="40"/>
  <c r="K87" i="40" s="1"/>
  <c r="K75" i="59"/>
  <c r="K84" i="49"/>
  <c r="K87" i="49" s="1"/>
  <c r="K84" i="48"/>
  <c r="K362" i="33" s="1"/>
  <c r="K84" i="47"/>
  <c r="K88" i="47" s="1"/>
  <c r="K84" i="46"/>
  <c r="K360" i="33" s="1"/>
  <c r="K84" i="42"/>
  <c r="K87" i="42" s="1"/>
  <c r="L61" i="49"/>
  <c r="CC60" i="57" s="1"/>
  <c r="L85" i="49"/>
  <c r="L287" i="51"/>
  <c r="L61" i="43"/>
  <c r="CC53" i="57" s="1"/>
  <c r="L85" i="43"/>
  <c r="L280" i="51"/>
  <c r="L286" i="51"/>
  <c r="L61" i="48"/>
  <c r="CC59" i="57" s="1"/>
  <c r="L85" i="48"/>
  <c r="K62" i="56"/>
  <c r="K135" i="33" s="1"/>
  <c r="K134" i="33"/>
  <c r="K38" i="33"/>
  <c r="K40" i="33"/>
  <c r="K42" i="33"/>
  <c r="M53" i="62" s="1"/>
  <c r="K44" i="33"/>
  <c r="L85" i="41"/>
  <c r="L278" i="51"/>
  <c r="L61" i="41"/>
  <c r="CC51" i="57" s="1"/>
  <c r="L85" i="32"/>
  <c r="L61" i="32"/>
  <c r="CC50" i="57" s="1"/>
  <c r="L277" i="51"/>
  <c r="L85" i="44"/>
  <c r="L282" i="51"/>
  <c r="L61" i="44"/>
  <c r="CC55" i="57" s="1"/>
  <c r="L85" i="42"/>
  <c r="L61" i="42"/>
  <c r="CC52" i="57" s="1"/>
  <c r="L279" i="51"/>
  <c r="K15" i="61"/>
  <c r="K29" i="61" s="1"/>
  <c r="K17" i="61"/>
  <c r="K139" i="1"/>
  <c r="N135" i="51" s="1"/>
  <c r="K73" i="1"/>
  <c r="L74" i="1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 i="47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i="61" s="1"/>
  <c r="K88" i="40"/>
  <c r="J129" i="40" s="1"/>
  <c r="K357" i="33"/>
  <c r="K88" i="46"/>
  <c r="K403" i="33" s="1"/>
  <c r="K88" i="48"/>
  <c r="K130" i="48" s="1"/>
  <c r="K84" i="1"/>
  <c r="K87" i="1" s="1"/>
  <c r="K87" i="46"/>
  <c r="K87" i="48"/>
  <c r="K49" i="59"/>
  <c r="K47" i="59"/>
  <c r="K76" i="59"/>
  <c r="K88" i="42"/>
  <c r="K207" i="51" s="1"/>
  <c r="K223" i="51" s="1"/>
  <c r="K87" i="47"/>
  <c r="K355" i="33"/>
  <c r="K361" i="33"/>
  <c r="K363" i="33"/>
  <c r="K88" i="49"/>
  <c r="K58" i="61" s="1"/>
  <c r="K72" i="61" s="1"/>
  <c r="K88" i="43"/>
  <c r="K87" i="43"/>
  <c r="K356" i="33"/>
  <c r="K90" i="45"/>
  <c r="K130" i="45"/>
  <c r="K402" i="33"/>
  <c r="K54" i="61"/>
  <c r="K68" i="61" s="1"/>
  <c r="K132" i="45"/>
  <c r="K133" i="45" s="1"/>
  <c r="K134" i="45" s="1"/>
  <c r="K211" i="51"/>
  <c r="K227" i="51" s="1"/>
  <c r="J129" i="45"/>
  <c r="L78" i="40"/>
  <c r="L77" i="40"/>
  <c r="L112" i="40"/>
  <c r="L128" i="40"/>
  <c r="L85" i="1"/>
  <c r="L49" i="33" s="1"/>
  <c r="L276" i="51"/>
  <c r="L61" i="1"/>
  <c r="CC49" i="57" s="1"/>
  <c r="CC61" i="57" s="1"/>
  <c r="K132" i="47"/>
  <c r="K133" i="47" s="1"/>
  <c r="K134" i="47" s="1"/>
  <c r="K213" i="51"/>
  <c r="K229" i="51" s="1"/>
  <c r="K90" i="47"/>
  <c r="K404" i="33"/>
  <c r="K130" i="47"/>
  <c r="K56" i="61"/>
  <c r="K70" i="61" s="1"/>
  <c r="J129" i="47"/>
  <c r="L112" i="44"/>
  <c r="L78" i="44"/>
  <c r="L77" i="44"/>
  <c r="L128" i="44"/>
  <c r="L128" i="32"/>
  <c r="L112" i="32"/>
  <c r="L78" i="32"/>
  <c r="L77" i="32"/>
  <c r="L78" i="41"/>
  <c r="L77" i="41"/>
  <c r="L128" i="41"/>
  <c r="L112" i="41"/>
  <c r="J129" i="41"/>
  <c r="K90" i="41"/>
  <c r="K49" i="61"/>
  <c r="K63" i="61" s="1"/>
  <c r="K130" i="41"/>
  <c r="K206" i="51"/>
  <c r="K222" i="51" s="1"/>
  <c r="K132" i="41"/>
  <c r="K133" i="41" s="1"/>
  <c r="K134" i="41" s="1"/>
  <c r="K397" i="33"/>
  <c r="L112" i="43"/>
  <c r="L77" i="43"/>
  <c r="L78" i="43"/>
  <c r="L128" i="43"/>
  <c r="K87" i="44"/>
  <c r="K88" i="44"/>
  <c r="K358" i="33"/>
  <c r="L77" i="47"/>
  <c r="L128" i="47"/>
  <c r="L78" i="47"/>
  <c r="L112" i="47"/>
  <c r="L112" i="45"/>
  <c r="L128" i="45"/>
  <c r="L77" i="45"/>
  <c r="L78" i="45"/>
  <c r="L78" i="46"/>
  <c r="L128" i="46"/>
  <c r="L112" i="46"/>
  <c r="L77" i="46"/>
  <c r="L112" i="42"/>
  <c r="L128" i="42"/>
  <c r="L77" i="42"/>
  <c r="L78" i="42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 i="48"/>
  <c r="L77" i="48"/>
  <c r="L78" i="48"/>
  <c r="L78" i="49"/>
  <c r="L77" i="49"/>
  <c r="L112" i="49"/>
  <c r="L128" i="49"/>
  <c r="K90" i="32" l="1"/>
  <c r="K91" i="32" s="1"/>
  <c r="K130" i="40"/>
  <c r="K396" i="33"/>
  <c r="K130" i="32"/>
  <c r="J129" i="32"/>
  <c r="J131" i="32" s="1"/>
  <c r="K132" i="32"/>
  <c r="K133" i="32" s="1"/>
  <c r="K134" i="32" s="1"/>
  <c r="J79" i="32" s="1"/>
  <c r="K148" i="32" s="1"/>
  <c r="K324" i="33" s="1"/>
  <c r="K205" i="51"/>
  <c r="K221" i="51" s="1"/>
  <c r="K132" i="40"/>
  <c r="K133" i="40" s="1"/>
  <c r="K134" i="40" s="1"/>
  <c r="J79" i="40" s="1"/>
  <c r="K148" i="40" s="1"/>
  <c r="K328" i="33" s="1"/>
  <c r="K90" i="40"/>
  <c r="K91" i="40" s="1"/>
  <c r="K209" i="51"/>
  <c r="K225" i="51" s="1"/>
  <c r="K215" i="51"/>
  <c r="K231" i="51" s="1"/>
  <c r="K52" i="61"/>
  <c r="K66" i="61" s="1"/>
  <c r="K400" i="33"/>
  <c r="K90" i="48"/>
  <c r="K91" i="48" s="1"/>
  <c r="K57" i="61"/>
  <c r="K71" i="61" s="1"/>
  <c r="J129" i="48"/>
  <c r="J137" i="48" s="1"/>
  <c r="K214" i="51"/>
  <c r="K230" i="51" s="1"/>
  <c r="K55" i="61"/>
  <c r="K69" i="61" s="1"/>
  <c r="K90" i="46"/>
  <c r="K93" i="46" s="1"/>
  <c r="K94" i="46" s="1"/>
  <c r="M46" i="62" s="1"/>
  <c r="K130" i="46"/>
  <c r="K212" i="51"/>
  <c r="K228" i="51" s="1"/>
  <c r="K132" i="46"/>
  <c r="K133" i="46" s="1"/>
  <c r="K134" i="46" s="1"/>
  <c r="K136" i="46" s="1"/>
  <c r="J129" i="46"/>
  <c r="J137" i="46" s="1"/>
  <c r="K132" i="48"/>
  <c r="K133" i="48" s="1"/>
  <c r="K134" i="48" s="1"/>
  <c r="J79" i="48" s="1"/>
  <c r="K148" i="48" s="1"/>
  <c r="K333" i="33" s="1"/>
  <c r="K405" i="33"/>
  <c r="K352" i="33"/>
  <c r="K364" i="33" s="1"/>
  <c r="K48" i="33"/>
  <c r="K50" i="59" s="1"/>
  <c r="K398" i="33"/>
  <c r="K88" i="1"/>
  <c r="K47" i="61" s="1"/>
  <c r="K61" i="61" s="1"/>
  <c r="L51" i="59"/>
  <c r="K406" i="33"/>
  <c r="K132" i="49"/>
  <c r="K133" i="49" s="1"/>
  <c r="K134" i="49" s="1"/>
  <c r="J79" i="49" s="1"/>
  <c r="K148" i="49" s="1"/>
  <c r="K334" i="33" s="1"/>
  <c r="K90" i="49"/>
  <c r="K91" i="49" s="1"/>
  <c r="K130" i="49"/>
  <c r="J129" i="49"/>
  <c r="J137" i="49" s="1"/>
  <c r="K132" i="42"/>
  <c r="K133" i="42" s="1"/>
  <c r="K134" i="42" s="1"/>
  <c r="K136" i="42" s="1"/>
  <c r="J129" i="42"/>
  <c r="J137" i="42" s="1"/>
  <c r="K50" i="61"/>
  <c r="K64" i="61" s="1"/>
  <c r="K90" i="42"/>
  <c r="K91" i="42" s="1"/>
  <c r="K130" i="42"/>
  <c r="L119" i="49"/>
  <c r="L114" i="49"/>
  <c r="L103" i="49" s="1"/>
  <c r="N19" i="62" s="1"/>
  <c r="L114" i="48"/>
  <c r="L103" i="48" s="1"/>
  <c r="N18" i="62" s="1"/>
  <c r="L119" i="48"/>
  <c r="L119" i="42"/>
  <c r="L114" i="42"/>
  <c r="L103" i="42" s="1"/>
  <c r="N11" i="62" s="1"/>
  <c r="L119" i="45"/>
  <c r="L114" i="45"/>
  <c r="L103" i="45" s="1"/>
  <c r="N15" i="62" s="1"/>
  <c r="K210" i="51"/>
  <c r="K226" i="51" s="1"/>
  <c r="J129" i="44"/>
  <c r="K401" i="33"/>
  <c r="K53" i="61"/>
  <c r="K67" i="61" s="1"/>
  <c r="K90" i="44"/>
  <c r="K132" i="44"/>
  <c r="K133" i="44" s="1"/>
  <c r="K134" i="44" s="1"/>
  <c r="K130" i="44"/>
  <c r="J131" i="41"/>
  <c r="J137" i="41"/>
  <c r="L114" i="32"/>
  <c r="L103" i="32" s="1"/>
  <c r="N9" i="62" s="1"/>
  <c r="L119" i="32"/>
  <c r="L114" i="44"/>
  <c r="L103" i="44" s="1"/>
  <c r="N14" i="62" s="1"/>
  <c r="L119" i="44"/>
  <c r="L128" i="1"/>
  <c r="L77" i="1"/>
  <c r="L39" i="33"/>
  <c r="N62" i="62" s="1"/>
  <c r="L112" i="1"/>
  <c r="L78" i="1"/>
  <c r="J137" i="40"/>
  <c r="J131" i="40"/>
  <c r="K132" i="43"/>
  <c r="K133" i="43" s="1"/>
  <c r="K134" i="43" s="1"/>
  <c r="K51" i="61"/>
  <c r="K65" i="61" s="1"/>
  <c r="K399" i="33"/>
  <c r="J129" i="43"/>
  <c r="K130" i="43"/>
  <c r="K90" i="43"/>
  <c r="K208" i="51"/>
  <c r="K224" i="51" s="1"/>
  <c r="K51" i="33"/>
  <c r="L119" i="46"/>
  <c r="L114" i="46"/>
  <c r="L103" i="46" s="1"/>
  <c r="N16" i="62" s="1"/>
  <c r="L114" i="47"/>
  <c r="L103" i="47" s="1"/>
  <c r="N17" i="62" s="1"/>
  <c r="L119" i="47"/>
  <c r="L114" i="43"/>
  <c r="L103" i="43" s="1"/>
  <c r="N12" i="62" s="1"/>
  <c r="L119" i="43"/>
  <c r="J79" i="41"/>
  <c r="K148" i="41" s="1"/>
  <c r="K325" i="33" s="1"/>
  <c r="K136" i="41"/>
  <c r="K91" i="41"/>
  <c r="K93" i="41"/>
  <c r="K94" i="41" s="1"/>
  <c r="M40" i="62" s="1"/>
  <c r="L114" i="41"/>
  <c r="L103" i="41" s="1"/>
  <c r="N10" i="62" s="1"/>
  <c r="L119" i="41"/>
  <c r="J137" i="47"/>
  <c r="J131" i="47"/>
  <c r="K93" i="47"/>
  <c r="K94" i="47" s="1"/>
  <c r="M47" i="62" s="1"/>
  <c r="K91" i="47"/>
  <c r="K136" i="47"/>
  <c r="J79" i="47"/>
  <c r="K148" i="47" s="1"/>
  <c r="K332" i="33" s="1"/>
  <c r="L288" i="51"/>
  <c r="L290" i="51" s="1"/>
  <c r="L119" i="40"/>
  <c r="L114" i="40"/>
  <c r="L103" i="40" s="1"/>
  <c r="N13" i="62" s="1"/>
  <c r="J131" i="45"/>
  <c r="J137" i="45"/>
  <c r="K136" i="45"/>
  <c r="J79" i="45"/>
  <c r="K148" i="45" s="1"/>
  <c r="K330" i="33" s="1"/>
  <c r="K91" i="45"/>
  <c r="K93" i="45"/>
  <c r="K94" i="45" s="1"/>
  <c r="M45" i="62" s="1"/>
  <c r="J131" i="46" l="1"/>
  <c r="J140" i="46" s="1"/>
  <c r="K93" i="32"/>
  <c r="K94" i="32" s="1"/>
  <c r="M39" i="62" s="1"/>
  <c r="K93" i="48"/>
  <c r="K94" i="48" s="1"/>
  <c r="M48" i="62" s="1"/>
  <c r="K93" i="49"/>
  <c r="K94" i="49" s="1"/>
  <c r="M49" i="62" s="1"/>
  <c r="K93" i="42"/>
  <c r="K94" i="42" s="1"/>
  <c r="M41" i="62" s="1"/>
  <c r="K204" i="51"/>
  <c r="K220" i="51" s="1"/>
  <c r="J137" i="32"/>
  <c r="K136" i="32"/>
  <c r="K93" i="40"/>
  <c r="K94" i="40" s="1"/>
  <c r="M43" i="62" s="1"/>
  <c r="K136" i="40"/>
  <c r="K71" i="59"/>
  <c r="J131" i="48"/>
  <c r="I141" i="48" s="1"/>
  <c r="K136" i="48"/>
  <c r="K91" i="46"/>
  <c r="J79" i="46"/>
  <c r="K148" i="46" s="1"/>
  <c r="K331" i="33" s="1"/>
  <c r="K344" i="33" s="1"/>
  <c r="K59" i="61"/>
  <c r="K73" i="61" s="1"/>
  <c r="K132" i="1"/>
  <c r="K133" i="1" s="1"/>
  <c r="K134" i="1" s="1"/>
  <c r="K136" i="1" s="1"/>
  <c r="K87" i="33"/>
  <c r="K52" i="33"/>
  <c r="K53" i="59" s="1"/>
  <c r="K395" i="33"/>
  <c r="K409" i="33" s="1"/>
  <c r="K130" i="1"/>
  <c r="K53" i="33"/>
  <c r="K54" i="59" s="1"/>
  <c r="K90" i="1"/>
  <c r="K93" i="1" s="1"/>
  <c r="K94" i="1" s="1"/>
  <c r="M38" i="62" s="1"/>
  <c r="J129" i="1"/>
  <c r="J131" i="1" s="1"/>
  <c r="J131" i="49"/>
  <c r="J140" i="49" s="1"/>
  <c r="J131" i="42"/>
  <c r="I141" i="42" s="1"/>
  <c r="K136" i="49"/>
  <c r="K343" i="33"/>
  <c r="K338" i="33"/>
  <c r="K341" i="33"/>
  <c r="K345" i="33"/>
  <c r="K337" i="33"/>
  <c r="K346" i="33"/>
  <c r="K52" i="59"/>
  <c r="K347" i="33"/>
  <c r="L102" i="40"/>
  <c r="L71" i="40" s="1"/>
  <c r="L102" i="43"/>
  <c r="L102" i="47"/>
  <c r="L71" i="47" s="1"/>
  <c r="L102" i="44"/>
  <c r="L71" i="44" s="1"/>
  <c r="L102" i="48"/>
  <c r="L102" i="46"/>
  <c r="L71" i="46" s="1"/>
  <c r="L102" i="45"/>
  <c r="L71" i="45" s="1"/>
  <c r="L102" i="42"/>
  <c r="L71" i="42" s="1"/>
  <c r="L102" i="49"/>
  <c r="J79" i="42"/>
  <c r="K148" i="42" s="1"/>
  <c r="K326" i="33" s="1"/>
  <c r="L102" i="41"/>
  <c r="L102" i="32"/>
  <c r="L71" i="32" s="1"/>
  <c r="I141" i="45"/>
  <c r="J140" i="45"/>
  <c r="J140" i="47"/>
  <c r="I141" i="47"/>
  <c r="L121" i="41"/>
  <c r="L124" i="41"/>
  <c r="L115" i="41"/>
  <c r="L256" i="33" s="1"/>
  <c r="L124" i="43"/>
  <c r="L121" i="43"/>
  <c r="L115" i="47"/>
  <c r="L263" i="33" s="1"/>
  <c r="K93" i="43"/>
  <c r="K94" i="43" s="1"/>
  <c r="M42" i="62" s="1"/>
  <c r="K91" i="43"/>
  <c r="J131" i="43"/>
  <c r="J137" i="43"/>
  <c r="M133" i="51"/>
  <c r="J72" i="59"/>
  <c r="I141" i="40"/>
  <c r="J140" i="40"/>
  <c r="L119" i="1"/>
  <c r="L114" i="1"/>
  <c r="L103" i="1" s="1"/>
  <c r="N8" i="62" s="1"/>
  <c r="L115" i="44"/>
  <c r="L260" i="33" s="1"/>
  <c r="L121" i="32"/>
  <c r="L124" i="32"/>
  <c r="K91" i="44"/>
  <c r="K93" i="44"/>
  <c r="K94" i="44" s="1"/>
  <c r="M44" i="62" s="1"/>
  <c r="L115" i="45"/>
  <c r="L261" i="33" s="1"/>
  <c r="L115" i="42"/>
  <c r="L257" i="33" s="1"/>
  <c r="L121" i="42"/>
  <c r="L124" i="42"/>
  <c r="L121" i="48"/>
  <c r="L124" i="48"/>
  <c r="L124" i="49"/>
  <c r="L121" i="49"/>
  <c r="L115" i="40"/>
  <c r="L259" i="33" s="1"/>
  <c r="L121" i="40"/>
  <c r="L124" i="40"/>
  <c r="L299" i="51"/>
  <c r="L300" i="51"/>
  <c r="L296" i="51"/>
  <c r="L293" i="51"/>
  <c r="L294" i="51"/>
  <c r="L297" i="51"/>
  <c r="L295" i="51"/>
  <c r="L291" i="51"/>
  <c r="L301" i="51"/>
  <c r="L298" i="51"/>
  <c r="L292" i="51"/>
  <c r="L115" i="43"/>
  <c r="L258" i="33" s="1"/>
  <c r="L121" i="47"/>
  <c r="L124" i="47"/>
  <c r="L115" i="46"/>
  <c r="L262" i="33" s="1"/>
  <c r="L124" i="46"/>
  <c r="L121" i="46"/>
  <c r="K136" i="43"/>
  <c r="J79" i="43"/>
  <c r="K148" i="43" s="1"/>
  <c r="K327" i="33" s="1"/>
  <c r="L121" i="44"/>
  <c r="L124" i="44"/>
  <c r="L115" i="32"/>
  <c r="L255" i="33" s="1"/>
  <c r="I141" i="32"/>
  <c r="J140" i="32"/>
  <c r="I141" i="41"/>
  <c r="J140" i="41"/>
  <c r="J79" i="44"/>
  <c r="K148" i="44" s="1"/>
  <c r="K329" i="33" s="1"/>
  <c r="K136" i="44"/>
  <c r="J131" i="44"/>
  <c r="J137" i="44"/>
  <c r="L121" i="45"/>
  <c r="L124" i="45"/>
  <c r="L115" i="48"/>
  <c r="L264" i="33" s="1"/>
  <c r="L115" i="49"/>
  <c r="L265" i="33" s="1"/>
  <c r="M50" i="62" l="1"/>
  <c r="I141" i="46"/>
  <c r="K411" i="33"/>
  <c r="K81" i="59" s="1"/>
  <c r="K69" i="59"/>
  <c r="J140" i="48"/>
  <c r="J137" i="1"/>
  <c r="K410" i="33"/>
  <c r="K80" i="59" s="1"/>
  <c r="K408" i="33"/>
  <c r="K78" i="59" s="1"/>
  <c r="K91" i="1"/>
  <c r="I141" i="49"/>
  <c r="J79" i="1"/>
  <c r="K148" i="1" s="1"/>
  <c r="K323" i="33" s="1"/>
  <c r="K336" i="33" s="1"/>
  <c r="J140" i="42"/>
  <c r="K342" i="33"/>
  <c r="K340" i="33"/>
  <c r="K79" i="59"/>
  <c r="K339" i="33"/>
  <c r="L102" i="1"/>
  <c r="L71" i="1" s="1"/>
  <c r="L305" i="51"/>
  <c r="L309" i="51" s="1"/>
  <c r="L70" i="32"/>
  <c r="L414" i="51"/>
  <c r="L136" i="61"/>
  <c r="L150" i="61" s="1"/>
  <c r="C164" i="61" s="1"/>
  <c r="L101" i="48"/>
  <c r="L219" i="33" s="1"/>
  <c r="L66" i="48"/>
  <c r="L67" i="48" s="1"/>
  <c r="L116" i="48"/>
  <c r="L294" i="33" s="1"/>
  <c r="M134" i="51"/>
  <c r="I141" i="44"/>
  <c r="J140" i="44"/>
  <c r="L141" i="61"/>
  <c r="L155" i="61" s="1"/>
  <c r="C169" i="61" s="1"/>
  <c r="L70" i="44"/>
  <c r="L419" i="51"/>
  <c r="L163" i="33"/>
  <c r="L86" i="46"/>
  <c r="L422" i="51"/>
  <c r="L144" i="61"/>
  <c r="L158" i="61" s="1"/>
  <c r="C172" i="61" s="1"/>
  <c r="L70" i="47"/>
  <c r="L101" i="43"/>
  <c r="L213" i="33" s="1"/>
  <c r="L66" i="43"/>
  <c r="L67" i="43" s="1"/>
  <c r="L116" i="43"/>
  <c r="L288" i="33" s="1"/>
  <c r="L70" i="40"/>
  <c r="L418" i="51"/>
  <c r="L140" i="61"/>
  <c r="L154" i="61" s="1"/>
  <c r="C168" i="61" s="1"/>
  <c r="L66" i="40"/>
  <c r="L67" i="40" s="1"/>
  <c r="L101" i="40"/>
  <c r="L214" i="33" s="1"/>
  <c r="L116" i="40"/>
  <c r="L289" i="33" s="1"/>
  <c r="L86" i="48"/>
  <c r="L165" i="33"/>
  <c r="L70" i="42"/>
  <c r="L416" i="51"/>
  <c r="L138" i="61"/>
  <c r="L152" i="61" s="1"/>
  <c r="C166" i="61" s="1"/>
  <c r="L66" i="42"/>
  <c r="L67" i="42" s="1"/>
  <c r="L101" i="42"/>
  <c r="L212" i="33" s="1"/>
  <c r="L116" i="42"/>
  <c r="L287" i="33" s="1"/>
  <c r="L272" i="33" s="1"/>
  <c r="L101" i="45"/>
  <c r="L216" i="33" s="1"/>
  <c r="L66" i="45"/>
  <c r="L67" i="45" s="1"/>
  <c r="L116" i="45"/>
  <c r="L291" i="33" s="1"/>
  <c r="L156" i="33"/>
  <c r="L86" i="32"/>
  <c r="L206" i="33"/>
  <c r="L115" i="1"/>
  <c r="L254" i="33" s="1"/>
  <c r="I141" i="43"/>
  <c r="J140" i="43"/>
  <c r="L66" i="41"/>
  <c r="L67" i="41" s="1"/>
  <c r="L101" i="41"/>
  <c r="L211" i="33" s="1"/>
  <c r="L116" i="41"/>
  <c r="L286" i="33" s="1"/>
  <c r="L271" i="33" s="1"/>
  <c r="L71" i="43"/>
  <c r="L71" i="41"/>
  <c r="L304" i="51"/>
  <c r="L66" i="49"/>
  <c r="L67" i="49" s="1"/>
  <c r="L101" i="49"/>
  <c r="L220" i="33" s="1"/>
  <c r="L116" i="49"/>
  <c r="L295" i="33" s="1"/>
  <c r="L280" i="33" s="1"/>
  <c r="L162" i="33"/>
  <c r="L86" i="45"/>
  <c r="L70" i="45"/>
  <c r="L142" i="61"/>
  <c r="L156" i="61" s="1"/>
  <c r="C170" i="61" s="1"/>
  <c r="L420" i="51"/>
  <c r="L101" i="32"/>
  <c r="L210" i="33" s="1"/>
  <c r="L66" i="32"/>
  <c r="L67" i="32" s="1"/>
  <c r="L116" i="32"/>
  <c r="L285" i="33" s="1"/>
  <c r="L86" i="44"/>
  <c r="L161" i="33"/>
  <c r="M132" i="51"/>
  <c r="I141" i="1"/>
  <c r="J70" i="59"/>
  <c r="J140" i="1"/>
  <c r="L421" i="51"/>
  <c r="L70" i="46"/>
  <c r="L143" i="61"/>
  <c r="L157" i="61" s="1"/>
  <c r="C171" i="61" s="1"/>
  <c r="L66" i="46"/>
  <c r="L67" i="46" s="1"/>
  <c r="L101" i="46"/>
  <c r="L217" i="33" s="1"/>
  <c r="L116" i="46"/>
  <c r="L292" i="33" s="1"/>
  <c r="L86" i="47"/>
  <c r="L164" i="33"/>
  <c r="L86" i="40"/>
  <c r="L160" i="33"/>
  <c r="L166" i="33"/>
  <c r="L86" i="49"/>
  <c r="L158" i="33"/>
  <c r="L86" i="42"/>
  <c r="L101" i="44"/>
  <c r="L215" i="33" s="1"/>
  <c r="L66" i="44"/>
  <c r="L67" i="44" s="1"/>
  <c r="L116" i="44"/>
  <c r="L290" i="33" s="1"/>
  <c r="L124" i="1"/>
  <c r="L121" i="1"/>
  <c r="L124" i="33" s="1"/>
  <c r="L66" i="47"/>
  <c r="L67" i="47" s="1"/>
  <c r="L101" i="47"/>
  <c r="L218" i="33" s="1"/>
  <c r="L116" i="47"/>
  <c r="L293" i="33" s="1"/>
  <c r="L159" i="33"/>
  <c r="L86" i="43"/>
  <c r="L157" i="33"/>
  <c r="L86" i="41"/>
  <c r="L71" i="49"/>
  <c r="L71" i="48"/>
  <c r="K366" i="33" l="1"/>
  <c r="J9" i="59" s="1"/>
  <c r="L308" i="33"/>
  <c r="L305" i="33"/>
  <c r="L242" i="33"/>
  <c r="L250" i="33"/>
  <c r="L232" i="33"/>
  <c r="L246" i="33"/>
  <c r="L306" i="33"/>
  <c r="L247" i="33"/>
  <c r="L241" i="33"/>
  <c r="L243" i="33"/>
  <c r="L233" i="33"/>
  <c r="L101" i="33"/>
  <c r="L244" i="33"/>
  <c r="L248" i="33"/>
  <c r="L307" i="33"/>
  <c r="L245" i="33"/>
  <c r="L300" i="33"/>
  <c r="L225" i="33"/>
  <c r="L310" i="33"/>
  <c r="L301" i="33"/>
  <c r="L240" i="33"/>
  <c r="L302" i="33"/>
  <c r="L249" i="33"/>
  <c r="L304" i="33"/>
  <c r="L303" i="33"/>
  <c r="L309" i="33"/>
  <c r="L276" i="33"/>
  <c r="L273" i="33"/>
  <c r="L274" i="33"/>
  <c r="L279" i="33"/>
  <c r="L230" i="33"/>
  <c r="L70" i="1"/>
  <c r="L413" i="51"/>
  <c r="L56" i="33"/>
  <c r="L135" i="61"/>
  <c r="L308" i="51"/>
  <c r="L310" i="51" s="1"/>
  <c r="L306" i="51"/>
  <c r="L415" i="51"/>
  <c r="L70" i="41"/>
  <c r="L137" i="61"/>
  <c r="L151" i="61" s="1"/>
  <c r="C165" i="61" s="1"/>
  <c r="L235" i="33"/>
  <c r="L278" i="33"/>
  <c r="L275" i="33"/>
  <c r="L270" i="33"/>
  <c r="L231" i="33"/>
  <c r="L227" i="33"/>
  <c r="L229" i="33"/>
  <c r="L70" i="48"/>
  <c r="L145" i="61"/>
  <c r="L159" i="61" s="1"/>
  <c r="C173" i="61" s="1"/>
  <c r="L423" i="51"/>
  <c r="L146" i="61"/>
  <c r="L160" i="61" s="1"/>
  <c r="C174" i="61" s="1"/>
  <c r="L70" i="49"/>
  <c r="L424" i="51"/>
  <c r="L86" i="1"/>
  <c r="L50" i="33" s="1"/>
  <c r="L155" i="33"/>
  <c r="L70" i="43"/>
  <c r="L139" i="61"/>
  <c r="L153" i="61" s="1"/>
  <c r="C167" i="61" s="1"/>
  <c r="L417" i="51"/>
  <c r="L101" i="1"/>
  <c r="L209" i="33" s="1"/>
  <c r="L66" i="1"/>
  <c r="L67" i="1" s="1"/>
  <c r="L45" i="33" s="1"/>
  <c r="L116" i="1"/>
  <c r="L284" i="33" s="1"/>
  <c r="L277" i="33"/>
  <c r="L226" i="33"/>
  <c r="L228" i="33"/>
  <c r="L234" i="33"/>
  <c r="K376" i="33" l="1"/>
  <c r="L224" i="33"/>
  <c r="L48" i="59"/>
  <c r="L348" i="51"/>
  <c r="L354" i="51"/>
  <c r="L349" i="51"/>
  <c r="L351" i="51"/>
  <c r="L355" i="51"/>
  <c r="L345" i="51"/>
  <c r="L353" i="51"/>
  <c r="L344" i="51"/>
  <c r="L347" i="51"/>
  <c r="L352" i="51"/>
  <c r="L350" i="51"/>
  <c r="L346" i="51"/>
  <c r="L57" i="33"/>
  <c r="L56" i="59"/>
  <c r="L103" i="61"/>
  <c r="L117" i="61" s="1"/>
  <c r="C131" i="61" s="1"/>
  <c r="L64" i="33"/>
  <c r="L5" i="59"/>
  <c r="L299" i="33"/>
  <c r="L296" i="33"/>
  <c r="L184" i="33"/>
  <c r="L239" i="33"/>
  <c r="L167" i="33"/>
  <c r="L147" i="61"/>
  <c r="L161" i="61" s="1"/>
  <c r="C175" i="61" s="1"/>
  <c r="L149" i="61"/>
  <c r="C163" i="61" s="1"/>
  <c r="L269" i="33"/>
  <c r="L425" i="51"/>
  <c r="L281" i="33" l="1"/>
  <c r="L311" i="33"/>
  <c r="L251" i="33"/>
  <c r="L57" i="59"/>
  <c r="L236" i="33"/>
  <c r="L55" i="33"/>
  <c r="L55" i="59"/>
  <c r="M59" i="33"/>
  <c r="L186" i="33"/>
  <c r="L113" i="33"/>
  <c r="L185" i="33"/>
  <c r="L61" i="59"/>
  <c r="L65" i="33"/>
  <c r="L106" i="33" l="1"/>
  <c r="M84" i="33"/>
  <c r="M91" i="33" s="1"/>
  <c r="L114" i="33"/>
  <c r="L119" i="33"/>
  <c r="L107" i="33"/>
  <c r="N61" i="33"/>
  <c r="M60" i="33"/>
  <c r="L71" i="33"/>
  <c r="M9" i="55" l="1"/>
  <c r="M8" i="55" s="1"/>
  <c r="L63" i="59"/>
  <c r="L70" i="33"/>
  <c r="N56" i="62" s="1"/>
  <c r="N59" i="59"/>
  <c r="O62" i="33"/>
  <c r="O60" i="59" s="1"/>
  <c r="M58" i="59"/>
  <c r="M4" i="56"/>
  <c r="M107" i="1" l="1"/>
  <c r="M106" i="1" s="1"/>
  <c r="M107" i="49"/>
  <c r="M106" i="49" s="1"/>
  <c r="M109" i="49" s="1"/>
  <c r="M107" i="42"/>
  <c r="M106" i="42" s="1"/>
  <c r="M109" i="42" s="1"/>
  <c r="M107" i="44"/>
  <c r="M106" i="44" s="1"/>
  <c r="M109" i="44" s="1"/>
  <c r="M107" i="48"/>
  <c r="M106" i="48" s="1"/>
  <c r="M109" i="48" s="1"/>
  <c r="M107" i="32"/>
  <c r="M106" i="32" s="1"/>
  <c r="M109" i="32" s="1"/>
  <c r="M107" i="41"/>
  <c r="M106" i="41" s="1"/>
  <c r="M109" i="41" s="1"/>
  <c r="M107" i="45"/>
  <c r="M106" i="45" s="1"/>
  <c r="M109" i="45" s="1"/>
  <c r="M107" i="40"/>
  <c r="M106" i="40" s="1"/>
  <c r="M109" i="40" s="1"/>
  <c r="M107" i="47"/>
  <c r="M106" i="47" s="1"/>
  <c r="M109" i="47" s="1"/>
  <c r="M107" i="46"/>
  <c r="M106" i="46" s="1"/>
  <c r="M109" i="46" s="1"/>
  <c r="M107" i="43"/>
  <c r="M106" i="43" s="1"/>
  <c r="M109" i="43" s="1"/>
  <c r="L81" i="40"/>
  <c r="L62" i="40" s="1"/>
  <c r="L63" i="40" s="1"/>
  <c r="N72" i="62" s="1"/>
  <c r="L81" i="42"/>
  <c r="L62" i="42" s="1"/>
  <c r="L63" i="42" s="1"/>
  <c r="N70" i="62" s="1"/>
  <c r="L81" i="47"/>
  <c r="L62" i="47" s="1"/>
  <c r="L63" i="47" s="1"/>
  <c r="N76" i="62" s="1"/>
  <c r="L81" i="46"/>
  <c r="L62" i="46" s="1"/>
  <c r="L63" i="46" s="1"/>
  <c r="N75" i="62" s="1"/>
  <c r="L3" i="56"/>
  <c r="L62" i="59"/>
  <c r="L81" i="32"/>
  <c r="L62" i="32" s="1"/>
  <c r="L63" i="32" s="1"/>
  <c r="N68" i="62" s="1"/>
  <c r="L81" i="48"/>
  <c r="L62" i="48" s="1"/>
  <c r="L63" i="48" s="1"/>
  <c r="N77" i="62" s="1"/>
  <c r="L81" i="1"/>
  <c r="L62" i="1" s="1"/>
  <c r="L63" i="1" s="1"/>
  <c r="N67" i="62" s="1"/>
  <c r="L369" i="33"/>
  <c r="L81" i="49"/>
  <c r="L62" i="49" s="1"/>
  <c r="L63" i="49" s="1"/>
  <c r="N78" i="62" s="1"/>
  <c r="L81" i="44"/>
  <c r="L62" i="44" s="1"/>
  <c r="L63" i="44" s="1"/>
  <c r="N73" i="62" s="1"/>
  <c r="L81" i="43"/>
  <c r="L62" i="43" s="1"/>
  <c r="L63" i="43" s="1"/>
  <c r="N71" i="62" s="1"/>
  <c r="L81" i="45"/>
  <c r="L62" i="45" s="1"/>
  <c r="L63" i="45" s="1"/>
  <c r="N74" i="62" s="1"/>
  <c r="L81" i="41"/>
  <c r="L62" i="41" s="1"/>
  <c r="L63" i="41" s="1"/>
  <c r="N69" i="62" s="1"/>
  <c r="M72" i="33"/>
  <c r="M83" i="33"/>
  <c r="M90" i="33"/>
  <c r="N79" i="62" l="1"/>
  <c r="M97" i="33"/>
  <c r="L375" i="33"/>
  <c r="M109" i="1"/>
  <c r="M96" i="33"/>
  <c r="L155" i="41"/>
  <c r="L64" i="41"/>
  <c r="L65" i="41" s="1"/>
  <c r="L64" i="43"/>
  <c r="L65" i="43" s="1"/>
  <c r="L155" i="43"/>
  <c r="L64" i="49"/>
  <c r="L65" i="49" s="1"/>
  <c r="L155" i="49"/>
  <c r="L64" i="1"/>
  <c r="L155" i="1"/>
  <c r="L64" i="32"/>
  <c r="L65" i="32" s="1"/>
  <c r="L155" i="32"/>
  <c r="L47" i="56"/>
  <c r="L55" i="56"/>
  <c r="L56" i="56" s="1"/>
  <c r="L52" i="56" s="1"/>
  <c r="L37" i="56"/>
  <c r="L38" i="56" s="1"/>
  <c r="L42" i="56"/>
  <c r="L43" i="56" s="1"/>
  <c r="M41" i="56" s="1"/>
  <c r="L155" i="47"/>
  <c r="L64" i="47"/>
  <c r="L65" i="47" s="1"/>
  <c r="L155" i="40"/>
  <c r="L64" i="40"/>
  <c r="L65" i="40" s="1"/>
  <c r="M64" i="59"/>
  <c r="L155" i="45"/>
  <c r="L64" i="45"/>
  <c r="L65" i="45" s="1"/>
  <c r="L155" i="44"/>
  <c r="L64" i="44"/>
  <c r="L65" i="44" s="1"/>
  <c r="L155" i="48"/>
  <c r="L64" i="48"/>
  <c r="L65" i="48" s="1"/>
  <c r="L155" i="46"/>
  <c r="L64" i="46"/>
  <c r="L65" i="46" s="1"/>
  <c r="L155" i="42"/>
  <c r="L64" i="42"/>
  <c r="L65" i="42" s="1"/>
  <c r="M104" i="33" l="1"/>
  <c r="L60" i="56"/>
  <c r="L133" i="33" s="1"/>
  <c r="L59" i="56"/>
  <c r="L49" i="56"/>
  <c r="M46" i="56"/>
  <c r="L4" i="61"/>
  <c r="L18" i="61" s="1"/>
  <c r="C32" i="61" s="1"/>
  <c r="L68" i="32"/>
  <c r="L59" i="1"/>
  <c r="L65" i="1"/>
  <c r="L14" i="61"/>
  <c r="L28" i="61" s="1"/>
  <c r="C42" i="61" s="1"/>
  <c r="L68" i="49"/>
  <c r="L7" i="61"/>
  <c r="L21" i="61" s="1"/>
  <c r="C35" i="61" s="1"/>
  <c r="L68" i="43"/>
  <c r="L68" i="42"/>
  <c r="L6" i="61"/>
  <c r="L20" i="61" s="1"/>
  <c r="C34" i="61" s="1"/>
  <c r="L11" i="61"/>
  <c r="L25" i="61" s="1"/>
  <c r="C39" i="61" s="1"/>
  <c r="L68" i="46"/>
  <c r="L68" i="48"/>
  <c r="L13" i="61"/>
  <c r="L27" i="61" s="1"/>
  <c r="C41" i="61" s="1"/>
  <c r="L9" i="61"/>
  <c r="L23" i="61" s="1"/>
  <c r="C37" i="61" s="1"/>
  <c r="L68" i="44"/>
  <c r="L10" i="61"/>
  <c r="L24" i="61" s="1"/>
  <c r="C38" i="61" s="1"/>
  <c r="L68" i="45"/>
  <c r="L68" i="40"/>
  <c r="L8" i="61"/>
  <c r="L22" i="61" s="1"/>
  <c r="C36" i="61" s="1"/>
  <c r="L12" i="61"/>
  <c r="L26" i="61" s="1"/>
  <c r="C40" i="61" s="1"/>
  <c r="L68" i="47"/>
  <c r="L5" i="61"/>
  <c r="L19" i="61" s="1"/>
  <c r="C33" i="61" s="1"/>
  <c r="L68" i="41"/>
  <c r="L139" i="41" l="1"/>
  <c r="L73" i="41"/>
  <c r="M74" i="41" s="1"/>
  <c r="L73" i="47"/>
  <c r="M74" i="47" s="1"/>
  <c r="L139" i="47"/>
  <c r="L139" i="45"/>
  <c r="L73" i="45"/>
  <c r="M74" i="45" s="1"/>
  <c r="L139" i="44"/>
  <c r="L73" i="44"/>
  <c r="M74" i="44" s="1"/>
  <c r="L139" i="46"/>
  <c r="L73" i="46"/>
  <c r="M74" i="46" s="1"/>
  <c r="L48" i="56"/>
  <c r="L139" i="40"/>
  <c r="O136" i="51" s="1"/>
  <c r="L73" i="40"/>
  <c r="M74" i="40" s="1"/>
  <c r="L73" i="48"/>
  <c r="M74" i="48" s="1"/>
  <c r="L139" i="48"/>
  <c r="L139" i="42"/>
  <c r="L73" i="42"/>
  <c r="M74" i="42" s="1"/>
  <c r="L139" i="43"/>
  <c r="L73" i="43"/>
  <c r="M74" i="43" s="1"/>
  <c r="L73" i="49"/>
  <c r="M74" i="49" s="1"/>
  <c r="L139" i="49"/>
  <c r="L68" i="1"/>
  <c r="L3" i="61"/>
  <c r="L43" i="33"/>
  <c r="L73" i="32"/>
  <c r="M74" i="32" s="1"/>
  <c r="L139" i="32"/>
  <c r="L132" i="33"/>
  <c r="L61" i="56"/>
  <c r="L84" i="48" l="1"/>
  <c r="L87" i="48" s="1"/>
  <c r="L84" i="49"/>
  <c r="L363" i="33" s="1"/>
  <c r="L84" i="32"/>
  <c r="L87" i="32" s="1"/>
  <c r="L84" i="47"/>
  <c r="L87" i="47" s="1"/>
  <c r="L75" i="59"/>
  <c r="L84" i="44"/>
  <c r="L358" i="33" s="1"/>
  <c r="L84" i="40"/>
  <c r="L88" i="40" s="1"/>
  <c r="L84" i="42"/>
  <c r="L88" i="42" s="1"/>
  <c r="L38" i="33"/>
  <c r="L40" i="33"/>
  <c r="L42" i="33"/>
  <c r="N53" i="62" s="1"/>
  <c r="L44" i="33"/>
  <c r="L139" i="1"/>
  <c r="O135" i="51" s="1"/>
  <c r="L46" i="33"/>
  <c r="L73" i="1"/>
  <c r="M74" i="1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i="61" s="1"/>
  <c r="C43" i="61" s="1"/>
  <c r="L17" i="61"/>
  <c r="C31" i="61" s="1"/>
  <c r="M85" i="49"/>
  <c r="M61" i="49"/>
  <c r="CD60" i="57" s="1"/>
  <c r="M287" i="51"/>
  <c r="M280" i="51"/>
  <c r="M85" i="43"/>
  <c r="M61" i="43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i="48" s="1"/>
  <c r="L353" i="33"/>
  <c r="L87" i="42"/>
  <c r="L87" i="49"/>
  <c r="L88" i="49"/>
  <c r="L406" i="33" s="1"/>
  <c r="L88" i="47"/>
  <c r="L404" i="33" s="1"/>
  <c r="L357" i="33"/>
  <c r="L88" i="32"/>
  <c r="L396" i="33" s="1"/>
  <c r="L361" i="33"/>
  <c r="L76" i="59"/>
  <c r="L49" i="59"/>
  <c r="L47" i="59"/>
  <c r="L87" i="44"/>
  <c r="L355" i="33"/>
  <c r="L88" i="44"/>
  <c r="K129" i="44" s="1"/>
  <c r="L87" i="40"/>
  <c r="L84" i="1"/>
  <c r="L48" i="33" s="1"/>
  <c r="M128" i="47"/>
  <c r="M77" i="47"/>
  <c r="M112" i="47"/>
  <c r="M78" i="47"/>
  <c r="M78" i="45"/>
  <c r="M128" i="45"/>
  <c r="M77" i="45"/>
  <c r="M112" i="45"/>
  <c r="M112" i="46"/>
  <c r="M78" i="46"/>
  <c r="M77" i="46"/>
  <c r="M128" i="46"/>
  <c r="M112" i="32"/>
  <c r="M77" i="32"/>
  <c r="M78" i="32"/>
  <c r="M128" i="32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 i="41"/>
  <c r="L354" i="33"/>
  <c r="L87" i="46"/>
  <c r="L360" i="33"/>
  <c r="L88" i="46"/>
  <c r="M85" i="1"/>
  <c r="M49" i="33" s="1"/>
  <c r="M276" i="51"/>
  <c r="M288" i="51" s="1"/>
  <c r="M290" i="51" s="1"/>
  <c r="M61" i="1"/>
  <c r="CD49" i="57" s="1"/>
  <c r="CD61" i="57" s="1"/>
  <c r="M128" i="41"/>
  <c r="M112" i="41"/>
  <c r="M78" i="41"/>
  <c r="M77" i="41"/>
  <c r="L400" i="33"/>
  <c r="L52" i="61"/>
  <c r="L66" i="61" s="1"/>
  <c r="C80" i="61" s="1"/>
  <c r="L90" i="40"/>
  <c r="K129" i="40"/>
  <c r="L130" i="40"/>
  <c r="L209" i="51"/>
  <c r="L225" i="51" s="1"/>
  <c r="L132" i="40"/>
  <c r="L133" i="40" s="1"/>
  <c r="L134" i="40" s="1"/>
  <c r="L398" i="33"/>
  <c r="L207" i="51"/>
  <c r="L223" i="51" s="1"/>
  <c r="L130" i="42"/>
  <c r="L132" i="42"/>
  <c r="L133" i="42" s="1"/>
  <c r="L134" i="42" s="1"/>
  <c r="K79" i="42" s="1"/>
  <c r="L148" i="42" s="1"/>
  <c r="L326" i="33" s="1"/>
  <c r="K129" i="42"/>
  <c r="L90" i="42"/>
  <c r="L50" i="61"/>
  <c r="L64" i="61" s="1"/>
  <c r="C78" i="61" s="1"/>
  <c r="M128" i="43"/>
  <c r="M112" i="43"/>
  <c r="M78" i="43"/>
  <c r="M77" i="43"/>
  <c r="M128" i="49"/>
  <c r="M112" i="49"/>
  <c r="M77" i="49"/>
  <c r="M78" i="49"/>
  <c r="L359" i="33"/>
  <c r="L87" i="45"/>
  <c r="L88" i="45"/>
  <c r="L87" i="43"/>
  <c r="L356" i="33"/>
  <c r="L88" i="43"/>
  <c r="M112" i="44"/>
  <c r="M78" i="44"/>
  <c r="M77" i="44"/>
  <c r="M128" i="44"/>
  <c r="M78" i="40"/>
  <c r="M77" i="40"/>
  <c r="M112" i="40"/>
  <c r="M128" i="40"/>
  <c r="M128" i="48"/>
  <c r="M78" i="48"/>
  <c r="M77" i="48"/>
  <c r="M112" i="48"/>
  <c r="M78" i="42"/>
  <c r="M112" i="42"/>
  <c r="M128" i="42"/>
  <c r="M77" i="42"/>
  <c r="L132" i="47" l="1"/>
  <c r="L133" i="47" s="1"/>
  <c r="L134" i="47" s="1"/>
  <c r="K79" i="47" s="1"/>
  <c r="L148" i="47" s="1"/>
  <c r="L332" i="33" s="1"/>
  <c r="L345" i="33" s="1"/>
  <c r="L130" i="48"/>
  <c r="L214" i="51"/>
  <c r="L230" i="51" s="1"/>
  <c r="L405" i="33"/>
  <c r="L57" i="61"/>
  <c r="L71" i="61" s="1"/>
  <c r="C85" i="61" s="1"/>
  <c r="L90" i="48"/>
  <c r="L93" i="48" s="1"/>
  <c r="L94" i="48" s="1"/>
  <c r="N48" i="62" s="1"/>
  <c r="L132" i="48"/>
  <c r="L133" i="48" s="1"/>
  <c r="L134" i="48" s="1"/>
  <c r="K79" i="48" s="1"/>
  <c r="L148" i="48" s="1"/>
  <c r="L333" i="33" s="1"/>
  <c r="L346" i="33" s="1"/>
  <c r="K129" i="32"/>
  <c r="K131" i="32" s="1"/>
  <c r="L215" i="51"/>
  <c r="L231" i="51" s="1"/>
  <c r="L130" i="49"/>
  <c r="L132" i="49"/>
  <c r="L133" i="49" s="1"/>
  <c r="L134" i="49" s="1"/>
  <c r="K79" i="49" s="1"/>
  <c r="L148" i="49" s="1"/>
  <c r="L334" i="33" s="1"/>
  <c r="L347" i="33" s="1"/>
  <c r="K129" i="49"/>
  <c r="K137" i="49" s="1"/>
  <c r="L90" i="49"/>
  <c r="L91" i="49" s="1"/>
  <c r="L58" i="61"/>
  <c r="L72" i="61" s="1"/>
  <c r="C86" i="61" s="1"/>
  <c r="L205" i="51"/>
  <c r="L221" i="51" s="1"/>
  <c r="L90" i="32"/>
  <c r="L91" i="32" s="1"/>
  <c r="L130" i="32"/>
  <c r="L90" i="47"/>
  <c r="L91" i="47" s="1"/>
  <c r="L213" i="51"/>
  <c r="L229" i="51" s="1"/>
  <c r="K129" i="47"/>
  <c r="K131" i="47" s="1"/>
  <c r="L48" i="61"/>
  <c r="L62" i="61" s="1"/>
  <c r="C76" i="61" s="1"/>
  <c r="L132" i="32"/>
  <c r="L133" i="32" s="1"/>
  <c r="L134" i="32" s="1"/>
  <c r="K79" i="32" s="1"/>
  <c r="L148" i="32" s="1"/>
  <c r="L324" i="33" s="1"/>
  <c r="L337" i="33" s="1"/>
  <c r="L56" i="61"/>
  <c r="L70" i="61" s="1"/>
  <c r="C84" i="61" s="1"/>
  <c r="L130" i="47"/>
  <c r="L88" i="1"/>
  <c r="L132" i="1" s="1"/>
  <c r="L133" i="1" s="1"/>
  <c r="L134" i="1" s="1"/>
  <c r="M292" i="51"/>
  <c r="L352" i="33"/>
  <c r="L364" i="33" s="1"/>
  <c r="M51" i="59"/>
  <c r="L339" i="33"/>
  <c r="L87" i="1"/>
  <c r="L51" i="33" s="1"/>
  <c r="M299" i="51"/>
  <c r="L210" i="51"/>
  <c r="L226" i="51" s="1"/>
  <c r="L53" i="61"/>
  <c r="L67" i="61" s="1"/>
  <c r="C81" i="61" s="1"/>
  <c r="L90" i="44"/>
  <c r="L93" i="44" s="1"/>
  <c r="L94" i="44" s="1"/>
  <c r="N44" i="62" s="1"/>
  <c r="M294" i="51"/>
  <c r="L130" i="44"/>
  <c r="L132" i="44"/>
  <c r="L133" i="44" s="1"/>
  <c r="L134" i="44" s="1"/>
  <c r="K79" i="44" s="1"/>
  <c r="L148" i="44" s="1"/>
  <c r="L329" i="33" s="1"/>
  <c r="L401" i="33"/>
  <c r="M291" i="51"/>
  <c r="M297" i="51"/>
  <c r="M295" i="51"/>
  <c r="M293" i="51"/>
  <c r="M301" i="51"/>
  <c r="M300" i="51"/>
  <c r="M296" i="51"/>
  <c r="M298" i="51"/>
  <c r="L59" i="61"/>
  <c r="L73" i="61" s="1"/>
  <c r="C87" i="61" s="1"/>
  <c r="H81" i="27"/>
  <c r="J81" i="27" s="1"/>
  <c r="L53" i="33"/>
  <c r="L50" i="59"/>
  <c r="L52" i="33"/>
  <c r="L87" i="33"/>
  <c r="K131" i="48"/>
  <c r="K137" i="48"/>
  <c r="M114" i="44"/>
  <c r="M103" i="44" s="1"/>
  <c r="O14" i="62" s="1"/>
  <c r="M119" i="44"/>
  <c r="L402" i="33"/>
  <c r="L211" i="51"/>
  <c r="L227" i="51" s="1"/>
  <c r="L90" i="45"/>
  <c r="K129" i="45"/>
  <c r="L130" i="45"/>
  <c r="L132" i="45"/>
  <c r="L133" i="45" s="1"/>
  <c r="L134" i="45" s="1"/>
  <c r="K79" i="45" s="1"/>
  <c r="L148" i="45" s="1"/>
  <c r="L330" i="33" s="1"/>
  <c r="L54" i="61"/>
  <c r="L68" i="61" s="1"/>
  <c r="C82" i="61" s="1"/>
  <c r="M114" i="49"/>
  <c r="M103" i="49" s="1"/>
  <c r="O19" i="62" s="1"/>
  <c r="M119" i="49"/>
  <c r="L91" i="42"/>
  <c r="L93" i="42"/>
  <c r="L94" i="42" s="1"/>
  <c r="N41" i="62" s="1"/>
  <c r="K79" i="40"/>
  <c r="L148" i="40" s="1"/>
  <c r="L328" i="33" s="1"/>
  <c r="L71" i="59"/>
  <c r="L91" i="40"/>
  <c r="L93" i="40"/>
  <c r="L94" i="40" s="1"/>
  <c r="N43" i="62" s="1"/>
  <c r="M119" i="41"/>
  <c r="M114" i="41"/>
  <c r="M103" i="41" s="1"/>
  <c r="O10" i="62" s="1"/>
  <c r="L403" i="33"/>
  <c r="L55" i="61"/>
  <c r="L69" i="61" s="1"/>
  <c r="C83" i="61" s="1"/>
  <c r="K129" i="46"/>
  <c r="L132" i="46"/>
  <c r="L133" i="46" s="1"/>
  <c r="L134" i="46" s="1"/>
  <c r="K79" i="46" s="1"/>
  <c r="L148" i="46" s="1"/>
  <c r="L331" i="33" s="1"/>
  <c r="L130" i="46"/>
  <c r="L212" i="51"/>
  <c r="L228" i="51" s="1"/>
  <c r="L90" i="46"/>
  <c r="L130" i="41"/>
  <c r="L49" i="61"/>
  <c r="L63" i="61" s="1"/>
  <c r="C77" i="61" s="1"/>
  <c r="L206" i="51"/>
  <c r="L222" i="51" s="1"/>
  <c r="L132" i="41"/>
  <c r="L133" i="41" s="1"/>
  <c r="L134" i="41" s="1"/>
  <c r="K79" i="41" s="1"/>
  <c r="L148" i="41" s="1"/>
  <c r="L325" i="33" s="1"/>
  <c r="L397" i="33"/>
  <c r="K129" i="41"/>
  <c r="L90" i="41"/>
  <c r="M119" i="46"/>
  <c r="M114" i="46"/>
  <c r="M103" i="46" s="1"/>
  <c r="O16" i="62" s="1"/>
  <c r="M119" i="47"/>
  <c r="M114" i="47"/>
  <c r="M103" i="47" s="1"/>
  <c r="O17" i="62" s="1"/>
  <c r="M119" i="42"/>
  <c r="M114" i="42"/>
  <c r="M103" i="42" s="1"/>
  <c r="O11" i="62" s="1"/>
  <c r="M119" i="48"/>
  <c r="M114" i="48"/>
  <c r="M103" i="48" s="1"/>
  <c r="O18" i="62" s="1"/>
  <c r="M119" i="40"/>
  <c r="M114" i="40"/>
  <c r="M103" i="40" s="1"/>
  <c r="O13" i="62" s="1"/>
  <c r="L90" i="43"/>
  <c r="L132" i="43"/>
  <c r="L133" i="43" s="1"/>
  <c r="L134" i="43" s="1"/>
  <c r="K79" i="43" s="1"/>
  <c r="L148" i="43" s="1"/>
  <c r="L327" i="33" s="1"/>
  <c r="L208" i="51"/>
  <c r="L224" i="51" s="1"/>
  <c r="L51" i="61"/>
  <c r="L65" i="61" s="1"/>
  <c r="C79" i="61" s="1"/>
  <c r="L399" i="33"/>
  <c r="K129" i="43"/>
  <c r="L130" i="43"/>
  <c r="M119" i="43"/>
  <c r="M114" i="43"/>
  <c r="M103" i="43" s="1"/>
  <c r="O12" i="62" s="1"/>
  <c r="K131" i="42"/>
  <c r="K137" i="42"/>
  <c r="K131" i="40"/>
  <c r="K137" i="40"/>
  <c r="K131" i="44"/>
  <c r="K137" i="44"/>
  <c r="M77" i="1"/>
  <c r="M128" i="1"/>
  <c r="M112" i="1"/>
  <c r="M78" i="1"/>
  <c r="M39" i="33"/>
  <c r="O62" i="62" s="1"/>
  <c r="M119" i="32"/>
  <c r="M114" i="32"/>
  <c r="M103" i="32" s="1"/>
  <c r="O9" i="62" s="1"/>
  <c r="M114" i="45"/>
  <c r="M103" i="45" s="1"/>
  <c r="O15" i="62" s="1"/>
  <c r="M119" i="45"/>
  <c r="L91" i="48" l="1"/>
  <c r="K137" i="32"/>
  <c r="K131" i="49"/>
  <c r="K140" i="49" s="1"/>
  <c r="L93" i="49"/>
  <c r="L94" i="49" s="1"/>
  <c r="N49" i="62" s="1"/>
  <c r="L93" i="32"/>
  <c r="L94" i="32" s="1"/>
  <c r="N39" i="62" s="1"/>
  <c r="K137" i="47"/>
  <c r="L395" i="33"/>
  <c r="L411" i="33" s="1"/>
  <c r="L93" i="47"/>
  <c r="L94" i="47" s="1"/>
  <c r="N47" i="62" s="1"/>
  <c r="L130" i="1"/>
  <c r="L204" i="51"/>
  <c r="L220" i="51" s="1"/>
  <c r="K129" i="1"/>
  <c r="K131" i="1" s="1"/>
  <c r="L90" i="1"/>
  <c r="L93" i="1" s="1"/>
  <c r="L94" i="1" s="1"/>
  <c r="N38" i="62" s="1"/>
  <c r="L47" i="61"/>
  <c r="L61" i="61" s="1"/>
  <c r="C75" i="61" s="1"/>
  <c r="L91" i="44"/>
  <c r="L340" i="33"/>
  <c r="L338" i="33"/>
  <c r="L53" i="59"/>
  <c r="L54" i="59"/>
  <c r="L52" i="59"/>
  <c r="L344" i="33"/>
  <c r="L341" i="33"/>
  <c r="L343" i="33"/>
  <c r="L342" i="33"/>
  <c r="M102" i="40"/>
  <c r="M71" i="40" s="1"/>
  <c r="M102" i="48"/>
  <c r="M71" i="48" s="1"/>
  <c r="M102" i="42"/>
  <c r="M71" i="42" s="1"/>
  <c r="M102" i="49"/>
  <c r="M71" i="49" s="1"/>
  <c r="M102" i="45"/>
  <c r="M102" i="43"/>
  <c r="M71" i="43" s="1"/>
  <c r="M102" i="47"/>
  <c r="M71" i="47" s="1"/>
  <c r="M102" i="46"/>
  <c r="M71" i="46" s="1"/>
  <c r="M102" i="44"/>
  <c r="M71" i="44" s="1"/>
  <c r="M102" i="41"/>
  <c r="M71" i="41" s="1"/>
  <c r="M102" i="32"/>
  <c r="M71" i="32" s="1"/>
  <c r="M304" i="51"/>
  <c r="M308" i="51" s="1"/>
  <c r="M305" i="51"/>
  <c r="M309" i="51" s="1"/>
  <c r="M119" i="1"/>
  <c r="M114" i="1"/>
  <c r="M103" i="1" s="1"/>
  <c r="O8" i="62" s="1"/>
  <c r="N134" i="51"/>
  <c r="J141" i="44"/>
  <c r="K140" i="44"/>
  <c r="N133" i="51"/>
  <c r="J141" i="40"/>
  <c r="K72" i="59"/>
  <c r="K140" i="40"/>
  <c r="J141" i="42"/>
  <c r="K140" i="42"/>
  <c r="L91" i="43"/>
  <c r="L93" i="43"/>
  <c r="L94" i="43" s="1"/>
  <c r="N42" i="62" s="1"/>
  <c r="M115" i="40"/>
  <c r="M259" i="33" s="1"/>
  <c r="M115" i="48"/>
  <c r="M264" i="33" s="1"/>
  <c r="M121" i="48"/>
  <c r="M124" i="48"/>
  <c r="M115" i="46"/>
  <c r="M262" i="33" s="1"/>
  <c r="M121" i="46"/>
  <c r="M124" i="46"/>
  <c r="K131" i="41"/>
  <c r="K137" i="41"/>
  <c r="L91" i="46"/>
  <c r="L93" i="46"/>
  <c r="L94" i="46" s="1"/>
  <c r="N46" i="62" s="1"/>
  <c r="K137" i="46"/>
  <c r="K131" i="46"/>
  <c r="M115" i="41"/>
  <c r="M256" i="33" s="1"/>
  <c r="M115" i="49"/>
  <c r="M265" i="33" s="1"/>
  <c r="K131" i="45"/>
  <c r="K137" i="45"/>
  <c r="M115" i="44"/>
  <c r="M260" i="33" s="1"/>
  <c r="J141" i="48"/>
  <c r="K140" i="48"/>
  <c r="M124" i="32"/>
  <c r="M121" i="32"/>
  <c r="M124" i="45"/>
  <c r="M121" i="45"/>
  <c r="M115" i="45"/>
  <c r="M261" i="33" s="1"/>
  <c r="M115" i="32"/>
  <c r="M255" i="33" s="1"/>
  <c r="M115" i="43"/>
  <c r="M258" i="33" s="1"/>
  <c r="M124" i="43"/>
  <c r="M121" i="43"/>
  <c r="J141" i="32"/>
  <c r="K140" i="32"/>
  <c r="K137" i="43"/>
  <c r="K131" i="43"/>
  <c r="M121" i="40"/>
  <c r="M124" i="40"/>
  <c r="M115" i="42"/>
  <c r="M257" i="33" s="1"/>
  <c r="M124" i="42"/>
  <c r="M121" i="42"/>
  <c r="K79" i="1"/>
  <c r="L148" i="1" s="1"/>
  <c r="L323" i="33" s="1"/>
  <c r="L136" i="1"/>
  <c r="L69" i="59"/>
  <c r="M115" i="47"/>
  <c r="M263" i="33" s="1"/>
  <c r="M124" i="47"/>
  <c r="M121" i="47"/>
  <c r="L91" i="41"/>
  <c r="L93" i="41"/>
  <c r="L94" i="41" s="1"/>
  <c r="N40" i="62" s="1"/>
  <c r="M124" i="41"/>
  <c r="M121" i="41"/>
  <c r="J141" i="47"/>
  <c r="K140" i="47"/>
  <c r="M124" i="49"/>
  <c r="M121" i="49"/>
  <c r="L93" i="45"/>
  <c r="L94" i="45" s="1"/>
  <c r="N45" i="62" s="1"/>
  <c r="L91" i="45"/>
  <c r="M124" i="44"/>
  <c r="M121" i="44"/>
  <c r="N50" i="62" l="1"/>
  <c r="J141" i="49"/>
  <c r="L91" i="1"/>
  <c r="L410" i="33"/>
  <c r="L80" i="59" s="1"/>
  <c r="L408" i="33"/>
  <c r="L78" i="59" s="1"/>
  <c r="L409" i="33"/>
  <c r="L79" i="59" s="1"/>
  <c r="K137" i="1"/>
  <c r="L81" i="59"/>
  <c r="M102" i="1"/>
  <c r="M71" i="1" s="1"/>
  <c r="M310" i="51"/>
  <c r="M353" i="51" s="1"/>
  <c r="M306" i="51"/>
  <c r="M423" i="51"/>
  <c r="M145" i="61"/>
  <c r="M159" i="61" s="1"/>
  <c r="M70" i="48"/>
  <c r="M86" i="49"/>
  <c r="M166" i="33"/>
  <c r="M86" i="47"/>
  <c r="M164" i="33"/>
  <c r="M158" i="33"/>
  <c r="M86" i="42"/>
  <c r="M86" i="40"/>
  <c r="M160" i="33"/>
  <c r="K140" i="43"/>
  <c r="J141" i="43"/>
  <c r="M159" i="33"/>
  <c r="M86" i="43"/>
  <c r="M414" i="51"/>
  <c r="M136" i="61"/>
  <c r="M150" i="61" s="1"/>
  <c r="M70" i="32"/>
  <c r="M156" i="33"/>
  <c r="M86" i="32"/>
  <c r="J141" i="45"/>
  <c r="K140" i="45"/>
  <c r="J141" i="41"/>
  <c r="K140" i="41"/>
  <c r="M421" i="51"/>
  <c r="M70" i="46"/>
  <c r="M143" i="61"/>
  <c r="M157" i="61" s="1"/>
  <c r="M66" i="46"/>
  <c r="M67" i="46" s="1"/>
  <c r="M101" i="46"/>
  <c r="M217" i="33" s="1"/>
  <c r="M116" i="46"/>
  <c r="M292" i="33" s="1"/>
  <c r="M121" i="1"/>
  <c r="M124" i="33" s="1"/>
  <c r="M124" i="1"/>
  <c r="M419" i="51"/>
  <c r="M141" i="61"/>
  <c r="M155" i="61" s="1"/>
  <c r="M70" i="44"/>
  <c r="M86" i="44"/>
  <c r="M161" i="33"/>
  <c r="M70" i="49"/>
  <c r="M146" i="61"/>
  <c r="M160" i="61" s="1"/>
  <c r="M424" i="51"/>
  <c r="M137" i="61"/>
  <c r="M151" i="61" s="1"/>
  <c r="M415" i="51"/>
  <c r="M70" i="41"/>
  <c r="M86" i="41"/>
  <c r="M157" i="33"/>
  <c r="M422" i="51"/>
  <c r="M70" i="47"/>
  <c r="M144" i="61"/>
  <c r="M158" i="61" s="1"/>
  <c r="M101" i="47"/>
  <c r="M218" i="33" s="1"/>
  <c r="M66" i="47"/>
  <c r="M67" i="47" s="1"/>
  <c r="M116" i="47"/>
  <c r="M293" i="33" s="1"/>
  <c r="M278" i="33" s="1"/>
  <c r="L336" i="33"/>
  <c r="L366" i="33"/>
  <c r="M70" i="42"/>
  <c r="M138" i="61"/>
  <c r="M152" i="61" s="1"/>
  <c r="M416" i="51"/>
  <c r="M66" i="42"/>
  <c r="M67" i="42" s="1"/>
  <c r="M101" i="42"/>
  <c r="M212" i="33" s="1"/>
  <c r="M116" i="42"/>
  <c r="M287" i="33" s="1"/>
  <c r="M70" i="40"/>
  <c r="M418" i="51"/>
  <c r="M140" i="61"/>
  <c r="M154" i="61" s="1"/>
  <c r="M70" i="43"/>
  <c r="M139" i="61"/>
  <c r="M153" i="61" s="1"/>
  <c r="M417" i="51"/>
  <c r="M66" i="43"/>
  <c r="M67" i="43" s="1"/>
  <c r="M101" i="43"/>
  <c r="M213" i="33" s="1"/>
  <c r="M116" i="43"/>
  <c r="M288" i="33" s="1"/>
  <c r="M101" i="32"/>
  <c r="M210" i="33" s="1"/>
  <c r="M66" i="32"/>
  <c r="M67" i="32" s="1"/>
  <c r="M116" i="32"/>
  <c r="M285" i="33" s="1"/>
  <c r="M101" i="45"/>
  <c r="M216" i="33" s="1"/>
  <c r="M66" i="45"/>
  <c r="M67" i="45" s="1"/>
  <c r="M116" i="45"/>
  <c r="M291" i="33" s="1"/>
  <c r="M162" i="33"/>
  <c r="M86" i="45"/>
  <c r="M101" i="44"/>
  <c r="M215" i="33" s="1"/>
  <c r="M66" i="44"/>
  <c r="M67" i="44" s="1"/>
  <c r="M116" i="44"/>
  <c r="M290" i="33" s="1"/>
  <c r="M101" i="49"/>
  <c r="M220" i="33" s="1"/>
  <c r="M66" i="49"/>
  <c r="M67" i="49" s="1"/>
  <c r="M116" i="49"/>
  <c r="M295" i="33" s="1"/>
  <c r="M101" i="41"/>
  <c r="M211" i="33" s="1"/>
  <c r="M66" i="41"/>
  <c r="M67" i="41" s="1"/>
  <c r="M116" i="41"/>
  <c r="M286" i="33" s="1"/>
  <c r="J141" i="46"/>
  <c r="K140" i="46"/>
  <c r="M163" i="33"/>
  <c r="M86" i="46"/>
  <c r="N132" i="51"/>
  <c r="K70" i="59"/>
  <c r="J141" i="1"/>
  <c r="K140" i="1"/>
  <c r="M86" i="48"/>
  <c r="M165" i="33"/>
  <c r="M66" i="48"/>
  <c r="M67" i="48" s="1"/>
  <c r="M101" i="48"/>
  <c r="M219" i="33" s="1"/>
  <c r="M116" i="48"/>
  <c r="M294" i="33" s="1"/>
  <c r="M101" i="40"/>
  <c r="M214" i="33" s="1"/>
  <c r="M66" i="40"/>
  <c r="M67" i="40" s="1"/>
  <c r="M116" i="40"/>
  <c r="M289" i="33" s="1"/>
  <c r="M206" i="33"/>
  <c r="M115" i="1"/>
  <c r="M254" i="33" s="1"/>
  <c r="M71" i="45"/>
  <c r="M347" i="51" l="1"/>
  <c r="M346" i="51"/>
  <c r="M348" i="51"/>
  <c r="M350" i="51"/>
  <c r="M344" i="51"/>
  <c r="M345" i="51"/>
  <c r="M352" i="51"/>
  <c r="M351" i="51"/>
  <c r="M355" i="51"/>
  <c r="M354" i="51"/>
  <c r="M349" i="51"/>
  <c r="M309" i="33"/>
  <c r="M247" i="33"/>
  <c r="M310" i="33"/>
  <c r="M306" i="33"/>
  <c r="M303" i="33"/>
  <c r="M227" i="33"/>
  <c r="M307" i="33"/>
  <c r="M243" i="33"/>
  <c r="M242" i="33"/>
  <c r="M304" i="33"/>
  <c r="M229" i="33"/>
  <c r="M234" i="33"/>
  <c r="M249" i="33"/>
  <c r="M301" i="33"/>
  <c r="M226" i="33"/>
  <c r="M305" i="33"/>
  <c r="M230" i="33"/>
  <c r="M246" i="33"/>
  <c r="M300" i="33"/>
  <c r="M225" i="33"/>
  <c r="M302" i="33"/>
  <c r="M308" i="33"/>
  <c r="M233" i="33"/>
  <c r="M241" i="33"/>
  <c r="M245" i="33"/>
  <c r="M101" i="33"/>
  <c r="M240" i="33"/>
  <c r="M244" i="33"/>
  <c r="M248" i="33"/>
  <c r="M250" i="33"/>
  <c r="M277" i="33"/>
  <c r="M228" i="33"/>
  <c r="M235" i="33"/>
  <c r="M135" i="61"/>
  <c r="M56" i="33"/>
  <c r="M70" i="1"/>
  <c r="M413" i="51"/>
  <c r="M70" i="45"/>
  <c r="M420" i="51"/>
  <c r="M142" i="61"/>
  <c r="M156" i="61" s="1"/>
  <c r="K9" i="59"/>
  <c r="L376" i="33"/>
  <c r="M279" i="33"/>
  <c r="M280" i="33"/>
  <c r="M276" i="33"/>
  <c r="M273" i="33"/>
  <c r="M232" i="33"/>
  <c r="M66" i="1"/>
  <c r="M67" i="1" s="1"/>
  <c r="M45" i="33" s="1"/>
  <c r="M101" i="1"/>
  <c r="M209" i="33" s="1"/>
  <c r="M116" i="1"/>
  <c r="M284" i="33" s="1"/>
  <c r="M155" i="33"/>
  <c r="M86" i="1"/>
  <c r="M50" i="33" s="1"/>
  <c r="M231" i="33"/>
  <c r="M274" i="33"/>
  <c r="M271" i="33"/>
  <c r="M275" i="33"/>
  <c r="M270" i="33"/>
  <c r="M272" i="33"/>
  <c r="M167" i="33" l="1"/>
  <c r="M239" i="33"/>
  <c r="M184" i="33"/>
  <c r="M147" i="61"/>
  <c r="M161" i="61" s="1"/>
  <c r="M149" i="61"/>
  <c r="M224" i="33"/>
  <c r="M5" i="59"/>
  <c r="M296" i="33"/>
  <c r="M299" i="33"/>
  <c r="M48" i="59"/>
  <c r="M57" i="33"/>
  <c r="M56" i="59"/>
  <c r="M103" i="61"/>
  <c r="M117" i="61" s="1"/>
  <c r="M64" i="33"/>
  <c r="M269" i="33"/>
  <c r="M425" i="51"/>
  <c r="M281" i="33" l="1"/>
  <c r="M107" i="33" s="1"/>
  <c r="M57" i="59"/>
  <c r="M311" i="33"/>
  <c r="M236" i="33"/>
  <c r="M251" i="33"/>
  <c r="M61" i="59"/>
  <c r="M65" i="33"/>
  <c r="M55" i="59"/>
  <c r="M55" i="33"/>
  <c r="N59" i="33"/>
  <c r="M113" i="33"/>
  <c r="M185" i="33"/>
  <c r="M186" i="33"/>
  <c r="M106" i="33" l="1"/>
  <c r="M114" i="33"/>
  <c r="M119" i="33"/>
  <c r="N84" i="33"/>
  <c r="N60" i="33"/>
  <c r="O61" i="33"/>
  <c r="M71" i="33"/>
  <c r="N91" i="33" l="1"/>
  <c r="N9" i="55"/>
  <c r="N107" i="46" s="1"/>
  <c r="N106" i="46" s="1"/>
  <c r="N109" i="46" s="1"/>
  <c r="M63" i="59"/>
  <c r="M70" i="33"/>
  <c r="O56" i="62" s="1"/>
  <c r="N4" i="56"/>
  <c r="N58" i="59"/>
  <c r="O59" i="59"/>
  <c r="P62" i="33"/>
  <c r="P60" i="59" s="1"/>
  <c r="N107" i="45" l="1"/>
  <c r="N106" i="45" s="1"/>
  <c r="N109" i="45" s="1"/>
  <c r="N107" i="1"/>
  <c r="N106" i="1" s="1"/>
  <c r="N107" i="32"/>
  <c r="N106" i="32" s="1"/>
  <c r="N109" i="32" s="1"/>
  <c r="N107" i="42"/>
  <c r="N106" i="42" s="1"/>
  <c r="N109" i="42" s="1"/>
  <c r="N107" i="40"/>
  <c r="N106" i="40" s="1"/>
  <c r="N109" i="40" s="1"/>
  <c r="N107" i="49"/>
  <c r="N106" i="49" s="1"/>
  <c r="N109" i="49" s="1"/>
  <c r="N107" i="47"/>
  <c r="N106" i="47" s="1"/>
  <c r="N109" i="47" s="1"/>
  <c r="N107" i="43"/>
  <c r="N106" i="43" s="1"/>
  <c r="N109" i="43" s="1"/>
  <c r="N8" i="55"/>
  <c r="N90" i="33" s="1"/>
  <c r="N107" i="44"/>
  <c r="N106" i="44" s="1"/>
  <c r="N109" i="44" s="1"/>
  <c r="N107" i="41"/>
  <c r="N106" i="41" s="1"/>
  <c r="N109" i="41" s="1"/>
  <c r="N107" i="48"/>
  <c r="N106" i="48" s="1"/>
  <c r="N109" i="48" s="1"/>
  <c r="M81" i="43"/>
  <c r="M62" i="43" s="1"/>
  <c r="M63" i="43" s="1"/>
  <c r="O71" i="62" s="1"/>
  <c r="M62" i="59"/>
  <c r="M81" i="1"/>
  <c r="M62" i="1" s="1"/>
  <c r="M63" i="1" s="1"/>
  <c r="O67" i="62" s="1"/>
  <c r="M369" i="33"/>
  <c r="M81" i="46"/>
  <c r="M62" i="46" s="1"/>
  <c r="M63" i="46" s="1"/>
  <c r="O75" i="62" s="1"/>
  <c r="M81" i="42"/>
  <c r="M62" i="42" s="1"/>
  <c r="M63" i="42" s="1"/>
  <c r="O70" i="62" s="1"/>
  <c r="M81" i="45"/>
  <c r="M62" i="45" s="1"/>
  <c r="M63" i="45" s="1"/>
  <c r="O74" i="62" s="1"/>
  <c r="M81" i="44"/>
  <c r="M62" i="44" s="1"/>
  <c r="M63" i="44" s="1"/>
  <c r="O73" i="62" s="1"/>
  <c r="M3" i="56"/>
  <c r="M81" i="48"/>
  <c r="M62" i="48" s="1"/>
  <c r="M63" i="48" s="1"/>
  <c r="O77" i="62" s="1"/>
  <c r="M81" i="47"/>
  <c r="M62" i="47" s="1"/>
  <c r="M63" i="47" s="1"/>
  <c r="O76" i="62" s="1"/>
  <c r="M81" i="32"/>
  <c r="M62" i="32" s="1"/>
  <c r="M63" i="32" s="1"/>
  <c r="O68" i="62" s="1"/>
  <c r="M81" i="40"/>
  <c r="M62" i="40" s="1"/>
  <c r="M63" i="40" s="1"/>
  <c r="O72" i="62" s="1"/>
  <c r="M81" i="49"/>
  <c r="M62" i="49" s="1"/>
  <c r="M63" i="49" s="1"/>
  <c r="O78" i="62" s="1"/>
  <c r="M81" i="41"/>
  <c r="M62" i="41" s="1"/>
  <c r="M63" i="41" s="1"/>
  <c r="O69" i="62" s="1"/>
  <c r="N72" i="33"/>
  <c r="O79" i="62" l="1"/>
  <c r="N83" i="33"/>
  <c r="N97" i="33"/>
  <c r="M375" i="33"/>
  <c r="M64" i="41"/>
  <c r="M65" i="41" s="1"/>
  <c r="M155" i="41"/>
  <c r="M64" i="40"/>
  <c r="M65" i="40" s="1"/>
  <c r="M155" i="40"/>
  <c r="M155" i="47"/>
  <c r="M64" i="47"/>
  <c r="M65" i="47" s="1"/>
  <c r="M55" i="56"/>
  <c r="M56" i="56" s="1"/>
  <c r="M52" i="56" s="1"/>
  <c r="M47" i="56"/>
  <c r="M37" i="56"/>
  <c r="M38" i="56" s="1"/>
  <c r="M42" i="56"/>
  <c r="M43" i="56" s="1"/>
  <c r="N41" i="56" s="1"/>
  <c r="M155" i="45"/>
  <c r="M64" i="45"/>
  <c r="M65" i="45" s="1"/>
  <c r="M155" i="46"/>
  <c r="M64" i="46"/>
  <c r="M65" i="46" s="1"/>
  <c r="M155" i="1"/>
  <c r="M64" i="1"/>
  <c r="M65" i="1" s="1"/>
  <c r="M64" i="43"/>
  <c r="M65" i="43" s="1"/>
  <c r="M155" i="43"/>
  <c r="N96" i="33"/>
  <c r="N109" i="1"/>
  <c r="N64" i="59"/>
  <c r="M155" i="49"/>
  <c r="M64" i="49"/>
  <c r="M65" i="49" s="1"/>
  <c r="M155" i="32"/>
  <c r="M64" i="32"/>
  <c r="M65" i="32" s="1"/>
  <c r="M155" i="48"/>
  <c r="M64" i="48"/>
  <c r="M65" i="48" s="1"/>
  <c r="M64" i="44"/>
  <c r="M65" i="44" s="1"/>
  <c r="M155" i="44"/>
  <c r="M155" i="42"/>
  <c r="M64" i="42"/>
  <c r="M65" i="42" s="1"/>
  <c r="N104" i="33" l="1"/>
  <c r="M9" i="61"/>
  <c r="M23" i="61" s="1"/>
  <c r="M68" i="44"/>
  <c r="M68" i="43"/>
  <c r="M7" i="61"/>
  <c r="M21" i="61" s="1"/>
  <c r="M60" i="56"/>
  <c r="M133" i="33" s="1"/>
  <c r="M59" i="56"/>
  <c r="M68" i="40"/>
  <c r="M8" i="61"/>
  <c r="M22" i="61" s="1"/>
  <c r="M68" i="41"/>
  <c r="M5" i="61"/>
  <c r="M19" i="61" s="1"/>
  <c r="M6" i="61"/>
  <c r="M20" i="61" s="1"/>
  <c r="M68" i="42"/>
  <c r="M68" i="48"/>
  <c r="M13" i="61"/>
  <c r="M27" i="61" s="1"/>
  <c r="M4" i="61"/>
  <c r="M18" i="61" s="1"/>
  <c r="M68" i="32"/>
  <c r="M68" i="49"/>
  <c r="M14" i="61"/>
  <c r="M28" i="61" s="1"/>
  <c r="M43" i="33"/>
  <c r="M68" i="1"/>
  <c r="M3" i="61"/>
  <c r="M68" i="46"/>
  <c r="M11" i="61"/>
  <c r="M25" i="61" s="1"/>
  <c r="M68" i="45"/>
  <c r="M10" i="61"/>
  <c r="M24" i="61" s="1"/>
  <c r="M49" i="56"/>
  <c r="M48" i="56" s="1"/>
  <c r="N46" i="56"/>
  <c r="M68" i="47"/>
  <c r="M12" i="61"/>
  <c r="M26" i="61" s="1"/>
  <c r="M17" i="61" l="1"/>
  <c r="M15" i="61"/>
  <c r="M29" i="61" s="1"/>
  <c r="M38" i="33"/>
  <c r="M40" i="33"/>
  <c r="M42" i="33"/>
  <c r="O53" i="62" s="1"/>
  <c r="M44" i="33"/>
  <c r="M73" i="49"/>
  <c r="N74" i="49" s="1"/>
  <c r="M139" i="49"/>
  <c r="M139" i="48"/>
  <c r="M73" i="48"/>
  <c r="N74" i="48" s="1"/>
  <c r="M139" i="41"/>
  <c r="M73" i="41"/>
  <c r="N74" i="41" s="1"/>
  <c r="M139" i="40"/>
  <c r="P136" i="51" s="1"/>
  <c r="M73" i="40"/>
  <c r="N74" i="40" s="1"/>
  <c r="M139" i="43"/>
  <c r="M73" i="43"/>
  <c r="N74" i="43" s="1"/>
  <c r="M73" i="47"/>
  <c r="N74" i="47" s="1"/>
  <c r="M139" i="47"/>
  <c r="M73" i="45"/>
  <c r="N74" i="45" s="1"/>
  <c r="M139" i="45"/>
  <c r="M73" i="46"/>
  <c r="N74" i="46" s="1"/>
  <c r="M139" i="46"/>
  <c r="M139" i="1"/>
  <c r="P135" i="51" s="1"/>
  <c r="M46" i="33"/>
  <c r="M73" i="1"/>
  <c r="N74" i="1" s="1"/>
  <c r="M73" i="32"/>
  <c r="N74" i="32" s="1"/>
  <c r="M139" i="32"/>
  <c r="M139" i="42"/>
  <c r="M73" i="42"/>
  <c r="N74" i="42" s="1"/>
  <c r="M132" i="33"/>
  <c r="M61" i="56"/>
  <c r="M139" i="44"/>
  <c r="M73" i="44"/>
  <c r="N74" i="44" s="1"/>
  <c r="M84" i="46" l="1"/>
  <c r="M360" i="33" s="1"/>
  <c r="M84" i="45"/>
  <c r="M359" i="33" s="1"/>
  <c r="M84" i="47"/>
  <c r="M361" i="33" s="1"/>
  <c r="M84" i="32"/>
  <c r="M87" i="32" s="1"/>
  <c r="M49" i="59"/>
  <c r="M47" i="59"/>
  <c r="M75" i="59"/>
  <c r="M84" i="49"/>
  <c r="M87" i="49" s="1"/>
  <c r="M84" i="48"/>
  <c r="M87" i="48" s="1"/>
  <c r="M84" i="1"/>
  <c r="M88" i="1" s="1"/>
  <c r="M84" i="40"/>
  <c r="M88" i="40" s="1"/>
  <c r="M84" i="44"/>
  <c r="M88" i="44" s="1"/>
  <c r="M84" i="41"/>
  <c r="M87" i="41" s="1"/>
  <c r="M84" i="43"/>
  <c r="M356" i="33" s="1"/>
  <c r="N282" i="51"/>
  <c r="N61" i="44"/>
  <c r="CE55" i="57" s="1"/>
  <c r="N85" i="44"/>
  <c r="M62" i="56"/>
  <c r="M135" i="33" s="1"/>
  <c r="M134" i="33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 i="42"/>
  <c r="CE52" i="57" s="1"/>
  <c r="N279" i="51"/>
  <c r="N85" i="42"/>
  <c r="N277" i="51"/>
  <c r="N85" i="32"/>
  <c r="N61" i="32"/>
  <c r="CE50" i="57" s="1"/>
  <c r="N61" i="1"/>
  <c r="CE49" i="57" s="1"/>
  <c r="N276" i="51"/>
  <c r="N85" i="1"/>
  <c r="N85" i="45"/>
  <c r="N61" i="45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 i="33"/>
  <c r="M87" i="45"/>
  <c r="M353" i="33"/>
  <c r="M87" i="47"/>
  <c r="M87" i="46"/>
  <c r="M88" i="45"/>
  <c r="M130" i="45" s="1"/>
  <c r="M88" i="47"/>
  <c r="M56" i="61" s="1"/>
  <c r="M70" i="61" s="1"/>
  <c r="M88" i="32"/>
  <c r="M90" i="32" s="1"/>
  <c r="M358" i="33"/>
  <c r="M76" i="59"/>
  <c r="M362" i="33"/>
  <c r="M87" i="40"/>
  <c r="M354" i="33"/>
  <c r="M88" i="49"/>
  <c r="M406" i="33" s="1"/>
  <c r="M88" i="43"/>
  <c r="M130" i="43" s="1"/>
  <c r="M87" i="44"/>
  <c r="M87" i="1"/>
  <c r="M88" i="48"/>
  <c r="M90" i="48" s="1"/>
  <c r="M357" i="33"/>
  <c r="M88" i="41"/>
  <c r="M397" i="33" s="1"/>
  <c r="CE61" i="57"/>
  <c r="M363" i="33"/>
  <c r="M87" i="43"/>
  <c r="L129" i="40"/>
  <c r="L131" i="40" s="1"/>
  <c r="M130" i="40"/>
  <c r="M209" i="51"/>
  <c r="M225" i="51" s="1"/>
  <c r="M400" i="33"/>
  <c r="M132" i="40"/>
  <c r="M133" i="40" s="1"/>
  <c r="M134" i="40" s="1"/>
  <c r="M52" i="61"/>
  <c r="M66" i="61" s="1"/>
  <c r="M90" i="40"/>
  <c r="N39" i="33"/>
  <c r="P62" i="62" s="1"/>
  <c r="N112" i="1"/>
  <c r="N78" i="1"/>
  <c r="N128" i="1"/>
  <c r="N77" i="1"/>
  <c r="N112" i="48"/>
  <c r="N128" i="48"/>
  <c r="N77" i="48"/>
  <c r="N78" i="48"/>
  <c r="N78" i="40"/>
  <c r="N77" i="40"/>
  <c r="N128" i="40"/>
  <c r="N112" i="40"/>
  <c r="N78" i="46"/>
  <c r="N77" i="46"/>
  <c r="N112" i="46"/>
  <c r="N128" i="46"/>
  <c r="L129" i="1"/>
  <c r="M132" i="1"/>
  <c r="M133" i="1" s="1"/>
  <c r="M134" i="1" s="1"/>
  <c r="M47" i="61"/>
  <c r="M61" i="61" s="1"/>
  <c r="M395" i="33"/>
  <c r="M130" i="1"/>
  <c r="M204" i="51"/>
  <c r="M220" i="51" s="1"/>
  <c r="M90" i="1"/>
  <c r="N49" i="33"/>
  <c r="N128" i="41"/>
  <c r="N77" i="41"/>
  <c r="N78" i="41"/>
  <c r="N112" i="41"/>
  <c r="N77" i="43"/>
  <c r="N112" i="43"/>
  <c r="N78" i="43"/>
  <c r="N128" i="43"/>
  <c r="N112" i="45"/>
  <c r="N77" i="45"/>
  <c r="N78" i="45"/>
  <c r="N128" i="45"/>
  <c r="N77" i="32"/>
  <c r="N128" i="32"/>
  <c r="N78" i="32"/>
  <c r="N112" i="32"/>
  <c r="N77" i="42"/>
  <c r="N78" i="42"/>
  <c r="N128" i="42"/>
  <c r="N112" i="42"/>
  <c r="M53" i="61"/>
  <c r="M67" i="61" s="1"/>
  <c r="M130" i="44"/>
  <c r="M210" i="51"/>
  <c r="M226" i="51" s="1"/>
  <c r="L129" i="44"/>
  <c r="L131" i="44" s="1"/>
  <c r="M90" i="44"/>
  <c r="M132" i="44"/>
  <c r="M133" i="44" s="1"/>
  <c r="M134" i="44" s="1"/>
  <c r="L79" i="44" s="1"/>
  <c r="M148" i="44" s="1"/>
  <c r="M329" i="33" s="1"/>
  <c r="M401" i="33"/>
  <c r="M355" i="33"/>
  <c r="M87" i="42"/>
  <c r="M88" i="42"/>
  <c r="N78" i="49"/>
  <c r="N128" i="49"/>
  <c r="N77" i="49"/>
  <c r="N112" i="49"/>
  <c r="N128" i="47"/>
  <c r="N77" i="47"/>
  <c r="N78" i="47"/>
  <c r="N112" i="47"/>
  <c r="N50" i="47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 i="44"/>
  <c r="N78" i="44"/>
  <c r="N112" i="44"/>
  <c r="N288" i="51"/>
  <c r="N290" i="51" s="1"/>
  <c r="M48" i="33"/>
  <c r="L129" i="45" l="1"/>
  <c r="L131" i="45" s="1"/>
  <c r="K141" i="45" s="1"/>
  <c r="M130" i="46"/>
  <c r="M404" i="33"/>
  <c r="M212" i="51"/>
  <c r="M228" i="51" s="1"/>
  <c r="M90" i="46"/>
  <c r="M91" i="46" s="1"/>
  <c r="M132" i="46"/>
  <c r="M133" i="46" s="1"/>
  <c r="M134" i="46" s="1"/>
  <c r="L79" i="46" s="1"/>
  <c r="M148" i="46" s="1"/>
  <c r="M331" i="33" s="1"/>
  <c r="M344" i="33" s="1"/>
  <c r="L129" i="46"/>
  <c r="L131" i="46" s="1"/>
  <c r="K141" i="46" s="1"/>
  <c r="M55" i="61"/>
  <c r="M69" i="61" s="1"/>
  <c r="M90" i="45"/>
  <c r="M91" i="45" s="1"/>
  <c r="M211" i="51"/>
  <c r="M227" i="51" s="1"/>
  <c r="M54" i="61"/>
  <c r="M68" i="61" s="1"/>
  <c r="M132" i="45"/>
  <c r="M133" i="45" s="1"/>
  <c r="M134" i="45" s="1"/>
  <c r="L79" i="45" s="1"/>
  <c r="M148" i="45" s="1"/>
  <c r="M330" i="33" s="1"/>
  <c r="M343" i="33" s="1"/>
  <c r="M402" i="33"/>
  <c r="M130" i="47"/>
  <c r="M90" i="47"/>
  <c r="M93" i="47" s="1"/>
  <c r="M94" i="47" s="1"/>
  <c r="O47" i="62" s="1"/>
  <c r="L129" i="47"/>
  <c r="L131" i="47" s="1"/>
  <c r="L140" i="47" s="1"/>
  <c r="M213" i="51"/>
  <c r="M229" i="51" s="1"/>
  <c r="M132" i="47"/>
  <c r="M133" i="47" s="1"/>
  <c r="M134" i="47" s="1"/>
  <c r="L79" i="47" s="1"/>
  <c r="M148" i="47" s="1"/>
  <c r="M332" i="33" s="1"/>
  <c r="M345" i="33" s="1"/>
  <c r="M214" i="51"/>
  <c r="M230" i="51" s="1"/>
  <c r="M130" i="49"/>
  <c r="M132" i="43"/>
  <c r="M133" i="43" s="1"/>
  <c r="M134" i="43" s="1"/>
  <c r="L79" i="43" s="1"/>
  <c r="M148" i="43" s="1"/>
  <c r="M327" i="33" s="1"/>
  <c r="M340" i="33" s="1"/>
  <c r="M205" i="51"/>
  <c r="M221" i="51" s="1"/>
  <c r="M132" i="32"/>
  <c r="M133" i="32" s="1"/>
  <c r="M134" i="32" s="1"/>
  <c r="L79" i="32" s="1"/>
  <c r="M148" i="32" s="1"/>
  <c r="M324" i="33" s="1"/>
  <c r="M337" i="33" s="1"/>
  <c r="M130" i="32"/>
  <c r="M48" i="61"/>
  <c r="M62" i="61" s="1"/>
  <c r="M396" i="33"/>
  <c r="L129" i="32"/>
  <c r="L131" i="32" s="1"/>
  <c r="K141" i="32" s="1"/>
  <c r="M132" i="41"/>
  <c r="M133" i="41" s="1"/>
  <c r="M134" i="41" s="1"/>
  <c r="L79" i="41" s="1"/>
  <c r="M148" i="41" s="1"/>
  <c r="M325" i="33" s="1"/>
  <c r="M338" i="33" s="1"/>
  <c r="N51" i="59"/>
  <c r="M342" i="33"/>
  <c r="M49" i="61"/>
  <c r="M63" i="61" s="1"/>
  <c r="M51" i="61"/>
  <c r="M65" i="61" s="1"/>
  <c r="M51" i="33"/>
  <c r="M208" i="51"/>
  <c r="M224" i="51" s="1"/>
  <c r="M399" i="33"/>
  <c r="M90" i="43"/>
  <c r="M91" i="43" s="1"/>
  <c r="L129" i="43"/>
  <c r="L131" i="43" s="1"/>
  <c r="K141" i="43" s="1"/>
  <c r="M364" i="33"/>
  <c r="L129" i="41"/>
  <c r="L131" i="41" s="1"/>
  <c r="L140" i="41" s="1"/>
  <c r="M206" i="51"/>
  <c r="M222" i="51" s="1"/>
  <c r="M132" i="49"/>
  <c r="M133" i="49" s="1"/>
  <c r="M134" i="49" s="1"/>
  <c r="L79" i="49" s="1"/>
  <c r="M148" i="49" s="1"/>
  <c r="M334" i="33" s="1"/>
  <c r="M90" i="49"/>
  <c r="M91" i="49" s="1"/>
  <c r="L129" i="48"/>
  <c r="L131" i="48" s="1"/>
  <c r="L140" i="48" s="1"/>
  <c r="M130" i="41"/>
  <c r="M90" i="41"/>
  <c r="M91" i="41" s="1"/>
  <c r="M58" i="61"/>
  <c r="M72" i="61" s="1"/>
  <c r="M215" i="51"/>
  <c r="M231" i="51" s="1"/>
  <c r="L129" i="49"/>
  <c r="L131" i="49" s="1"/>
  <c r="K141" i="49" s="1"/>
  <c r="M130" i="48"/>
  <c r="M57" i="61"/>
  <c r="M71" i="61" s="1"/>
  <c r="M132" i="48"/>
  <c r="M133" i="48" s="1"/>
  <c r="M134" i="48" s="1"/>
  <c r="L79" i="48" s="1"/>
  <c r="M148" i="48" s="1"/>
  <c r="M333" i="33" s="1"/>
  <c r="M405" i="33"/>
  <c r="N298" i="51"/>
  <c r="N300" i="51"/>
  <c r="N295" i="51"/>
  <c r="N291" i="51"/>
  <c r="M59" i="61"/>
  <c r="M73" i="61" s="1"/>
  <c r="M52" i="33"/>
  <c r="M87" i="33"/>
  <c r="M53" i="33"/>
  <c r="M50" i="59"/>
  <c r="M93" i="44"/>
  <c r="M94" i="44" s="1"/>
  <c r="O44" i="62" s="1"/>
  <c r="M91" i="44"/>
  <c r="N114" i="42"/>
  <c r="N103" i="42" s="1"/>
  <c r="P11" i="62" s="1"/>
  <c r="N119" i="42"/>
  <c r="N119" i="32"/>
  <c r="N114" i="32"/>
  <c r="N103" i="32" s="1"/>
  <c r="P9" i="62" s="1"/>
  <c r="N119" i="45"/>
  <c r="N114" i="45"/>
  <c r="N103" i="45" s="1"/>
  <c r="P15" i="62" s="1"/>
  <c r="N119" i="43"/>
  <c r="N114" i="43"/>
  <c r="N103" i="43" s="1"/>
  <c r="P12" i="62" s="1"/>
  <c r="M93" i="1"/>
  <c r="M94" i="1" s="1"/>
  <c r="O38" i="62" s="1"/>
  <c r="M91" i="1"/>
  <c r="L131" i="1"/>
  <c r="L137" i="1"/>
  <c r="N119" i="46"/>
  <c r="N114" i="46"/>
  <c r="N103" i="46" s="1"/>
  <c r="P16" i="62" s="1"/>
  <c r="N119" i="48"/>
  <c r="N114" i="48"/>
  <c r="N103" i="48" s="1"/>
  <c r="P18" i="62" s="1"/>
  <c r="M91" i="32"/>
  <c r="M93" i="32"/>
  <c r="M94" i="32" s="1"/>
  <c r="O39" i="62" s="1"/>
  <c r="N119" i="1"/>
  <c r="N114" i="1"/>
  <c r="N103" i="1" s="1"/>
  <c r="P8" i="62" s="1"/>
  <c r="N301" i="51"/>
  <c r="N294" i="51"/>
  <c r="N114" i="44"/>
  <c r="N103" i="44" s="1"/>
  <c r="P14" i="62" s="1"/>
  <c r="N119" i="44"/>
  <c r="N114" i="47"/>
  <c r="N103" i="47" s="1"/>
  <c r="P17" i="62" s="1"/>
  <c r="N119" i="47"/>
  <c r="N119" i="49"/>
  <c r="N114" i="49"/>
  <c r="N103" i="49" s="1"/>
  <c r="P19" i="62" s="1"/>
  <c r="M50" i="61"/>
  <c r="M64" i="61" s="1"/>
  <c r="L129" i="42"/>
  <c r="L131" i="42" s="1"/>
  <c r="M398" i="33"/>
  <c r="M207" i="51"/>
  <c r="M223" i="51" s="1"/>
  <c r="M90" i="42"/>
  <c r="M132" i="42"/>
  <c r="M133" i="42" s="1"/>
  <c r="M134" i="42" s="1"/>
  <c r="L79" i="42" s="1"/>
  <c r="M148" i="42" s="1"/>
  <c r="M326" i="33" s="1"/>
  <c r="M130" i="42"/>
  <c r="K141" i="44"/>
  <c r="O134" i="51"/>
  <c r="D134" i="51" s="1"/>
  <c r="L140" i="44"/>
  <c r="N119" i="41"/>
  <c r="N114" i="41"/>
  <c r="N103" i="41" s="1"/>
  <c r="P10" i="62" s="1"/>
  <c r="L79" i="1"/>
  <c r="M148" i="1" s="1"/>
  <c r="M323" i="33" s="1"/>
  <c r="M69" i="59"/>
  <c r="M136" i="1"/>
  <c r="N119" i="40"/>
  <c r="N114" i="40"/>
  <c r="N103" i="40" s="1"/>
  <c r="P13" i="62" s="1"/>
  <c r="M91" i="40"/>
  <c r="M93" i="40"/>
  <c r="M94" i="40" s="1"/>
  <c r="O43" i="62" s="1"/>
  <c r="L79" i="40"/>
  <c r="M148" i="40" s="1"/>
  <c r="M328" i="33" s="1"/>
  <c r="M71" i="59"/>
  <c r="L72" i="59"/>
  <c r="O133" i="51"/>
  <c r="D133" i="51" s="1"/>
  <c r="K141" i="40"/>
  <c r="L140" i="40"/>
  <c r="M91" i="48"/>
  <c r="M93" i="48"/>
  <c r="M94" i="48" s="1"/>
  <c r="O48" i="62" s="1"/>
  <c r="N296" i="51"/>
  <c r="N299" i="51"/>
  <c r="N293" i="51"/>
  <c r="N297" i="51"/>
  <c r="N292" i="51"/>
  <c r="L140" i="45" l="1"/>
  <c r="K141" i="47"/>
  <c r="L140" i="46"/>
  <c r="M93" i="46"/>
  <c r="M94" i="46" s="1"/>
  <c r="O46" i="62" s="1"/>
  <c r="M93" i="45"/>
  <c r="M94" i="45" s="1"/>
  <c r="O45" i="62" s="1"/>
  <c r="M91" i="47"/>
  <c r="L140" i="32"/>
  <c r="L140" i="43"/>
  <c r="N102" i="49"/>
  <c r="N71" i="49" s="1"/>
  <c r="L140" i="49"/>
  <c r="M93" i="43"/>
  <c r="M94" i="43" s="1"/>
  <c r="O42" i="62" s="1"/>
  <c r="N102" i="47"/>
  <c r="N102" i="44"/>
  <c r="N71" i="44" s="1"/>
  <c r="N102" i="42"/>
  <c r="K141" i="41"/>
  <c r="M341" i="33"/>
  <c r="M346" i="33"/>
  <c r="M347" i="33"/>
  <c r="M52" i="59"/>
  <c r="M339" i="33"/>
  <c r="M54" i="59"/>
  <c r="M53" i="59"/>
  <c r="N102" i="40"/>
  <c r="N71" i="40" s="1"/>
  <c r="N102" i="48"/>
  <c r="N71" i="48" s="1"/>
  <c r="N102" i="46"/>
  <c r="N71" i="46" s="1"/>
  <c r="N102" i="43"/>
  <c r="N102" i="45"/>
  <c r="N71" i="45" s="1"/>
  <c r="M410" i="33"/>
  <c r="K141" i="48"/>
  <c r="N102" i="1"/>
  <c r="N71" i="1" s="1"/>
  <c r="M93" i="41"/>
  <c r="M94" i="41" s="1"/>
  <c r="O40" i="62" s="1"/>
  <c r="N102" i="41"/>
  <c r="N71" i="41" s="1"/>
  <c r="M93" i="49"/>
  <c r="M94" i="49" s="1"/>
  <c r="O49" i="62" s="1"/>
  <c r="N102" i="32"/>
  <c r="N71" i="32" s="1"/>
  <c r="M411" i="33"/>
  <c r="M408" i="33"/>
  <c r="N305" i="51"/>
  <c r="N309" i="51" s="1"/>
  <c r="M409" i="33"/>
  <c r="M336" i="33"/>
  <c r="M366" i="33"/>
  <c r="N115" i="41"/>
  <c r="N256" i="33" s="1"/>
  <c r="K141" i="42"/>
  <c r="L140" i="42"/>
  <c r="N115" i="49"/>
  <c r="N265" i="33" s="1"/>
  <c r="N124" i="49"/>
  <c r="N121" i="49"/>
  <c r="N121" i="47"/>
  <c r="N124" i="47"/>
  <c r="N124" i="44"/>
  <c r="N121" i="44"/>
  <c r="N115" i="48"/>
  <c r="N264" i="33" s="1"/>
  <c r="N124" i="48"/>
  <c r="N121" i="48"/>
  <c r="N115" i="46"/>
  <c r="N262" i="33" s="1"/>
  <c r="N121" i="43"/>
  <c r="N124" i="43"/>
  <c r="N115" i="45"/>
  <c r="N261" i="33" s="1"/>
  <c r="N115" i="32"/>
  <c r="N255" i="33" s="1"/>
  <c r="N121" i="32"/>
  <c r="N124" i="32"/>
  <c r="N304" i="51"/>
  <c r="N115" i="40"/>
  <c r="N259" i="33" s="1"/>
  <c r="N121" i="40"/>
  <c r="N124" i="40"/>
  <c r="N121" i="41"/>
  <c r="N124" i="41"/>
  <c r="M93" i="42"/>
  <c r="M94" i="42" s="1"/>
  <c r="O41" i="62" s="1"/>
  <c r="M91" i="42"/>
  <c r="N115" i="47"/>
  <c r="N263" i="33" s="1"/>
  <c r="N115" i="44"/>
  <c r="N260" i="33" s="1"/>
  <c r="N206" i="33"/>
  <c r="N115" i="1"/>
  <c r="N254" i="33" s="1"/>
  <c r="N124" i="1"/>
  <c r="N121" i="1"/>
  <c r="N121" i="46"/>
  <c r="N124" i="46"/>
  <c r="O132" i="51"/>
  <c r="D132" i="51" s="1"/>
  <c r="L70" i="59"/>
  <c r="K141" i="1"/>
  <c r="L140" i="1"/>
  <c r="N115" i="43"/>
  <c r="N258" i="33" s="1"/>
  <c r="N121" i="45"/>
  <c r="N124" i="45"/>
  <c r="N124" i="42"/>
  <c r="N121" i="42"/>
  <c r="N115" i="42"/>
  <c r="N257" i="33" s="1"/>
  <c r="O50" i="62" l="1"/>
  <c r="M81" i="59"/>
  <c r="M79" i="59"/>
  <c r="M78" i="59"/>
  <c r="M80" i="59"/>
  <c r="N140" i="61"/>
  <c r="N154" i="61" s="1"/>
  <c r="N418" i="51"/>
  <c r="N70" i="40"/>
  <c r="N419" i="51"/>
  <c r="N70" i="44"/>
  <c r="N141" i="61"/>
  <c r="N155" i="61" s="1"/>
  <c r="N70" i="49"/>
  <c r="N146" i="61"/>
  <c r="N160" i="61" s="1"/>
  <c r="N424" i="51"/>
  <c r="N66" i="42"/>
  <c r="N67" i="42" s="1"/>
  <c r="N101" i="42"/>
  <c r="N212" i="33" s="1"/>
  <c r="N116" i="42"/>
  <c r="N287" i="33" s="1"/>
  <c r="N142" i="61"/>
  <c r="N156" i="61" s="1"/>
  <c r="N420" i="51"/>
  <c r="N70" i="45"/>
  <c r="N66" i="43"/>
  <c r="N67" i="43" s="1"/>
  <c r="N101" i="43"/>
  <c r="N213" i="33" s="1"/>
  <c r="N116" i="43"/>
  <c r="N288" i="33" s="1"/>
  <c r="N273" i="33" s="1"/>
  <c r="N86" i="46"/>
  <c r="N163" i="33"/>
  <c r="N135" i="61"/>
  <c r="N70" i="1"/>
  <c r="N413" i="51"/>
  <c r="N66" i="1"/>
  <c r="N67" i="1" s="1"/>
  <c r="N101" i="1"/>
  <c r="N209" i="33" s="1"/>
  <c r="N116" i="1"/>
  <c r="N284" i="33" s="1"/>
  <c r="N269" i="33" s="1"/>
  <c r="N70" i="41"/>
  <c r="N415" i="51"/>
  <c r="N137" i="61"/>
  <c r="N151" i="61" s="1"/>
  <c r="N414" i="51"/>
  <c r="N136" i="61"/>
  <c r="N150" i="61" s="1"/>
  <c r="N70" i="32"/>
  <c r="N101" i="32"/>
  <c r="N210" i="33" s="1"/>
  <c r="N66" i="32"/>
  <c r="N67" i="32" s="1"/>
  <c r="N116" i="32"/>
  <c r="N285" i="33" s="1"/>
  <c r="N66" i="45"/>
  <c r="N67" i="45" s="1"/>
  <c r="N101" i="45"/>
  <c r="N216" i="33" s="1"/>
  <c r="N116" i="45"/>
  <c r="N291" i="33" s="1"/>
  <c r="N276" i="33" s="1"/>
  <c r="N159" i="33"/>
  <c r="N86" i="43"/>
  <c r="N101" i="48"/>
  <c r="N219" i="33" s="1"/>
  <c r="N66" i="48"/>
  <c r="N67" i="48" s="1"/>
  <c r="N116" i="48"/>
  <c r="N294" i="33" s="1"/>
  <c r="N86" i="44"/>
  <c r="N161" i="33"/>
  <c r="N86" i="47"/>
  <c r="N164" i="33"/>
  <c r="N166" i="33"/>
  <c r="N86" i="49"/>
  <c r="N71" i="42"/>
  <c r="N86" i="42"/>
  <c r="N158" i="33"/>
  <c r="N86" i="45"/>
  <c r="N162" i="33"/>
  <c r="N70" i="46"/>
  <c r="N143" i="61"/>
  <c r="N157" i="61" s="1"/>
  <c r="N421" i="51"/>
  <c r="N86" i="1"/>
  <c r="N155" i="33"/>
  <c r="N101" i="44"/>
  <c r="N215" i="33" s="1"/>
  <c r="N66" i="44"/>
  <c r="N67" i="44" s="1"/>
  <c r="N116" i="44"/>
  <c r="N290" i="33" s="1"/>
  <c r="N66" i="47"/>
  <c r="N67" i="47" s="1"/>
  <c r="N101" i="47"/>
  <c r="N218" i="33" s="1"/>
  <c r="N116" i="47"/>
  <c r="N293" i="33" s="1"/>
  <c r="N157" i="33"/>
  <c r="N86" i="41"/>
  <c r="N160" i="33"/>
  <c r="N86" i="40"/>
  <c r="N101" i="40"/>
  <c r="N214" i="33" s="1"/>
  <c r="N66" i="40"/>
  <c r="N67" i="40" s="1"/>
  <c r="N116" i="40"/>
  <c r="N289" i="33" s="1"/>
  <c r="N308" i="51"/>
  <c r="N310" i="51" s="1"/>
  <c r="N306" i="51"/>
  <c r="N86" i="32"/>
  <c r="N156" i="33"/>
  <c r="N66" i="46"/>
  <c r="N67" i="46" s="1"/>
  <c r="N101" i="46"/>
  <c r="N217" i="33" s="1"/>
  <c r="N116" i="46"/>
  <c r="N292" i="33" s="1"/>
  <c r="N423" i="51"/>
  <c r="N70" i="48"/>
  <c r="N145" i="61"/>
  <c r="N159" i="61" s="1"/>
  <c r="N165" i="33"/>
  <c r="N86" i="48"/>
  <c r="N101" i="49"/>
  <c r="N220" i="33" s="1"/>
  <c r="N66" i="49"/>
  <c r="N67" i="49" s="1"/>
  <c r="N116" i="49"/>
  <c r="N295" i="33" s="1"/>
  <c r="N66" i="41"/>
  <c r="N67" i="41" s="1"/>
  <c r="N101" i="41"/>
  <c r="N211" i="33" s="1"/>
  <c r="N116" i="41"/>
  <c r="N286" i="33" s="1"/>
  <c r="L9" i="59"/>
  <c r="L10" i="59" s="1"/>
  <c r="M376" i="33"/>
  <c r="N124" i="33"/>
  <c r="N71" i="43"/>
  <c r="N71" i="47"/>
  <c r="N310" i="33" l="1"/>
  <c r="N249" i="33"/>
  <c r="N307" i="33"/>
  <c r="N308" i="33"/>
  <c r="N248" i="33"/>
  <c r="N245" i="33"/>
  <c r="N309" i="33"/>
  <c r="N243" i="33"/>
  <c r="N300" i="33"/>
  <c r="N101" i="33"/>
  <c r="N301" i="33"/>
  <c r="N232" i="33"/>
  <c r="N240" i="33"/>
  <c r="N304" i="33"/>
  <c r="N229" i="33"/>
  <c r="N244" i="33"/>
  <c r="N241" i="33"/>
  <c r="N305" i="33"/>
  <c r="N246" i="33"/>
  <c r="N242" i="33"/>
  <c r="N250" i="33"/>
  <c r="N306" i="33"/>
  <c r="N247" i="33"/>
  <c r="N303" i="33"/>
  <c r="N302" i="33"/>
  <c r="N279" i="33"/>
  <c r="N270" i="33"/>
  <c r="N233" i="33"/>
  <c r="N230" i="33"/>
  <c r="N272" i="33"/>
  <c r="N226" i="33"/>
  <c r="N235" i="33"/>
  <c r="N70" i="47"/>
  <c r="N422" i="51"/>
  <c r="N144" i="61"/>
  <c r="N158" i="61" s="1"/>
  <c r="N139" i="61"/>
  <c r="N153" i="61" s="1"/>
  <c r="N417" i="51"/>
  <c r="N70" i="43"/>
  <c r="P19" i="59"/>
  <c r="L11" i="59"/>
  <c r="N350" i="51"/>
  <c r="N347" i="51"/>
  <c r="N353" i="51"/>
  <c r="N346" i="51"/>
  <c r="N344" i="51"/>
  <c r="N345" i="51"/>
  <c r="N351" i="51"/>
  <c r="N352" i="51"/>
  <c r="N349" i="51"/>
  <c r="N354" i="51"/>
  <c r="N355" i="51"/>
  <c r="N348" i="51"/>
  <c r="N239" i="33"/>
  <c r="N167" i="33"/>
  <c r="N184" i="33"/>
  <c r="N416" i="51"/>
  <c r="N138" i="61"/>
  <c r="N152" i="61" s="1"/>
  <c r="N70" i="42"/>
  <c r="N296" i="33"/>
  <c r="N299" i="33"/>
  <c r="N149" i="61"/>
  <c r="N280" i="33"/>
  <c r="N274" i="33"/>
  <c r="N275" i="33"/>
  <c r="N45" i="33"/>
  <c r="N56" i="33"/>
  <c r="N228" i="33"/>
  <c r="N227" i="33"/>
  <c r="N50" i="33"/>
  <c r="N271" i="33"/>
  <c r="N277" i="33"/>
  <c r="N278" i="33"/>
  <c r="N234" i="33"/>
  <c r="N231" i="33"/>
  <c r="N225" i="33"/>
  <c r="N224" i="33"/>
  <c r="N5" i="59" l="1"/>
  <c r="N55" i="59" s="1"/>
  <c r="N425" i="51"/>
  <c r="N311" i="33"/>
  <c r="N48" i="59"/>
  <c r="N251" i="33"/>
  <c r="N147" i="61"/>
  <c r="N161" i="61" s="1"/>
  <c r="N281" i="33"/>
  <c r="N103" i="61"/>
  <c r="N117" i="61" s="1"/>
  <c r="N56" i="59"/>
  <c r="N57" i="33"/>
  <c r="N64" i="33"/>
  <c r="N185" i="33"/>
  <c r="N113" i="33"/>
  <c r="N186" i="33"/>
  <c r="N236" i="33"/>
  <c r="N55" i="33" l="1"/>
  <c r="O59" i="33"/>
  <c r="P61" i="33" s="1"/>
  <c r="N114" i="33"/>
  <c r="N57" i="59"/>
  <c r="N119" i="33"/>
  <c r="N106" i="33"/>
  <c r="N107" i="33"/>
  <c r="N61" i="59"/>
  <c r="N65" i="33"/>
  <c r="O60" i="33" l="1"/>
  <c r="O58" i="59" s="1"/>
  <c r="N71" i="33"/>
  <c r="N70" i="33" s="1"/>
  <c r="P56" i="62" s="1"/>
  <c r="O84" i="33"/>
  <c r="O91" i="33" s="1"/>
  <c r="P59" i="59"/>
  <c r="Q62" i="33"/>
  <c r="Q60" i="59" s="1"/>
  <c r="O4" i="56" l="1"/>
  <c r="N63" i="59"/>
  <c r="O9" i="55"/>
  <c r="O107" i="47" s="1"/>
  <c r="O106" i="47" s="1"/>
  <c r="O109" i="47" s="1"/>
  <c r="N81" i="1"/>
  <c r="N62" i="1" s="1"/>
  <c r="N63" i="1" s="1"/>
  <c r="P67" i="62" s="1"/>
  <c r="N81" i="47"/>
  <c r="N62" i="47" s="1"/>
  <c r="N63" i="47" s="1"/>
  <c r="P76" i="62" s="1"/>
  <c r="N81" i="49"/>
  <c r="N62" i="49" s="1"/>
  <c r="N63" i="49" s="1"/>
  <c r="P78" i="62" s="1"/>
  <c r="N81" i="40"/>
  <c r="N62" i="40" s="1"/>
  <c r="N63" i="40" s="1"/>
  <c r="P72" i="62" s="1"/>
  <c r="N81" i="48"/>
  <c r="N62" i="48" s="1"/>
  <c r="N63" i="48" s="1"/>
  <c r="P77" i="62" s="1"/>
  <c r="N3" i="56"/>
  <c r="N62" i="59"/>
  <c r="N81" i="46"/>
  <c r="N62" i="46" s="1"/>
  <c r="N63" i="46" s="1"/>
  <c r="P75" i="62" s="1"/>
  <c r="N81" i="45"/>
  <c r="N62" i="45" s="1"/>
  <c r="N63" i="45" s="1"/>
  <c r="P74" i="62" s="1"/>
  <c r="N369" i="33"/>
  <c r="N81" i="42"/>
  <c r="N62" i="42" s="1"/>
  <c r="N63" i="42" s="1"/>
  <c r="P70" i="62" s="1"/>
  <c r="N81" i="44"/>
  <c r="N62" i="44" s="1"/>
  <c r="N63" i="44" s="1"/>
  <c r="P73" i="62" s="1"/>
  <c r="N81" i="41"/>
  <c r="N62" i="41" s="1"/>
  <c r="N63" i="41" s="1"/>
  <c r="P69" i="62" s="1"/>
  <c r="N81" i="32"/>
  <c r="N62" i="32" s="1"/>
  <c r="N63" i="32" s="1"/>
  <c r="P68" i="62" s="1"/>
  <c r="N81" i="43"/>
  <c r="N62" i="43" s="1"/>
  <c r="N63" i="43" s="1"/>
  <c r="P71" i="62" s="1"/>
  <c r="O72" i="33"/>
  <c r="P79" i="62" l="1"/>
  <c r="O107" i="48"/>
  <c r="O106" i="48" s="1"/>
  <c r="O109" i="48" s="1"/>
  <c r="O107" i="41"/>
  <c r="O106" i="41" s="1"/>
  <c r="O109" i="41" s="1"/>
  <c r="O107" i="40"/>
  <c r="O106" i="40" s="1"/>
  <c r="O109" i="40" s="1"/>
  <c r="O107" i="1"/>
  <c r="O106" i="1" s="1"/>
  <c r="O107" i="49"/>
  <c r="O106" i="49" s="1"/>
  <c r="O109" i="49" s="1"/>
  <c r="O8" i="55"/>
  <c r="O90" i="33" s="1"/>
  <c r="O107" i="42"/>
  <c r="O106" i="42" s="1"/>
  <c r="O109" i="42" s="1"/>
  <c r="O107" i="44"/>
  <c r="O106" i="44" s="1"/>
  <c r="O109" i="44" s="1"/>
  <c r="O107" i="45"/>
  <c r="O106" i="45" s="1"/>
  <c r="O109" i="45" s="1"/>
  <c r="O107" i="46"/>
  <c r="O106" i="46" s="1"/>
  <c r="O109" i="46" s="1"/>
  <c r="O107" i="32"/>
  <c r="O106" i="32" s="1"/>
  <c r="O109" i="32" s="1"/>
  <c r="O107" i="43"/>
  <c r="O106" i="43" s="1"/>
  <c r="O109" i="43" s="1"/>
  <c r="N375" i="33"/>
  <c r="O64" i="59"/>
  <c r="N155" i="32"/>
  <c r="N64" i="32"/>
  <c r="N65" i="32" s="1"/>
  <c r="N64" i="44"/>
  <c r="N65" i="44" s="1"/>
  <c r="N155" i="44"/>
  <c r="N64" i="46"/>
  <c r="N65" i="46" s="1"/>
  <c r="N155" i="46"/>
  <c r="N37" i="56"/>
  <c r="N38" i="56" s="1"/>
  <c r="N55" i="56"/>
  <c r="N56" i="56" s="1"/>
  <c r="N52" i="56" s="1"/>
  <c r="N47" i="56"/>
  <c r="N42" i="56"/>
  <c r="N43" i="56" s="1"/>
  <c r="O41" i="56" s="1"/>
  <c r="N64" i="40"/>
  <c r="N65" i="40" s="1"/>
  <c r="N155" i="40"/>
  <c r="N155" i="47"/>
  <c r="N64" i="47"/>
  <c r="N65" i="47" s="1"/>
  <c r="N155" i="43"/>
  <c r="N64" i="43"/>
  <c r="N65" i="43" s="1"/>
  <c r="N64" i="41"/>
  <c r="N65" i="41" s="1"/>
  <c r="N155" i="41"/>
  <c r="N64" i="42"/>
  <c r="N65" i="42" s="1"/>
  <c r="N155" i="42"/>
  <c r="N155" i="45"/>
  <c r="N64" i="45"/>
  <c r="N65" i="45" s="1"/>
  <c r="N64" i="48"/>
  <c r="N65" i="48" s="1"/>
  <c r="N155" i="48"/>
  <c r="N155" i="49"/>
  <c r="N64" i="49"/>
  <c r="N65" i="49" s="1"/>
  <c r="N155" i="1"/>
  <c r="N64" i="1"/>
  <c r="N65" i="1" s="1"/>
  <c r="O83" i="33" l="1"/>
  <c r="O97" i="33"/>
  <c r="N13" i="61"/>
  <c r="N27" i="61" s="1"/>
  <c r="N68" i="48"/>
  <c r="N68" i="42"/>
  <c r="N6" i="61"/>
  <c r="N20" i="61" s="1"/>
  <c r="N68" i="41"/>
  <c r="N5" i="61"/>
  <c r="N19" i="61" s="1"/>
  <c r="N8" i="61"/>
  <c r="N22" i="61" s="1"/>
  <c r="N68" i="40"/>
  <c r="N49" i="56"/>
  <c r="O46" i="56"/>
  <c r="N59" i="56"/>
  <c r="N60" i="56"/>
  <c r="N133" i="33" s="1"/>
  <c r="N11" i="61"/>
  <c r="N25" i="61" s="1"/>
  <c r="N68" i="46"/>
  <c r="N9" i="61"/>
  <c r="N23" i="61" s="1"/>
  <c r="N68" i="44"/>
  <c r="N68" i="1"/>
  <c r="N3" i="61"/>
  <c r="N43" i="33"/>
  <c r="N14" i="61"/>
  <c r="N28" i="61" s="1"/>
  <c r="N68" i="49"/>
  <c r="N10" i="61"/>
  <c r="N24" i="61" s="1"/>
  <c r="N68" i="45"/>
  <c r="N7" i="61"/>
  <c r="N21" i="61" s="1"/>
  <c r="N68" i="43"/>
  <c r="O96" i="33"/>
  <c r="O109" i="1"/>
  <c r="N68" i="47"/>
  <c r="N12" i="61"/>
  <c r="N26" i="61" s="1"/>
  <c r="N68" i="32"/>
  <c r="N4" i="61"/>
  <c r="N18" i="61" s="1"/>
  <c r="O104" i="33" l="1"/>
  <c r="N73" i="43"/>
  <c r="O74" i="43" s="1"/>
  <c r="N139" i="43"/>
  <c r="N139" i="45"/>
  <c r="N73" i="45"/>
  <c r="O74" i="45" s="1"/>
  <c r="N73" i="49"/>
  <c r="O74" i="49" s="1"/>
  <c r="N139" i="49"/>
  <c r="N44" i="33"/>
  <c r="N38" i="33"/>
  <c r="N42" i="33"/>
  <c r="P53" i="62" s="1"/>
  <c r="N40" i="33"/>
  <c r="N139" i="1"/>
  <c r="Q135" i="51" s="1"/>
  <c r="N73" i="1"/>
  <c r="O74" i="1" s="1"/>
  <c r="N46" i="33"/>
  <c r="N132" i="33"/>
  <c r="N61" i="56"/>
  <c r="N48" i="56"/>
  <c r="N139" i="41"/>
  <c r="N73" i="41"/>
  <c r="O74" i="41" s="1"/>
  <c r="N73" i="42"/>
  <c r="O74" i="42" s="1"/>
  <c r="N139" i="42"/>
  <c r="N139" i="32"/>
  <c r="N73" i="32"/>
  <c r="O74" i="32" s="1"/>
  <c r="N139" i="47"/>
  <c r="N73" i="47"/>
  <c r="O74" i="47" s="1"/>
  <c r="N17" i="61"/>
  <c r="N15" i="61"/>
  <c r="N29" i="61" s="1"/>
  <c r="N73" i="44"/>
  <c r="O74" i="44" s="1"/>
  <c r="N139" i="44"/>
  <c r="N139" i="46"/>
  <c r="N73" i="46"/>
  <c r="O74" i="46" s="1"/>
  <c r="N139" i="40"/>
  <c r="Q136" i="51" s="1"/>
  <c r="N73" i="40"/>
  <c r="O74" i="40" s="1"/>
  <c r="N73" i="48"/>
  <c r="O74" i="48" s="1"/>
  <c r="N139" i="48"/>
  <c r="N84" i="1" l="1"/>
  <c r="N87" i="1" s="1"/>
  <c r="N84" i="43"/>
  <c r="N87" i="43" s="1"/>
  <c r="N84" i="42"/>
  <c r="N88" i="42" s="1"/>
  <c r="N84" i="49"/>
  <c r="N88" i="49" s="1"/>
  <c r="N84" i="44"/>
  <c r="N358" i="33" s="1"/>
  <c r="N75" i="59"/>
  <c r="N49" i="59"/>
  <c r="N47" i="59"/>
  <c r="N84" i="45"/>
  <c r="N87" i="45" s="1"/>
  <c r="N84" i="48"/>
  <c r="N362" i="33" s="1"/>
  <c r="N84" i="46"/>
  <c r="N360" i="33" s="1"/>
  <c r="N84" i="47"/>
  <c r="N88" i="47" s="1"/>
  <c r="N84" i="41"/>
  <c r="N87" i="41" s="1"/>
  <c r="O61" i="46"/>
  <c r="CF57" i="57" s="1"/>
  <c r="O85" i="46"/>
  <c r="O284" i="51"/>
  <c r="O85" i="44"/>
  <c r="O282" i="51"/>
  <c r="O61" i="44"/>
  <c r="CF55" i="57" s="1"/>
  <c r="O285" i="51"/>
  <c r="O85" i="47"/>
  <c r="O61" i="47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 i="49"/>
  <c r="CF60" i="57" s="1"/>
  <c r="O287" i="51"/>
  <c r="O283" i="51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 i="51"/>
  <c r="O61" i="32"/>
  <c r="CF50" i="57" s="1"/>
  <c r="O85" i="32"/>
  <c r="N88" i="44" l="1"/>
  <c r="N132" i="44" s="1"/>
  <c r="N133" i="44" s="1"/>
  <c r="N134" i="44" s="1"/>
  <c r="M79" i="44" s="1"/>
  <c r="N148" i="44" s="1"/>
  <c r="N329" i="33" s="1"/>
  <c r="N356" i="33"/>
  <c r="N352" i="33"/>
  <c r="N88" i="1"/>
  <c r="N47" i="61" s="1"/>
  <c r="N61" i="61" s="1"/>
  <c r="N88" i="43"/>
  <c r="N132" i="43" s="1"/>
  <c r="N133" i="43" s="1"/>
  <c r="N134" i="43" s="1"/>
  <c r="M79" i="43" s="1"/>
  <c r="N148" i="43" s="1"/>
  <c r="N327" i="33" s="1"/>
  <c r="N355" i="33"/>
  <c r="N87" i="42"/>
  <c r="N87" i="48"/>
  <c r="N363" i="33"/>
  <c r="N87" i="49"/>
  <c r="N87" i="44"/>
  <c r="N359" i="33"/>
  <c r="N87" i="47"/>
  <c r="N76" i="59"/>
  <c r="N361" i="33"/>
  <c r="N88" i="48"/>
  <c r="M129" i="48" s="1"/>
  <c r="M131" i="48" s="1"/>
  <c r="M140" i="48" s="1"/>
  <c r="N88" i="45"/>
  <c r="N211" i="51" s="1"/>
  <c r="N227" i="51" s="1"/>
  <c r="N88" i="41"/>
  <c r="M129" i="41" s="1"/>
  <c r="M131" i="41" s="1"/>
  <c r="M140" i="41" s="1"/>
  <c r="N87" i="46"/>
  <c r="N354" i="33"/>
  <c r="N88" i="46"/>
  <c r="N403" i="33" s="1"/>
  <c r="CF61" i="57"/>
  <c r="N130" i="47"/>
  <c r="N56" i="61"/>
  <c r="N70" i="61" s="1"/>
  <c r="N132" i="47"/>
  <c r="N133" i="47" s="1"/>
  <c r="N134" i="47" s="1"/>
  <c r="M79" i="47" s="1"/>
  <c r="N148" i="47" s="1"/>
  <c r="N332" i="33" s="1"/>
  <c r="M129" i="47"/>
  <c r="M131" i="47" s="1"/>
  <c r="M140" i="47" s="1"/>
  <c r="N213" i="51"/>
  <c r="N229" i="51" s="1"/>
  <c r="N404" i="33"/>
  <c r="N90" i="47"/>
  <c r="O77" i="48"/>
  <c r="O112" i="48"/>
  <c r="O78" i="48"/>
  <c r="O128" i="48"/>
  <c r="N88" i="32"/>
  <c r="N87" i="32"/>
  <c r="N353" i="33"/>
  <c r="O77" i="43"/>
  <c r="O78" i="43"/>
  <c r="O128" i="43"/>
  <c r="O112" i="43"/>
  <c r="O78" i="49"/>
  <c r="O128" i="49"/>
  <c r="O77" i="49"/>
  <c r="O112" i="49"/>
  <c r="M129" i="49"/>
  <c r="M131" i="49" s="1"/>
  <c r="M140" i="49" s="1"/>
  <c r="N215" i="51"/>
  <c r="N231" i="51" s="1"/>
  <c r="N132" i="49"/>
  <c r="N133" i="49" s="1"/>
  <c r="N134" i="49" s="1"/>
  <c r="M79" i="49" s="1"/>
  <c r="N148" i="49" s="1"/>
  <c r="N334" i="33" s="1"/>
  <c r="N406" i="33"/>
  <c r="N58" i="61"/>
  <c r="N72" i="61" s="1"/>
  <c r="N90" i="49"/>
  <c r="N130" i="49"/>
  <c r="O288" i="51"/>
  <c r="O294" i="51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 i="41"/>
  <c r="O112" i="41"/>
  <c r="O78" i="41"/>
  <c r="N132" i="42"/>
  <c r="N133" i="42" s="1"/>
  <c r="N134" i="42" s="1"/>
  <c r="M79" i="42" s="1"/>
  <c r="N148" i="42" s="1"/>
  <c r="N326" i="33" s="1"/>
  <c r="N398" i="33"/>
  <c r="N50" i="61"/>
  <c r="N64" i="61" s="1"/>
  <c r="M129" i="42"/>
  <c r="M131" i="42" s="1"/>
  <c r="M140" i="42" s="1"/>
  <c r="N130" i="42"/>
  <c r="N90" i="42"/>
  <c r="N207" i="51"/>
  <c r="N223" i="51" s="1"/>
  <c r="O78" i="44"/>
  <c r="O112" i="44"/>
  <c r="O128" i="44"/>
  <c r="O77" i="44"/>
  <c r="O77" i="46"/>
  <c r="O128" i="46"/>
  <c r="O78" i="46"/>
  <c r="O112" i="46"/>
  <c r="O49" i="33"/>
  <c r="O51" i="59" s="1"/>
  <c r="N48" i="33"/>
  <c r="O78" i="32"/>
  <c r="O77" i="32"/>
  <c r="O112" i="32"/>
  <c r="O128" i="32"/>
  <c r="O77" i="40"/>
  <c r="O128" i="40"/>
  <c r="O112" i="40"/>
  <c r="O78" i="40"/>
  <c r="N88" i="40"/>
  <c r="N87" i="40"/>
  <c r="N357" i="33"/>
  <c r="O77" i="45"/>
  <c r="O128" i="45"/>
  <c r="O112" i="45"/>
  <c r="O78" i="45"/>
  <c r="O112" i="1"/>
  <c r="O78" i="1"/>
  <c r="O128" i="1"/>
  <c r="O77" i="1"/>
  <c r="O39" i="33"/>
  <c r="Q62" i="62" s="1"/>
  <c r="O112" i="42"/>
  <c r="O77" i="42"/>
  <c r="O128" i="42"/>
  <c r="O78" i="42"/>
  <c r="O78" i="47"/>
  <c r="O128" i="47"/>
  <c r="O112" i="47"/>
  <c r="O77" i="47"/>
  <c r="N90" i="44" l="1"/>
  <c r="N91" i="44" s="1"/>
  <c r="N210" i="51"/>
  <c r="N226" i="51" s="1"/>
  <c r="M129" i="44"/>
  <c r="M131" i="44" s="1"/>
  <c r="M140" i="44" s="1"/>
  <c r="N401" i="33"/>
  <c r="N130" i="44"/>
  <c r="N53" i="61"/>
  <c r="N67" i="61" s="1"/>
  <c r="N132" i="1"/>
  <c r="N133" i="1" s="1"/>
  <c r="N134" i="1" s="1"/>
  <c r="M79" i="1" s="1"/>
  <c r="N148" i="1" s="1"/>
  <c r="N323" i="33" s="1"/>
  <c r="N204" i="51"/>
  <c r="N220" i="51" s="1"/>
  <c r="N395" i="33"/>
  <c r="N90" i="1"/>
  <c r="N91" i="1" s="1"/>
  <c r="M129" i="1"/>
  <c r="M131" i="1" s="1"/>
  <c r="N130" i="1"/>
  <c r="N51" i="61"/>
  <c r="N65" i="61" s="1"/>
  <c r="N130" i="43"/>
  <c r="N399" i="33"/>
  <c r="N208" i="51"/>
  <c r="N224" i="51" s="1"/>
  <c r="N90" i="43"/>
  <c r="N91" i="43" s="1"/>
  <c r="M129" i="43"/>
  <c r="M131" i="43" s="1"/>
  <c r="M140" i="43" s="1"/>
  <c r="N90" i="48"/>
  <c r="N91" i="48" s="1"/>
  <c r="N405" i="33"/>
  <c r="N132" i="48"/>
  <c r="N133" i="48" s="1"/>
  <c r="N134" i="48" s="1"/>
  <c r="M79" i="48" s="1"/>
  <c r="N148" i="48" s="1"/>
  <c r="N333" i="33" s="1"/>
  <c r="N346" i="33" s="1"/>
  <c r="N402" i="33"/>
  <c r="N130" i="46"/>
  <c r="N130" i="41"/>
  <c r="N214" i="51"/>
  <c r="N230" i="51" s="1"/>
  <c r="N130" i="48"/>
  <c r="N57" i="61"/>
  <c r="N71" i="61" s="1"/>
  <c r="N49" i="61"/>
  <c r="N63" i="61" s="1"/>
  <c r="N397" i="33"/>
  <c r="N347" i="33"/>
  <c r="N342" i="33"/>
  <c r="N340" i="33"/>
  <c r="N339" i="33"/>
  <c r="N345" i="33"/>
  <c r="N132" i="41"/>
  <c r="N133" i="41" s="1"/>
  <c r="N134" i="41" s="1"/>
  <c r="M79" i="41" s="1"/>
  <c r="N148" i="41" s="1"/>
  <c r="N325" i="33" s="1"/>
  <c r="N90" i="41"/>
  <c r="N93" i="41" s="1"/>
  <c r="N94" i="41" s="1"/>
  <c r="P40" i="62" s="1"/>
  <c r="N206" i="51"/>
  <c r="N222" i="51" s="1"/>
  <c r="N54" i="61"/>
  <c r="N68" i="61" s="1"/>
  <c r="M129" i="46"/>
  <c r="M131" i="46" s="1"/>
  <c r="M140" i="46" s="1"/>
  <c r="O299" i="51"/>
  <c r="M129" i="45"/>
  <c r="M131" i="45" s="1"/>
  <c r="M140" i="45" s="1"/>
  <c r="N90" i="45"/>
  <c r="N93" i="45" s="1"/>
  <c r="N94" i="45" s="1"/>
  <c r="P45" i="62" s="1"/>
  <c r="N212" i="51"/>
  <c r="N228" i="51" s="1"/>
  <c r="N90" i="46"/>
  <c r="N93" i="46" s="1"/>
  <c r="N94" i="46" s="1"/>
  <c r="P46" i="62" s="1"/>
  <c r="N51" i="33"/>
  <c r="N130" i="45"/>
  <c r="N132" i="45"/>
  <c r="N133" i="45" s="1"/>
  <c r="N134" i="45" s="1"/>
  <c r="M79" i="45" s="1"/>
  <c r="N148" i="45" s="1"/>
  <c r="N330" i="33" s="1"/>
  <c r="N132" i="46"/>
  <c r="N133" i="46" s="1"/>
  <c r="N134" i="46" s="1"/>
  <c r="M79" i="46" s="1"/>
  <c r="N148" i="46" s="1"/>
  <c r="N331" i="33" s="1"/>
  <c r="N55" i="61"/>
  <c r="N69" i="61" s="1"/>
  <c r="O293" i="51"/>
  <c r="O295" i="51"/>
  <c r="N364" i="33"/>
  <c r="O291" i="51"/>
  <c r="O296" i="51"/>
  <c r="O301" i="51"/>
  <c r="O298" i="51"/>
  <c r="O292" i="51"/>
  <c r="O297" i="51"/>
  <c r="O300" i="51"/>
  <c r="O290" i="51"/>
  <c r="O119" i="47"/>
  <c r="O114" i="47"/>
  <c r="O103" i="47" s="1"/>
  <c r="Q17" i="62" s="1"/>
  <c r="O119" i="42"/>
  <c r="O114" i="42"/>
  <c r="O103" i="42" s="1"/>
  <c r="Q11" i="62" s="1"/>
  <c r="O114" i="1"/>
  <c r="O103" i="1" s="1"/>
  <c r="Q8" i="62" s="1"/>
  <c r="D4" i="62" s="1"/>
  <c r="E3" i="62" s="1"/>
  <c r="F3" i="62" s="1"/>
  <c r="G3" i="62" s="1"/>
  <c r="H3" i="62" s="1"/>
  <c r="I3" i="62" s="1"/>
  <c r="J3" i="62" s="1"/>
  <c r="K3" i="62" s="1"/>
  <c r="L3" i="62" s="1"/>
  <c r="M3" i="62" s="1"/>
  <c r="N3" i="62" s="1"/>
  <c r="O3" i="62" s="1"/>
  <c r="P3" i="62" s="1"/>
  <c r="O119" i="1"/>
  <c r="O114" i="45"/>
  <c r="O103" i="45" s="1"/>
  <c r="Q15" i="62" s="1"/>
  <c r="O119" i="45"/>
  <c r="N132" i="40"/>
  <c r="N133" i="40" s="1"/>
  <c r="N134" i="40" s="1"/>
  <c r="N209" i="51"/>
  <c r="N225" i="51" s="1"/>
  <c r="N52" i="61"/>
  <c r="N66" i="61" s="1"/>
  <c r="N400" i="33"/>
  <c r="N130" i="40"/>
  <c r="M129" i="40"/>
  <c r="M131" i="40" s="1"/>
  <c r="N90" i="40"/>
  <c r="O119" i="40"/>
  <c r="O114" i="40"/>
  <c r="O103" i="40" s="1"/>
  <c r="Q13" i="62" s="1"/>
  <c r="O119" i="32"/>
  <c r="O114" i="32"/>
  <c r="O103" i="32" s="1"/>
  <c r="Q9" i="62" s="1"/>
  <c r="O119" i="44"/>
  <c r="O114" i="44"/>
  <c r="O103" i="44" s="1"/>
  <c r="Q14" i="62" s="1"/>
  <c r="O119" i="41"/>
  <c r="O114" i="41"/>
  <c r="O103" i="41" s="1"/>
  <c r="Q10" i="62" s="1"/>
  <c r="N93" i="49"/>
  <c r="N94" i="49" s="1"/>
  <c r="P49" i="62" s="1"/>
  <c r="N91" i="49"/>
  <c r="O119" i="49"/>
  <c r="O114" i="49"/>
  <c r="O103" i="49" s="1"/>
  <c r="Q19" i="62" s="1"/>
  <c r="N396" i="33"/>
  <c r="M129" i="32"/>
  <c r="M131" i="32" s="1"/>
  <c r="M140" i="32" s="1"/>
  <c r="N48" i="61"/>
  <c r="N62" i="61" s="1"/>
  <c r="N132" i="32"/>
  <c r="N133" i="32" s="1"/>
  <c r="N134" i="32" s="1"/>
  <c r="M79" i="32" s="1"/>
  <c r="N148" i="32" s="1"/>
  <c r="N324" i="33" s="1"/>
  <c r="N90" i="32"/>
  <c r="N205" i="51"/>
  <c r="N221" i="51" s="1"/>
  <c r="N130" i="32"/>
  <c r="O114" i="48"/>
  <c r="O103" i="48" s="1"/>
  <c r="Q18" i="62" s="1"/>
  <c r="O119" i="48"/>
  <c r="N59" i="61"/>
  <c r="N73" i="61" s="1"/>
  <c r="N50" i="59"/>
  <c r="N87" i="33"/>
  <c r="N52" i="33"/>
  <c r="N53" i="33"/>
  <c r="O119" i="46"/>
  <c r="O114" i="46"/>
  <c r="O103" i="46" s="1"/>
  <c r="Q16" i="62" s="1"/>
  <c r="N93" i="42"/>
  <c r="N94" i="42" s="1"/>
  <c r="P41" i="62" s="1"/>
  <c r="N91" i="42"/>
  <c r="O119" i="43"/>
  <c r="O114" i="43"/>
  <c r="O103" i="43" s="1"/>
  <c r="Q12" i="62" s="1"/>
  <c r="N91" i="47"/>
  <c r="N93" i="47"/>
  <c r="N94" i="47" s="1"/>
  <c r="P47" i="62" s="1"/>
  <c r="N93" i="44" l="1"/>
  <c r="N94" i="44" s="1"/>
  <c r="P44" i="62" s="1"/>
  <c r="P134" i="51"/>
  <c r="N136" i="1"/>
  <c r="M137" i="1"/>
  <c r="N93" i="48"/>
  <c r="N94" i="48" s="1"/>
  <c r="P48" i="62" s="1"/>
  <c r="N69" i="59"/>
  <c r="N93" i="43"/>
  <c r="N94" i="43" s="1"/>
  <c r="P42" i="62" s="1"/>
  <c r="N93" i="1"/>
  <c r="N94" i="1" s="1"/>
  <c r="P38" i="62" s="1"/>
  <c r="N91" i="41"/>
  <c r="O102" i="49"/>
  <c r="O71" i="49" s="1"/>
  <c r="O102" i="44"/>
  <c r="O71" i="44" s="1"/>
  <c r="O102" i="40"/>
  <c r="O71" i="40" s="1"/>
  <c r="O102" i="45"/>
  <c r="O102" i="42"/>
  <c r="O71" i="42" s="1"/>
  <c r="O102" i="47"/>
  <c r="O102" i="43"/>
  <c r="O71" i="43" s="1"/>
  <c r="O102" i="48"/>
  <c r="O71" i="48" s="1"/>
  <c r="O102" i="46"/>
  <c r="O71" i="46" s="1"/>
  <c r="N53" i="59"/>
  <c r="N410" i="33"/>
  <c r="N343" i="33"/>
  <c r="N52" i="59"/>
  <c r="N338" i="33"/>
  <c r="N54" i="59"/>
  <c r="N337" i="33"/>
  <c r="N344" i="33"/>
  <c r="N91" i="46"/>
  <c r="N91" i="45"/>
  <c r="O304" i="51"/>
  <c r="O308" i="51" s="1"/>
  <c r="O102" i="41"/>
  <c r="O102" i="32"/>
  <c r="O102" i="1"/>
  <c r="O305" i="51"/>
  <c r="O309" i="51" s="1"/>
  <c r="C217" i="51"/>
  <c r="E217" i="51" s="1"/>
  <c r="N408" i="33"/>
  <c r="O115" i="43"/>
  <c r="O258" i="33" s="1"/>
  <c r="O115" i="46"/>
  <c r="O262" i="33" s="1"/>
  <c r="O121" i="46"/>
  <c r="O124" i="46"/>
  <c r="M70" i="59"/>
  <c r="P132" i="51"/>
  <c r="M140" i="1"/>
  <c r="N93" i="32"/>
  <c r="N94" i="32" s="1"/>
  <c r="P39" i="62" s="1"/>
  <c r="N91" i="32"/>
  <c r="O124" i="41"/>
  <c r="O121" i="41"/>
  <c r="O121" i="32"/>
  <c r="O124" i="32"/>
  <c r="N93" i="40"/>
  <c r="N94" i="40" s="1"/>
  <c r="P43" i="62" s="1"/>
  <c r="N91" i="40"/>
  <c r="N71" i="59"/>
  <c r="M79" i="40"/>
  <c r="N148" i="40" s="1"/>
  <c r="N328" i="33" s="1"/>
  <c r="O121" i="45"/>
  <c r="O124" i="45"/>
  <c r="O121" i="1"/>
  <c r="O124" i="1"/>
  <c r="O206" i="33"/>
  <c r="O115" i="1"/>
  <c r="O254" i="33" s="1"/>
  <c r="O115" i="42"/>
  <c r="O257" i="33" s="1"/>
  <c r="O124" i="47"/>
  <c r="O121" i="47"/>
  <c r="N411" i="33"/>
  <c r="O124" i="43"/>
  <c r="O121" i="43"/>
  <c r="O124" i="48"/>
  <c r="O121" i="48"/>
  <c r="O115" i="48"/>
  <c r="O264" i="33" s="1"/>
  <c r="O115" i="49"/>
  <c r="O265" i="33" s="1"/>
  <c r="O121" i="49"/>
  <c r="O124" i="49"/>
  <c r="O115" i="41"/>
  <c r="O256" i="33" s="1"/>
  <c r="O115" i="44"/>
  <c r="O260" i="33" s="1"/>
  <c r="O121" i="44"/>
  <c r="O124" i="44"/>
  <c r="O115" i="32"/>
  <c r="O255" i="33" s="1"/>
  <c r="O115" i="40"/>
  <c r="O259" i="33" s="1"/>
  <c r="O121" i="40"/>
  <c r="O124" i="40"/>
  <c r="P133" i="51"/>
  <c r="M72" i="59"/>
  <c r="M140" i="40"/>
  <c r="O115" i="45"/>
  <c r="O261" i="33" s="1"/>
  <c r="N336" i="33"/>
  <c r="O121" i="42"/>
  <c r="O124" i="42"/>
  <c r="O115" i="47"/>
  <c r="O263" i="33" s="1"/>
  <c r="N409" i="33"/>
  <c r="P50" i="62" l="1"/>
  <c r="N78" i="59"/>
  <c r="N80" i="59"/>
  <c r="N79" i="59"/>
  <c r="N81" i="59"/>
  <c r="N341" i="33"/>
  <c r="O306" i="51"/>
  <c r="O310" i="51"/>
  <c r="O354" i="51" s="1"/>
  <c r="N366" i="33"/>
  <c r="O101" i="47"/>
  <c r="O218" i="33" s="1"/>
  <c r="O66" i="47"/>
  <c r="O67" i="47" s="1"/>
  <c r="O116" i="47"/>
  <c r="O293" i="33" s="1"/>
  <c r="O308" i="33" s="1"/>
  <c r="O158" i="33"/>
  <c r="O242" i="33" s="1"/>
  <c r="O86" i="42"/>
  <c r="O70" i="40"/>
  <c r="O140" i="61"/>
  <c r="O154" i="61" s="1"/>
  <c r="O418" i="51"/>
  <c r="O141" i="61"/>
  <c r="O155" i="61" s="1"/>
  <c r="O70" i="44"/>
  <c r="O419" i="51"/>
  <c r="O101" i="44"/>
  <c r="O215" i="33" s="1"/>
  <c r="O66" i="44"/>
  <c r="O67" i="44" s="1"/>
  <c r="O116" i="44"/>
  <c r="O290" i="33" s="1"/>
  <c r="O305" i="33" s="1"/>
  <c r="O101" i="41"/>
  <c r="O211" i="33" s="1"/>
  <c r="O66" i="41"/>
  <c r="O67" i="41" s="1"/>
  <c r="O116" i="41"/>
  <c r="O286" i="33" s="1"/>
  <c r="O301" i="33" s="1"/>
  <c r="O70" i="49"/>
  <c r="O146" i="61"/>
  <c r="O160" i="61" s="1"/>
  <c r="O424" i="51"/>
  <c r="O423" i="51"/>
  <c r="O145" i="61"/>
  <c r="O159" i="61" s="1"/>
  <c r="O70" i="48"/>
  <c r="O159" i="33"/>
  <c r="O243" i="33" s="1"/>
  <c r="O86" i="43"/>
  <c r="O66" i="42"/>
  <c r="O67" i="42" s="1"/>
  <c r="O101" i="42"/>
  <c r="O212" i="33" s="1"/>
  <c r="O116" i="42"/>
  <c r="O287" i="33" s="1"/>
  <c r="O302" i="33" s="1"/>
  <c r="O101" i="1"/>
  <c r="O209" i="33" s="1"/>
  <c r="O66" i="1"/>
  <c r="O67" i="1" s="1"/>
  <c r="O116" i="1"/>
  <c r="O284" i="33" s="1"/>
  <c r="O269" i="33" s="1"/>
  <c r="O86" i="45"/>
  <c r="O162" i="33"/>
  <c r="O156" i="33"/>
  <c r="O240" i="33" s="1"/>
  <c r="O86" i="32"/>
  <c r="O157" i="33"/>
  <c r="O241" i="33" s="1"/>
  <c r="O86" i="41"/>
  <c r="O421" i="51"/>
  <c r="O143" i="61"/>
  <c r="O157" i="61" s="1"/>
  <c r="O70" i="46"/>
  <c r="O71" i="47"/>
  <c r="O71" i="1"/>
  <c r="O416" i="51"/>
  <c r="O70" i="42"/>
  <c r="O138" i="61"/>
  <c r="O152" i="61" s="1"/>
  <c r="O66" i="45"/>
  <c r="O67" i="45" s="1"/>
  <c r="O101" i="45"/>
  <c r="O216" i="33" s="1"/>
  <c r="O116" i="45"/>
  <c r="O291" i="33" s="1"/>
  <c r="O306" i="33" s="1"/>
  <c r="O86" i="40"/>
  <c r="O160" i="33"/>
  <c r="O244" i="33" s="1"/>
  <c r="O66" i="40"/>
  <c r="O67" i="40" s="1"/>
  <c r="O101" i="40"/>
  <c r="O214" i="33" s="1"/>
  <c r="O116" i="40"/>
  <c r="O289" i="33" s="1"/>
  <c r="O304" i="33" s="1"/>
  <c r="O101" i="32"/>
  <c r="O210" i="33" s="1"/>
  <c r="O66" i="32"/>
  <c r="O67" i="32" s="1"/>
  <c r="O116" i="32"/>
  <c r="O285" i="33" s="1"/>
  <c r="O300" i="33" s="1"/>
  <c r="O161" i="33"/>
  <c r="O245" i="33" s="1"/>
  <c r="O86" i="44"/>
  <c r="O166" i="33"/>
  <c r="O250" i="33" s="1"/>
  <c r="O86" i="49"/>
  <c r="O101" i="49"/>
  <c r="O220" i="33" s="1"/>
  <c r="O66" i="49"/>
  <c r="O67" i="49" s="1"/>
  <c r="O116" i="49"/>
  <c r="O295" i="33" s="1"/>
  <c r="O310" i="33" s="1"/>
  <c r="O101" i="48"/>
  <c r="O219" i="33" s="1"/>
  <c r="O66" i="48"/>
  <c r="O67" i="48" s="1"/>
  <c r="O116" i="48"/>
  <c r="O294" i="33" s="1"/>
  <c r="O309" i="33" s="1"/>
  <c r="O86" i="48"/>
  <c r="O165" i="33"/>
  <c r="O249" i="33" s="1"/>
  <c r="O70" i="43"/>
  <c r="O139" i="61"/>
  <c r="O153" i="61" s="1"/>
  <c r="O417" i="51"/>
  <c r="O86" i="47"/>
  <c r="O164" i="33"/>
  <c r="O248" i="33" s="1"/>
  <c r="O155" i="33"/>
  <c r="O86" i="1"/>
  <c r="O163" i="33"/>
  <c r="O247" i="33" s="1"/>
  <c r="O86" i="46"/>
  <c r="O66" i="46"/>
  <c r="O67" i="46" s="1"/>
  <c r="O101" i="46"/>
  <c r="O217" i="33" s="1"/>
  <c r="O116" i="46"/>
  <c r="O292" i="33" s="1"/>
  <c r="O307" i="33" s="1"/>
  <c r="O101" i="43"/>
  <c r="O213" i="33" s="1"/>
  <c r="O66" i="43"/>
  <c r="O67" i="43" s="1"/>
  <c r="O116" i="43"/>
  <c r="O288" i="33" s="1"/>
  <c r="O303" i="33" s="1"/>
  <c r="O124" i="33"/>
  <c r="O101" i="33" s="1"/>
  <c r="O71" i="45"/>
  <c r="O71" i="32"/>
  <c r="O71" i="41"/>
  <c r="O347" i="51" l="1"/>
  <c r="O235" i="33"/>
  <c r="O229" i="33"/>
  <c r="O278" i="33"/>
  <c r="O350" i="51"/>
  <c r="O351" i="51"/>
  <c r="N376" i="33"/>
  <c r="M9" i="59"/>
  <c r="O348" i="51"/>
  <c r="O352" i="51"/>
  <c r="O344" i="51"/>
  <c r="O271" i="33"/>
  <c r="O231" i="33"/>
  <c r="O349" i="51"/>
  <c r="O346" i="51"/>
  <c r="O353" i="51"/>
  <c r="O355" i="51"/>
  <c r="O345" i="51"/>
  <c r="O225" i="33"/>
  <c r="O272" i="33"/>
  <c r="O275" i="33"/>
  <c r="O228" i="33"/>
  <c r="O227" i="33"/>
  <c r="O414" i="51"/>
  <c r="O70" i="32"/>
  <c r="O136" i="61"/>
  <c r="O150" i="61" s="1"/>
  <c r="O239" i="33"/>
  <c r="O184" i="33"/>
  <c r="O413" i="51"/>
  <c r="O70" i="1"/>
  <c r="O135" i="61"/>
  <c r="O56" i="33"/>
  <c r="O167" i="33"/>
  <c r="O246" i="33"/>
  <c r="O299" i="33"/>
  <c r="O311" i="33" s="1"/>
  <c r="O296" i="33"/>
  <c r="O234" i="33"/>
  <c r="O45" i="33"/>
  <c r="O273" i="33"/>
  <c r="O279" i="33"/>
  <c r="O270" i="33"/>
  <c r="O276" i="33"/>
  <c r="O224" i="33"/>
  <c r="O226" i="33"/>
  <c r="O233" i="33"/>
  <c r="O70" i="41"/>
  <c r="O415" i="51"/>
  <c r="O137" i="61"/>
  <c r="O151" i="61" s="1"/>
  <c r="O142" i="61"/>
  <c r="O156" i="61" s="1"/>
  <c r="O70" i="45"/>
  <c r="O420" i="51"/>
  <c r="O422" i="51"/>
  <c r="O144" i="61"/>
  <c r="O158" i="61" s="1"/>
  <c r="O70" i="47"/>
  <c r="O232" i="33"/>
  <c r="O50" i="33"/>
  <c r="O277" i="33"/>
  <c r="O280" i="33"/>
  <c r="O274" i="33"/>
  <c r="O230" i="33"/>
  <c r="O251" i="33" l="1"/>
  <c r="O236" i="33"/>
  <c r="O48" i="59"/>
  <c r="O56" i="59"/>
  <c r="O103" i="61"/>
  <c r="O117" i="61" s="1"/>
  <c r="O57" i="33"/>
  <c r="O57" i="59" s="1"/>
  <c r="O64" i="33"/>
  <c r="O186" i="33"/>
  <c r="O185" i="33"/>
  <c r="O114" i="33" s="1"/>
  <c r="O113" i="33"/>
  <c r="O119" i="33" s="1"/>
  <c r="O5" i="59"/>
  <c r="O281" i="33"/>
  <c r="O147" i="61"/>
  <c r="O161" i="61" s="1"/>
  <c r="O149" i="61"/>
  <c r="O425" i="51"/>
  <c r="O106" i="33" l="1"/>
  <c r="O107" i="33"/>
  <c r="O55" i="33"/>
  <c r="O55" i="59"/>
  <c r="P59" i="33"/>
  <c r="O65" i="33"/>
  <c r="P84" i="33" s="1"/>
  <c r="O61" i="59"/>
  <c r="P60" i="33" l="1"/>
  <c r="Q61" i="33"/>
  <c r="O71" i="33"/>
  <c r="P9" i="55"/>
  <c r="P91" i="33"/>
  <c r="O63" i="59" l="1"/>
  <c r="O70" i="33"/>
  <c r="Q56" i="62" s="1"/>
  <c r="P58" i="59"/>
  <c r="P4" i="56"/>
  <c r="P107" i="45"/>
  <c r="P106" i="45" s="1"/>
  <c r="P109" i="45" s="1"/>
  <c r="P107" i="47"/>
  <c r="P106" i="47" s="1"/>
  <c r="P109" i="47" s="1"/>
  <c r="P107" i="40"/>
  <c r="P106" i="40" s="1"/>
  <c r="P109" i="40" s="1"/>
  <c r="P107" i="41"/>
  <c r="P106" i="41" s="1"/>
  <c r="P109" i="41" s="1"/>
  <c r="P107" i="43"/>
  <c r="P106" i="43" s="1"/>
  <c r="P109" i="43" s="1"/>
  <c r="P107" i="42"/>
  <c r="P106" i="42" s="1"/>
  <c r="P109" i="42" s="1"/>
  <c r="P107" i="1"/>
  <c r="P107" i="46"/>
  <c r="P106" i="46" s="1"/>
  <c r="P109" i="46" s="1"/>
  <c r="P107" i="49"/>
  <c r="P106" i="49" s="1"/>
  <c r="P109" i="49" s="1"/>
  <c r="P107" i="48"/>
  <c r="P106" i="48" s="1"/>
  <c r="P109" i="48" s="1"/>
  <c r="P107" i="44"/>
  <c r="P106" i="44" s="1"/>
  <c r="P109" i="44" s="1"/>
  <c r="P107" i="32"/>
  <c r="P106" i="32" s="1"/>
  <c r="P109" i="32" s="1"/>
  <c r="P8" i="55"/>
  <c r="R62" i="33"/>
  <c r="R60" i="59" s="1"/>
  <c r="Q59" i="59"/>
  <c r="P83" i="33" l="1"/>
  <c r="P90" i="33"/>
  <c r="P97" i="33"/>
  <c r="P106" i="1"/>
  <c r="O81" i="47"/>
  <c r="O62" i="47" s="1"/>
  <c r="O63" i="47" s="1"/>
  <c r="Q76" i="62" s="1"/>
  <c r="O3" i="56"/>
  <c r="O81" i="32"/>
  <c r="O62" i="32" s="1"/>
  <c r="O63" i="32" s="1"/>
  <c r="Q68" i="62" s="1"/>
  <c r="O81" i="49"/>
  <c r="O62" i="49" s="1"/>
  <c r="O63" i="49" s="1"/>
  <c r="Q78" i="62" s="1"/>
  <c r="O81" i="45"/>
  <c r="O62" i="45" s="1"/>
  <c r="O63" i="45" s="1"/>
  <c r="Q74" i="62" s="1"/>
  <c r="O81" i="1"/>
  <c r="O62" i="1" s="1"/>
  <c r="O63" i="1" s="1"/>
  <c r="Q67" i="62" s="1"/>
  <c r="O81" i="44"/>
  <c r="O62" i="44" s="1"/>
  <c r="O63" i="44" s="1"/>
  <c r="Q73" i="62" s="1"/>
  <c r="O369" i="33"/>
  <c r="O375" i="33" s="1"/>
  <c r="O81" i="42"/>
  <c r="O62" i="42" s="1"/>
  <c r="O63" i="42" s="1"/>
  <c r="Q70" i="62" s="1"/>
  <c r="O81" i="48"/>
  <c r="O62" i="48" s="1"/>
  <c r="O63" i="48" s="1"/>
  <c r="Q77" i="62" s="1"/>
  <c r="O81" i="41"/>
  <c r="O62" i="41" s="1"/>
  <c r="O63" i="41" s="1"/>
  <c r="Q69" i="62" s="1"/>
  <c r="O62" i="59"/>
  <c r="O81" i="43"/>
  <c r="O62" i="43" s="1"/>
  <c r="O63" i="43" s="1"/>
  <c r="Q71" i="62" s="1"/>
  <c r="O81" i="40"/>
  <c r="O62" i="40" s="1"/>
  <c r="O63" i="40" s="1"/>
  <c r="Q72" i="62" s="1"/>
  <c r="O81" i="46"/>
  <c r="O62" i="46" s="1"/>
  <c r="O63" i="46" s="1"/>
  <c r="Q75" i="62" s="1"/>
  <c r="P72" i="33"/>
  <c r="Q79" i="62" l="1"/>
  <c r="P64" i="59"/>
  <c r="O155" i="40"/>
  <c r="O64" i="40"/>
  <c r="O65" i="40" s="1"/>
  <c r="O64" i="48"/>
  <c r="O65" i="48" s="1"/>
  <c r="O155" i="48"/>
  <c r="O64" i="1"/>
  <c r="O65" i="1" s="1"/>
  <c r="O155" i="1"/>
  <c r="O155" i="49"/>
  <c r="O64" i="49"/>
  <c r="O65" i="49" s="1"/>
  <c r="O55" i="56"/>
  <c r="O56" i="56" s="1"/>
  <c r="O52" i="56" s="1"/>
  <c r="O47" i="56"/>
  <c r="O37" i="56"/>
  <c r="O38" i="56" s="1"/>
  <c r="O42" i="56"/>
  <c r="O43" i="56" s="1"/>
  <c r="P41" i="56" s="1"/>
  <c r="O155" i="46"/>
  <c r="O64" i="46"/>
  <c r="O65" i="46" s="1"/>
  <c r="O64" i="43"/>
  <c r="O65" i="43" s="1"/>
  <c r="O155" i="43"/>
  <c r="O155" i="41"/>
  <c r="O64" i="41"/>
  <c r="O65" i="41" s="1"/>
  <c r="O155" i="42"/>
  <c r="O64" i="42"/>
  <c r="O65" i="42" s="1"/>
  <c r="O64" i="44"/>
  <c r="O65" i="44" s="1"/>
  <c r="O155" i="44"/>
  <c r="O64" i="45"/>
  <c r="O65" i="45" s="1"/>
  <c r="O155" i="45"/>
  <c r="O64" i="32"/>
  <c r="O65" i="32" s="1"/>
  <c r="O155" i="32"/>
  <c r="O155" i="47"/>
  <c r="O64" i="47"/>
  <c r="O65" i="47" s="1"/>
  <c r="P96" i="33"/>
  <c r="P104" i="33" s="1"/>
  <c r="P109" i="1"/>
  <c r="O68" i="47" l="1"/>
  <c r="O12" i="61"/>
  <c r="O26" i="61" s="1"/>
  <c r="O68" i="42"/>
  <c r="O6" i="61"/>
  <c r="O20" i="61" s="1"/>
  <c r="O5" i="61"/>
  <c r="O19" i="61" s="1"/>
  <c r="O68" i="41"/>
  <c r="O11" i="61"/>
  <c r="O25" i="61" s="1"/>
  <c r="O68" i="46"/>
  <c r="O59" i="56"/>
  <c r="O60" i="56"/>
  <c r="O133" i="33" s="1"/>
  <c r="O3" i="61"/>
  <c r="O68" i="1"/>
  <c r="O43" i="33"/>
  <c r="O13" i="61"/>
  <c r="O27" i="61" s="1"/>
  <c r="O68" i="48"/>
  <c r="O4" i="61"/>
  <c r="O18" i="61" s="1"/>
  <c r="O68" i="32"/>
  <c r="O68" i="45"/>
  <c r="O10" i="61"/>
  <c r="O24" i="61" s="1"/>
  <c r="O9" i="61"/>
  <c r="O23" i="61" s="1"/>
  <c r="O68" i="44"/>
  <c r="O68" i="43"/>
  <c r="O7" i="61"/>
  <c r="O21" i="61" s="1"/>
  <c r="O49" i="56"/>
  <c r="P46" i="56"/>
  <c r="O68" i="49"/>
  <c r="O14" i="61"/>
  <c r="O28" i="61" s="1"/>
  <c r="O8" i="61"/>
  <c r="O22" i="61" s="1"/>
  <c r="O68" i="40"/>
  <c r="O73" i="49" l="1"/>
  <c r="P74" i="49" s="1"/>
  <c r="O139" i="49"/>
  <c r="O48" i="56"/>
  <c r="O139" i="43"/>
  <c r="O73" i="43"/>
  <c r="P74" i="43" s="1"/>
  <c r="O139" i="45"/>
  <c r="O73" i="45"/>
  <c r="P74" i="45" s="1"/>
  <c r="O139" i="48"/>
  <c r="O73" i="48"/>
  <c r="P74" i="48" s="1"/>
  <c r="O38" i="33"/>
  <c r="O40" i="33"/>
  <c r="O42" i="33"/>
  <c r="O44" i="33"/>
  <c r="O15" i="61"/>
  <c r="O29" i="61" s="1"/>
  <c r="O17" i="61"/>
  <c r="O132" i="33"/>
  <c r="O75" i="59" s="1"/>
  <c r="O61" i="56"/>
  <c r="O139" i="42"/>
  <c r="O73" i="42"/>
  <c r="P74" i="42" s="1"/>
  <c r="O139" i="47"/>
  <c r="O73" i="47"/>
  <c r="P74" i="47" s="1"/>
  <c r="O139" i="40"/>
  <c r="O73" i="40"/>
  <c r="P74" i="40" s="1"/>
  <c r="O139" i="44"/>
  <c r="O73" i="44"/>
  <c r="P74" i="44" s="1"/>
  <c r="O73" i="32"/>
  <c r="P74" i="32" s="1"/>
  <c r="O139" i="32"/>
  <c r="O46" i="33"/>
  <c r="O49" i="59" s="1"/>
  <c r="O73" i="1"/>
  <c r="P74" i="1" s="1"/>
  <c r="O139" i="1"/>
  <c r="O139" i="46"/>
  <c r="O73" i="46"/>
  <c r="P74" i="46" s="1"/>
  <c r="O73" i="41"/>
  <c r="P74" i="41" s="1"/>
  <c r="O139" i="41"/>
  <c r="O47" i="59" l="1"/>
  <c r="Q53" i="62"/>
  <c r="O84" i="49"/>
  <c r="O87" i="49" s="1"/>
  <c r="O84" i="1"/>
  <c r="O352" i="33" s="1"/>
  <c r="O84" i="32"/>
  <c r="O353" i="33" s="1"/>
  <c r="O84" i="41"/>
  <c r="O354" i="33" s="1"/>
  <c r="O84" i="46"/>
  <c r="O360" i="33" s="1"/>
  <c r="O84" i="42"/>
  <c r="O88" i="42" s="1"/>
  <c r="O84" i="45"/>
  <c r="O88" i="45" s="1"/>
  <c r="O84" i="40"/>
  <c r="O87" i="40" s="1"/>
  <c r="O84" i="48"/>
  <c r="O88" i="48" s="1"/>
  <c r="O84" i="43"/>
  <c r="O87" i="43" s="1"/>
  <c r="P85" i="41"/>
  <c r="P278" i="51"/>
  <c r="P61" i="41"/>
  <c r="CG51" i="57" s="1"/>
  <c r="P284" i="51"/>
  <c r="P85" i="46"/>
  <c r="P61" i="46"/>
  <c r="CG57" i="57" s="1"/>
  <c r="P61" i="1"/>
  <c r="CG49" i="57" s="1"/>
  <c r="P85" i="1"/>
  <c r="P276" i="51"/>
  <c r="P277" i="51"/>
  <c r="P85" i="32"/>
  <c r="P61" i="32"/>
  <c r="CG50" i="57" s="1"/>
  <c r="P282" i="51"/>
  <c r="P61" i="44"/>
  <c r="CG55" i="57" s="1"/>
  <c r="P85" i="44"/>
  <c r="P285" i="51"/>
  <c r="P85" i="47"/>
  <c r="P61" i="47"/>
  <c r="CG58" i="57" s="1"/>
  <c r="P61" i="48"/>
  <c r="CG59" i="57" s="1"/>
  <c r="P85" i="48"/>
  <c r="P286" i="51"/>
  <c r="P280" i="51"/>
  <c r="P61" i="43"/>
  <c r="CG53" i="57" s="1"/>
  <c r="P85" i="43"/>
  <c r="P85" i="49"/>
  <c r="P61" i="49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 i="33"/>
  <c r="O76" i="59" s="1"/>
  <c r="P283" i="51"/>
  <c r="P61" i="45"/>
  <c r="CG56" i="57" s="1"/>
  <c r="P85" i="45"/>
  <c r="O84" i="44"/>
  <c r="O84" i="47"/>
  <c r="O88" i="49" l="1"/>
  <c r="O406" i="33" s="1"/>
  <c r="O363" i="33"/>
  <c r="O88" i="32"/>
  <c r="N129" i="32" s="1"/>
  <c r="N131" i="32" s="1"/>
  <c r="N140" i="32" s="1"/>
  <c r="O87" i="32"/>
  <c r="O87" i="1"/>
  <c r="O88" i="1"/>
  <c r="N129" i="1" s="1"/>
  <c r="O88" i="43"/>
  <c r="O51" i="61" s="1"/>
  <c r="O65" i="61" s="1"/>
  <c r="O87" i="42"/>
  <c r="O87" i="41"/>
  <c r="O88" i="41"/>
  <c r="O49" i="61" s="1"/>
  <c r="O63" i="61" s="1"/>
  <c r="O88" i="46"/>
  <c r="O130" i="46" s="1"/>
  <c r="O87" i="45"/>
  <c r="O356" i="33"/>
  <c r="O355" i="33"/>
  <c r="O88" i="40"/>
  <c r="O130" i="40" s="1"/>
  <c r="O87" i="48"/>
  <c r="O87" i="46"/>
  <c r="O359" i="33"/>
  <c r="O362" i="33"/>
  <c r="CG61" i="57"/>
  <c r="O357" i="33"/>
  <c r="O87" i="47"/>
  <c r="O88" i="47"/>
  <c r="O361" i="33"/>
  <c r="P77" i="45"/>
  <c r="P112" i="45"/>
  <c r="P78" i="45"/>
  <c r="P128" i="45"/>
  <c r="O405" i="33"/>
  <c r="O57" i="61"/>
  <c r="O71" i="61" s="1"/>
  <c r="O130" i="48"/>
  <c r="N129" i="48"/>
  <c r="N131" i="48" s="1"/>
  <c r="N140" i="48" s="1"/>
  <c r="O90" i="48"/>
  <c r="O132" i="48"/>
  <c r="O133" i="48" s="1"/>
  <c r="O134" i="48" s="1"/>
  <c r="N79" i="48" s="1"/>
  <c r="O148" i="48" s="1"/>
  <c r="O333" i="33" s="1"/>
  <c r="O346" i="33" s="1"/>
  <c r="O214" i="51"/>
  <c r="O230" i="51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 i="40"/>
  <c r="P112" i="40"/>
  <c r="P78" i="40"/>
  <c r="O211" i="51"/>
  <c r="O227" i="51" s="1"/>
  <c r="N129" i="45"/>
  <c r="N131" i="45" s="1"/>
  <c r="N140" i="45" s="1"/>
  <c r="O54" i="61"/>
  <c r="O68" i="61" s="1"/>
  <c r="O402" i="33"/>
  <c r="O90" i="45"/>
  <c r="O130" i="45"/>
  <c r="O132" i="45"/>
  <c r="O133" i="45" s="1"/>
  <c r="O134" i="45" s="1"/>
  <c r="N79" i="45" s="1"/>
  <c r="O148" i="45" s="1"/>
  <c r="O330" i="33" s="1"/>
  <c r="O343" i="33" s="1"/>
  <c r="P128" i="48"/>
  <c r="P77" i="48"/>
  <c r="P78" i="48"/>
  <c r="P112" i="48"/>
  <c r="P78" i="47"/>
  <c r="P112" i="47"/>
  <c r="P77" i="47"/>
  <c r="P128" i="47"/>
  <c r="P78" i="46"/>
  <c r="P112" i="46"/>
  <c r="P128" i="46"/>
  <c r="P77" i="46"/>
  <c r="P49" i="33"/>
  <c r="P51" i="59" s="1"/>
  <c r="O358" i="33"/>
  <c r="O88" i="44"/>
  <c r="O87" i="44"/>
  <c r="P77" i="42"/>
  <c r="P128" i="42"/>
  <c r="P112" i="42"/>
  <c r="P78" i="42"/>
  <c r="P112" i="49"/>
  <c r="P78" i="49"/>
  <c r="P128" i="49"/>
  <c r="P77" i="49"/>
  <c r="P77" i="43"/>
  <c r="P112" i="43"/>
  <c r="P78" i="43"/>
  <c r="P128" i="43"/>
  <c r="N129" i="42"/>
  <c r="N131" i="42" s="1"/>
  <c r="N140" i="42" s="1"/>
  <c r="O207" i="51"/>
  <c r="O223" i="51" s="1"/>
  <c r="O132" i="42"/>
  <c r="O133" i="42" s="1"/>
  <c r="O134" i="42" s="1"/>
  <c r="N79" i="42" s="1"/>
  <c r="O148" i="42" s="1"/>
  <c r="O326" i="33" s="1"/>
  <c r="O339" i="33" s="1"/>
  <c r="O130" i="42"/>
  <c r="O398" i="33"/>
  <c r="O90" i="42"/>
  <c r="O50" i="61"/>
  <c r="O64" i="61" s="1"/>
  <c r="P128" i="44"/>
  <c r="P112" i="44"/>
  <c r="P77" i="44"/>
  <c r="P78" i="44"/>
  <c r="P128" i="32"/>
  <c r="P77" i="32"/>
  <c r="P78" i="32"/>
  <c r="P112" i="32"/>
  <c r="P78" i="1"/>
  <c r="P128" i="1"/>
  <c r="P77" i="1"/>
  <c r="P39" i="33"/>
  <c r="R62" i="62" s="1"/>
  <c r="P112" i="1"/>
  <c r="P128" i="41"/>
  <c r="P77" i="41"/>
  <c r="P78" i="41"/>
  <c r="P112" i="41"/>
  <c r="P288" i="51"/>
  <c r="P290" i="51" s="1"/>
  <c r="O48" i="33"/>
  <c r="O215" i="51" l="1"/>
  <c r="O231" i="51" s="1"/>
  <c r="O130" i="49"/>
  <c r="N129" i="49"/>
  <c r="N131" i="49" s="1"/>
  <c r="N140" i="49" s="1"/>
  <c r="O90" i="49"/>
  <c r="O93" i="49" s="1"/>
  <c r="O94" i="49" s="1"/>
  <c r="Q49" i="62" s="1"/>
  <c r="O132" i="49"/>
  <c r="O133" i="49" s="1"/>
  <c r="O134" i="49" s="1"/>
  <c r="N79" i="49" s="1"/>
  <c r="O148" i="49" s="1"/>
  <c r="O334" i="33" s="1"/>
  <c r="O347" i="33" s="1"/>
  <c r="O58" i="61"/>
  <c r="O72" i="61" s="1"/>
  <c r="O90" i="43"/>
  <c r="O93" i="43" s="1"/>
  <c r="O94" i="43" s="1"/>
  <c r="Q42" i="62" s="1"/>
  <c r="O130" i="32"/>
  <c r="O130" i="1"/>
  <c r="O48" i="61"/>
  <c r="O62" i="61" s="1"/>
  <c r="O205" i="51"/>
  <c r="O221" i="51" s="1"/>
  <c r="O90" i="32"/>
  <c r="O93" i="32" s="1"/>
  <c r="O94" i="32" s="1"/>
  <c r="Q39" i="62" s="1"/>
  <c r="O132" i="32"/>
  <c r="O133" i="32" s="1"/>
  <c r="O134" i="32" s="1"/>
  <c r="N79" i="32" s="1"/>
  <c r="O148" i="32" s="1"/>
  <c r="O324" i="33" s="1"/>
  <c r="O337" i="33" s="1"/>
  <c r="O396" i="33"/>
  <c r="O90" i="1"/>
  <c r="O91" i="1" s="1"/>
  <c r="O47" i="61"/>
  <c r="O61" i="61" s="1"/>
  <c r="O395" i="33"/>
  <c r="O204" i="51"/>
  <c r="O220" i="51" s="1"/>
  <c r="O132" i="1"/>
  <c r="O133" i="1" s="1"/>
  <c r="O134" i="1" s="1"/>
  <c r="N79" i="1" s="1"/>
  <c r="O148" i="1" s="1"/>
  <c r="O323" i="33" s="1"/>
  <c r="O130" i="41"/>
  <c r="O132" i="41"/>
  <c r="O133" i="41" s="1"/>
  <c r="O134" i="41" s="1"/>
  <c r="N79" i="41" s="1"/>
  <c r="O148" i="41" s="1"/>
  <c r="O325" i="33" s="1"/>
  <c r="O338" i="33" s="1"/>
  <c r="O397" i="33"/>
  <c r="O403" i="33"/>
  <c r="N129" i="43"/>
  <c r="N131" i="43" s="1"/>
  <c r="N140" i="43" s="1"/>
  <c r="O212" i="51"/>
  <c r="O228" i="51" s="1"/>
  <c r="N129" i="46"/>
  <c r="N131" i="46" s="1"/>
  <c r="N140" i="46" s="1"/>
  <c r="O209" i="51"/>
  <c r="O225" i="51" s="1"/>
  <c r="O208" i="51"/>
  <c r="O224" i="51" s="1"/>
  <c r="O132" i="43"/>
  <c r="O133" i="43" s="1"/>
  <c r="O134" i="43" s="1"/>
  <c r="N79" i="43" s="1"/>
  <c r="O148" i="43" s="1"/>
  <c r="O327" i="33" s="1"/>
  <c r="O340" i="33" s="1"/>
  <c r="O90" i="46"/>
  <c r="O91" i="46" s="1"/>
  <c r="O55" i="61"/>
  <c r="O69" i="61" s="1"/>
  <c r="O132" i="46"/>
  <c r="O133" i="46" s="1"/>
  <c r="O134" i="46" s="1"/>
  <c r="N79" i="46" s="1"/>
  <c r="O148" i="46" s="1"/>
  <c r="O331" i="33" s="1"/>
  <c r="O344" i="33" s="1"/>
  <c r="O90" i="40"/>
  <c r="O93" i="40" s="1"/>
  <c r="O94" i="40" s="1"/>
  <c r="Q43" i="62" s="1"/>
  <c r="O399" i="33"/>
  <c r="O130" i="43"/>
  <c r="N129" i="40"/>
  <c r="N131" i="40" s="1"/>
  <c r="Q133" i="51" s="1"/>
  <c r="O132" i="40"/>
  <c r="O133" i="40" s="1"/>
  <c r="O134" i="40" s="1"/>
  <c r="O71" i="59" s="1"/>
  <c r="O51" i="33"/>
  <c r="O52" i="59" s="1"/>
  <c r="O364" i="33"/>
  <c r="N129" i="41"/>
  <c r="N131" i="41" s="1"/>
  <c r="N140" i="41" s="1"/>
  <c r="O90" i="41"/>
  <c r="O93" i="41" s="1"/>
  <c r="O94" i="41" s="1"/>
  <c r="Q40" i="62" s="1"/>
  <c r="O206" i="51"/>
  <c r="O222" i="51" s="1"/>
  <c r="O400" i="33"/>
  <c r="O52" i="61"/>
  <c r="O66" i="61" s="1"/>
  <c r="P291" i="51"/>
  <c r="P297" i="51"/>
  <c r="O52" i="33"/>
  <c r="O53" i="59" s="1"/>
  <c r="O87" i="33"/>
  <c r="O50" i="59"/>
  <c r="O53" i="33"/>
  <c r="O54" i="59" s="1"/>
  <c r="O59" i="61"/>
  <c r="O73" i="61" s="1"/>
  <c r="P119" i="44"/>
  <c r="P114" i="44"/>
  <c r="P103" i="44" s="1"/>
  <c r="R14" i="62" s="1"/>
  <c r="P114" i="43"/>
  <c r="P103" i="43" s="1"/>
  <c r="R12" i="62" s="1"/>
  <c r="P119" i="43"/>
  <c r="P114" i="42"/>
  <c r="P103" i="42" s="1"/>
  <c r="R11" i="62" s="1"/>
  <c r="P119" i="42"/>
  <c r="N131" i="1"/>
  <c r="N137" i="1"/>
  <c r="P119" i="48"/>
  <c r="P114" i="48"/>
  <c r="P103" i="48" s="1"/>
  <c r="R18" i="62" s="1"/>
  <c r="O91" i="45"/>
  <c r="O93" i="45"/>
  <c r="O94" i="45" s="1"/>
  <c r="Q45" i="62" s="1"/>
  <c r="P119" i="40"/>
  <c r="P114" i="40"/>
  <c r="P103" i="40" s="1"/>
  <c r="R13" i="62" s="1"/>
  <c r="P298" i="51"/>
  <c r="P299" i="51"/>
  <c r="P294" i="51"/>
  <c r="P293" i="51"/>
  <c r="P119" i="41"/>
  <c r="P114" i="41"/>
  <c r="P103" i="41" s="1"/>
  <c r="R10" i="62" s="1"/>
  <c r="P114" i="1"/>
  <c r="P103" i="1" s="1"/>
  <c r="R8" i="62" s="1"/>
  <c r="P119" i="1"/>
  <c r="P114" i="32"/>
  <c r="P103" i="32" s="1"/>
  <c r="R9" i="62" s="1"/>
  <c r="P119" i="32"/>
  <c r="O93" i="42"/>
  <c r="O94" i="42" s="1"/>
  <c r="Q41" i="62" s="1"/>
  <c r="O91" i="42"/>
  <c r="P114" i="49"/>
  <c r="P103" i="49" s="1"/>
  <c r="R19" i="62" s="1"/>
  <c r="P119" i="49"/>
  <c r="O53" i="61"/>
  <c r="O67" i="61" s="1"/>
  <c r="O130" i="44"/>
  <c r="O210" i="51"/>
  <c r="O226" i="51" s="1"/>
  <c r="N129" i="44"/>
  <c r="N131" i="44" s="1"/>
  <c r="O132" i="44"/>
  <c r="O133" i="44" s="1"/>
  <c r="O134" i="44" s="1"/>
  <c r="N79" i="44" s="1"/>
  <c r="O148" i="44" s="1"/>
  <c r="O329" i="33" s="1"/>
  <c r="O342" i="33" s="1"/>
  <c r="O401" i="33"/>
  <c r="O90" i="44"/>
  <c r="P119" i="46"/>
  <c r="P114" i="46"/>
  <c r="P103" i="46" s="1"/>
  <c r="R16" i="62" s="1"/>
  <c r="P119" i="47"/>
  <c r="P114" i="47"/>
  <c r="P103" i="47" s="1"/>
  <c r="R17" i="62" s="1"/>
  <c r="O93" i="48"/>
  <c r="O94" i="48" s="1"/>
  <c r="Q48" i="62" s="1"/>
  <c r="O91" i="48"/>
  <c r="P114" i="45"/>
  <c r="P103" i="45" s="1"/>
  <c r="R15" i="62" s="1"/>
  <c r="P119" i="45"/>
  <c r="O213" i="51"/>
  <c r="O229" i="51" s="1"/>
  <c r="O90" i="47"/>
  <c r="O56" i="61"/>
  <c r="O70" i="61" s="1"/>
  <c r="O404" i="33"/>
  <c r="N129" i="47"/>
  <c r="N131" i="47" s="1"/>
  <c r="N140" i="47" s="1"/>
  <c r="O132" i="47"/>
  <c r="O133" i="47" s="1"/>
  <c r="O134" i="47" s="1"/>
  <c r="N79" i="47" s="1"/>
  <c r="O148" i="47" s="1"/>
  <c r="O332" i="33" s="1"/>
  <c r="O345" i="33" s="1"/>
  <c r="O130" i="47"/>
  <c r="P295" i="51"/>
  <c r="P292" i="51"/>
  <c r="P296" i="51"/>
  <c r="P300" i="51"/>
  <c r="P301" i="51"/>
  <c r="O91" i="49" l="1"/>
  <c r="O93" i="46"/>
  <c r="O94" i="46" s="1"/>
  <c r="Q46" i="62" s="1"/>
  <c r="O91" i="32"/>
  <c r="O69" i="59"/>
  <c r="O91" i="43"/>
  <c r="N72" i="59"/>
  <c r="O93" i="1"/>
  <c r="O94" i="1" s="1"/>
  <c r="Q38" i="62" s="1"/>
  <c r="O91" i="40"/>
  <c r="O91" i="41"/>
  <c r="O136" i="1"/>
  <c r="N79" i="40"/>
  <c r="O148" i="40" s="1"/>
  <c r="O328" i="33" s="1"/>
  <c r="O341" i="33" s="1"/>
  <c r="P102" i="45"/>
  <c r="P71" i="45" s="1"/>
  <c r="P102" i="46"/>
  <c r="P71" i="46" s="1"/>
  <c r="P102" i="40"/>
  <c r="P71" i="40" s="1"/>
  <c r="P102" i="48"/>
  <c r="P71" i="48" s="1"/>
  <c r="P102" i="42"/>
  <c r="P102" i="44"/>
  <c r="P71" i="44" s="1"/>
  <c r="P102" i="47"/>
  <c r="P71" i="47" s="1"/>
  <c r="P102" i="49"/>
  <c r="P71" i="49" s="1"/>
  <c r="P102" i="43"/>
  <c r="P71" i="43" s="1"/>
  <c r="N140" i="40"/>
  <c r="O408" i="33"/>
  <c r="O78" i="59" s="1"/>
  <c r="P102" i="41"/>
  <c r="P71" i="41" s="1"/>
  <c r="P102" i="32"/>
  <c r="P71" i="32" s="1"/>
  <c r="P102" i="1"/>
  <c r="P71" i="1" s="1"/>
  <c r="P305" i="51"/>
  <c r="P309" i="51" s="1"/>
  <c r="P124" i="45"/>
  <c r="P121" i="45"/>
  <c r="P124" i="47"/>
  <c r="P121" i="47"/>
  <c r="P115" i="46"/>
  <c r="P262" i="33" s="1"/>
  <c r="P121" i="46"/>
  <c r="P124" i="46"/>
  <c r="Q134" i="51"/>
  <c r="N140" i="44"/>
  <c r="P124" i="49"/>
  <c r="P121" i="49"/>
  <c r="P115" i="49"/>
  <c r="P265" i="33" s="1"/>
  <c r="P121" i="32"/>
  <c r="P124" i="32"/>
  <c r="P115" i="1"/>
  <c r="P254" i="33" s="1"/>
  <c r="P206" i="33"/>
  <c r="P115" i="40"/>
  <c r="P259" i="33" s="1"/>
  <c r="P121" i="40"/>
  <c r="P124" i="40"/>
  <c r="P121" i="43"/>
  <c r="P124" i="43"/>
  <c r="P115" i="43"/>
  <c r="P258" i="33" s="1"/>
  <c r="P115" i="44"/>
  <c r="P260" i="33" s="1"/>
  <c r="O410" i="33"/>
  <c r="O80" i="59" s="1"/>
  <c r="O409" i="33"/>
  <c r="O79" i="59" s="1"/>
  <c r="P304" i="51"/>
  <c r="O91" i="47"/>
  <c r="O93" i="47"/>
  <c r="O94" i="47" s="1"/>
  <c r="Q47" i="62" s="1"/>
  <c r="P115" i="45"/>
  <c r="P261" i="33" s="1"/>
  <c r="P115" i="47"/>
  <c r="P263" i="33" s="1"/>
  <c r="O93" i="44"/>
  <c r="O94" i="44" s="1"/>
  <c r="Q44" i="62" s="1"/>
  <c r="O91" i="44"/>
  <c r="P115" i="32"/>
  <c r="P255" i="33" s="1"/>
  <c r="P121" i="1"/>
  <c r="P124" i="1"/>
  <c r="P115" i="41"/>
  <c r="P256" i="33" s="1"/>
  <c r="P124" i="41"/>
  <c r="P121" i="41"/>
  <c r="P115" i="48"/>
  <c r="P264" i="33" s="1"/>
  <c r="P124" i="48"/>
  <c r="P121" i="48"/>
  <c r="Q132" i="51"/>
  <c r="N70" i="59"/>
  <c r="N140" i="1"/>
  <c r="O336" i="33"/>
  <c r="P124" i="42"/>
  <c r="P121" i="42"/>
  <c r="P115" i="42"/>
  <c r="P257" i="33" s="1"/>
  <c r="P124" i="44"/>
  <c r="P121" i="44"/>
  <c r="O411" i="33"/>
  <c r="O81" i="59" s="1"/>
  <c r="Q50" i="62" l="1"/>
  <c r="O366" i="33"/>
  <c r="N9" i="59" s="1"/>
  <c r="P70" i="47"/>
  <c r="P422" i="51"/>
  <c r="P144" i="61"/>
  <c r="P158" i="61" s="1"/>
  <c r="P414" i="51"/>
  <c r="P70" i="32"/>
  <c r="P136" i="61"/>
  <c r="P150" i="61" s="1"/>
  <c r="P420" i="51"/>
  <c r="P70" i="45"/>
  <c r="P142" i="61"/>
  <c r="P156" i="61" s="1"/>
  <c r="P101" i="42"/>
  <c r="P212" i="33" s="1"/>
  <c r="P66" i="42"/>
  <c r="P67" i="42" s="1"/>
  <c r="P116" i="42"/>
  <c r="P287" i="33" s="1"/>
  <c r="P302" i="33" s="1"/>
  <c r="P158" i="33"/>
  <c r="P242" i="33" s="1"/>
  <c r="P86" i="42"/>
  <c r="P165" i="33"/>
  <c r="P249" i="33" s="1"/>
  <c r="P86" i="48"/>
  <c r="P415" i="51"/>
  <c r="P137" i="61"/>
  <c r="P151" i="61" s="1"/>
  <c r="P70" i="41"/>
  <c r="P66" i="41"/>
  <c r="P67" i="41" s="1"/>
  <c r="P101" i="41"/>
  <c r="P211" i="33" s="1"/>
  <c r="P116" i="41"/>
  <c r="P286" i="33" s="1"/>
  <c r="P301" i="33" s="1"/>
  <c r="P86" i="1"/>
  <c r="P155" i="33"/>
  <c r="P308" i="51"/>
  <c r="P310" i="51" s="1"/>
  <c r="P306" i="51"/>
  <c r="P417" i="51"/>
  <c r="P139" i="61"/>
  <c r="P153" i="61" s="1"/>
  <c r="P70" i="43"/>
  <c r="P70" i="40"/>
  <c r="P140" i="61"/>
  <c r="P154" i="61" s="1"/>
  <c r="P418" i="51"/>
  <c r="P424" i="51"/>
  <c r="P70" i="49"/>
  <c r="P146" i="61"/>
  <c r="P160" i="61" s="1"/>
  <c r="P143" i="61"/>
  <c r="P157" i="61" s="1"/>
  <c r="P70" i="46"/>
  <c r="P421" i="51"/>
  <c r="P162" i="33"/>
  <c r="P246" i="33" s="1"/>
  <c r="P86" i="45"/>
  <c r="P124" i="33"/>
  <c r="P101" i="33" s="1"/>
  <c r="P70" i="44"/>
  <c r="P141" i="61"/>
  <c r="P155" i="61" s="1"/>
  <c r="P419" i="51"/>
  <c r="P86" i="44"/>
  <c r="P161" i="33"/>
  <c r="P245" i="33" s="1"/>
  <c r="P70" i="48"/>
  <c r="P423" i="51"/>
  <c r="P145" i="61"/>
  <c r="P159" i="61" s="1"/>
  <c r="P66" i="48"/>
  <c r="P67" i="48" s="1"/>
  <c r="P101" i="48"/>
  <c r="P219" i="33" s="1"/>
  <c r="P116" i="48"/>
  <c r="P294" i="33" s="1"/>
  <c r="P309" i="33" s="1"/>
  <c r="P157" i="33"/>
  <c r="P241" i="33" s="1"/>
  <c r="P86" i="41"/>
  <c r="P135" i="61"/>
  <c r="P70" i="1"/>
  <c r="P413" i="51"/>
  <c r="P101" i="32"/>
  <c r="P210" i="33" s="1"/>
  <c r="P66" i="32"/>
  <c r="P67" i="32" s="1"/>
  <c r="P116" i="32"/>
  <c r="P285" i="33" s="1"/>
  <c r="P300" i="33" s="1"/>
  <c r="P101" i="47"/>
  <c r="P218" i="33" s="1"/>
  <c r="P66" i="47"/>
  <c r="P67" i="47" s="1"/>
  <c r="P116" i="47"/>
  <c r="P293" i="33" s="1"/>
  <c r="P308" i="33" s="1"/>
  <c r="P66" i="45"/>
  <c r="P67" i="45" s="1"/>
  <c r="P101" i="45"/>
  <c r="P216" i="33" s="1"/>
  <c r="P116" i="45"/>
  <c r="P291" i="33" s="1"/>
  <c r="P306" i="33" s="1"/>
  <c r="P101" i="44"/>
  <c r="P215" i="33" s="1"/>
  <c r="P66" i="44"/>
  <c r="P67" i="44" s="1"/>
  <c r="P116" i="44"/>
  <c r="P290" i="33" s="1"/>
  <c r="P305" i="33" s="1"/>
  <c r="P101" i="43"/>
  <c r="P213" i="33" s="1"/>
  <c r="P66" i="43"/>
  <c r="P67" i="43" s="1"/>
  <c r="P116" i="43"/>
  <c r="P288" i="33" s="1"/>
  <c r="P303" i="33" s="1"/>
  <c r="P159" i="33"/>
  <c r="P243" i="33" s="1"/>
  <c r="P86" i="43"/>
  <c r="P160" i="33"/>
  <c r="P244" i="33" s="1"/>
  <c r="P86" i="40"/>
  <c r="P66" i="40"/>
  <c r="P67" i="40" s="1"/>
  <c r="P101" i="40"/>
  <c r="P214" i="33" s="1"/>
  <c r="P116" i="40"/>
  <c r="P289" i="33" s="1"/>
  <c r="P304" i="33" s="1"/>
  <c r="P66" i="1"/>
  <c r="P67" i="1" s="1"/>
  <c r="P101" i="1"/>
  <c r="P209" i="33" s="1"/>
  <c r="P116" i="1"/>
  <c r="P284" i="33" s="1"/>
  <c r="P269" i="33" s="1"/>
  <c r="P86" i="32"/>
  <c r="P156" i="33"/>
  <c r="P240" i="33" s="1"/>
  <c r="P66" i="49"/>
  <c r="P67" i="49" s="1"/>
  <c r="P101" i="49"/>
  <c r="P220" i="33" s="1"/>
  <c r="P116" i="49"/>
  <c r="P295" i="33" s="1"/>
  <c r="P310" i="33" s="1"/>
  <c r="P166" i="33"/>
  <c r="P250" i="33" s="1"/>
  <c r="P86" i="49"/>
  <c r="P86" i="46"/>
  <c r="P163" i="33"/>
  <c r="P247" i="33" s="1"/>
  <c r="P101" i="46"/>
  <c r="P217" i="33" s="1"/>
  <c r="P66" i="46"/>
  <c r="P67" i="46" s="1"/>
  <c r="P116" i="46"/>
  <c r="P292" i="33" s="1"/>
  <c r="P307" i="33" s="1"/>
  <c r="P86" i="47"/>
  <c r="P164" i="33"/>
  <c r="P248" i="33" s="1"/>
  <c r="P71" i="42"/>
  <c r="P234" i="33" l="1"/>
  <c r="P231" i="33"/>
  <c r="P272" i="33"/>
  <c r="O376" i="33"/>
  <c r="P271" i="33"/>
  <c r="P224" i="33"/>
  <c r="P230" i="33"/>
  <c r="P229" i="33"/>
  <c r="P232" i="33"/>
  <c r="P45" i="33"/>
  <c r="P48" i="59" s="1"/>
  <c r="P228" i="33"/>
  <c r="P416" i="51"/>
  <c r="P425" i="51" s="1"/>
  <c r="P138" i="61"/>
  <c r="P152" i="61" s="1"/>
  <c r="P70" i="42"/>
  <c r="P5" i="59" s="1"/>
  <c r="P348" i="51"/>
  <c r="P353" i="51"/>
  <c r="P347" i="51"/>
  <c r="P345" i="51"/>
  <c r="P354" i="51"/>
  <c r="P352" i="51"/>
  <c r="P346" i="51"/>
  <c r="P350" i="51"/>
  <c r="P344" i="51"/>
  <c r="P349" i="51"/>
  <c r="P355" i="51"/>
  <c r="P351" i="51"/>
  <c r="P233" i="33"/>
  <c r="P280" i="33"/>
  <c r="P273" i="33"/>
  <c r="P276" i="33"/>
  <c r="P270" i="33"/>
  <c r="P279" i="33"/>
  <c r="P50" i="33"/>
  <c r="P226" i="33"/>
  <c r="P296" i="33"/>
  <c r="P299" i="33"/>
  <c r="P311" i="33" s="1"/>
  <c r="P149" i="61"/>
  <c r="P167" i="33"/>
  <c r="P184" i="33"/>
  <c r="P239" i="33"/>
  <c r="P251" i="33" s="1"/>
  <c r="P235" i="33"/>
  <c r="P225" i="33"/>
  <c r="P56" i="33"/>
  <c r="P277" i="33"/>
  <c r="P274" i="33"/>
  <c r="P275" i="33"/>
  <c r="P278" i="33"/>
  <c r="P227" i="33"/>
  <c r="P147" i="61" l="1"/>
  <c r="P161" i="61" s="1"/>
  <c r="P236" i="33"/>
  <c r="P281" i="33"/>
  <c r="P107" i="33" s="1"/>
  <c r="P57" i="33"/>
  <c r="P57" i="59" s="1"/>
  <c r="P56" i="59"/>
  <c r="P103" i="61"/>
  <c r="P117" i="61" s="1"/>
  <c r="P64" i="33"/>
  <c r="P113" i="33"/>
  <c r="P119" i="33" s="1"/>
  <c r="P186" i="33"/>
  <c r="P185" i="33"/>
  <c r="P114" i="33" s="1"/>
  <c r="P55" i="33"/>
  <c r="P55" i="59"/>
  <c r="Q59" i="33"/>
  <c r="P106" i="33" l="1"/>
  <c r="Q60" i="33"/>
  <c r="R61" i="33"/>
  <c r="P71" i="33"/>
  <c r="P65" i="33"/>
  <c r="Q84" i="33" s="1"/>
  <c r="P61" i="59"/>
  <c r="P63" i="59" l="1"/>
  <c r="P70" i="33"/>
  <c r="R56" i="62" s="1"/>
  <c r="Q58" i="59"/>
  <c r="Q4" i="56"/>
  <c r="Q9" i="55"/>
  <c r="Q91" i="33"/>
  <c r="S62" i="33"/>
  <c r="S60" i="59" s="1"/>
  <c r="R59" i="59"/>
  <c r="Q107" i="1" l="1"/>
  <c r="Q107" i="32"/>
  <c r="Q106" i="32" s="1"/>
  <c r="Q109" i="32" s="1"/>
  <c r="Q107" i="41"/>
  <c r="Q106" i="41" s="1"/>
  <c r="Q109" i="41" s="1"/>
  <c r="Q107" i="49"/>
  <c r="Q106" i="49" s="1"/>
  <c r="Q109" i="49" s="1"/>
  <c r="Q107" i="48"/>
  <c r="Q106" i="48" s="1"/>
  <c r="Q109" i="48" s="1"/>
  <c r="Q107" i="43"/>
  <c r="Q106" i="43" s="1"/>
  <c r="Q109" i="43" s="1"/>
  <c r="Q107" i="45"/>
  <c r="Q106" i="45" s="1"/>
  <c r="Q109" i="45" s="1"/>
  <c r="Q107" i="44"/>
  <c r="Q106" i="44" s="1"/>
  <c r="Q109" i="44" s="1"/>
  <c r="Q8" i="55"/>
  <c r="Q107" i="46"/>
  <c r="Q106" i="46" s="1"/>
  <c r="Q109" i="46" s="1"/>
  <c r="Q107" i="47"/>
  <c r="Q106" i="47" s="1"/>
  <c r="Q109" i="47" s="1"/>
  <c r="Q107" i="42"/>
  <c r="Q106" i="42" s="1"/>
  <c r="Q109" i="42" s="1"/>
  <c r="Q107" i="40"/>
  <c r="Q106" i="40" s="1"/>
  <c r="Q109" i="40" s="1"/>
  <c r="P81" i="49"/>
  <c r="P62" i="49" s="1"/>
  <c r="P63" i="49" s="1"/>
  <c r="R78" i="62" s="1"/>
  <c r="P81" i="1"/>
  <c r="P62" i="1" s="1"/>
  <c r="P63" i="1" s="1"/>
  <c r="R67" i="62" s="1"/>
  <c r="P81" i="32"/>
  <c r="P62" i="32" s="1"/>
  <c r="P63" i="32" s="1"/>
  <c r="R68" i="62" s="1"/>
  <c r="P81" i="43"/>
  <c r="P62" i="43" s="1"/>
  <c r="P63" i="43" s="1"/>
  <c r="R71" i="62" s="1"/>
  <c r="P62" i="59"/>
  <c r="P81" i="47"/>
  <c r="P62" i="47" s="1"/>
  <c r="P63" i="47" s="1"/>
  <c r="R76" i="62" s="1"/>
  <c r="P81" i="40"/>
  <c r="P62" i="40" s="1"/>
  <c r="P63" i="40" s="1"/>
  <c r="R72" i="62" s="1"/>
  <c r="P81" i="42"/>
  <c r="P62" i="42" s="1"/>
  <c r="P63" i="42" s="1"/>
  <c r="R70" i="62" s="1"/>
  <c r="P81" i="44"/>
  <c r="P62" i="44" s="1"/>
  <c r="P63" i="44" s="1"/>
  <c r="R73" i="62" s="1"/>
  <c r="P3" i="56"/>
  <c r="P81" i="45"/>
  <c r="P62" i="45" s="1"/>
  <c r="P63" i="45" s="1"/>
  <c r="R74" i="62" s="1"/>
  <c r="P369" i="33"/>
  <c r="P375" i="33" s="1"/>
  <c r="P81" i="46"/>
  <c r="P62" i="46" s="1"/>
  <c r="P63" i="46" s="1"/>
  <c r="R75" i="62" s="1"/>
  <c r="P81" i="41"/>
  <c r="P62" i="41" s="1"/>
  <c r="P63" i="41" s="1"/>
  <c r="R69" i="62" s="1"/>
  <c r="P81" i="48"/>
  <c r="P62" i="48" s="1"/>
  <c r="P63" i="48" s="1"/>
  <c r="R77" i="62" s="1"/>
  <c r="Q72" i="33"/>
  <c r="R79" i="62" l="1"/>
  <c r="Q64" i="59"/>
  <c r="P64" i="41"/>
  <c r="P65" i="41" s="1"/>
  <c r="P155" i="41"/>
  <c r="P37" i="56"/>
  <c r="P38" i="56" s="1"/>
  <c r="P47" i="56"/>
  <c r="P55" i="56"/>
  <c r="P56" i="56" s="1"/>
  <c r="P52" i="56" s="1"/>
  <c r="P42" i="56"/>
  <c r="P43" i="56" s="1"/>
  <c r="Q41" i="56" s="1"/>
  <c r="P155" i="42"/>
  <c r="P64" i="42"/>
  <c r="P65" i="42" s="1"/>
  <c r="P64" i="47"/>
  <c r="P65" i="47" s="1"/>
  <c r="P155" i="47"/>
  <c r="P155" i="43"/>
  <c r="P64" i="43"/>
  <c r="P65" i="43" s="1"/>
  <c r="P155" i="1"/>
  <c r="P64" i="1"/>
  <c r="P65" i="1" s="1"/>
  <c r="Q90" i="33"/>
  <c r="Q83" i="33"/>
  <c r="Q97" i="33"/>
  <c r="Q106" i="1"/>
  <c r="P155" i="48"/>
  <c r="P64" i="48"/>
  <c r="P65" i="48" s="1"/>
  <c r="P64" i="46"/>
  <c r="P65" i="46" s="1"/>
  <c r="P155" i="46"/>
  <c r="P64" i="45"/>
  <c r="P65" i="45" s="1"/>
  <c r="P155" i="45"/>
  <c r="P155" i="44"/>
  <c r="P64" i="44"/>
  <c r="P65" i="44" s="1"/>
  <c r="P64" i="40"/>
  <c r="P65" i="40" s="1"/>
  <c r="P155" i="40"/>
  <c r="P155" i="32"/>
  <c r="P64" i="32"/>
  <c r="P65" i="32" s="1"/>
  <c r="P155" i="49"/>
  <c r="P64" i="49"/>
  <c r="P65" i="49" s="1"/>
  <c r="P68" i="40" l="1"/>
  <c r="P8" i="61"/>
  <c r="P22" i="61" s="1"/>
  <c r="P10" i="61"/>
  <c r="P24" i="61" s="1"/>
  <c r="P68" i="45"/>
  <c r="P11" i="61"/>
  <c r="P25" i="61" s="1"/>
  <c r="P68" i="46"/>
  <c r="P12" i="61"/>
  <c r="P26" i="61" s="1"/>
  <c r="P68" i="47"/>
  <c r="P59" i="56"/>
  <c r="P60" i="56"/>
  <c r="P133" i="33" s="1"/>
  <c r="P68" i="41"/>
  <c r="P5" i="61"/>
  <c r="P19" i="61" s="1"/>
  <c r="P14" i="61"/>
  <c r="P28" i="61" s="1"/>
  <c r="P68" i="49"/>
  <c r="P68" i="32"/>
  <c r="P4" i="61"/>
  <c r="P18" i="61" s="1"/>
  <c r="P9" i="61"/>
  <c r="P23" i="61" s="1"/>
  <c r="P68" i="44"/>
  <c r="P68" i="48"/>
  <c r="P13" i="61"/>
  <c r="P27" i="61" s="1"/>
  <c r="Q96" i="33"/>
  <c r="Q104" i="33" s="1"/>
  <c r="Q109" i="1"/>
  <c r="P3" i="61"/>
  <c r="P68" i="1"/>
  <c r="P43" i="33"/>
  <c r="P68" i="43"/>
  <c r="P7" i="61"/>
  <c r="P21" i="61" s="1"/>
  <c r="P6" i="61"/>
  <c r="P20" i="61" s="1"/>
  <c r="P68" i="42"/>
  <c r="Q46" i="56"/>
  <c r="P49" i="56"/>
  <c r="P48" i="56" l="1"/>
  <c r="P139" i="42"/>
  <c r="P73" i="42"/>
  <c r="Q74" i="42" s="1"/>
  <c r="P38" i="33"/>
  <c r="P42" i="33"/>
  <c r="P40" i="33"/>
  <c r="P44" i="33"/>
  <c r="P15" i="61"/>
  <c r="P29" i="61" s="1"/>
  <c r="P17" i="61"/>
  <c r="P139" i="48"/>
  <c r="P73" i="48"/>
  <c r="Q74" i="48" s="1"/>
  <c r="P73" i="32"/>
  <c r="Q74" i="32" s="1"/>
  <c r="P139" i="32"/>
  <c r="P139" i="41"/>
  <c r="P73" i="41"/>
  <c r="Q74" i="41" s="1"/>
  <c r="P61" i="56"/>
  <c r="P132" i="33"/>
  <c r="P75" i="59" s="1"/>
  <c r="P139" i="40"/>
  <c r="P73" i="40"/>
  <c r="Q74" i="40" s="1"/>
  <c r="P73" i="43"/>
  <c r="Q74" i="43" s="1"/>
  <c r="P139" i="43"/>
  <c r="P73" i="1"/>
  <c r="Q74" i="1" s="1"/>
  <c r="P139" i="1"/>
  <c r="P46" i="33"/>
  <c r="P49" i="59" s="1"/>
  <c r="P139" i="44"/>
  <c r="P73" i="44"/>
  <c r="Q74" i="44" s="1"/>
  <c r="P73" i="49"/>
  <c r="Q74" i="49" s="1"/>
  <c r="P139" i="49"/>
  <c r="P73" i="47"/>
  <c r="Q74" i="47" s="1"/>
  <c r="P139" i="47"/>
  <c r="P73" i="46"/>
  <c r="Q74" i="46" s="1"/>
  <c r="P139" i="46"/>
  <c r="P139" i="45"/>
  <c r="P73" i="45"/>
  <c r="Q74" i="45" s="1"/>
  <c r="P47" i="59" l="1"/>
  <c r="R53" i="62"/>
  <c r="P84" i="32"/>
  <c r="P87" i="32" s="1"/>
  <c r="P84" i="43"/>
  <c r="P88" i="43" s="1"/>
  <c r="P84" i="47"/>
  <c r="P87" i="47" s="1"/>
  <c r="P84" i="41"/>
  <c r="P88" i="41" s="1"/>
  <c r="P84" i="48"/>
  <c r="P88" i="48" s="1"/>
  <c r="P84" i="42"/>
  <c r="P87" i="42" s="1"/>
  <c r="P84" i="46"/>
  <c r="P87" i="46" s="1"/>
  <c r="P84" i="49"/>
  <c r="P87" i="49" s="1"/>
  <c r="P84" i="45"/>
  <c r="P359" i="33" s="1"/>
  <c r="P84" i="44"/>
  <c r="P358" i="33" s="1"/>
  <c r="P84" i="1"/>
  <c r="P88" i="1" s="1"/>
  <c r="Q285" i="51"/>
  <c r="Q85" i="47"/>
  <c r="Q61" i="47"/>
  <c r="CH58" i="57" s="1"/>
  <c r="Q61" i="1"/>
  <c r="CH49" i="57" s="1"/>
  <c r="Q276" i="51"/>
  <c r="Q85" i="1"/>
  <c r="P62" i="56"/>
  <c r="P135" i="33" s="1"/>
  <c r="P134" i="33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 i="46"/>
  <c r="CH57" i="57" s="1"/>
  <c r="Q284" i="51"/>
  <c r="Q61" i="49"/>
  <c r="CH60" i="57" s="1"/>
  <c r="Q85" i="49"/>
  <c r="Q287" i="51"/>
  <c r="Q282" i="51"/>
  <c r="Q85" i="44"/>
  <c r="Q61" i="44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i="32" s="1"/>
  <c r="P88" i="42"/>
  <c r="P130" i="42" s="1"/>
  <c r="P353" i="33"/>
  <c r="P88" i="49"/>
  <c r="P215" i="51" s="1"/>
  <c r="P231" i="51" s="1"/>
  <c r="P354" i="33"/>
  <c r="P356" i="33"/>
  <c r="P87" i="43"/>
  <c r="P87" i="44"/>
  <c r="P88" i="46"/>
  <c r="P130" i="46" s="1"/>
  <c r="P362" i="33"/>
  <c r="P361" i="33"/>
  <c r="P87" i="41"/>
  <c r="P48" i="33"/>
  <c r="P50" i="59" s="1"/>
  <c r="P363" i="33"/>
  <c r="P355" i="33"/>
  <c r="P88" i="44"/>
  <c r="P130" i="44" s="1"/>
  <c r="P87" i="1"/>
  <c r="P360" i="33"/>
  <c r="P88" i="47"/>
  <c r="P404" i="33" s="1"/>
  <c r="P87" i="48"/>
  <c r="P352" i="33"/>
  <c r="CH61" i="57"/>
  <c r="P87" i="45"/>
  <c r="P88" i="45"/>
  <c r="P130" i="45" s="1"/>
  <c r="Q112" i="42"/>
  <c r="Q128" i="42"/>
  <c r="Q77" i="42"/>
  <c r="Q78" i="42"/>
  <c r="Q128" i="43"/>
  <c r="Q77" i="43"/>
  <c r="Q78" i="43"/>
  <c r="Q112" i="43"/>
  <c r="Q78" i="44"/>
  <c r="Q112" i="44"/>
  <c r="Q77" i="44"/>
  <c r="Q128" i="44"/>
  <c r="Q78" i="46"/>
  <c r="Q128" i="46"/>
  <c r="Q77" i="46"/>
  <c r="Q112" i="46"/>
  <c r="P87" i="40"/>
  <c r="P88" i="40"/>
  <c r="P357" i="33"/>
  <c r="Q112" i="32"/>
  <c r="Q77" i="32"/>
  <c r="Q128" i="32"/>
  <c r="Q78" i="32"/>
  <c r="Q77" i="41"/>
  <c r="Q112" i="41"/>
  <c r="Q78" i="41"/>
  <c r="Q128" i="41"/>
  <c r="Q77" i="1"/>
  <c r="Q39" i="33"/>
  <c r="S62" i="62" s="1"/>
  <c r="Q112" i="1"/>
  <c r="Q128" i="1"/>
  <c r="Q78" i="1"/>
  <c r="Q128" i="47"/>
  <c r="Q112" i="47"/>
  <c r="Q78" i="47"/>
  <c r="Q77" i="47"/>
  <c r="Q49" i="33"/>
  <c r="Q51" i="59" s="1"/>
  <c r="O129" i="48"/>
  <c r="O131" i="48" s="1"/>
  <c r="O140" i="48" s="1"/>
  <c r="P214" i="51"/>
  <c r="P230" i="51" s="1"/>
  <c r="P405" i="33"/>
  <c r="P130" i="48"/>
  <c r="P90" i="48"/>
  <c r="P132" i="48"/>
  <c r="P133" i="48" s="1"/>
  <c r="P134" i="48" s="1"/>
  <c r="O79" i="48" s="1"/>
  <c r="P148" i="48" s="1"/>
  <c r="P333" i="33" s="1"/>
  <c r="P346" i="33" s="1"/>
  <c r="P57" i="61"/>
  <c r="P71" i="61" s="1"/>
  <c r="P206" i="51"/>
  <c r="P222" i="51" s="1"/>
  <c r="P130" i="41"/>
  <c r="P397" i="33"/>
  <c r="P132" i="41"/>
  <c r="P133" i="41" s="1"/>
  <c r="P134" i="41" s="1"/>
  <c r="O79" i="41" s="1"/>
  <c r="P148" i="41" s="1"/>
  <c r="P325" i="33" s="1"/>
  <c r="P338" i="33" s="1"/>
  <c r="P49" i="61"/>
  <c r="P63" i="61" s="1"/>
  <c r="O129" i="41"/>
  <c r="O131" i="41" s="1"/>
  <c r="O140" i="41" s="1"/>
  <c r="P90" i="41"/>
  <c r="Q128" i="40"/>
  <c r="Q77" i="40"/>
  <c r="Q78" i="40"/>
  <c r="Q112" i="40"/>
  <c r="P399" i="33"/>
  <c r="P208" i="51"/>
  <c r="P224" i="51" s="1"/>
  <c r="P51" i="61"/>
  <c r="P65" i="61" s="1"/>
  <c r="P132" i="43"/>
  <c r="P133" i="43" s="1"/>
  <c r="P134" i="43" s="1"/>
  <c r="O79" i="43" s="1"/>
  <c r="P148" i="43" s="1"/>
  <c r="P327" i="33" s="1"/>
  <c r="P340" i="33" s="1"/>
  <c r="P130" i="43"/>
  <c r="O129" i="43"/>
  <c r="O131" i="43" s="1"/>
  <c r="O140" i="43" s="1"/>
  <c r="P90" i="43"/>
  <c r="P130" i="1"/>
  <c r="P204" i="51"/>
  <c r="P220" i="51" s="1"/>
  <c r="P90" i="1"/>
  <c r="P395" i="33"/>
  <c r="P47" i="61"/>
  <c r="P61" i="61" s="1"/>
  <c r="O129" i="1"/>
  <c r="P132" i="1"/>
  <c r="P133" i="1" s="1"/>
  <c r="P134" i="1" s="1"/>
  <c r="Q128" i="49"/>
  <c r="Q112" i="49"/>
  <c r="Q78" i="49"/>
  <c r="Q77" i="49"/>
  <c r="Q78" i="45"/>
  <c r="Q77" i="45"/>
  <c r="Q112" i="45"/>
  <c r="Q128" i="45"/>
  <c r="Q128" i="48"/>
  <c r="Q77" i="48"/>
  <c r="Q112" i="48"/>
  <c r="Q78" i="4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i="51" s="1"/>
  <c r="P396" i="33" l="1"/>
  <c r="P132" i="32"/>
  <c r="P133" i="32" s="1"/>
  <c r="P134" i="32" s="1"/>
  <c r="O79" i="32" s="1"/>
  <c r="P148" i="32" s="1"/>
  <c r="P324" i="33" s="1"/>
  <c r="P337" i="33" s="1"/>
  <c r="O129" i="32"/>
  <c r="O131" i="32" s="1"/>
  <c r="O140" i="32" s="1"/>
  <c r="P90" i="32"/>
  <c r="P93" i="32" s="1"/>
  <c r="P94" i="32" s="1"/>
  <c r="R39" i="62" s="1"/>
  <c r="P48" i="61"/>
  <c r="P62" i="61" s="1"/>
  <c r="P205" i="51"/>
  <c r="P221" i="51" s="1"/>
  <c r="P132" i="42"/>
  <c r="P133" i="42" s="1"/>
  <c r="P134" i="42" s="1"/>
  <c r="O79" i="42" s="1"/>
  <c r="P148" i="42" s="1"/>
  <c r="P326" i="33" s="1"/>
  <c r="P339" i="33" s="1"/>
  <c r="P207" i="51"/>
  <c r="P223" i="51" s="1"/>
  <c r="P90" i="42"/>
  <c r="P91" i="42" s="1"/>
  <c r="O129" i="42"/>
  <c r="O131" i="42" s="1"/>
  <c r="O140" i="42" s="1"/>
  <c r="P398" i="33"/>
  <c r="P50" i="61"/>
  <c r="P64" i="61" s="1"/>
  <c r="P406" i="33"/>
  <c r="P132" i="49"/>
  <c r="P133" i="49" s="1"/>
  <c r="P134" i="49" s="1"/>
  <c r="O79" i="49" s="1"/>
  <c r="P148" i="49" s="1"/>
  <c r="P334" i="33" s="1"/>
  <c r="P347" i="33" s="1"/>
  <c r="O129" i="49"/>
  <c r="O131" i="49" s="1"/>
  <c r="O140" i="49" s="1"/>
  <c r="P130" i="49"/>
  <c r="P90" i="49"/>
  <c r="P93" i="49" s="1"/>
  <c r="P94" i="49" s="1"/>
  <c r="R49" i="62" s="1"/>
  <c r="P58" i="61"/>
  <c r="P72" i="61" s="1"/>
  <c r="O129" i="46"/>
  <c r="O131" i="46" s="1"/>
  <c r="O140" i="46" s="1"/>
  <c r="P52" i="33"/>
  <c r="P53" i="59" s="1"/>
  <c r="P210" i="51"/>
  <c r="P226" i="51" s="1"/>
  <c r="P53" i="61"/>
  <c r="P67" i="61" s="1"/>
  <c r="O129" i="45"/>
  <c r="O131" i="45" s="1"/>
  <c r="O140" i="45" s="1"/>
  <c r="P401" i="33"/>
  <c r="O129" i="44"/>
  <c r="O131" i="44" s="1"/>
  <c r="O140" i="44" s="1"/>
  <c r="P402" i="33"/>
  <c r="P211" i="51"/>
  <c r="P227" i="51" s="1"/>
  <c r="P90" i="47"/>
  <c r="P91" i="47" s="1"/>
  <c r="P132" i="44"/>
  <c r="P133" i="44" s="1"/>
  <c r="P134" i="44" s="1"/>
  <c r="O79" i="44" s="1"/>
  <c r="P148" i="44" s="1"/>
  <c r="P329" i="33" s="1"/>
  <c r="P342" i="33" s="1"/>
  <c r="P90" i="44"/>
  <c r="P93" i="44" s="1"/>
  <c r="P94" i="44" s="1"/>
  <c r="R44" i="62" s="1"/>
  <c r="P54" i="61"/>
  <c r="P68" i="61" s="1"/>
  <c r="P90" i="45"/>
  <c r="P93" i="45" s="1"/>
  <c r="P94" i="45" s="1"/>
  <c r="R45" i="62" s="1"/>
  <c r="P132" i="45"/>
  <c r="P133" i="45" s="1"/>
  <c r="P134" i="45" s="1"/>
  <c r="O79" i="45" s="1"/>
  <c r="P148" i="45" s="1"/>
  <c r="P330" i="33" s="1"/>
  <c r="P343" i="33" s="1"/>
  <c r="P364" i="33"/>
  <c r="P132" i="46"/>
  <c r="P133" i="46" s="1"/>
  <c r="P134" i="46" s="1"/>
  <c r="O79" i="46" s="1"/>
  <c r="P148" i="46" s="1"/>
  <c r="P331" i="33" s="1"/>
  <c r="P344" i="33" s="1"/>
  <c r="P59" i="61"/>
  <c r="P73" i="61" s="1"/>
  <c r="P213" i="51"/>
  <c r="P229" i="51" s="1"/>
  <c r="P56" i="61"/>
  <c r="P70" i="61" s="1"/>
  <c r="P90" i="46"/>
  <c r="P93" i="46" s="1"/>
  <c r="P94" i="46" s="1"/>
  <c r="R46" i="62" s="1"/>
  <c r="P212" i="51"/>
  <c r="P228" i="51" s="1"/>
  <c r="P53" i="33"/>
  <c r="P54" i="59" s="1"/>
  <c r="P51" i="33"/>
  <c r="P52" i="59" s="1"/>
  <c r="P132" i="47"/>
  <c r="P133" i="47" s="1"/>
  <c r="P134" i="47" s="1"/>
  <c r="O79" i="47" s="1"/>
  <c r="P148" i="47" s="1"/>
  <c r="P332" i="33" s="1"/>
  <c r="P345" i="33" s="1"/>
  <c r="O129" i="47"/>
  <c r="O131" i="47" s="1"/>
  <c r="O140" i="47" s="1"/>
  <c r="P130" i="47"/>
  <c r="P403" i="33"/>
  <c r="P55" i="61"/>
  <c r="P69" i="61" s="1"/>
  <c r="P87" i="33"/>
  <c r="Q298" i="51"/>
  <c r="Q293" i="51"/>
  <c r="Q119" i="45"/>
  <c r="Q114" i="45"/>
  <c r="Q103" i="45" s="1"/>
  <c r="S15" i="62" s="1"/>
  <c r="Q119" i="49"/>
  <c r="Q114" i="49"/>
  <c r="Q103" i="49" s="1"/>
  <c r="S19" i="62" s="1"/>
  <c r="P136" i="1"/>
  <c r="O79" i="1"/>
  <c r="P148" i="1" s="1"/>
  <c r="P323" i="33" s="1"/>
  <c r="P69" i="59"/>
  <c r="P93" i="1"/>
  <c r="P94" i="1" s="1"/>
  <c r="R38" i="62" s="1"/>
  <c r="P91" i="1"/>
  <c r="P91" i="48"/>
  <c r="P93" i="48"/>
  <c r="P94" i="48" s="1"/>
  <c r="R48" i="62" s="1"/>
  <c r="Q114" i="47"/>
  <c r="Q103" i="47" s="1"/>
  <c r="S17" i="62" s="1"/>
  <c r="Q119" i="47"/>
  <c r="Q119" i="1"/>
  <c r="Q114" i="1"/>
  <c r="Q103" i="1" s="1"/>
  <c r="S8" i="62" s="1"/>
  <c r="Q114" i="32"/>
  <c r="Q103" i="32" s="1"/>
  <c r="S9" i="62" s="1"/>
  <c r="Q119" i="32"/>
  <c r="P52" i="61"/>
  <c r="P66" i="61" s="1"/>
  <c r="P132" i="40"/>
  <c r="P133" i="40" s="1"/>
  <c r="P134" i="40" s="1"/>
  <c r="O129" i="40"/>
  <c r="O131" i="40" s="1"/>
  <c r="P400" i="33"/>
  <c r="P130" i="40"/>
  <c r="P209" i="51"/>
  <c r="P225" i="51" s="1"/>
  <c r="P90" i="40"/>
  <c r="Q114" i="44"/>
  <c r="Q103" i="44" s="1"/>
  <c r="S14" i="62" s="1"/>
  <c r="Q119" i="44"/>
  <c r="Q119" i="43"/>
  <c r="Q114" i="43"/>
  <c r="Q103" i="43" s="1"/>
  <c r="S12" i="62" s="1"/>
  <c r="Q119" i="42"/>
  <c r="Q114" i="42"/>
  <c r="Q103" i="42" s="1"/>
  <c r="S11" i="62" s="1"/>
  <c r="Q297" i="51"/>
  <c r="Q114" i="48"/>
  <c r="Q103" i="48" s="1"/>
  <c r="S18" i="62" s="1"/>
  <c r="Q119" i="48"/>
  <c r="O131" i="1"/>
  <c r="O137" i="1"/>
  <c r="P91" i="43"/>
  <c r="P93" i="43"/>
  <c r="P94" i="43" s="1"/>
  <c r="R42" i="62" s="1"/>
  <c r="Q119" i="40"/>
  <c r="Q114" i="40"/>
  <c r="Q103" i="40" s="1"/>
  <c r="S13" i="62" s="1"/>
  <c r="P93" i="41"/>
  <c r="P94" i="41" s="1"/>
  <c r="R40" i="62" s="1"/>
  <c r="P91" i="41"/>
  <c r="Q119" i="41"/>
  <c r="Q114" i="41"/>
  <c r="Q103" i="41" s="1"/>
  <c r="S10" i="62" s="1"/>
  <c r="Q119" i="46"/>
  <c r="Q114" i="46"/>
  <c r="Q103" i="46" s="1"/>
  <c r="S16" i="62" s="1"/>
  <c r="Q291" i="51"/>
  <c r="Q301" i="51"/>
  <c r="Q294" i="51"/>
  <c r="Q290" i="51"/>
  <c r="Q299" i="51"/>
  <c r="Q300" i="51"/>
  <c r="Q296" i="51"/>
  <c r="Q295" i="51"/>
  <c r="P93" i="42" l="1"/>
  <c r="P94" i="42" s="1"/>
  <c r="R41" i="62" s="1"/>
  <c r="P91" i="32"/>
  <c r="P91" i="45"/>
  <c r="P91" i="49"/>
  <c r="P91" i="44"/>
  <c r="P93" i="47"/>
  <c r="P94" i="47" s="1"/>
  <c r="R47" i="62" s="1"/>
  <c r="P91" i="46"/>
  <c r="Q102" i="46"/>
  <c r="Q71" i="46" s="1"/>
  <c r="Q102" i="40"/>
  <c r="Q102" i="44"/>
  <c r="Q71" i="44" s="1"/>
  <c r="Q102" i="48"/>
  <c r="Q102" i="42"/>
  <c r="Q71" i="42" s="1"/>
  <c r="Q102" i="43"/>
  <c r="Q71" i="43" s="1"/>
  <c r="Q102" i="47"/>
  <c r="Q102" i="49"/>
  <c r="Q71" i="49" s="1"/>
  <c r="Q102" i="45"/>
  <c r="Q71" i="45" s="1"/>
  <c r="P410" i="33"/>
  <c r="P80" i="59" s="1"/>
  <c r="Q102" i="41"/>
  <c r="Q71" i="41" s="1"/>
  <c r="Q102" i="1"/>
  <c r="Q102" i="32"/>
  <c r="Q71" i="32" s="1"/>
  <c r="P411" i="33"/>
  <c r="P81" i="59" s="1"/>
  <c r="P408" i="33"/>
  <c r="P78" i="59" s="1"/>
  <c r="P409" i="33"/>
  <c r="P79" i="59" s="1"/>
  <c r="Q305" i="51"/>
  <c r="Q309" i="51" s="1"/>
  <c r="Q304" i="51"/>
  <c r="Q115" i="46"/>
  <c r="Q262" i="33" s="1"/>
  <c r="Q124" i="46"/>
  <c r="Q121" i="46"/>
  <c r="Q115" i="40"/>
  <c r="Q259" i="33" s="1"/>
  <c r="Q124" i="40"/>
  <c r="Q121" i="40"/>
  <c r="O70" i="59"/>
  <c r="O140" i="1"/>
  <c r="Q124" i="48"/>
  <c r="Q121" i="48"/>
  <c r="Q115" i="42"/>
  <c r="Q257" i="33" s="1"/>
  <c r="Q115" i="43"/>
  <c r="Q258" i="33" s="1"/>
  <c r="Q124" i="43"/>
  <c r="Q121" i="43"/>
  <c r="P91" i="40"/>
  <c r="P93" i="40"/>
  <c r="P94" i="40" s="1"/>
  <c r="R43" i="62" s="1"/>
  <c r="O72" i="59"/>
  <c r="O140" i="40"/>
  <c r="Q124" i="1"/>
  <c r="Q121" i="1"/>
  <c r="Q121" i="47"/>
  <c r="Q124" i="47"/>
  <c r="Q121" i="45"/>
  <c r="Q124" i="45"/>
  <c r="Q115" i="41"/>
  <c r="Q256" i="33" s="1"/>
  <c r="Q124" i="41"/>
  <c r="Q121" i="41"/>
  <c r="Q115" i="48"/>
  <c r="Q264" i="33" s="1"/>
  <c r="Q124" i="42"/>
  <c r="Q121" i="42"/>
  <c r="Q121" i="44"/>
  <c r="Q124" i="44"/>
  <c r="Q115" i="44"/>
  <c r="Q260" i="33" s="1"/>
  <c r="P71" i="59"/>
  <c r="O79" i="40"/>
  <c r="P148" i="40" s="1"/>
  <c r="P328" i="33" s="1"/>
  <c r="P341" i="33" s="1"/>
  <c r="Q124" i="32"/>
  <c r="Q121" i="32"/>
  <c r="Q115" i="32"/>
  <c r="Q255" i="33" s="1"/>
  <c r="Q115" i="1"/>
  <c r="Q254" i="33" s="1"/>
  <c r="Q206" i="33"/>
  <c r="Q115" i="47"/>
  <c r="Q263" i="33" s="1"/>
  <c r="P336" i="33"/>
  <c r="Q115" i="49"/>
  <c r="Q265" i="33" s="1"/>
  <c r="Q124" i="49"/>
  <c r="Q121" i="49"/>
  <c r="Q115" i="45"/>
  <c r="Q261" i="33" s="1"/>
  <c r="R50" i="62" l="1"/>
  <c r="P366" i="33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i="49" s="1"/>
  <c r="Q116" i="49"/>
  <c r="Q295" i="33" s="1"/>
  <c r="Q280" i="33" s="1"/>
  <c r="Q101" i="47"/>
  <c r="Q218" i="33" s="1"/>
  <c r="Q66" i="47"/>
  <c r="Q67" i="47" s="1"/>
  <c r="Q116" i="47"/>
  <c r="Q293" i="33" s="1"/>
  <c r="Q278" i="33" s="1"/>
  <c r="Q101" i="1"/>
  <c r="Q209" i="33" s="1"/>
  <c r="Q66" i="1"/>
  <c r="Q67" i="1" s="1"/>
  <c r="Q116" i="1"/>
  <c r="Q284" i="33" s="1"/>
  <c r="Q269" i="33" s="1"/>
  <c r="Q66" i="44"/>
  <c r="Q67" i="44" s="1"/>
  <c r="Q101" i="44"/>
  <c r="Q215" i="33" s="1"/>
  <c r="Q116" i="44"/>
  <c r="Q290" i="33" s="1"/>
  <c r="Q275" i="33" s="1"/>
  <c r="Q86" i="44"/>
  <c r="Q161" i="33"/>
  <c r="Q245" i="33" s="1"/>
  <c r="Q416" i="51"/>
  <c r="Q70" i="42"/>
  <c r="Q138" i="61"/>
  <c r="Q101" i="48"/>
  <c r="Q219" i="33" s="1"/>
  <c r="Q66" i="48"/>
  <c r="Q67" i="48" s="1"/>
  <c r="Q116" i="48"/>
  <c r="Q294" i="33" s="1"/>
  <c r="Q279" i="33" s="1"/>
  <c r="Q86" i="41"/>
  <c r="Q157" i="33"/>
  <c r="Q241" i="33" s="1"/>
  <c r="Q86" i="47"/>
  <c r="Q164" i="33"/>
  <c r="Q248" i="33" s="1"/>
  <c r="Q155" i="33"/>
  <c r="Q86" i="1"/>
  <c r="Q417" i="51"/>
  <c r="Q70" i="43"/>
  <c r="Q139" i="61"/>
  <c r="Q101" i="43"/>
  <c r="Q213" i="33" s="1"/>
  <c r="Q66" i="43"/>
  <c r="Q67" i="43" s="1"/>
  <c r="Q116" i="43"/>
  <c r="Q288" i="33" s="1"/>
  <c r="Q273" i="33" s="1"/>
  <c r="Q101" i="42"/>
  <c r="Q212" i="33" s="1"/>
  <c r="Q66" i="42"/>
  <c r="Q67" i="42" s="1"/>
  <c r="Q116" i="42"/>
  <c r="Q287" i="33" s="1"/>
  <c r="Q272" i="33" s="1"/>
  <c r="Q86" i="48"/>
  <c r="Q165" i="33"/>
  <c r="Q249" i="33" s="1"/>
  <c r="Q101" i="40"/>
  <c r="Q214" i="33" s="1"/>
  <c r="Q66" i="40"/>
  <c r="Q67" i="40" s="1"/>
  <c r="Q116" i="40"/>
  <c r="Q289" i="33" s="1"/>
  <c r="Q274" i="33" s="1"/>
  <c r="Q86" i="46"/>
  <c r="Q163" i="33"/>
  <c r="Q247" i="33" s="1"/>
  <c r="Q124" i="33"/>
  <c r="Q101" i="33" s="1"/>
  <c r="Q71" i="48"/>
  <c r="Q66" i="45"/>
  <c r="Q67" i="45" s="1"/>
  <c r="Q101" i="45"/>
  <c r="Q216" i="33" s="1"/>
  <c r="Q116" i="45"/>
  <c r="Q291" i="33" s="1"/>
  <c r="Q276" i="33" s="1"/>
  <c r="Q424" i="51"/>
  <c r="Q70" i="49"/>
  <c r="Q146" i="61"/>
  <c r="Q86" i="49"/>
  <c r="Q166" i="33"/>
  <c r="Q250" i="33" s="1"/>
  <c r="Q101" i="32"/>
  <c r="Q210" i="33" s="1"/>
  <c r="Q66" i="32"/>
  <c r="Q67" i="32" s="1"/>
  <c r="Q116" i="32"/>
  <c r="Q285" i="33" s="1"/>
  <c r="Q270" i="33" s="1"/>
  <c r="Q156" i="33"/>
  <c r="Q240" i="33" s="1"/>
  <c r="Q86" i="32"/>
  <c r="Q70" i="44"/>
  <c r="Q141" i="61"/>
  <c r="Q419" i="51"/>
  <c r="Q158" i="33"/>
  <c r="Q242" i="33" s="1"/>
  <c r="Q86" i="42"/>
  <c r="Q66" i="41"/>
  <c r="Q67" i="41" s="1"/>
  <c r="Q101" i="41"/>
  <c r="Q211" i="33" s="1"/>
  <c r="Q116" i="41"/>
  <c r="Q286" i="33" s="1"/>
  <c r="Q271" i="33" s="1"/>
  <c r="Q86" i="45"/>
  <c r="Q162" i="33"/>
  <c r="Q246" i="33" s="1"/>
  <c r="Q86" i="43"/>
  <c r="Q159" i="33"/>
  <c r="Q243" i="33" s="1"/>
  <c r="Q160" i="33"/>
  <c r="Q244" i="33" s="1"/>
  <c r="Q86" i="40"/>
  <c r="Q70" i="46"/>
  <c r="Q421" i="51"/>
  <c r="Q143" i="61"/>
  <c r="Q66" i="46"/>
  <c r="Q67" i="46" s="1"/>
  <c r="Q101" i="46"/>
  <c r="Q217" i="33" s="1"/>
  <c r="Q116" i="46"/>
  <c r="Q292" i="33" s="1"/>
  <c r="Q277" i="33" s="1"/>
  <c r="Q306" i="51"/>
  <c r="Q308" i="51"/>
  <c r="Q310" i="51" s="1"/>
  <c r="Q71" i="47"/>
  <c r="Q71" i="1"/>
  <c r="Q71" i="40"/>
  <c r="P376" i="33" l="1"/>
  <c r="Q232" i="33"/>
  <c r="Q226" i="33"/>
  <c r="Q230" i="33"/>
  <c r="Q70" i="1"/>
  <c r="Q413" i="51"/>
  <c r="Q56" i="33"/>
  <c r="Q135" i="61"/>
  <c r="Q352" i="51"/>
  <c r="Q344" i="51"/>
  <c r="Q353" i="51"/>
  <c r="Q349" i="51"/>
  <c r="Q348" i="51"/>
  <c r="Q347" i="51"/>
  <c r="Q354" i="51"/>
  <c r="Q355" i="51"/>
  <c r="Q350" i="51"/>
  <c r="Q351" i="51"/>
  <c r="Q346" i="51"/>
  <c r="Q345" i="51"/>
  <c r="E169" i="61"/>
  <c r="F169" i="61" s="1"/>
  <c r="Q155" i="61"/>
  <c r="D169" i="61" s="1"/>
  <c r="G169" i="61" s="1"/>
  <c r="Q70" i="48"/>
  <c r="Q423" i="51"/>
  <c r="Q145" i="61"/>
  <c r="E165" i="61"/>
  <c r="F165" i="61" s="1"/>
  <c r="Q151" i="61"/>
  <c r="D165" i="61" s="1"/>
  <c r="G165" i="61" s="1"/>
  <c r="Q150" i="61"/>
  <c r="D164" i="61" s="1"/>
  <c r="G164" i="61" s="1"/>
  <c r="E164" i="61"/>
  <c r="F164" i="61" s="1"/>
  <c r="Q225" i="33"/>
  <c r="Q281" i="33"/>
  <c r="Q229" i="33"/>
  <c r="Q228" i="33"/>
  <c r="Q234" i="33"/>
  <c r="Q45" i="33"/>
  <c r="Q233" i="33"/>
  <c r="Q70" i="40"/>
  <c r="Q140" i="61"/>
  <c r="Q418" i="51"/>
  <c r="Q144" i="61"/>
  <c r="Q422" i="51"/>
  <c r="Q70" i="47"/>
  <c r="E171" i="61"/>
  <c r="F171" i="61" s="1"/>
  <c r="Q157" i="61"/>
  <c r="D171" i="61" s="1"/>
  <c r="G171" i="61" s="1"/>
  <c r="E174" i="61"/>
  <c r="F174" i="61" s="1"/>
  <c r="Q160" i="61"/>
  <c r="D174" i="61" s="1"/>
  <c r="G174" i="61" s="1"/>
  <c r="E167" i="61"/>
  <c r="F167" i="61" s="1"/>
  <c r="Q153" i="61"/>
  <c r="D167" i="61" s="1"/>
  <c r="G167" i="61" s="1"/>
  <c r="Q184" i="33"/>
  <c r="Q167" i="33"/>
  <c r="Q239" i="33"/>
  <c r="Q251" i="33" s="1"/>
  <c r="Q152" i="61"/>
  <c r="D166" i="61" s="1"/>
  <c r="G166" i="61" s="1"/>
  <c r="E166" i="61"/>
  <c r="F166" i="61" s="1"/>
  <c r="E170" i="61"/>
  <c r="F170" i="61" s="1"/>
  <c r="Q156" i="61"/>
  <c r="D170" i="61" s="1"/>
  <c r="G170" i="61" s="1"/>
  <c r="Q231" i="33"/>
  <c r="Q227" i="33"/>
  <c r="Q296" i="33"/>
  <c r="Q224" i="33"/>
  <c r="Q235" i="33"/>
  <c r="Q236" i="33" l="1"/>
  <c r="Q186" i="33"/>
  <c r="Q113" i="33"/>
  <c r="Q119" i="33" s="1"/>
  <c r="Q185" i="33"/>
  <c r="Q114" i="33" s="1"/>
  <c r="B115" i="33" s="1"/>
  <c r="Q48" i="59"/>
  <c r="Q159" i="61"/>
  <c r="D173" i="61" s="1"/>
  <c r="G173" i="61" s="1"/>
  <c r="E173" i="61"/>
  <c r="F173" i="61" s="1"/>
  <c r="Q57" i="33"/>
  <c r="Q57" i="59" s="1"/>
  <c r="Q56" i="59"/>
  <c r="Q103" i="61"/>
  <c r="Q64" i="33"/>
  <c r="Q5" i="59"/>
  <c r="Q158" i="61"/>
  <c r="D172" i="61" s="1"/>
  <c r="G172" i="61" s="1"/>
  <c r="E172" i="61"/>
  <c r="F172" i="61" s="1"/>
  <c r="Q154" i="61"/>
  <c r="D168" i="61" s="1"/>
  <c r="G168" i="61" s="1"/>
  <c r="E168" i="61"/>
  <c r="F168" i="61" s="1"/>
  <c r="E163" i="61"/>
  <c r="F163" i="61" s="1"/>
  <c r="Q149" i="61"/>
  <c r="D163" i="61" s="1"/>
  <c r="G163" i="61" s="1"/>
  <c r="Q147" i="61"/>
  <c r="Q425" i="51"/>
  <c r="Q161" i="61" l="1"/>
  <c r="D175" i="61" s="1"/>
  <c r="G175" i="61" s="1"/>
  <c r="E175" i="61"/>
  <c r="F175" i="61" s="1"/>
  <c r="Q65" i="33"/>
  <c r="R84" i="33" s="1"/>
  <c r="Q61" i="59"/>
  <c r="Q55" i="33"/>
  <c r="Q55" i="59"/>
  <c r="R59" i="33"/>
  <c r="Q117" i="61"/>
  <c r="D131" i="61" s="1"/>
  <c r="G131" i="61" s="1"/>
  <c r="E131" i="61"/>
  <c r="F131" i="61" s="1"/>
  <c r="R9" i="55" l="1"/>
  <c r="R91" i="33"/>
  <c r="S61" i="33"/>
  <c r="R60" i="33"/>
  <c r="Q71" i="33"/>
  <c r="Q63" i="59" l="1"/>
  <c r="Q70" i="33"/>
  <c r="S56" i="62" s="1"/>
  <c r="T62" i="33"/>
  <c r="T60" i="59" s="1"/>
  <c r="S59" i="59"/>
  <c r="R107" i="41"/>
  <c r="R106" i="41" s="1"/>
  <c r="R109" i="41" s="1"/>
  <c r="R107" i="1"/>
  <c r="R107" i="47"/>
  <c r="R106" i="47" s="1"/>
  <c r="R109" i="47" s="1"/>
  <c r="R8" i="55"/>
  <c r="R107" i="44"/>
  <c r="R106" i="44" s="1"/>
  <c r="R109" i="44" s="1"/>
  <c r="R107" i="43"/>
  <c r="R106" i="43" s="1"/>
  <c r="R109" i="43" s="1"/>
  <c r="R107" i="42"/>
  <c r="R106" i="42" s="1"/>
  <c r="R109" i="42" s="1"/>
  <c r="R107" i="40"/>
  <c r="R106" i="40" s="1"/>
  <c r="R109" i="40" s="1"/>
  <c r="R107" i="32"/>
  <c r="R106" i="32" s="1"/>
  <c r="R109" i="32" s="1"/>
  <c r="R107" i="46"/>
  <c r="R106" i="46" s="1"/>
  <c r="R109" i="46" s="1"/>
  <c r="R107" i="45"/>
  <c r="R106" i="45" s="1"/>
  <c r="R109" i="45" s="1"/>
  <c r="R107" i="49"/>
  <c r="R106" i="49" s="1"/>
  <c r="R109" i="49" s="1"/>
  <c r="R107" i="48"/>
  <c r="R106" i="48" s="1"/>
  <c r="R109" i="48" s="1"/>
  <c r="R58" i="59"/>
  <c r="R4" i="56"/>
  <c r="R90" i="33" l="1"/>
  <c r="R83" i="33"/>
  <c r="R97" i="33"/>
  <c r="R106" i="1"/>
  <c r="Q81" i="40"/>
  <c r="Q62" i="40" s="1"/>
  <c r="Q63" i="40" s="1"/>
  <c r="S72" i="62" s="1"/>
  <c r="Q81" i="45"/>
  <c r="Q62" i="45" s="1"/>
  <c r="Q63" i="45" s="1"/>
  <c r="S74" i="62" s="1"/>
  <c r="Q81" i="48"/>
  <c r="Q62" i="48" s="1"/>
  <c r="Q63" i="48" s="1"/>
  <c r="S77" i="62" s="1"/>
  <c r="Q81" i="1"/>
  <c r="Q62" i="1" s="1"/>
  <c r="Q63" i="1" s="1"/>
  <c r="S67" i="62" s="1"/>
  <c r="Q3" i="56"/>
  <c r="Q81" i="47"/>
  <c r="Q62" i="47" s="1"/>
  <c r="Q63" i="47" s="1"/>
  <c r="S76" i="62" s="1"/>
  <c r="Q81" i="41"/>
  <c r="Q62" i="41" s="1"/>
  <c r="Q63" i="41" s="1"/>
  <c r="S69" i="62" s="1"/>
  <c r="Q81" i="44"/>
  <c r="Q62" i="44" s="1"/>
  <c r="Q63" i="44" s="1"/>
  <c r="S73" i="62" s="1"/>
  <c r="Q81" i="32"/>
  <c r="Q62" i="32" s="1"/>
  <c r="Q63" i="32" s="1"/>
  <c r="S68" i="62" s="1"/>
  <c r="Q81" i="42"/>
  <c r="Q62" i="42" s="1"/>
  <c r="Q63" i="42" s="1"/>
  <c r="S70" i="62" s="1"/>
  <c r="Q81" i="49"/>
  <c r="Q62" i="49" s="1"/>
  <c r="Q63" i="49" s="1"/>
  <c r="S78" i="62" s="1"/>
  <c r="Q81" i="46"/>
  <c r="Q62" i="46" s="1"/>
  <c r="Q63" i="46" s="1"/>
  <c r="S75" i="62" s="1"/>
  <c r="Q81" i="43"/>
  <c r="Q62" i="43" s="1"/>
  <c r="Q63" i="43" s="1"/>
  <c r="S71" i="62" s="1"/>
  <c r="Q62" i="59"/>
  <c r="Q369" i="33"/>
  <c r="Q375" i="33" s="1"/>
  <c r="R72" i="33"/>
  <c r="S79" i="62" l="1"/>
  <c r="R64" i="59"/>
  <c r="Q64" i="46"/>
  <c r="Q65" i="46" s="1"/>
  <c r="Q155" i="46"/>
  <c r="Q64" i="42"/>
  <c r="Q65" i="42" s="1"/>
  <c r="Q155" i="42"/>
  <c r="Q155" i="44"/>
  <c r="Q64" i="44"/>
  <c r="Q65" i="44" s="1"/>
  <c r="Q155" i="47"/>
  <c r="Q64" i="47"/>
  <c r="Q65" i="47" s="1"/>
  <c r="Q155" i="1"/>
  <c r="Q64" i="1"/>
  <c r="Q65" i="1" s="1"/>
  <c r="Q64" i="45"/>
  <c r="Q65" i="45" s="1"/>
  <c r="Q155" i="45"/>
  <c r="R109" i="1"/>
  <c r="R96" i="33"/>
  <c r="R104" i="33" s="1"/>
  <c r="Q155" i="43"/>
  <c r="Q64" i="43"/>
  <c r="Q65" i="43" s="1"/>
  <c r="Q64" i="49"/>
  <c r="Q65" i="49" s="1"/>
  <c r="Q155" i="49"/>
  <c r="Q64" i="32"/>
  <c r="Q65" i="32" s="1"/>
  <c r="Q155" i="32"/>
  <c r="Q64" i="41"/>
  <c r="Q65" i="41" s="1"/>
  <c r="Q155" i="41"/>
  <c r="Q47" i="56"/>
  <c r="Q55" i="56"/>
  <c r="Q56" i="56" s="1"/>
  <c r="Q52" i="56" s="1"/>
  <c r="Q37" i="56"/>
  <c r="Q38" i="56" s="1"/>
  <c r="Q42" i="56"/>
  <c r="Q43" i="56" s="1"/>
  <c r="R41" i="56" s="1"/>
  <c r="Q155" i="48"/>
  <c r="Q64" i="48"/>
  <c r="Q65" i="48" s="1"/>
  <c r="Q155" i="40"/>
  <c r="Q64" i="40"/>
  <c r="Q65" i="40" s="1"/>
  <c r="Q68" i="48" l="1"/>
  <c r="Q13" i="61"/>
  <c r="Q60" i="56"/>
  <c r="Q133" i="33" s="1"/>
  <c r="Q59" i="56"/>
  <c r="Q49" i="56"/>
  <c r="R46" i="56"/>
  <c r="Q5" i="61"/>
  <c r="Q68" i="41"/>
  <c r="Q68" i="32"/>
  <c r="Q4" i="61"/>
  <c r="Q14" i="61"/>
  <c r="Q68" i="49"/>
  <c r="Q68" i="45"/>
  <c r="Q10" i="61"/>
  <c r="Q6" i="61"/>
  <c r="Q68" i="42"/>
  <c r="Q68" i="46"/>
  <c r="Q11" i="61"/>
  <c r="Q8" i="61"/>
  <c r="Q68" i="40"/>
  <c r="Q7" i="61"/>
  <c r="Q68" i="43"/>
  <c r="Q3" i="61"/>
  <c r="Q68" i="1"/>
  <c r="Q43" i="33"/>
  <c r="Q68" i="47"/>
  <c r="Q12" i="61"/>
  <c r="Q68" i="44"/>
  <c r="Q9" i="61"/>
  <c r="Q139" i="44" l="1"/>
  <c r="Q73" i="44"/>
  <c r="R74" i="44" s="1"/>
  <c r="Q139" i="47"/>
  <c r="Q73" i="47"/>
  <c r="R74" i="47" s="1"/>
  <c r="Q139" i="1"/>
  <c r="Q73" i="1"/>
  <c r="R74" i="1" s="1"/>
  <c r="Q46" i="33"/>
  <c r="Q49" i="59" s="1"/>
  <c r="Q73" i="43"/>
  <c r="R74" i="43" s="1"/>
  <c r="Q139" i="43"/>
  <c r="Q73" i="40"/>
  <c r="R74" i="40" s="1"/>
  <c r="Q139" i="40"/>
  <c r="Q139" i="46"/>
  <c r="Q73" i="46"/>
  <c r="R74" i="46" s="1"/>
  <c r="Q20" i="61"/>
  <c r="D34" i="61" s="1"/>
  <c r="E34" i="61"/>
  <c r="F34" i="61" s="1"/>
  <c r="Q73" i="45"/>
  <c r="R74" i="45" s="1"/>
  <c r="Q139" i="45"/>
  <c r="Q28" i="61"/>
  <c r="D42" i="61" s="1"/>
  <c r="E42" i="61"/>
  <c r="F42" i="61" s="1"/>
  <c r="Q139" i="32"/>
  <c r="Q73" i="32"/>
  <c r="R74" i="32" s="1"/>
  <c r="Q19" i="61"/>
  <c r="D33" i="61" s="1"/>
  <c r="E33" i="61"/>
  <c r="F33" i="61" s="1"/>
  <c r="Q48" i="56"/>
  <c r="Q139" i="48"/>
  <c r="Q73" i="48"/>
  <c r="R74" i="48" s="1"/>
  <c r="Q23" i="61"/>
  <c r="D37" i="61" s="1"/>
  <c r="E37" i="61"/>
  <c r="F37" i="61" s="1"/>
  <c r="E40" i="61"/>
  <c r="F40" i="61" s="1"/>
  <c r="Q26" i="61"/>
  <c r="D40" i="61" s="1"/>
  <c r="Q38" i="33"/>
  <c r="Q40" i="33"/>
  <c r="Q42" i="33"/>
  <c r="Q44" i="33"/>
  <c r="Q17" i="61"/>
  <c r="D31" i="61" s="1"/>
  <c r="E31" i="61"/>
  <c r="F31" i="61" s="1"/>
  <c r="Q15" i="61"/>
  <c r="Q21" i="61"/>
  <c r="D35" i="61" s="1"/>
  <c r="E35" i="61"/>
  <c r="F35" i="61" s="1"/>
  <c r="Q22" i="61"/>
  <c r="D36" i="61" s="1"/>
  <c r="E36" i="61"/>
  <c r="F36" i="61" s="1"/>
  <c r="Q25" i="61"/>
  <c r="D39" i="61" s="1"/>
  <c r="E39" i="61"/>
  <c r="F39" i="61" s="1"/>
  <c r="Q73" i="42"/>
  <c r="R74" i="42" s="1"/>
  <c r="Q139" i="42"/>
  <c r="Q24" i="61"/>
  <c r="D38" i="61" s="1"/>
  <c r="E38" i="61"/>
  <c r="F38" i="61" s="1"/>
  <c r="Q73" i="49"/>
  <c r="R74" i="49" s="1"/>
  <c r="Q139" i="49"/>
  <c r="E32" i="61"/>
  <c r="F32" i="61" s="1"/>
  <c r="Q18" i="61"/>
  <c r="D32" i="61" s="1"/>
  <c r="Q139" i="41"/>
  <c r="Q73" i="41"/>
  <c r="R74" i="41" s="1"/>
  <c r="Q61" i="56"/>
  <c r="Q132" i="33"/>
  <c r="Q75" i="59" s="1"/>
  <c r="E41" i="61"/>
  <c r="F41" i="61" s="1"/>
  <c r="Q27" i="61"/>
  <c r="D41" i="61" s="1"/>
  <c r="Q47" i="59" l="1"/>
  <c r="S53" i="62"/>
  <c r="Q84" i="1"/>
  <c r="Q88" i="1" s="1"/>
  <c r="Q84" i="40"/>
  <c r="Q357" i="33" s="1"/>
  <c r="Q84" i="43"/>
  <c r="Q88" i="43" s="1"/>
  <c r="Q84" i="45"/>
  <c r="Q88" i="45" s="1"/>
  <c r="Q84" i="44"/>
  <c r="Q358" i="33" s="1"/>
  <c r="Q84" i="49"/>
  <c r="Q363" i="33" s="1"/>
  <c r="Q84" i="42"/>
  <c r="Q355" i="33" s="1"/>
  <c r="Q84" i="32"/>
  <c r="Q353" i="33" s="1"/>
  <c r="Q84" i="46"/>
  <c r="Q88" i="46" s="1"/>
  <c r="Q84" i="47"/>
  <c r="Q361" i="33" s="1"/>
  <c r="Q84" i="48"/>
  <c r="Q88" i="48" s="1"/>
  <c r="Q84" i="41"/>
  <c r="Q87" i="41" s="1"/>
  <c r="Q62" i="56"/>
  <c r="Q135" i="33" s="1"/>
  <c r="Q134" i="33"/>
  <c r="Q76" i="59" s="1"/>
  <c r="R61" i="41"/>
  <c r="CI51" i="57" s="1"/>
  <c r="R85" i="41"/>
  <c r="R278" i="51"/>
  <c r="R287" i="51"/>
  <c r="R85" i="49"/>
  <c r="R61" i="49"/>
  <c r="CI60" i="57" s="1"/>
  <c r="E43" i="61"/>
  <c r="F43" i="61" s="1"/>
  <c r="Q29" i="61"/>
  <c r="D43" i="61" s="1"/>
  <c r="R286" i="51"/>
  <c r="R85" i="48"/>
  <c r="R61" i="48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 i="46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i="40" s="1"/>
  <c r="Q87" i="40"/>
  <c r="Q356" i="33"/>
  <c r="Q87" i="45"/>
  <c r="Q359" i="33"/>
  <c r="Q88" i="44"/>
  <c r="P129" i="44" s="1"/>
  <c r="P131" i="44" s="1"/>
  <c r="P140" i="44" s="1"/>
  <c r="Q87" i="44"/>
  <c r="Q88" i="49"/>
  <c r="Q406" i="33" s="1"/>
  <c r="Q354" i="33"/>
  <c r="Q87" i="42"/>
  <c r="Q88" i="42"/>
  <c r="Q50" i="61" s="1"/>
  <c r="Q88" i="47"/>
  <c r="Q213" i="51" s="1"/>
  <c r="Q229" i="51" s="1"/>
  <c r="Q88" i="32"/>
  <c r="Q132" i="32" s="1"/>
  <c r="Q133" i="32" s="1"/>
  <c r="Q134" i="32" s="1"/>
  <c r="P79" i="32" s="1"/>
  <c r="Q148" i="32" s="1"/>
  <c r="Q324" i="33" s="1"/>
  <c r="Q337" i="33" s="1"/>
  <c r="Q362" i="33"/>
  <c r="Q87" i="46"/>
  <c r="Q87" i="47"/>
  <c r="Q88" i="41"/>
  <c r="Q90" i="41" s="1"/>
  <c r="Q87" i="32"/>
  <c r="Q48" i="33"/>
  <c r="Q59" i="61" s="1"/>
  <c r="Q87" i="48"/>
  <c r="Q360" i="33"/>
  <c r="CI61" i="57"/>
  <c r="R128" i="44"/>
  <c r="R78" i="44"/>
  <c r="R112" i="44"/>
  <c r="R77" i="44"/>
  <c r="R77" i="1"/>
  <c r="R78" i="1"/>
  <c r="R39" i="33"/>
  <c r="T62" i="62" s="1"/>
  <c r="R112" i="1"/>
  <c r="R128" i="1"/>
  <c r="P129" i="1"/>
  <c r="Q395" i="33"/>
  <c r="Q90" i="1"/>
  <c r="Q47" i="61"/>
  <c r="Q132" i="1"/>
  <c r="Q133" i="1" s="1"/>
  <c r="Q134" i="1" s="1"/>
  <c r="Q204" i="51"/>
  <c r="Q220" i="51" s="1"/>
  <c r="Q130" i="1"/>
  <c r="R78" i="46"/>
  <c r="R112" i="46"/>
  <c r="R77" i="46"/>
  <c r="R128" i="46"/>
  <c r="R77" i="45"/>
  <c r="R128" i="45"/>
  <c r="R78" i="45"/>
  <c r="R112" i="45"/>
  <c r="Q132" i="45"/>
  <c r="Q133" i="45" s="1"/>
  <c r="Q134" i="45" s="1"/>
  <c r="P79" i="45" s="1"/>
  <c r="Q148" i="45" s="1"/>
  <c r="Q330" i="33" s="1"/>
  <c r="Q343" i="33" s="1"/>
  <c r="Q402" i="33"/>
  <c r="P129" i="45"/>
  <c r="P131" i="45" s="1"/>
  <c r="P140" i="45" s="1"/>
  <c r="Q130" i="45"/>
  <c r="Q211" i="51"/>
  <c r="Q227" i="51" s="1"/>
  <c r="Q54" i="61"/>
  <c r="Q90" i="45"/>
  <c r="R78" i="32"/>
  <c r="R112" i="32"/>
  <c r="R77" i="32"/>
  <c r="R128" i="32"/>
  <c r="R78" i="47"/>
  <c r="R128" i="47"/>
  <c r="R77" i="47"/>
  <c r="R112" i="47"/>
  <c r="R112" i="43"/>
  <c r="R128" i="43"/>
  <c r="R78" i="43"/>
  <c r="R77" i="43"/>
  <c r="R77" i="49"/>
  <c r="R78" i="49"/>
  <c r="R128" i="49"/>
  <c r="R112" i="49"/>
  <c r="R77" i="41"/>
  <c r="R112" i="41"/>
  <c r="R78" i="41"/>
  <c r="R128" i="41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i="51" s="1"/>
  <c r="R77" i="40"/>
  <c r="R128" i="40"/>
  <c r="R78" i="40"/>
  <c r="R112" i="40"/>
  <c r="Q90" i="48"/>
  <c r="Q405" i="33"/>
  <c r="Q57" i="61"/>
  <c r="P129" i="48"/>
  <c r="P131" i="48" s="1"/>
  <c r="P140" i="48" s="1"/>
  <c r="Q130" i="48"/>
  <c r="Q132" i="48"/>
  <c r="Q133" i="48" s="1"/>
  <c r="Q134" i="48" s="1"/>
  <c r="P79" i="48" s="1"/>
  <c r="Q148" i="48" s="1"/>
  <c r="Q333" i="33" s="1"/>
  <c r="Q346" i="33" s="1"/>
  <c r="Q214" i="51"/>
  <c r="Q230" i="51" s="1"/>
  <c r="R128" i="42"/>
  <c r="R112" i="42"/>
  <c r="R77" i="42"/>
  <c r="R78" i="42"/>
  <c r="Q90" i="43"/>
  <c r="P129" i="43"/>
  <c r="P131" i="43" s="1"/>
  <c r="P140" i="43" s="1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130" i="43"/>
  <c r="Q51" i="61"/>
  <c r="P129" i="46"/>
  <c r="P131" i="46" s="1"/>
  <c r="P140" i="46" s="1"/>
  <c r="Q132" i="46"/>
  <c r="Q133" i="46" s="1"/>
  <c r="Q134" i="46" s="1"/>
  <c r="P79" i="46" s="1"/>
  <c r="Q148" i="46" s="1"/>
  <c r="Q331" i="33" s="1"/>
  <c r="Q344" i="33" s="1"/>
  <c r="Q90" i="46"/>
  <c r="Q403" i="33"/>
  <c r="Q130" i="46"/>
  <c r="Q212" i="51"/>
  <c r="Q228" i="51" s="1"/>
  <c r="Q55" i="61"/>
  <c r="R128" i="48"/>
  <c r="R77" i="48"/>
  <c r="R78" i="48"/>
  <c r="R112" i="48"/>
  <c r="Q52" i="61" l="1"/>
  <c r="Q66" i="61" s="1"/>
  <c r="D80" i="61" s="1"/>
  <c r="P129" i="40"/>
  <c r="P131" i="40" s="1"/>
  <c r="P140" i="40" s="1"/>
  <c r="Q132" i="42"/>
  <c r="Q133" i="42" s="1"/>
  <c r="Q134" i="42" s="1"/>
  <c r="P79" i="42" s="1"/>
  <c r="Q148" i="42" s="1"/>
  <c r="Q326" i="33" s="1"/>
  <c r="Q339" i="33" s="1"/>
  <c r="Q400" i="33"/>
  <c r="Q90" i="40"/>
  <c r="Q91" i="40" s="1"/>
  <c r="Q209" i="51"/>
  <c r="Q225" i="51" s="1"/>
  <c r="Q132" i="40"/>
  <c r="Q133" i="40" s="1"/>
  <c r="Q134" i="40" s="1"/>
  <c r="Q71" i="59" s="1"/>
  <c r="Q48" i="61"/>
  <c r="E76" i="61" s="1"/>
  <c r="F76" i="61" s="1"/>
  <c r="Q90" i="42"/>
  <c r="Q93" i="42" s="1"/>
  <c r="Q94" i="42" s="1"/>
  <c r="S41" i="62" s="1"/>
  <c r="Q50" i="59"/>
  <c r="Q132" i="49"/>
  <c r="Q133" i="49" s="1"/>
  <c r="Q134" i="49" s="1"/>
  <c r="P79" i="49" s="1"/>
  <c r="Q148" i="49" s="1"/>
  <c r="Q334" i="33" s="1"/>
  <c r="Q347" i="33" s="1"/>
  <c r="Q210" i="51"/>
  <c r="Q226" i="51" s="1"/>
  <c r="Q401" i="33"/>
  <c r="Q90" i="44"/>
  <c r="Q91" i="44" s="1"/>
  <c r="Q132" i="44"/>
  <c r="Q133" i="44" s="1"/>
  <c r="Q134" i="44" s="1"/>
  <c r="P79" i="44" s="1"/>
  <c r="Q148" i="44" s="1"/>
  <c r="Q329" i="33" s="1"/>
  <c r="Q342" i="33" s="1"/>
  <c r="Q53" i="61"/>
  <c r="Q67" i="61" s="1"/>
  <c r="D81" i="61" s="1"/>
  <c r="Q130" i="44"/>
  <c r="P129" i="42"/>
  <c r="P131" i="42" s="1"/>
  <c r="P140" i="42" s="1"/>
  <c r="Q130" i="42"/>
  <c r="R298" i="51"/>
  <c r="R300" i="51"/>
  <c r="R296" i="51"/>
  <c r="Q130" i="49"/>
  <c r="Q90" i="49"/>
  <c r="Q91" i="49" s="1"/>
  <c r="Q404" i="33"/>
  <c r="Q215" i="51"/>
  <c r="Q231" i="51" s="1"/>
  <c r="Q58" i="61"/>
  <c r="E86" i="61" s="1"/>
  <c r="F86" i="61" s="1"/>
  <c r="P129" i="49"/>
  <c r="P131" i="49" s="1"/>
  <c r="P140" i="49" s="1"/>
  <c r="Q90" i="47"/>
  <c r="Q93" i="47" s="1"/>
  <c r="Q94" i="47" s="1"/>
  <c r="S47" i="62" s="1"/>
  <c r="P129" i="47"/>
  <c r="P131" i="47" s="1"/>
  <c r="P140" i="47" s="1"/>
  <c r="Q53" i="33"/>
  <c r="Q54" i="59" s="1"/>
  <c r="Q49" i="61"/>
  <c r="E77" i="61" s="1"/>
  <c r="F77" i="61" s="1"/>
  <c r="Q396" i="33"/>
  <c r="P129" i="32"/>
  <c r="P131" i="32" s="1"/>
  <c r="P140" i="32" s="1"/>
  <c r="Q207" i="51"/>
  <c r="Q223" i="51" s="1"/>
  <c r="Q398" i="33"/>
  <c r="Q52" i="33"/>
  <c r="Q53" i="59" s="1"/>
  <c r="Q397" i="33"/>
  <c r="Q130" i="41"/>
  <c r="Q364" i="33"/>
  <c r="R299" i="51"/>
  <c r="Q132" i="47"/>
  <c r="Q133" i="47" s="1"/>
  <c r="Q134" i="47" s="1"/>
  <c r="P79" i="47" s="1"/>
  <c r="Q148" i="47" s="1"/>
  <c r="Q332" i="33" s="1"/>
  <c r="Q345" i="33" s="1"/>
  <c r="Q56" i="61"/>
  <c r="E84" i="61" s="1"/>
  <c r="F84" i="61" s="1"/>
  <c r="Q130" i="47"/>
  <c r="Q130" i="32"/>
  <c r="Q90" i="32"/>
  <c r="Q91" i="32" s="1"/>
  <c r="Q205" i="51"/>
  <c r="Q221" i="51" s="1"/>
  <c r="Q87" i="33"/>
  <c r="P129" i="41"/>
  <c r="P131" i="41" s="1"/>
  <c r="P140" i="41" s="1"/>
  <c r="Q132" i="41"/>
  <c r="Q133" i="41" s="1"/>
  <c r="Q134" i="41" s="1"/>
  <c r="P79" i="41" s="1"/>
  <c r="Q148" i="41" s="1"/>
  <c r="Q325" i="33" s="1"/>
  <c r="Q338" i="33" s="1"/>
  <c r="Q206" i="51"/>
  <c r="Q222" i="51" s="1"/>
  <c r="Q51" i="33"/>
  <c r="Q52" i="59" s="1"/>
  <c r="E83" i="61"/>
  <c r="F83" i="61" s="1"/>
  <c r="Q69" i="61"/>
  <c r="D83" i="61" s="1"/>
  <c r="Q93" i="46"/>
  <c r="Q94" i="46" s="1"/>
  <c r="S46" i="62" s="1"/>
  <c r="Q91" i="46"/>
  <c r="R114" i="42"/>
  <c r="R103" i="42" s="1"/>
  <c r="T11" i="62" s="1"/>
  <c r="R119" i="42"/>
  <c r="E85" i="61"/>
  <c r="F85" i="61" s="1"/>
  <c r="Q71" i="61"/>
  <c r="D85" i="61" s="1"/>
  <c r="Q91" i="48"/>
  <c r="Q93" i="48"/>
  <c r="Q94" i="48" s="1"/>
  <c r="S48" i="62" s="1"/>
  <c r="R119" i="40"/>
  <c r="R114" i="40"/>
  <c r="R103" i="40" s="1"/>
  <c r="T13" i="62" s="1"/>
  <c r="R114" i="41"/>
  <c r="R103" i="41" s="1"/>
  <c r="T10" i="62" s="1"/>
  <c r="R119" i="41"/>
  <c r="R114" i="49"/>
  <c r="R103" i="49" s="1"/>
  <c r="T19" i="62" s="1"/>
  <c r="R119" i="49"/>
  <c r="R114" i="47"/>
  <c r="R103" i="47" s="1"/>
  <c r="T17" i="62" s="1"/>
  <c r="R119" i="47"/>
  <c r="Q93" i="41"/>
  <c r="Q94" i="41" s="1"/>
  <c r="S40" i="62" s="1"/>
  <c r="Q91" i="41"/>
  <c r="R114" i="32"/>
  <c r="R103" i="32" s="1"/>
  <c r="T9" i="62" s="1"/>
  <c r="R119" i="32"/>
  <c r="Q91" i="45"/>
  <c r="Q93" i="45"/>
  <c r="Q94" i="45" s="1"/>
  <c r="S45" i="62" s="1"/>
  <c r="Q69" i="59"/>
  <c r="Q136" i="1"/>
  <c r="P79" i="1"/>
  <c r="Q148" i="1" s="1"/>
  <c r="Q323" i="33" s="1"/>
  <c r="Q93" i="1"/>
  <c r="Q94" i="1" s="1"/>
  <c r="S38" i="62" s="1"/>
  <c r="Q91" i="1"/>
  <c r="P131" i="1"/>
  <c r="P137" i="1"/>
  <c r="R114" i="44"/>
  <c r="R103" i="44" s="1"/>
  <c r="T14" i="62" s="1"/>
  <c r="R119" i="44"/>
  <c r="R301" i="51"/>
  <c r="R291" i="51"/>
  <c r="R295" i="51"/>
  <c r="R114" i="48"/>
  <c r="R103" i="48" s="1"/>
  <c r="T18" i="62" s="1"/>
  <c r="R119" i="48"/>
  <c r="Q65" i="61"/>
  <c r="D79" i="61" s="1"/>
  <c r="E79" i="61"/>
  <c r="F79" i="61" s="1"/>
  <c r="Q91" i="43"/>
  <c r="Q93" i="43"/>
  <c r="Q94" i="43" s="1"/>
  <c r="S42" i="62" s="1"/>
  <c r="Q64" i="61"/>
  <c r="D78" i="61" s="1"/>
  <c r="E78" i="61"/>
  <c r="F78" i="61" s="1"/>
  <c r="Q73" i="61"/>
  <c r="D87" i="61" s="1"/>
  <c r="E87" i="61"/>
  <c r="F87" i="61" s="1"/>
  <c r="R119" i="43"/>
  <c r="R114" i="43"/>
  <c r="R103" i="43" s="1"/>
  <c r="T12" i="62" s="1"/>
  <c r="Q68" i="61"/>
  <c r="D82" i="61" s="1"/>
  <c r="E82" i="61"/>
  <c r="F82" i="61" s="1"/>
  <c r="R114" i="45"/>
  <c r="R103" i="45" s="1"/>
  <c r="T15" i="62" s="1"/>
  <c r="R119" i="45"/>
  <c r="R119" i="46"/>
  <c r="R114" i="46"/>
  <c r="R103" i="46" s="1"/>
  <c r="T16" i="62" s="1"/>
  <c r="Q61" i="61"/>
  <c r="D75" i="61" s="1"/>
  <c r="E75" i="61"/>
  <c r="F75" i="61" s="1"/>
  <c r="R114" i="1"/>
  <c r="R103" i="1" s="1"/>
  <c r="T8" i="62" s="1"/>
  <c r="R119" i="1"/>
  <c r="R290" i="51"/>
  <c r="R292" i="51"/>
  <c r="R293" i="51"/>
  <c r="R297" i="51"/>
  <c r="Q93" i="40" l="1"/>
  <c r="Q94" i="40" s="1"/>
  <c r="S43" i="62" s="1"/>
  <c r="E80" i="61"/>
  <c r="F80" i="61" s="1"/>
  <c r="P72" i="59"/>
  <c r="Q91" i="42"/>
  <c r="P79" i="40"/>
  <c r="Q148" i="40" s="1"/>
  <c r="Q328" i="33" s="1"/>
  <c r="Q341" i="33" s="1"/>
  <c r="Q70" i="61"/>
  <c r="D84" i="61" s="1"/>
  <c r="E81" i="61"/>
  <c r="F81" i="61" s="1"/>
  <c r="Q62" i="61"/>
  <c r="D76" i="61" s="1"/>
  <c r="Q93" i="44"/>
  <c r="Q94" i="44" s="1"/>
  <c r="S44" i="62" s="1"/>
  <c r="Q72" i="61"/>
  <c r="D86" i="61" s="1"/>
  <c r="Q91" i="47"/>
  <c r="Q411" i="33"/>
  <c r="Q81" i="59" s="1"/>
  <c r="Q63" i="61"/>
  <c r="D77" i="61" s="1"/>
  <c r="Q93" i="49"/>
  <c r="Q94" i="49" s="1"/>
  <c r="S49" i="62" s="1"/>
  <c r="Q409" i="33"/>
  <c r="Q79" i="59" s="1"/>
  <c r="Q410" i="33"/>
  <c r="Q80" i="59" s="1"/>
  <c r="Q408" i="33"/>
  <c r="Q78" i="59" s="1"/>
  <c r="R102" i="48"/>
  <c r="R102" i="47"/>
  <c r="R71" i="47" s="1"/>
  <c r="R102" i="49"/>
  <c r="R102" i="42"/>
  <c r="R71" i="42" s="1"/>
  <c r="R102" i="46"/>
  <c r="R71" i="46" s="1"/>
  <c r="R102" i="43"/>
  <c r="R71" i="43" s="1"/>
  <c r="Q93" i="32"/>
  <c r="Q94" i="32" s="1"/>
  <c r="S39" i="62" s="1"/>
  <c r="R102" i="45"/>
  <c r="R102" i="44"/>
  <c r="R102" i="40"/>
  <c r="R71" i="40" s="1"/>
  <c r="R102" i="32"/>
  <c r="R102" i="41"/>
  <c r="R71" i="41" s="1"/>
  <c r="R102" i="1"/>
  <c r="R71" i="1" s="1"/>
  <c r="R304" i="51"/>
  <c r="R305" i="51"/>
  <c r="R309" i="51" s="1"/>
  <c r="R115" i="46"/>
  <c r="R262" i="33" s="1"/>
  <c r="R121" i="46"/>
  <c r="R124" i="46"/>
  <c r="R121" i="43"/>
  <c r="R124" i="43"/>
  <c r="Q336" i="33"/>
  <c r="R115" i="47"/>
  <c r="R263" i="33" s="1"/>
  <c r="R121" i="49"/>
  <c r="R124" i="49"/>
  <c r="R115" i="41"/>
  <c r="R256" i="33" s="1"/>
  <c r="R115" i="40"/>
  <c r="R259" i="33" s="1"/>
  <c r="R124" i="42"/>
  <c r="R121" i="42"/>
  <c r="R115" i="42"/>
  <c r="R257" i="33" s="1"/>
  <c r="R121" i="1"/>
  <c r="R124" i="1"/>
  <c r="R115" i="1"/>
  <c r="R254" i="33" s="1"/>
  <c r="R206" i="33"/>
  <c r="R124" i="45"/>
  <c r="R121" i="45"/>
  <c r="R115" i="45"/>
  <c r="R261" i="33" s="1"/>
  <c r="R115" i="43"/>
  <c r="R258" i="33" s="1"/>
  <c r="R124" i="48"/>
  <c r="R121" i="48"/>
  <c r="R115" i="48"/>
  <c r="R264" i="33" s="1"/>
  <c r="R121" i="44"/>
  <c r="R124" i="44"/>
  <c r="R115" i="44"/>
  <c r="R260" i="33" s="1"/>
  <c r="P70" i="59"/>
  <c r="P140" i="1"/>
  <c r="R124" i="32"/>
  <c r="R121" i="32"/>
  <c r="R115" i="32"/>
  <c r="R255" i="33" s="1"/>
  <c r="R124" i="47"/>
  <c r="R121" i="47"/>
  <c r="R115" i="49"/>
  <c r="R265" i="33" s="1"/>
  <c r="R121" i="41"/>
  <c r="R124" i="41"/>
  <c r="R124" i="40"/>
  <c r="R121" i="40"/>
  <c r="S50" i="62" l="1"/>
  <c r="Q366" i="33"/>
  <c r="Q376" i="33" s="1"/>
  <c r="R70" i="43"/>
  <c r="R139" i="61"/>
  <c r="R153" i="61" s="1"/>
  <c r="R417" i="51"/>
  <c r="R416" i="51"/>
  <c r="R70" i="42"/>
  <c r="R138" i="61"/>
  <c r="R152" i="61" s="1"/>
  <c r="R140" i="61"/>
  <c r="R154" i="61" s="1"/>
  <c r="R70" i="40"/>
  <c r="R418" i="51"/>
  <c r="R137" i="61"/>
  <c r="R151" i="61" s="1"/>
  <c r="R415" i="51"/>
  <c r="R70" i="41"/>
  <c r="R70" i="47"/>
  <c r="R144" i="61"/>
  <c r="R158" i="61" s="1"/>
  <c r="R422" i="51"/>
  <c r="R66" i="32"/>
  <c r="R67" i="32" s="1"/>
  <c r="R101" i="32"/>
  <c r="R210" i="33" s="1"/>
  <c r="R116" i="32"/>
  <c r="R285" i="33" s="1"/>
  <c r="R270" i="33" s="1"/>
  <c r="R156" i="33"/>
  <c r="R240" i="33" s="1"/>
  <c r="R86" i="32"/>
  <c r="R161" i="33"/>
  <c r="R245" i="33" s="1"/>
  <c r="R86" i="44"/>
  <c r="R101" i="48"/>
  <c r="R219" i="33" s="1"/>
  <c r="R66" i="48"/>
  <c r="R67" i="48" s="1"/>
  <c r="R116" i="48"/>
  <c r="R294" i="33" s="1"/>
  <c r="R279" i="33" s="1"/>
  <c r="R86" i="48"/>
  <c r="R165" i="33"/>
  <c r="R249" i="33" s="1"/>
  <c r="R101" i="1"/>
  <c r="R209" i="33" s="1"/>
  <c r="R66" i="1"/>
  <c r="R67" i="1" s="1"/>
  <c r="R116" i="1"/>
  <c r="R284" i="33" s="1"/>
  <c r="R269" i="33" s="1"/>
  <c r="R86" i="1"/>
  <c r="R155" i="33"/>
  <c r="R66" i="40"/>
  <c r="R67" i="40" s="1"/>
  <c r="R101" i="40"/>
  <c r="R214" i="33" s="1"/>
  <c r="R116" i="40"/>
  <c r="R289" i="33" s="1"/>
  <c r="R274" i="33" s="1"/>
  <c r="R66" i="41"/>
  <c r="R67" i="41" s="1"/>
  <c r="R101" i="41"/>
  <c r="R211" i="33" s="1"/>
  <c r="R116" i="41"/>
  <c r="R286" i="33" s="1"/>
  <c r="R271" i="33" s="1"/>
  <c r="R86" i="49"/>
  <c r="R166" i="33"/>
  <c r="R250" i="33" s="1"/>
  <c r="R143" i="61"/>
  <c r="R157" i="61" s="1"/>
  <c r="R70" i="46"/>
  <c r="R421" i="51"/>
  <c r="R308" i="51"/>
  <c r="R310" i="51" s="1"/>
  <c r="R306" i="51"/>
  <c r="R71" i="32"/>
  <c r="R71" i="48"/>
  <c r="R86" i="40"/>
  <c r="R160" i="33"/>
  <c r="R244" i="33" s="1"/>
  <c r="R157" i="33"/>
  <c r="R241" i="33" s="1"/>
  <c r="R86" i="41"/>
  <c r="R101" i="49"/>
  <c r="R220" i="33" s="1"/>
  <c r="R66" i="49"/>
  <c r="R67" i="49" s="1"/>
  <c r="R116" i="49"/>
  <c r="R295" i="33" s="1"/>
  <c r="R280" i="33" s="1"/>
  <c r="R164" i="33"/>
  <c r="R248" i="33" s="1"/>
  <c r="R86" i="47"/>
  <c r="R101" i="44"/>
  <c r="R215" i="33" s="1"/>
  <c r="R66" i="44"/>
  <c r="R67" i="44" s="1"/>
  <c r="R116" i="44"/>
  <c r="R290" i="33" s="1"/>
  <c r="R275" i="33" s="1"/>
  <c r="R101" i="43"/>
  <c r="R213" i="33" s="1"/>
  <c r="R66" i="43"/>
  <c r="R67" i="43" s="1"/>
  <c r="R116" i="43"/>
  <c r="R288" i="33" s="1"/>
  <c r="R273" i="33" s="1"/>
  <c r="R66" i="45"/>
  <c r="R67" i="45" s="1"/>
  <c r="R101" i="45"/>
  <c r="R216" i="33" s="1"/>
  <c r="R116" i="45"/>
  <c r="R291" i="33" s="1"/>
  <c r="R276" i="33" s="1"/>
  <c r="R162" i="33"/>
  <c r="R246" i="33" s="1"/>
  <c r="R86" i="45"/>
  <c r="R70" i="1"/>
  <c r="R413" i="51"/>
  <c r="R135" i="61"/>
  <c r="R101" i="42"/>
  <c r="R212" i="33" s="1"/>
  <c r="R66" i="42"/>
  <c r="R67" i="42" s="1"/>
  <c r="R116" i="42"/>
  <c r="R287" i="33" s="1"/>
  <c r="R272" i="33" s="1"/>
  <c r="R86" i="42"/>
  <c r="R158" i="33"/>
  <c r="R242" i="33" s="1"/>
  <c r="R66" i="47"/>
  <c r="R67" i="47" s="1"/>
  <c r="R101" i="47"/>
  <c r="R218" i="33" s="1"/>
  <c r="R116" i="47"/>
  <c r="R293" i="33" s="1"/>
  <c r="R278" i="33" s="1"/>
  <c r="R86" i="43"/>
  <c r="R159" i="33"/>
  <c r="R243" i="33" s="1"/>
  <c r="R163" i="33"/>
  <c r="R247" i="33" s="1"/>
  <c r="R86" i="46"/>
  <c r="R101" i="46"/>
  <c r="R217" i="33" s="1"/>
  <c r="R66" i="46"/>
  <c r="R67" i="46" s="1"/>
  <c r="R116" i="46"/>
  <c r="R292" i="33" s="1"/>
  <c r="R277" i="33" s="1"/>
  <c r="R71" i="44"/>
  <c r="R71" i="45"/>
  <c r="R124" i="33"/>
  <c r="R101" i="33" s="1"/>
  <c r="R71" i="49"/>
  <c r="P9" i="59" l="1"/>
  <c r="R233" i="33"/>
  <c r="R232" i="33"/>
  <c r="R235" i="33"/>
  <c r="R230" i="33"/>
  <c r="R70" i="49"/>
  <c r="R424" i="51"/>
  <c r="R146" i="61"/>
  <c r="R160" i="61" s="1"/>
  <c r="R420" i="51"/>
  <c r="R142" i="61"/>
  <c r="R156" i="61" s="1"/>
  <c r="R70" i="45"/>
  <c r="R141" i="61"/>
  <c r="R155" i="61" s="1"/>
  <c r="R70" i="44"/>
  <c r="R419" i="51"/>
  <c r="R149" i="61"/>
  <c r="R70" i="48"/>
  <c r="R423" i="51"/>
  <c r="R145" i="61"/>
  <c r="R159" i="61" s="1"/>
  <c r="R70" i="32"/>
  <c r="R414" i="51"/>
  <c r="R136" i="61"/>
  <c r="R150" i="61" s="1"/>
  <c r="R226" i="33"/>
  <c r="R45" i="33"/>
  <c r="R234" i="33"/>
  <c r="R225" i="33"/>
  <c r="R355" i="51"/>
  <c r="R351" i="51"/>
  <c r="R347" i="51"/>
  <c r="R346" i="51"/>
  <c r="R353" i="51"/>
  <c r="R345" i="51"/>
  <c r="R352" i="51"/>
  <c r="R344" i="51"/>
  <c r="R354" i="51"/>
  <c r="R348" i="51"/>
  <c r="R350" i="51"/>
  <c r="R349" i="51"/>
  <c r="R167" i="33"/>
  <c r="R184" i="33"/>
  <c r="R239" i="33"/>
  <c r="R251" i="33" s="1"/>
  <c r="R227" i="33"/>
  <c r="R56" i="33"/>
  <c r="R231" i="33"/>
  <c r="R228" i="33"/>
  <c r="R281" i="33"/>
  <c r="R229" i="33"/>
  <c r="R296" i="33"/>
  <c r="R224" i="33"/>
  <c r="R5" i="59" l="1"/>
  <c r="R55" i="59" s="1"/>
  <c r="R425" i="51"/>
  <c r="R236" i="33"/>
  <c r="R56" i="59"/>
  <c r="R57" i="33"/>
  <c r="R57" i="59" s="1"/>
  <c r="R103" i="61"/>
  <c r="R117" i="61" s="1"/>
  <c r="R64" i="33"/>
  <c r="R147" i="61"/>
  <c r="R161" i="61" s="1"/>
  <c r="R185" i="33"/>
  <c r="R114" i="33" s="1"/>
  <c r="R113" i="33"/>
  <c r="R119" i="33" s="1"/>
  <c r="R186" i="33"/>
  <c r="R48" i="59"/>
  <c r="R55" i="33" l="1"/>
  <c r="S59" i="33"/>
  <c r="T61" i="33" s="1"/>
  <c r="R65" i="33"/>
  <c r="S84" i="33" s="1"/>
  <c r="R61" i="59"/>
  <c r="S60" i="33" l="1"/>
  <c r="S4" i="56" s="1"/>
  <c r="R71" i="33"/>
  <c r="R63" i="59" s="1"/>
  <c r="U62" i="33"/>
  <c r="U60" i="59" s="1"/>
  <c r="T59" i="59"/>
  <c r="S9" i="55"/>
  <c r="S91" i="33"/>
  <c r="S58" i="59" l="1"/>
  <c r="R70" i="33"/>
  <c r="S107" i="45"/>
  <c r="S106" i="45" s="1"/>
  <c r="S109" i="45" s="1"/>
  <c r="S107" i="1"/>
  <c r="S107" i="47"/>
  <c r="S106" i="47" s="1"/>
  <c r="S109" i="47" s="1"/>
  <c r="S107" i="49"/>
  <c r="S106" i="49" s="1"/>
  <c r="S109" i="49" s="1"/>
  <c r="S107" i="48"/>
  <c r="S106" i="48" s="1"/>
  <c r="S109" i="48" s="1"/>
  <c r="S107" i="32"/>
  <c r="S106" i="32" s="1"/>
  <c r="S109" i="32" s="1"/>
  <c r="S107" i="41"/>
  <c r="S106" i="41" s="1"/>
  <c r="S109" i="41" s="1"/>
  <c r="S8" i="55"/>
  <c r="S107" i="40"/>
  <c r="S106" i="40" s="1"/>
  <c r="S109" i="40" s="1"/>
  <c r="S107" i="46"/>
  <c r="S106" i="46" s="1"/>
  <c r="S109" i="46" s="1"/>
  <c r="S107" i="42"/>
  <c r="S106" i="42" s="1"/>
  <c r="S109" i="42" s="1"/>
  <c r="S107" i="44"/>
  <c r="S106" i="44" s="1"/>
  <c r="S109" i="44" s="1"/>
  <c r="S107" i="43"/>
  <c r="S106" i="43" s="1"/>
  <c r="S109" i="43" s="1"/>
  <c r="R81" i="46" l="1"/>
  <c r="R62" i="46" s="1"/>
  <c r="R63" i="46" s="1"/>
  <c r="T56" i="62"/>
  <c r="R369" i="33"/>
  <c r="R375" i="33" s="1"/>
  <c r="R81" i="40"/>
  <c r="R62" i="40" s="1"/>
  <c r="R63" i="40" s="1"/>
  <c r="R81" i="47"/>
  <c r="R62" i="47" s="1"/>
  <c r="R63" i="47" s="1"/>
  <c r="R62" i="59"/>
  <c r="R81" i="32"/>
  <c r="R62" i="32" s="1"/>
  <c r="R63" i="32" s="1"/>
  <c r="R81" i="43"/>
  <c r="R62" i="43" s="1"/>
  <c r="R63" i="43" s="1"/>
  <c r="R81" i="42"/>
  <c r="R62" i="42" s="1"/>
  <c r="R63" i="42" s="1"/>
  <c r="R81" i="1"/>
  <c r="R62" i="1" s="1"/>
  <c r="R63" i="1" s="1"/>
  <c r="S72" i="33"/>
  <c r="S64" i="59" s="1"/>
  <c r="R3" i="56"/>
  <c r="R55" i="56" s="1"/>
  <c r="R56" i="56" s="1"/>
  <c r="R52" i="56" s="1"/>
  <c r="R81" i="49"/>
  <c r="R62" i="49" s="1"/>
  <c r="R63" i="49" s="1"/>
  <c r="R81" i="45"/>
  <c r="R62" i="45" s="1"/>
  <c r="R63" i="45" s="1"/>
  <c r="R81" i="41"/>
  <c r="R62" i="41" s="1"/>
  <c r="R63" i="41" s="1"/>
  <c r="R81" i="48"/>
  <c r="R62" i="48" s="1"/>
  <c r="R63" i="48" s="1"/>
  <c r="R81" i="44"/>
  <c r="R62" i="44" s="1"/>
  <c r="R63" i="44" s="1"/>
  <c r="S83" i="33"/>
  <c r="S90" i="33"/>
  <c r="S106" i="1"/>
  <c r="S97" i="33"/>
  <c r="R64" i="43" l="1"/>
  <c r="R65" i="43" s="1"/>
  <c r="T71" i="62"/>
  <c r="R155" i="41"/>
  <c r="T69" i="62"/>
  <c r="R155" i="45"/>
  <c r="T74" i="62"/>
  <c r="R64" i="49"/>
  <c r="R65" i="49" s="1"/>
  <c r="R68" i="49" s="1"/>
  <c r="T78" i="62"/>
  <c r="R155" i="47"/>
  <c r="T76" i="62"/>
  <c r="R155" i="32"/>
  <c r="T68" i="62"/>
  <c r="R155" i="40"/>
  <c r="T72" i="62"/>
  <c r="R155" i="1"/>
  <c r="T67" i="62"/>
  <c r="R64" i="48"/>
  <c r="R65" i="48" s="1"/>
  <c r="T77" i="62"/>
  <c r="R64" i="44"/>
  <c r="R65" i="44" s="1"/>
  <c r="T73" i="62"/>
  <c r="R155" i="42"/>
  <c r="T70" i="62"/>
  <c r="R64" i="46"/>
  <c r="R65" i="46" s="1"/>
  <c r="R11" i="61" s="1"/>
  <c r="R25" i="61" s="1"/>
  <c r="T75" i="62"/>
  <c r="R155" i="46"/>
  <c r="R37" i="56"/>
  <c r="R38" i="56" s="1"/>
  <c r="R59" i="56" s="1"/>
  <c r="R155" i="49"/>
  <c r="R64" i="47"/>
  <c r="R65" i="47" s="1"/>
  <c r="R12" i="61" s="1"/>
  <c r="R26" i="61" s="1"/>
  <c r="R155" i="43"/>
  <c r="R64" i="40"/>
  <c r="R65" i="40" s="1"/>
  <c r="R68" i="40" s="1"/>
  <c r="R64" i="1"/>
  <c r="R65" i="1" s="1"/>
  <c r="R3" i="61" s="1"/>
  <c r="R155" i="44"/>
  <c r="R64" i="42"/>
  <c r="R65" i="42" s="1"/>
  <c r="R68" i="42" s="1"/>
  <c r="R64" i="32"/>
  <c r="R65" i="32" s="1"/>
  <c r="R68" i="32" s="1"/>
  <c r="R64" i="41"/>
  <c r="R65" i="41" s="1"/>
  <c r="R5" i="61" s="1"/>
  <c r="R19" i="61" s="1"/>
  <c r="R155" i="48"/>
  <c r="R64" i="45"/>
  <c r="R65" i="45" s="1"/>
  <c r="R10" i="61" s="1"/>
  <c r="R24" i="61" s="1"/>
  <c r="R42" i="56"/>
  <c r="R43" i="56" s="1"/>
  <c r="S41" i="56" s="1"/>
  <c r="R47" i="56"/>
  <c r="S46" i="56" s="1"/>
  <c r="R68" i="43"/>
  <c r="R7" i="61"/>
  <c r="R21" i="61" s="1"/>
  <c r="R68" i="48"/>
  <c r="R13" i="61"/>
  <c r="R27" i="61" s="1"/>
  <c r="S96" i="33"/>
  <c r="S104" i="33" s="1"/>
  <c r="S109" i="1"/>
  <c r="R9" i="61"/>
  <c r="R23" i="61" s="1"/>
  <c r="R68" i="44"/>
  <c r="T79" i="62" l="1"/>
  <c r="R14" i="61"/>
  <c r="R28" i="61" s="1"/>
  <c r="R68" i="46"/>
  <c r="R139" i="46" s="1"/>
  <c r="R8" i="61"/>
  <c r="R22" i="61" s="1"/>
  <c r="R4" i="61"/>
  <c r="R18" i="61" s="1"/>
  <c r="R68" i="47"/>
  <c r="R73" i="47" s="1"/>
  <c r="S74" i="47" s="1"/>
  <c r="R68" i="45"/>
  <c r="R139" i="45" s="1"/>
  <c r="R68" i="1"/>
  <c r="R139" i="1" s="1"/>
  <c r="R6" i="61"/>
  <c r="R20" i="61" s="1"/>
  <c r="R60" i="56"/>
  <c r="R133" i="33" s="1"/>
  <c r="R43" i="33"/>
  <c r="R38" i="33" s="1"/>
  <c r="R49" i="56"/>
  <c r="R61" i="56" s="1"/>
  <c r="R68" i="41"/>
  <c r="R139" i="41" s="1"/>
  <c r="R132" i="33"/>
  <c r="R75" i="59" s="1"/>
  <c r="R73" i="44"/>
  <c r="S74" i="44" s="1"/>
  <c r="R139" i="44"/>
  <c r="R73" i="40"/>
  <c r="S74" i="40" s="1"/>
  <c r="R139" i="40"/>
  <c r="R139" i="49"/>
  <c r="R73" i="49"/>
  <c r="S74" i="49" s="1"/>
  <c r="R139" i="32"/>
  <c r="R73" i="32"/>
  <c r="S74" i="32" s="1"/>
  <c r="R73" i="42"/>
  <c r="S74" i="42" s="1"/>
  <c r="R139" i="42"/>
  <c r="R73" i="48"/>
  <c r="S74" i="48" s="1"/>
  <c r="R139" i="48"/>
  <c r="R139" i="43"/>
  <c r="R73" i="43"/>
  <c r="S74" i="43" s="1"/>
  <c r="R17" i="61"/>
  <c r="R73" i="46" l="1"/>
  <c r="S74" i="46" s="1"/>
  <c r="R73" i="45"/>
  <c r="S74" i="45" s="1"/>
  <c r="S85" i="45" s="1"/>
  <c r="R84" i="44"/>
  <c r="R358" i="33" s="1"/>
  <c r="R73" i="1"/>
  <c r="S74" i="1" s="1"/>
  <c r="S85" i="1" s="1"/>
  <c r="R84" i="40"/>
  <c r="R87" i="40" s="1"/>
  <c r="R139" i="47"/>
  <c r="R48" i="56"/>
  <c r="R73" i="41"/>
  <c r="S74" i="41" s="1"/>
  <c r="S85" i="41" s="1"/>
  <c r="R84" i="42"/>
  <c r="R355" i="33" s="1"/>
  <c r="R84" i="48"/>
  <c r="R362" i="33" s="1"/>
  <c r="R42" i="33"/>
  <c r="R44" i="33"/>
  <c r="R46" i="33"/>
  <c r="R49" i="59" s="1"/>
  <c r="R15" i="61"/>
  <c r="R29" i="61" s="1"/>
  <c r="R40" i="33"/>
  <c r="R84" i="49"/>
  <c r="R87" i="49" s="1"/>
  <c r="R84" i="47"/>
  <c r="R88" i="47" s="1"/>
  <c r="R84" i="46"/>
  <c r="R87" i="46" s="1"/>
  <c r="R84" i="43"/>
  <c r="R88" i="43" s="1"/>
  <c r="R84" i="32"/>
  <c r="R87" i="32" s="1"/>
  <c r="S286" i="51"/>
  <c r="S85" i="48"/>
  <c r="S61" i="48"/>
  <c r="CJ59" i="57" s="1"/>
  <c r="S61" i="43"/>
  <c r="CJ53" i="57" s="1"/>
  <c r="S280" i="51"/>
  <c r="S85" i="43"/>
  <c r="S85" i="47"/>
  <c r="S61" i="47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 i="40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 i="33"/>
  <c r="R76" i="59" s="1"/>
  <c r="R47" i="59" l="1"/>
  <c r="T53" i="62"/>
  <c r="R84" i="45"/>
  <c r="R87" i="45" s="1"/>
  <c r="S283" i="51"/>
  <c r="S61" i="45"/>
  <c r="CJ56" i="57" s="1"/>
  <c r="S276" i="51"/>
  <c r="R84" i="1"/>
  <c r="R87" i="1" s="1"/>
  <c r="R87" i="44"/>
  <c r="S61" i="41"/>
  <c r="CJ51" i="57" s="1"/>
  <c r="R356" i="33"/>
  <c r="R88" i="44"/>
  <c r="R401" i="33" s="1"/>
  <c r="R88" i="40"/>
  <c r="R209" i="51" s="1"/>
  <c r="R225" i="51" s="1"/>
  <c r="R357" i="33"/>
  <c r="S61" i="1"/>
  <c r="CJ49" i="57" s="1"/>
  <c r="R88" i="42"/>
  <c r="Q129" i="42" s="1"/>
  <c r="Q131" i="42" s="1"/>
  <c r="Q140" i="42" s="1"/>
  <c r="R360" i="33"/>
  <c r="R84" i="41"/>
  <c r="R354" i="33" s="1"/>
  <c r="S278" i="51"/>
  <c r="R353" i="33"/>
  <c r="R88" i="48"/>
  <c r="R90" i="48" s="1"/>
  <c r="R87" i="42"/>
  <c r="R88" i="32"/>
  <c r="R48" i="61" s="1"/>
  <c r="R62" i="61" s="1"/>
  <c r="R87" i="48"/>
  <c r="R87" i="47"/>
  <c r="R88" i="46"/>
  <c r="R132" i="46" s="1"/>
  <c r="R133" i="46" s="1"/>
  <c r="R134" i="46" s="1"/>
  <c r="Q79" i="46" s="1"/>
  <c r="R148" i="46" s="1"/>
  <c r="R331" i="33" s="1"/>
  <c r="R344" i="33" s="1"/>
  <c r="R361" i="33"/>
  <c r="R363" i="33"/>
  <c r="R88" i="49"/>
  <c r="R215" i="51" s="1"/>
  <c r="R231" i="5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 i="49"/>
  <c r="S77" i="49"/>
  <c r="S112" i="49"/>
  <c r="S112" i="42"/>
  <c r="S128" i="42"/>
  <c r="S77" i="42"/>
  <c r="S78" i="42"/>
  <c r="S78" i="43"/>
  <c r="S128" i="43"/>
  <c r="S112" i="43"/>
  <c r="S77" i="43"/>
  <c r="S78" i="48"/>
  <c r="S128" i="48"/>
  <c r="S112" i="48"/>
  <c r="S77" i="48"/>
  <c r="S77" i="44"/>
  <c r="S78" i="44"/>
  <c r="S128" i="44"/>
  <c r="S112" i="44"/>
  <c r="S128" i="46"/>
  <c r="S78" i="46"/>
  <c r="S77" i="46"/>
  <c r="S112" i="46"/>
  <c r="S77" i="40"/>
  <c r="S112" i="40"/>
  <c r="S78" i="40"/>
  <c r="S128" i="40"/>
  <c r="S78" i="32"/>
  <c r="S128" i="32"/>
  <c r="S112" i="32"/>
  <c r="S77" i="32"/>
  <c r="S78" i="47"/>
  <c r="S128" i="47"/>
  <c r="S77" i="47"/>
  <c r="S112" i="47"/>
  <c r="R404" i="33"/>
  <c r="R130" i="47"/>
  <c r="R213" i="51"/>
  <c r="R229" i="51" s="1"/>
  <c r="R56" i="61"/>
  <c r="R70" i="61" s="1"/>
  <c r="Q129" i="47"/>
  <c r="Q131" i="47" s="1"/>
  <c r="Q140" i="47" s="1"/>
  <c r="R90" i="47"/>
  <c r="R132" i="47"/>
  <c r="R133" i="47" s="1"/>
  <c r="R134" i="47" s="1"/>
  <c r="Q79" i="47" s="1"/>
  <c r="R148" i="47" s="1"/>
  <c r="R332" i="33" s="1"/>
  <c r="R345" i="33" s="1"/>
  <c r="R130" i="43"/>
  <c r="R132" i="43"/>
  <c r="R133" i="43" s="1"/>
  <c r="R134" i="43" s="1"/>
  <c r="Q79" i="43" s="1"/>
  <c r="R148" i="43" s="1"/>
  <c r="R327" i="33" s="1"/>
  <c r="R340" i="33" s="1"/>
  <c r="R208" i="51"/>
  <c r="R224" i="51" s="1"/>
  <c r="R399" i="33"/>
  <c r="Q129" i="43"/>
  <c r="Q131" i="43" s="1"/>
  <c r="Q140" i="43" s="1"/>
  <c r="R51" i="61"/>
  <c r="R65" i="61" s="1"/>
  <c r="R90" i="43"/>
  <c r="S49" i="33"/>
  <c r="S51" i="59" s="1"/>
  <c r="R359" i="33" l="1"/>
  <c r="R88" i="45"/>
  <c r="R54" i="61" s="1"/>
  <c r="R68" i="61" s="1"/>
  <c r="S288" i="51"/>
  <c r="S290" i="51" s="1"/>
  <c r="S112" i="45"/>
  <c r="S114" i="45" s="1"/>
  <c r="S103" i="45" s="1"/>
  <c r="U15" i="62" s="1"/>
  <c r="S77" i="45"/>
  <c r="S78" i="45"/>
  <c r="S128" i="45"/>
  <c r="R88" i="1"/>
  <c r="R47" i="61" s="1"/>
  <c r="R61" i="61" s="1"/>
  <c r="R132" i="44"/>
  <c r="R133" i="44" s="1"/>
  <c r="R134" i="44" s="1"/>
  <c r="Q79" i="44" s="1"/>
  <c r="R148" i="44" s="1"/>
  <c r="R329" i="33" s="1"/>
  <c r="R342" i="33" s="1"/>
  <c r="R352" i="33"/>
  <c r="S77" i="41"/>
  <c r="S128" i="41"/>
  <c r="S78" i="41"/>
  <c r="S112" i="41"/>
  <c r="S119" i="41" s="1"/>
  <c r="CJ61" i="57"/>
  <c r="R90" i="44"/>
  <c r="R91" i="44" s="1"/>
  <c r="R53" i="61"/>
  <c r="R67" i="61" s="1"/>
  <c r="R130" i="44"/>
  <c r="R210" i="51"/>
  <c r="R226" i="51" s="1"/>
  <c r="Q129" i="44"/>
  <c r="Q131" i="44" s="1"/>
  <c r="Q140" i="44" s="1"/>
  <c r="Q129" i="40"/>
  <c r="Q131" i="40" s="1"/>
  <c r="Q72" i="59" s="1"/>
  <c r="R52" i="61"/>
  <c r="R66" i="61" s="1"/>
  <c r="R90" i="40"/>
  <c r="R91" i="40" s="1"/>
  <c r="R132" i="40"/>
  <c r="R133" i="40" s="1"/>
  <c r="R134" i="40" s="1"/>
  <c r="R71" i="59" s="1"/>
  <c r="R130" i="40"/>
  <c r="R400" i="33"/>
  <c r="S112" i="1"/>
  <c r="S119" i="1" s="1"/>
  <c r="S77" i="1"/>
  <c r="R88" i="41"/>
  <c r="R206" i="51" s="1"/>
  <c r="R222" i="51" s="1"/>
  <c r="S128" i="1"/>
  <c r="S39" i="33"/>
  <c r="U62" i="62" s="1"/>
  <c r="S78" i="1"/>
  <c r="R48" i="33"/>
  <c r="R50" i="59" s="1"/>
  <c r="R90" i="42"/>
  <c r="R91" i="42" s="1"/>
  <c r="R398" i="33"/>
  <c r="Q129" i="32"/>
  <c r="Q131" i="32" s="1"/>
  <c r="Q140" i="32" s="1"/>
  <c r="R130" i="42"/>
  <c r="R396" i="33"/>
  <c r="R132" i="42"/>
  <c r="R133" i="42" s="1"/>
  <c r="R134" i="42" s="1"/>
  <c r="Q79" i="42" s="1"/>
  <c r="R148" i="42" s="1"/>
  <c r="R326" i="33" s="1"/>
  <c r="R339" i="33" s="1"/>
  <c r="R50" i="61"/>
  <c r="R64" i="61" s="1"/>
  <c r="R207" i="51"/>
  <c r="R223" i="51" s="1"/>
  <c r="R87" i="41"/>
  <c r="R51" i="33" s="1"/>
  <c r="R52" i="59" s="1"/>
  <c r="R214" i="51"/>
  <c r="R230" i="51" s="1"/>
  <c r="R130" i="32"/>
  <c r="R90" i="32"/>
  <c r="R93" i="32" s="1"/>
  <c r="R94" i="32" s="1"/>
  <c r="T39" i="62" s="1"/>
  <c r="R130" i="46"/>
  <c r="Q129" i="48"/>
  <c r="Q131" i="48" s="1"/>
  <c r="Q140" i="48" s="1"/>
  <c r="R406" i="33"/>
  <c r="R130" i="48"/>
  <c r="R405" i="33"/>
  <c r="R132" i="48"/>
  <c r="R133" i="48" s="1"/>
  <c r="R134" i="48" s="1"/>
  <c r="Q79" i="48" s="1"/>
  <c r="R148" i="48" s="1"/>
  <c r="R333" i="33" s="1"/>
  <c r="R346" i="33" s="1"/>
  <c r="R57" i="61"/>
  <c r="R71" i="61" s="1"/>
  <c r="R132" i="32"/>
  <c r="R133" i="32" s="1"/>
  <c r="R134" i="32" s="1"/>
  <c r="Q79" i="32" s="1"/>
  <c r="R148" i="32" s="1"/>
  <c r="R324" i="33" s="1"/>
  <c r="R337" i="33" s="1"/>
  <c r="R205" i="51"/>
  <c r="R221" i="51" s="1"/>
  <c r="R55" i="61"/>
  <c r="R69" i="61" s="1"/>
  <c r="R212" i="51"/>
  <c r="R228" i="51" s="1"/>
  <c r="R90" i="46"/>
  <c r="R91" i="46" s="1"/>
  <c r="Q129" i="46"/>
  <c r="Q131" i="46" s="1"/>
  <c r="Q140" i="46" s="1"/>
  <c r="R403" i="33"/>
  <c r="R132" i="49"/>
  <c r="R133" i="49" s="1"/>
  <c r="R134" i="49" s="1"/>
  <c r="Q79" i="49" s="1"/>
  <c r="R148" i="49" s="1"/>
  <c r="R334" i="33" s="1"/>
  <c r="R347" i="33" s="1"/>
  <c r="R90" i="49"/>
  <c r="R91" i="49" s="1"/>
  <c r="Q129" i="49"/>
  <c r="Q131" i="49" s="1"/>
  <c r="Q140" i="49" s="1"/>
  <c r="R58" i="61"/>
  <c r="R72" i="61" s="1"/>
  <c r="R130" i="49"/>
  <c r="R91" i="43"/>
  <c r="R93" i="43"/>
  <c r="R94" i="43" s="1"/>
  <c r="T42" i="62" s="1"/>
  <c r="R93" i="47"/>
  <c r="R94" i="47" s="1"/>
  <c r="T47" i="62" s="1"/>
  <c r="R91" i="47"/>
  <c r="S114" i="47"/>
  <c r="S103" i="47" s="1"/>
  <c r="U17" i="62" s="1"/>
  <c r="S119" i="47"/>
  <c r="S119" i="40"/>
  <c r="S114" i="40"/>
  <c r="S103" i="40" s="1"/>
  <c r="U13" i="62" s="1"/>
  <c r="S114" i="46"/>
  <c r="S103" i="46" s="1"/>
  <c r="U16" i="62" s="1"/>
  <c r="S119" i="46"/>
  <c r="R93" i="48"/>
  <c r="R94" i="48" s="1"/>
  <c r="T48" i="62" s="1"/>
  <c r="R91" i="48"/>
  <c r="S119" i="48"/>
  <c r="S114" i="48"/>
  <c r="S103" i="48" s="1"/>
  <c r="U18" i="62" s="1"/>
  <c r="S114" i="49"/>
  <c r="S103" i="49" s="1"/>
  <c r="U19" i="62" s="1"/>
  <c r="S119" i="49"/>
  <c r="S119" i="32"/>
  <c r="S114" i="32"/>
  <c r="S103" i="32" s="1"/>
  <c r="U9" i="62" s="1"/>
  <c r="S114" i="44"/>
  <c r="S103" i="44" s="1"/>
  <c r="U14" i="62" s="1"/>
  <c r="S119" i="44"/>
  <c r="S119" i="43"/>
  <c r="S114" i="43"/>
  <c r="S103" i="43" s="1"/>
  <c r="U12" i="62" s="1"/>
  <c r="S114" i="42"/>
  <c r="S103" i="42" s="1"/>
  <c r="U11" i="62" s="1"/>
  <c r="S119" i="42"/>
  <c r="R132" i="1" l="1"/>
  <c r="R133" i="1" s="1"/>
  <c r="R134" i="1" s="1"/>
  <c r="R136" i="1" s="1"/>
  <c r="R90" i="45"/>
  <c r="R91" i="45" s="1"/>
  <c r="Q129" i="45"/>
  <c r="Q131" i="45" s="1"/>
  <c r="Q140" i="45" s="1"/>
  <c r="R364" i="33"/>
  <c r="S299" i="51"/>
  <c r="S300" i="51"/>
  <c r="S294" i="51"/>
  <c r="S296" i="51"/>
  <c r="S119" i="45"/>
  <c r="S102" i="45" s="1"/>
  <c r="S71" i="45" s="1"/>
  <c r="Q129" i="1"/>
  <c r="Q131" i="1" s="1"/>
  <c r="Q140" i="1" s="1"/>
  <c r="R130" i="45"/>
  <c r="R402" i="33"/>
  <c r="R211" i="51"/>
  <c r="R227" i="51" s="1"/>
  <c r="R132" i="45"/>
  <c r="R133" i="45" s="1"/>
  <c r="R134" i="45" s="1"/>
  <c r="Q79" i="45" s="1"/>
  <c r="R148" i="45" s="1"/>
  <c r="R330" i="33" s="1"/>
  <c r="R343" i="33" s="1"/>
  <c r="S297" i="51"/>
  <c r="S301" i="51"/>
  <c r="S298" i="51"/>
  <c r="S295" i="51"/>
  <c r="S293" i="51"/>
  <c r="S292" i="51"/>
  <c r="S291" i="51"/>
  <c r="R90" i="1"/>
  <c r="R91" i="1" s="1"/>
  <c r="R204" i="51"/>
  <c r="R220" i="51" s="1"/>
  <c r="R395" i="33"/>
  <c r="R130" i="1"/>
  <c r="Q79" i="40"/>
  <c r="R148" i="40" s="1"/>
  <c r="R328" i="33" s="1"/>
  <c r="R341" i="33" s="1"/>
  <c r="S114" i="41"/>
  <c r="S103" i="41" s="1"/>
  <c r="R93" i="44"/>
  <c r="R94" i="44" s="1"/>
  <c r="T44" i="62" s="1"/>
  <c r="S114" i="1"/>
  <c r="S103" i="1" s="1"/>
  <c r="Q140" i="40"/>
  <c r="R93" i="40"/>
  <c r="R94" i="40" s="1"/>
  <c r="T43" i="62" s="1"/>
  <c r="R93" i="49"/>
  <c r="R94" i="49" s="1"/>
  <c r="T49" i="62" s="1"/>
  <c r="R90" i="41"/>
  <c r="R93" i="41" s="1"/>
  <c r="R94" i="41" s="1"/>
  <c r="T40" i="62" s="1"/>
  <c r="R49" i="61"/>
  <c r="R63" i="61" s="1"/>
  <c r="R397" i="33"/>
  <c r="R130" i="4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93" i="42"/>
  <c r="R94" i="42" s="1"/>
  <c r="T41" i="62" s="1"/>
  <c r="R53" i="33"/>
  <c r="R54" i="59" s="1"/>
  <c r="R59" i="61"/>
  <c r="R73" i="61" s="1"/>
  <c r="R91" i="32"/>
  <c r="R52" i="33"/>
  <c r="R53" i="59" s="1"/>
  <c r="R87" i="33"/>
  <c r="S102" i="44"/>
  <c r="S71" i="44" s="1"/>
  <c r="S102" i="42"/>
  <c r="S102" i="49"/>
  <c r="S102" i="40"/>
  <c r="S102" i="43"/>
  <c r="S102" i="48"/>
  <c r="S71" i="48" s="1"/>
  <c r="S102" i="46"/>
  <c r="S102" i="47"/>
  <c r="S71" i="47" s="1"/>
  <c r="R93" i="46"/>
  <c r="R94" i="46" s="1"/>
  <c r="T46" i="62" s="1"/>
  <c r="S102" i="32"/>
  <c r="S121" i="43"/>
  <c r="S124" i="43"/>
  <c r="S124" i="1"/>
  <c r="S121" i="1"/>
  <c r="S115" i="44"/>
  <c r="S260" i="33" s="1"/>
  <c r="S121" i="41"/>
  <c r="S124" i="41"/>
  <c r="S115" i="48"/>
  <c r="S264" i="33" s="1"/>
  <c r="S124" i="40"/>
  <c r="S121" i="40"/>
  <c r="S115" i="45"/>
  <c r="S261" i="33" s="1"/>
  <c r="S121" i="42"/>
  <c r="S124" i="42"/>
  <c r="S115" i="42"/>
  <c r="S257" i="33" s="1"/>
  <c r="S115" i="43"/>
  <c r="S258" i="33" s="1"/>
  <c r="S124" i="44"/>
  <c r="S121" i="44"/>
  <c r="S115" i="32"/>
  <c r="S255" i="33" s="1"/>
  <c r="S121" i="32"/>
  <c r="S124" i="32"/>
  <c r="S121" i="49"/>
  <c r="S124" i="49"/>
  <c r="S115" i="49"/>
  <c r="S265" i="33" s="1"/>
  <c r="S124" i="48"/>
  <c r="S121" i="48"/>
  <c r="S124" i="46"/>
  <c r="S121" i="46"/>
  <c r="S115" i="46"/>
  <c r="S262" i="33" s="1"/>
  <c r="S115" i="40"/>
  <c r="S259" i="33" s="1"/>
  <c r="S124" i="47"/>
  <c r="S121" i="47"/>
  <c r="S115" i="47"/>
  <c r="S263" i="33" s="1"/>
  <c r="S102" i="1" l="1"/>
  <c r="U8" i="62"/>
  <c r="S102" i="41"/>
  <c r="U10" i="62"/>
  <c r="R93" i="45"/>
  <c r="R94" i="45" s="1"/>
  <c r="T45" i="62" s="1"/>
  <c r="S121" i="45"/>
  <c r="S124" i="33" s="1"/>
  <c r="S101" i="33" s="1"/>
  <c r="Q79" i="1"/>
  <c r="R148" i="1" s="1"/>
  <c r="R323" i="33" s="1"/>
  <c r="R336" i="33" s="1"/>
  <c r="R69" i="59"/>
  <c r="S124" i="45"/>
  <c r="S162" i="33" s="1"/>
  <c r="S246" i="33" s="1"/>
  <c r="Q70" i="59"/>
  <c r="R93" i="1"/>
  <c r="R94" i="1" s="1"/>
  <c r="T38" i="62" s="1"/>
  <c r="Q137" i="1"/>
  <c r="S305" i="51"/>
  <c r="S309" i="51" s="1"/>
  <c r="S304" i="51"/>
  <c r="S308" i="51" s="1"/>
  <c r="S115" i="41"/>
  <c r="S256" i="33" s="1"/>
  <c r="R409" i="33"/>
  <c r="R79" i="59" s="1"/>
  <c r="S115" i="1"/>
  <c r="S254" i="33" s="1"/>
  <c r="R411" i="33"/>
  <c r="R81" i="59" s="1"/>
  <c r="R91" i="41"/>
  <c r="R408" i="33"/>
  <c r="R78" i="59" s="1"/>
  <c r="R410" i="33"/>
  <c r="R80" i="59" s="1"/>
  <c r="S422" i="51"/>
  <c r="S70" i="47"/>
  <c r="S66" i="40"/>
  <c r="S67" i="40" s="1"/>
  <c r="S101" i="40"/>
  <c r="S214" i="33" s="1"/>
  <c r="S116" i="40"/>
  <c r="S289" i="33" s="1"/>
  <c r="S274" i="33" s="1"/>
  <c r="S101" i="46"/>
  <c r="S217" i="33" s="1"/>
  <c r="S66" i="46"/>
  <c r="S67" i="46" s="1"/>
  <c r="S116" i="46"/>
  <c r="S292" i="33" s="1"/>
  <c r="S277" i="33" s="1"/>
  <c r="S163" i="33"/>
  <c r="S247" i="33" s="1"/>
  <c r="S86" i="46"/>
  <c r="S101" i="41"/>
  <c r="S211" i="33" s="1"/>
  <c r="S66" i="41"/>
  <c r="S67" i="41" s="1"/>
  <c r="S116" i="41"/>
  <c r="S286" i="33" s="1"/>
  <c r="S101" i="49"/>
  <c r="S220" i="33" s="1"/>
  <c r="S66" i="49"/>
  <c r="S67" i="49" s="1"/>
  <c r="S116" i="49"/>
  <c r="S295" i="33" s="1"/>
  <c r="S280" i="33" s="1"/>
  <c r="S156" i="33"/>
  <c r="S240" i="33" s="1"/>
  <c r="S86" i="32"/>
  <c r="S101" i="32"/>
  <c r="S210" i="33" s="1"/>
  <c r="S66" i="32"/>
  <c r="S67" i="32" s="1"/>
  <c r="S116" i="32"/>
  <c r="S285" i="33" s="1"/>
  <c r="S270" i="33" s="1"/>
  <c r="S161" i="33"/>
  <c r="S245" i="33" s="1"/>
  <c r="S86" i="44"/>
  <c r="S86" i="42"/>
  <c r="S158" i="33"/>
  <c r="S242" i="33" s="1"/>
  <c r="S66" i="48"/>
  <c r="S67" i="48" s="1"/>
  <c r="S101" i="48"/>
  <c r="S219" i="33" s="1"/>
  <c r="S116" i="48"/>
  <c r="S294" i="33" s="1"/>
  <c r="S279" i="33" s="1"/>
  <c r="S157" i="33"/>
  <c r="S241" i="33" s="1"/>
  <c r="S86" i="41"/>
  <c r="S86" i="43"/>
  <c r="S159" i="33"/>
  <c r="S243" i="33" s="1"/>
  <c r="S71" i="49"/>
  <c r="S71" i="40"/>
  <c r="S66" i="47"/>
  <c r="S67" i="47" s="1"/>
  <c r="S101" i="47"/>
  <c r="S218" i="33" s="1"/>
  <c r="S116" i="47"/>
  <c r="S293" i="33" s="1"/>
  <c r="S278" i="33" s="1"/>
  <c r="S86" i="47"/>
  <c r="S164" i="33"/>
  <c r="S248" i="33" s="1"/>
  <c r="S70" i="48"/>
  <c r="S423" i="51"/>
  <c r="S86" i="48"/>
  <c r="S165" i="33"/>
  <c r="S249" i="33" s="1"/>
  <c r="S86" i="49"/>
  <c r="S166" i="33"/>
  <c r="S250" i="33" s="1"/>
  <c r="S70" i="44"/>
  <c r="S419" i="51"/>
  <c r="S101" i="1"/>
  <c r="S209" i="33" s="1"/>
  <c r="S66" i="1"/>
  <c r="S67" i="1" s="1"/>
  <c r="S116" i="1"/>
  <c r="S284" i="33" s="1"/>
  <c r="S101" i="43"/>
  <c r="S213" i="33" s="1"/>
  <c r="S66" i="43"/>
  <c r="S67" i="43" s="1"/>
  <c r="S116" i="43"/>
  <c r="S288" i="33" s="1"/>
  <c r="S273" i="33" s="1"/>
  <c r="S101" i="42"/>
  <c r="S212" i="33" s="1"/>
  <c r="S66" i="42"/>
  <c r="S67" i="42" s="1"/>
  <c r="S116" i="42"/>
  <c r="S287" i="33" s="1"/>
  <c r="S272" i="33" s="1"/>
  <c r="S420" i="51"/>
  <c r="S70" i="45"/>
  <c r="S101" i="45"/>
  <c r="S216" i="33" s="1"/>
  <c r="S66" i="45"/>
  <c r="S67" i="45" s="1"/>
  <c r="S116" i="45"/>
  <c r="S291" i="33" s="1"/>
  <c r="S276" i="33" s="1"/>
  <c r="S160" i="33"/>
  <c r="S244" i="33" s="1"/>
  <c r="S86" i="40"/>
  <c r="S101" i="44"/>
  <c r="S215" i="33" s="1"/>
  <c r="S66" i="44"/>
  <c r="S67" i="44" s="1"/>
  <c r="S116" i="44"/>
  <c r="S290" i="33" s="1"/>
  <c r="S275" i="33" s="1"/>
  <c r="S86" i="1"/>
  <c r="S155" i="33"/>
  <c r="S71" i="46"/>
  <c r="S71" i="32"/>
  <c r="S71" i="42"/>
  <c r="S71" i="41"/>
  <c r="S71" i="1"/>
  <c r="S71" i="43"/>
  <c r="T50" i="62" l="1"/>
  <c r="R366" i="33"/>
  <c r="Q9" i="59" s="1"/>
  <c r="S86" i="45"/>
  <c r="S310" i="51"/>
  <c r="S350" i="51" s="1"/>
  <c r="S227" i="33"/>
  <c r="S306" i="51"/>
  <c r="S228" i="33"/>
  <c r="S271" i="33"/>
  <c r="S225" i="33"/>
  <c r="S231" i="33"/>
  <c r="S230" i="33"/>
  <c r="S233" i="33"/>
  <c r="S232" i="33"/>
  <c r="S70" i="1"/>
  <c r="S56" i="33"/>
  <c r="S413" i="51"/>
  <c r="S70" i="41"/>
  <c r="S415" i="51"/>
  <c r="S416" i="51"/>
  <c r="S70" i="42"/>
  <c r="S414" i="51"/>
  <c r="S70" i="32"/>
  <c r="S239" i="33"/>
  <c r="S251" i="33" s="1"/>
  <c r="S184" i="33"/>
  <c r="S167" i="33"/>
  <c r="S70" i="40"/>
  <c r="S418" i="51"/>
  <c r="S296" i="33"/>
  <c r="S224" i="33"/>
  <c r="S269" i="33"/>
  <c r="S234" i="33"/>
  <c r="S226" i="33"/>
  <c r="S70" i="43"/>
  <c r="S417" i="51"/>
  <c r="S70" i="46"/>
  <c r="S421" i="51"/>
  <c r="S424" i="51"/>
  <c r="S70" i="49"/>
  <c r="S45" i="33"/>
  <c r="S235" i="33"/>
  <c r="S229" i="33"/>
  <c r="R376" i="33" l="1"/>
  <c r="S349" i="51"/>
  <c r="S346" i="51"/>
  <c r="S348" i="51"/>
  <c r="S347" i="51"/>
  <c r="S353" i="51"/>
  <c r="S352" i="51"/>
  <c r="S345" i="51"/>
  <c r="S354" i="51"/>
  <c r="S344" i="51"/>
  <c r="S351" i="51"/>
  <c r="S355" i="51"/>
  <c r="S281" i="33"/>
  <c r="S185" i="33"/>
  <c r="S114" i="33" s="1"/>
  <c r="S113" i="33"/>
  <c r="S119" i="33" s="1"/>
  <c r="S186" i="33"/>
  <c r="S425" i="51"/>
  <c r="S5" i="59"/>
  <c r="S48" i="59"/>
  <c r="S57" i="33"/>
  <c r="S57" i="59" s="1"/>
  <c r="S56" i="59"/>
  <c r="S64" i="33"/>
  <c r="S236" i="33"/>
  <c r="S55" i="59" l="1"/>
  <c r="S55" i="33"/>
  <c r="T59" i="33"/>
  <c r="S65" i="33"/>
  <c r="T84" i="33" s="1"/>
  <c r="S61" i="59"/>
  <c r="U61" i="33" l="1"/>
  <c r="T60" i="33"/>
  <c r="S71" i="33"/>
  <c r="T9" i="55"/>
  <c r="T91" i="33"/>
  <c r="S63" i="59" l="1"/>
  <c r="S70" i="33"/>
  <c r="U56" i="62" s="1"/>
  <c r="U59" i="59"/>
  <c r="V62" i="33"/>
  <c r="V60" i="59" s="1"/>
  <c r="T107" i="1"/>
  <c r="T107" i="49"/>
  <c r="T106" i="49" s="1"/>
  <c r="T109" i="49" s="1"/>
  <c r="T107" i="43"/>
  <c r="T106" i="43" s="1"/>
  <c r="T109" i="43" s="1"/>
  <c r="T8" i="55"/>
  <c r="T107" i="32"/>
  <c r="T106" i="32" s="1"/>
  <c r="T109" i="32" s="1"/>
  <c r="T107" i="44"/>
  <c r="T106" i="44" s="1"/>
  <c r="T109" i="44" s="1"/>
  <c r="T107" i="47"/>
  <c r="T106" i="47" s="1"/>
  <c r="T109" i="47" s="1"/>
  <c r="T107" i="41"/>
  <c r="T106" i="41" s="1"/>
  <c r="T109" i="41" s="1"/>
  <c r="T107" i="40"/>
  <c r="T106" i="40" s="1"/>
  <c r="T109" i="40" s="1"/>
  <c r="T107" i="45"/>
  <c r="T106" i="45" s="1"/>
  <c r="T109" i="45" s="1"/>
  <c r="T107" i="46"/>
  <c r="T106" i="46" s="1"/>
  <c r="T109" i="46" s="1"/>
  <c r="T107" i="42"/>
  <c r="T106" i="42" s="1"/>
  <c r="T109" i="42" s="1"/>
  <c r="T107" i="48"/>
  <c r="T106" i="48" s="1"/>
  <c r="T109" i="48" s="1"/>
  <c r="T4" i="56"/>
  <c r="T58" i="59"/>
  <c r="T106" i="1" l="1"/>
  <c r="T97" i="33"/>
  <c r="T90" i="33"/>
  <c r="T83" i="33"/>
  <c r="S81" i="46"/>
  <c r="S62" i="46" s="1"/>
  <c r="S63" i="46" s="1"/>
  <c r="U75" i="62" s="1"/>
  <c r="S62" i="59"/>
  <c r="S81" i="32"/>
  <c r="S62" i="32" s="1"/>
  <c r="S63" i="32" s="1"/>
  <c r="U68" i="62" s="1"/>
  <c r="S81" i="43"/>
  <c r="S62" i="43" s="1"/>
  <c r="S63" i="43" s="1"/>
  <c r="U71" i="62" s="1"/>
  <c r="S3" i="56"/>
  <c r="S369" i="33"/>
  <c r="S375" i="33" s="1"/>
  <c r="S81" i="42"/>
  <c r="S62" i="42" s="1"/>
  <c r="S63" i="42" s="1"/>
  <c r="U70" i="62" s="1"/>
  <c r="S81" i="44"/>
  <c r="S62" i="44" s="1"/>
  <c r="S63" i="44" s="1"/>
  <c r="U73" i="62" s="1"/>
  <c r="S81" i="49"/>
  <c r="S62" i="49" s="1"/>
  <c r="S63" i="49" s="1"/>
  <c r="U78" i="62" s="1"/>
  <c r="S81" i="48"/>
  <c r="S62" i="48" s="1"/>
  <c r="S63" i="48" s="1"/>
  <c r="U77" i="62" s="1"/>
  <c r="S81" i="45"/>
  <c r="S62" i="45" s="1"/>
  <c r="S63" i="45" s="1"/>
  <c r="U74" i="62" s="1"/>
  <c r="S81" i="40"/>
  <c r="S62" i="40" s="1"/>
  <c r="S63" i="40" s="1"/>
  <c r="U72" i="62" s="1"/>
  <c r="S81" i="1"/>
  <c r="S62" i="1" s="1"/>
  <c r="S63" i="1" s="1"/>
  <c r="U67" i="62" s="1"/>
  <c r="S81" i="41"/>
  <c r="S62" i="41" s="1"/>
  <c r="S63" i="41" s="1"/>
  <c r="U69" i="62" s="1"/>
  <c r="S81" i="47"/>
  <c r="S62" i="47" s="1"/>
  <c r="S63" i="47" s="1"/>
  <c r="U76" i="62" s="1"/>
  <c r="T72" i="33"/>
  <c r="U79" i="62" l="1"/>
  <c r="S64" i="47"/>
  <c r="S65" i="47" s="1"/>
  <c r="S155" i="47"/>
  <c r="S155" i="1"/>
  <c r="S64" i="1"/>
  <c r="S65" i="1" s="1"/>
  <c r="S155" i="45"/>
  <c r="S64" i="45"/>
  <c r="S65" i="45" s="1"/>
  <c r="S155" i="49"/>
  <c r="S64" i="49"/>
  <c r="S65" i="49" s="1"/>
  <c r="S64" i="42"/>
  <c r="S65" i="42" s="1"/>
  <c r="S155" i="42"/>
  <c r="S55" i="56"/>
  <c r="S56" i="56" s="1"/>
  <c r="S52" i="56" s="1"/>
  <c r="S47" i="56"/>
  <c r="S37" i="56"/>
  <c r="S38" i="56" s="1"/>
  <c r="S42" i="56"/>
  <c r="S43" i="56" s="1"/>
  <c r="T41" i="56" s="1"/>
  <c r="S64" i="32"/>
  <c r="S65" i="32" s="1"/>
  <c r="S155" i="32"/>
  <c r="S64" i="46"/>
  <c r="S65" i="46" s="1"/>
  <c r="S155" i="46"/>
  <c r="T109" i="1"/>
  <c r="T96" i="33"/>
  <c r="T104" i="33" s="1"/>
  <c r="T64" i="59"/>
  <c r="S64" i="41"/>
  <c r="S65" i="41" s="1"/>
  <c r="S155" i="41"/>
  <c r="S64" i="40"/>
  <c r="S65" i="40" s="1"/>
  <c r="S155" i="40"/>
  <c r="S64" i="48"/>
  <c r="S65" i="48" s="1"/>
  <c r="S155" i="48"/>
  <c r="S155" i="44"/>
  <c r="S64" i="44"/>
  <c r="S65" i="44" s="1"/>
  <c r="S64" i="43"/>
  <c r="S65" i="43" s="1"/>
  <c r="S155" i="43"/>
  <c r="S7" i="61" l="1"/>
  <c r="S21" i="61" s="1"/>
  <c r="S68" i="43"/>
  <c r="S68" i="48"/>
  <c r="S13" i="61"/>
  <c r="S27" i="61" s="1"/>
  <c r="S8" i="61"/>
  <c r="S22" i="61" s="1"/>
  <c r="S68" i="40"/>
  <c r="S68" i="41"/>
  <c r="S5" i="61"/>
  <c r="S19" i="61" s="1"/>
  <c r="S68" i="46"/>
  <c r="S11" i="61"/>
  <c r="S25" i="61" s="1"/>
  <c r="S68" i="32"/>
  <c r="S4" i="61"/>
  <c r="S18" i="61" s="1"/>
  <c r="S59" i="56"/>
  <c r="S60" i="56"/>
  <c r="S133" i="33" s="1"/>
  <c r="S68" i="42"/>
  <c r="S6" i="61"/>
  <c r="S20" i="61" s="1"/>
  <c r="S12" i="61"/>
  <c r="S26" i="61" s="1"/>
  <c r="S68" i="47"/>
  <c r="S68" i="44"/>
  <c r="S9" i="61"/>
  <c r="S23" i="61" s="1"/>
  <c r="T46" i="56"/>
  <c r="S49" i="56"/>
  <c r="S14" i="61"/>
  <c r="S28" i="61" s="1"/>
  <c r="S68" i="49"/>
  <c r="S10" i="61"/>
  <c r="S24" i="61" s="1"/>
  <c r="S68" i="45"/>
  <c r="S43" i="33"/>
  <c r="S68" i="1"/>
  <c r="S3" i="61"/>
  <c r="S73" i="1" l="1"/>
  <c r="T74" i="1" s="1"/>
  <c r="S46" i="33"/>
  <c r="S49" i="59" s="1"/>
  <c r="S139" i="1"/>
  <c r="S73" i="45"/>
  <c r="T74" i="45" s="1"/>
  <c r="S139" i="45"/>
  <c r="S73" i="49"/>
  <c r="T74" i="49" s="1"/>
  <c r="S139" i="49"/>
  <c r="S48" i="56"/>
  <c r="S139" i="42"/>
  <c r="S73" i="42"/>
  <c r="T74" i="42" s="1"/>
  <c r="S132" i="33"/>
  <c r="S75" i="59" s="1"/>
  <c r="S61" i="56"/>
  <c r="S73" i="32"/>
  <c r="T74" i="32" s="1"/>
  <c r="S139" i="32"/>
  <c r="S73" i="46"/>
  <c r="T74" i="46" s="1"/>
  <c r="S139" i="46"/>
  <c r="S139" i="41"/>
  <c r="S73" i="41"/>
  <c r="T74" i="41" s="1"/>
  <c r="S139" i="48"/>
  <c r="S73" i="48"/>
  <c r="T74" i="48" s="1"/>
  <c r="S17" i="61"/>
  <c r="S15" i="61"/>
  <c r="S29" i="61" s="1"/>
  <c r="S38" i="33"/>
  <c r="S42" i="33"/>
  <c r="S40" i="33"/>
  <c r="S44" i="33"/>
  <c r="S73" i="44"/>
  <c r="T74" i="44" s="1"/>
  <c r="S139" i="44"/>
  <c r="S139" i="47"/>
  <c r="S73" i="47"/>
  <c r="T74" i="47" s="1"/>
  <c r="S73" i="40"/>
  <c r="T74" i="40" s="1"/>
  <c r="S139" i="40"/>
  <c r="S139" i="43"/>
  <c r="S73" i="43"/>
  <c r="T74" i="43" s="1"/>
  <c r="S47" i="59" l="1"/>
  <c r="U53" i="62"/>
  <c r="S84" i="32"/>
  <c r="S353" i="33" s="1"/>
  <c r="S84" i="49"/>
  <c r="S363" i="33" s="1"/>
  <c r="S84" i="46"/>
  <c r="S360" i="33" s="1"/>
  <c r="S84" i="45"/>
  <c r="S87" i="45" s="1"/>
  <c r="S84" i="44"/>
  <c r="S88" i="44" s="1"/>
  <c r="S84" i="40"/>
  <c r="S357" i="33" s="1"/>
  <c r="S84" i="1"/>
  <c r="S87" i="1" s="1"/>
  <c r="S84" i="41"/>
  <c r="S87" i="41" s="1"/>
  <c r="T61" i="41"/>
  <c r="CK51" i="57" s="1"/>
  <c r="T278" i="51"/>
  <c r="T85" i="41"/>
  <c r="T61" i="46"/>
  <c r="CK57" i="57" s="1"/>
  <c r="T85" i="46"/>
  <c r="T284" i="51"/>
  <c r="S62" i="56"/>
  <c r="S135" i="33" s="1"/>
  <c r="S134" i="33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 i="43"/>
  <c r="CK53" i="57" s="1"/>
  <c r="T280" i="51"/>
  <c r="T281" i="51"/>
  <c r="T85" i="40"/>
  <c r="T61" i="40"/>
  <c r="CK54" i="57" s="1"/>
  <c r="T85" i="47"/>
  <c r="T285" i="51"/>
  <c r="T61" i="47"/>
  <c r="CK58" i="57" s="1"/>
  <c r="T282" i="51"/>
  <c r="T85" i="44"/>
  <c r="T61" i="44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 i="32"/>
  <c r="S130" i="32" s="1"/>
  <c r="S87" i="49"/>
  <c r="S88" i="49"/>
  <c r="S130" i="49" s="1"/>
  <c r="S88" i="45"/>
  <c r="S402" i="33" s="1"/>
  <c r="S87" i="46"/>
  <c r="S88" i="46"/>
  <c r="S403" i="33" s="1"/>
  <c r="S359" i="33"/>
  <c r="S358" i="33"/>
  <c r="S87" i="44"/>
  <c r="S354" i="33"/>
  <c r="S87" i="40"/>
  <c r="S88" i="41"/>
  <c r="S132" i="41" s="1"/>
  <c r="S133" i="41" s="1"/>
  <c r="S134" i="41" s="1"/>
  <c r="R79" i="41" s="1"/>
  <c r="S148" i="41" s="1"/>
  <c r="S325" i="33" s="1"/>
  <c r="S338" i="33" s="1"/>
  <c r="S88" i="40"/>
  <c r="S132" i="40" s="1"/>
  <c r="S133" i="40" s="1"/>
  <c r="S134" i="40" s="1"/>
  <c r="S88" i="1"/>
  <c r="S130" i="1" s="1"/>
  <c r="S352" i="33"/>
  <c r="S48" i="33"/>
  <c r="S52" i="33" s="1"/>
  <c r="S53" i="59" s="1"/>
  <c r="CK61" i="57"/>
  <c r="T77" i="49"/>
  <c r="T128" i="49"/>
  <c r="T78" i="49"/>
  <c r="T112" i="49"/>
  <c r="T128" i="42"/>
  <c r="T78" i="42"/>
  <c r="T112" i="42"/>
  <c r="T77" i="42"/>
  <c r="T128" i="48"/>
  <c r="T78" i="48"/>
  <c r="T112" i="48"/>
  <c r="T77" i="48"/>
  <c r="S132" i="44"/>
  <c r="S133" i="44" s="1"/>
  <c r="S134" i="44" s="1"/>
  <c r="R79" i="44" s="1"/>
  <c r="S148" i="44" s="1"/>
  <c r="S329" i="33" s="1"/>
  <c r="S342" i="33" s="1"/>
  <c r="S90" i="44"/>
  <c r="S401" i="33"/>
  <c r="S130" i="44"/>
  <c r="S210" i="51"/>
  <c r="S226" i="51" s="1"/>
  <c r="R129" i="44"/>
  <c r="R131" i="44" s="1"/>
  <c r="R140" i="44" s="1"/>
  <c r="T128" i="40"/>
  <c r="T112" i="40"/>
  <c r="T77" i="40"/>
  <c r="T78" i="40"/>
  <c r="S88" i="48"/>
  <c r="S87" i="48"/>
  <c r="S362" i="33"/>
  <c r="S356" i="33"/>
  <c r="S87" i="43"/>
  <c r="S88" i="43"/>
  <c r="T128" i="1"/>
  <c r="T78" i="1"/>
  <c r="T39" i="33"/>
  <c r="V62" i="62" s="1"/>
  <c r="T112" i="1"/>
  <c r="T77" i="1"/>
  <c r="T128" i="46"/>
  <c r="T78" i="46"/>
  <c r="T112" i="46"/>
  <c r="T77" i="46"/>
  <c r="T128" i="41"/>
  <c r="T77" i="41"/>
  <c r="T78" i="41"/>
  <c r="T112" i="41"/>
  <c r="T77" i="32"/>
  <c r="T112" i="32"/>
  <c r="T128" i="32"/>
  <c r="T78" i="32"/>
  <c r="T78" i="44"/>
  <c r="T128" i="44"/>
  <c r="T77" i="44"/>
  <c r="T112" i="44"/>
  <c r="T128" i="47"/>
  <c r="T77" i="47"/>
  <c r="T78" i="47"/>
  <c r="T112" i="47"/>
  <c r="T78" i="43"/>
  <c r="T128" i="43"/>
  <c r="T77" i="43"/>
  <c r="T112" i="43"/>
  <c r="S88" i="42"/>
  <c r="S355" i="33"/>
  <c r="S87" i="42"/>
  <c r="S87" i="47"/>
  <c r="S88" i="47"/>
  <c r="S361" i="33"/>
  <c r="T288" i="51"/>
  <c r="T300" i="51" s="1"/>
  <c r="T78" i="45"/>
  <c r="T77" i="45"/>
  <c r="T112" i="45"/>
  <c r="T128" i="45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i="1" s="1"/>
  <c r="S94" i="1" s="1"/>
  <c r="U38" i="62" s="1"/>
  <c r="S132" i="49"/>
  <c r="S133" i="49" s="1"/>
  <c r="S134" i="49" s="1"/>
  <c r="R79" i="49" s="1"/>
  <c r="S148" i="49" s="1"/>
  <c r="S334" i="33" s="1"/>
  <c r="S347" i="33" s="1"/>
  <c r="R129" i="32"/>
  <c r="R131" i="32" s="1"/>
  <c r="R140" i="32" s="1"/>
  <c r="S50" i="59"/>
  <c r="S396" i="33"/>
  <c r="S406" i="33"/>
  <c r="S90" i="32"/>
  <c r="S91" i="32" s="1"/>
  <c r="S90" i="49"/>
  <c r="S91" i="49" s="1"/>
  <c r="S132" i="32"/>
  <c r="S133" i="32" s="1"/>
  <c r="S134" i="32" s="1"/>
  <c r="R79" i="32" s="1"/>
  <c r="S148" i="32" s="1"/>
  <c r="S324" i="33" s="1"/>
  <c r="S337" i="33" s="1"/>
  <c r="S205" i="51"/>
  <c r="S221" i="51" s="1"/>
  <c r="S212" i="51"/>
  <c r="S228" i="51" s="1"/>
  <c r="S130" i="45"/>
  <c r="R129" i="49"/>
  <c r="R131" i="49" s="1"/>
  <c r="R140" i="49" s="1"/>
  <c r="S215" i="51"/>
  <c r="S231" i="51" s="1"/>
  <c r="S132" i="46"/>
  <c r="S133" i="46" s="1"/>
  <c r="S134" i="46" s="1"/>
  <c r="R79" i="46" s="1"/>
  <c r="S148" i="46" s="1"/>
  <c r="S331" i="33" s="1"/>
  <c r="S344" i="33" s="1"/>
  <c r="S90" i="45"/>
  <c r="S91" i="45" s="1"/>
  <c r="R129" i="46"/>
  <c r="R131" i="46" s="1"/>
  <c r="R140" i="46" s="1"/>
  <c r="S211" i="51"/>
  <c r="S227" i="51" s="1"/>
  <c r="S130" i="46"/>
  <c r="S90" i="46"/>
  <c r="S91" i="46" s="1"/>
  <c r="R129" i="45"/>
  <c r="R131" i="45" s="1"/>
  <c r="R140" i="45" s="1"/>
  <c r="S132" i="45"/>
  <c r="S133" i="45" s="1"/>
  <c r="S134" i="45" s="1"/>
  <c r="R79" i="45" s="1"/>
  <c r="S148" i="45" s="1"/>
  <c r="S330" i="33" s="1"/>
  <c r="S343" i="33" s="1"/>
  <c r="R129" i="40"/>
  <c r="R131" i="40" s="1"/>
  <c r="R140" i="40" s="1"/>
  <c r="S400" i="33"/>
  <c r="S90" i="40"/>
  <c r="S93" i="40" s="1"/>
  <c r="S94" i="40" s="1"/>
  <c r="U43" i="62" s="1"/>
  <c r="S209" i="51"/>
  <c r="S225" i="51" s="1"/>
  <c r="S130" i="40"/>
  <c r="S397" i="33"/>
  <c r="R129" i="41"/>
  <c r="R131" i="41" s="1"/>
  <c r="R140" i="41" s="1"/>
  <c r="S90" i="41"/>
  <c r="S93" i="41" s="1"/>
  <c r="S94" i="41" s="1"/>
  <c r="U40" i="62" s="1"/>
  <c r="S130" i="41"/>
  <c r="S206" i="51"/>
  <c r="S222" i="51" s="1"/>
  <c r="S53" i="33"/>
  <c r="S54" i="59" s="1"/>
  <c r="S132" i="1"/>
  <c r="S133" i="1" s="1"/>
  <c r="S134" i="1" s="1"/>
  <c r="S136" i="1" s="1"/>
  <c r="S204" i="51"/>
  <c r="S220" i="51" s="1"/>
  <c r="S87" i="33"/>
  <c r="S395" i="33"/>
  <c r="R129" i="1"/>
  <c r="R137" i="1" s="1"/>
  <c r="S51" i="33"/>
  <c r="S52" i="59" s="1"/>
  <c r="T292" i="51"/>
  <c r="T296" i="51"/>
  <c r="S364" i="33"/>
  <c r="S404" i="33"/>
  <c r="S130" i="47"/>
  <c r="S213" i="51"/>
  <c r="S229" i="51" s="1"/>
  <c r="R129" i="47"/>
  <c r="R131" i="47" s="1"/>
  <c r="R140" i="47" s="1"/>
  <c r="S132" i="47"/>
  <c r="S133" i="47" s="1"/>
  <c r="S134" i="47" s="1"/>
  <c r="R79" i="47" s="1"/>
  <c r="S148" i="47" s="1"/>
  <c r="S332" i="33" s="1"/>
  <c r="S345" i="33" s="1"/>
  <c r="S90" i="47"/>
  <c r="R129" i="42"/>
  <c r="R131" i="42" s="1"/>
  <c r="R140" i="42" s="1"/>
  <c r="S90" i="42"/>
  <c r="S207" i="51"/>
  <c r="S223" i="51" s="1"/>
  <c r="S130" i="42"/>
  <c r="S132" i="42"/>
  <c r="S133" i="42" s="1"/>
  <c r="S134" i="42" s="1"/>
  <c r="R79" i="42" s="1"/>
  <c r="S148" i="42" s="1"/>
  <c r="S326" i="33" s="1"/>
  <c r="S339" i="33" s="1"/>
  <c r="S398" i="33"/>
  <c r="S71" i="59"/>
  <c r="R79" i="40"/>
  <c r="S148" i="40" s="1"/>
  <c r="S328" i="33" s="1"/>
  <c r="S341" i="33" s="1"/>
  <c r="T119" i="32"/>
  <c r="T114" i="32"/>
  <c r="T103" i="32" s="1"/>
  <c r="V9" i="62" s="1"/>
  <c r="T119" i="41"/>
  <c r="T114" i="41"/>
  <c r="T103" i="41" s="1"/>
  <c r="V10" i="62" s="1"/>
  <c r="T119" i="46"/>
  <c r="T114" i="46"/>
  <c r="T103" i="46" s="1"/>
  <c r="V16" i="62" s="1"/>
  <c r="R129" i="48"/>
  <c r="R131" i="48" s="1"/>
  <c r="R140" i="48" s="1"/>
  <c r="S132" i="48"/>
  <c r="S133" i="48" s="1"/>
  <c r="S134" i="48" s="1"/>
  <c r="R79" i="48" s="1"/>
  <c r="S148" i="48" s="1"/>
  <c r="S333" i="33" s="1"/>
  <c r="S346" i="33" s="1"/>
  <c r="S130" i="48"/>
  <c r="S90" i="48"/>
  <c r="S405" i="33"/>
  <c r="S214" i="51"/>
  <c r="S230" i="51" s="1"/>
  <c r="T119" i="40"/>
  <c r="T114" i="40"/>
  <c r="T103" i="40" s="1"/>
  <c r="V13" i="62" s="1"/>
  <c r="S93" i="44"/>
  <c r="S94" i="44" s="1"/>
  <c r="U44" i="62" s="1"/>
  <c r="S91" i="44"/>
  <c r="T114" i="48"/>
  <c r="T103" i="48" s="1"/>
  <c r="V18" i="62" s="1"/>
  <c r="T119" i="48"/>
  <c r="T119" i="42"/>
  <c r="T114" i="42"/>
  <c r="T103" i="42" s="1"/>
  <c r="V11" i="62" s="1"/>
  <c r="T297" i="51"/>
  <c r="T295" i="51"/>
  <c r="T291" i="51"/>
  <c r="T119" i="45"/>
  <c r="T114" i="45"/>
  <c r="T103" i="45" s="1"/>
  <c r="V15" i="62" s="1"/>
  <c r="T119" i="43"/>
  <c r="T114" i="43"/>
  <c r="T103" i="43" s="1"/>
  <c r="V12" i="62" s="1"/>
  <c r="T114" i="47"/>
  <c r="T103" i="47" s="1"/>
  <c r="V17" i="62" s="1"/>
  <c r="T119" i="47"/>
  <c r="T119" i="44"/>
  <c r="T114" i="44"/>
  <c r="T103" i="44" s="1"/>
  <c r="V14" i="62" s="1"/>
  <c r="T119" i="1"/>
  <c r="T114" i="1"/>
  <c r="T103" i="1" s="1"/>
  <c r="V8" i="62" s="1"/>
  <c r="S132" i="43"/>
  <c r="S133" i="43" s="1"/>
  <c r="S134" i="43" s="1"/>
  <c r="R79" i="43" s="1"/>
  <c r="S148" i="43" s="1"/>
  <c r="S327" i="33" s="1"/>
  <c r="S340" i="33" s="1"/>
  <c r="S130" i="43"/>
  <c r="S90" i="43"/>
  <c r="S208" i="51"/>
  <c r="S224" i="51" s="1"/>
  <c r="R129" i="43"/>
  <c r="R131" i="43" s="1"/>
  <c r="R140" i="43" s="1"/>
  <c r="S399" i="33"/>
  <c r="T114" i="49"/>
  <c r="T103" i="49" s="1"/>
  <c r="V19" i="62" s="1"/>
  <c r="T119" i="49"/>
  <c r="T293" i="51"/>
  <c r="T290" i="51"/>
  <c r="T298" i="51"/>
  <c r="T294" i="51"/>
  <c r="T299" i="51"/>
  <c r="T301" i="51"/>
  <c r="S91" i="1" l="1"/>
  <c r="S93" i="32"/>
  <c r="S94" i="32" s="1"/>
  <c r="U39" i="62" s="1"/>
  <c r="S93" i="49"/>
  <c r="S94" i="49" s="1"/>
  <c r="U49" i="62" s="1"/>
  <c r="S93" i="45"/>
  <c r="S94" i="45" s="1"/>
  <c r="U45" i="62" s="1"/>
  <c r="S93" i="46"/>
  <c r="S94" i="46" s="1"/>
  <c r="U46" i="62" s="1"/>
  <c r="R72" i="59"/>
  <c r="S91" i="40"/>
  <c r="S69" i="59"/>
  <c r="S91" i="41"/>
  <c r="R131" i="1"/>
  <c r="R70" i="59" s="1"/>
  <c r="R79" i="1"/>
  <c r="S148" i="1" s="1"/>
  <c r="S323" i="33" s="1"/>
  <c r="S366" i="33" s="1"/>
  <c r="T102" i="1"/>
  <c r="T71" i="1" s="1"/>
  <c r="T102" i="44"/>
  <c r="T71" i="44" s="1"/>
  <c r="T102" i="43"/>
  <c r="T71" i="43" s="1"/>
  <c r="T102" i="45"/>
  <c r="T102" i="42"/>
  <c r="T71" i="42" s="1"/>
  <c r="T102" i="40"/>
  <c r="T102" i="46"/>
  <c r="T102" i="49"/>
  <c r="T102" i="47"/>
  <c r="T71" i="47" s="1"/>
  <c r="T102" i="48"/>
  <c r="T71" i="48" s="1"/>
  <c r="T102" i="32"/>
  <c r="T71" i="32" s="1"/>
  <c r="T102" i="41"/>
  <c r="T71" i="41" s="1"/>
  <c r="S409" i="33"/>
  <c r="S79" i="59" s="1"/>
  <c r="S408" i="33"/>
  <c r="S78" i="59" s="1"/>
  <c r="S410" i="33"/>
  <c r="S80" i="59" s="1"/>
  <c r="T121" i="49"/>
  <c r="T124" i="49"/>
  <c r="T115" i="1"/>
  <c r="T254" i="33" s="1"/>
  <c r="T124" i="1"/>
  <c r="T121" i="1"/>
  <c r="T115" i="47"/>
  <c r="T263" i="33" s="1"/>
  <c r="T124" i="45"/>
  <c r="T121" i="45"/>
  <c r="T115" i="42"/>
  <c r="T257" i="33" s="1"/>
  <c r="T115" i="48"/>
  <c r="T264" i="33" s="1"/>
  <c r="S91" i="48"/>
  <c r="S93" i="48"/>
  <c r="S94" i="48" s="1"/>
  <c r="U48" i="62" s="1"/>
  <c r="T115" i="46"/>
  <c r="T262" i="33" s="1"/>
  <c r="T121" i="46"/>
  <c r="T124" i="46"/>
  <c r="T115" i="32"/>
  <c r="T255" i="33" s="1"/>
  <c r="T124" i="32"/>
  <c r="T121" i="32"/>
  <c r="T305" i="51"/>
  <c r="T309" i="51" s="1"/>
  <c r="T304" i="51"/>
  <c r="T115" i="49"/>
  <c r="T265" i="33" s="1"/>
  <c r="S93" i="43"/>
  <c r="S94" i="43" s="1"/>
  <c r="U42" i="62" s="1"/>
  <c r="S91" i="43"/>
  <c r="T115" i="44"/>
  <c r="T260" i="33" s="1"/>
  <c r="T124" i="44"/>
  <c r="T121" i="44"/>
  <c r="T124" i="47"/>
  <c r="T121" i="47"/>
  <c r="T115" i="43"/>
  <c r="T258" i="33" s="1"/>
  <c r="T124" i="43"/>
  <c r="T121" i="43"/>
  <c r="T115" i="45"/>
  <c r="T261" i="33" s="1"/>
  <c r="T124" i="42"/>
  <c r="T121" i="42"/>
  <c r="T124" i="48"/>
  <c r="T121" i="48"/>
  <c r="T115" i="40"/>
  <c r="T259" i="33" s="1"/>
  <c r="T124" i="40"/>
  <c r="T121" i="40"/>
  <c r="T115" i="41"/>
  <c r="T256" i="33" s="1"/>
  <c r="T124" i="41"/>
  <c r="T121" i="41"/>
  <c r="S93" i="42"/>
  <c r="S94" i="42" s="1"/>
  <c r="U41" i="62" s="1"/>
  <c r="S91" i="42"/>
  <c r="S91" i="47"/>
  <c r="S93" i="47"/>
  <c r="S94" i="47" s="1"/>
  <c r="U47" i="62" s="1"/>
  <c r="S411" i="33"/>
  <c r="S81" i="59" s="1"/>
  <c r="U50" i="62" l="1"/>
  <c r="S336" i="33"/>
  <c r="R140" i="1"/>
  <c r="T415" i="51"/>
  <c r="T70" i="41"/>
  <c r="T157" i="33"/>
  <c r="T241" i="33" s="1"/>
  <c r="T86" i="41"/>
  <c r="T101" i="40"/>
  <c r="T214" i="33" s="1"/>
  <c r="T66" i="40"/>
  <c r="T67" i="40" s="1"/>
  <c r="T116" i="40"/>
  <c r="T289" i="33" s="1"/>
  <c r="T274" i="33" s="1"/>
  <c r="T423" i="51"/>
  <c r="T70" i="48"/>
  <c r="T165" i="33"/>
  <c r="T249" i="33" s="1"/>
  <c r="T86" i="48"/>
  <c r="T416" i="51"/>
  <c r="T70" i="42"/>
  <c r="T66" i="45"/>
  <c r="T67" i="45" s="1"/>
  <c r="T101" i="45"/>
  <c r="T216" i="33" s="1"/>
  <c r="T116" i="45"/>
  <c r="T291" i="33" s="1"/>
  <c r="T276" i="33" s="1"/>
  <c r="T86" i="43"/>
  <c r="T159" i="33"/>
  <c r="T243" i="33" s="1"/>
  <c r="T70" i="44"/>
  <c r="T419" i="51"/>
  <c r="T161" i="33"/>
  <c r="T245" i="33" s="1"/>
  <c r="T86" i="44"/>
  <c r="T86" i="32"/>
  <c r="T156" i="33"/>
  <c r="T240" i="33" s="1"/>
  <c r="T86" i="46"/>
  <c r="T163" i="33"/>
  <c r="T247" i="33" s="1"/>
  <c r="T101" i="46"/>
  <c r="T217" i="33" s="1"/>
  <c r="T66" i="46"/>
  <c r="T67" i="46" s="1"/>
  <c r="T116" i="46"/>
  <c r="T292" i="33" s="1"/>
  <c r="T277" i="33" s="1"/>
  <c r="T66" i="48"/>
  <c r="T67" i="48" s="1"/>
  <c r="T101" i="48"/>
  <c r="T219" i="33" s="1"/>
  <c r="T116" i="48"/>
  <c r="T294" i="33" s="1"/>
  <c r="T279" i="33" s="1"/>
  <c r="T101" i="42"/>
  <c r="T212" i="33" s="1"/>
  <c r="T66" i="42"/>
  <c r="T67" i="42" s="1"/>
  <c r="T116" i="42"/>
  <c r="T287" i="33" s="1"/>
  <c r="T272" i="33" s="1"/>
  <c r="R9" i="59"/>
  <c r="S376" i="33"/>
  <c r="T86" i="45"/>
  <c r="T162" i="33"/>
  <c r="T246" i="33" s="1"/>
  <c r="T101" i="1"/>
  <c r="T209" i="33" s="1"/>
  <c r="T66" i="1"/>
  <c r="T67" i="1" s="1"/>
  <c r="T116" i="1"/>
  <c r="T284" i="33" s="1"/>
  <c r="T269" i="33" s="1"/>
  <c r="T86" i="49"/>
  <c r="T166" i="33"/>
  <c r="T250" i="33" s="1"/>
  <c r="T124" i="33"/>
  <c r="T101" i="33" s="1"/>
  <c r="T101" i="41"/>
  <c r="T211" i="33" s="1"/>
  <c r="T66" i="41"/>
  <c r="T67" i="41" s="1"/>
  <c r="T116" i="41"/>
  <c r="T286" i="33" s="1"/>
  <c r="T271" i="33" s="1"/>
  <c r="T160" i="33"/>
  <c r="T244" i="33" s="1"/>
  <c r="T86" i="40"/>
  <c r="T158" i="33"/>
  <c r="T242" i="33" s="1"/>
  <c r="T86" i="42"/>
  <c r="T417" i="51"/>
  <c r="T70" i="43"/>
  <c r="T101" i="43"/>
  <c r="T213" i="33" s="1"/>
  <c r="T66" i="43"/>
  <c r="T67" i="43" s="1"/>
  <c r="T116" i="43"/>
  <c r="T288" i="33" s="1"/>
  <c r="T273" i="33" s="1"/>
  <c r="T422" i="51"/>
  <c r="T70" i="47"/>
  <c r="T164" i="33"/>
  <c r="T248" i="33" s="1"/>
  <c r="T86" i="47"/>
  <c r="T66" i="44"/>
  <c r="T67" i="44" s="1"/>
  <c r="T101" i="44"/>
  <c r="T215" i="33" s="1"/>
  <c r="T116" i="44"/>
  <c r="T290" i="33" s="1"/>
  <c r="T275" i="33" s="1"/>
  <c r="T66" i="49"/>
  <c r="T67" i="49" s="1"/>
  <c r="T101" i="49"/>
  <c r="T220" i="33" s="1"/>
  <c r="T116" i="49"/>
  <c r="T295" i="33" s="1"/>
  <c r="T280" i="33" s="1"/>
  <c r="T308" i="51"/>
  <c r="T310" i="51" s="1"/>
  <c r="T306" i="51"/>
  <c r="T70" i="32"/>
  <c r="T414" i="51"/>
  <c r="T101" i="32"/>
  <c r="T210" i="33" s="1"/>
  <c r="T66" i="32"/>
  <c r="T67" i="32" s="1"/>
  <c r="T116" i="32"/>
  <c r="T285" i="33" s="1"/>
  <c r="T270" i="33" s="1"/>
  <c r="T66" i="47"/>
  <c r="T67" i="47" s="1"/>
  <c r="T101" i="47"/>
  <c r="T218" i="33" s="1"/>
  <c r="T116" i="47"/>
  <c r="T293" i="33" s="1"/>
  <c r="T278" i="33" s="1"/>
  <c r="T413" i="51"/>
  <c r="T70" i="1"/>
  <c r="T86" i="1"/>
  <c r="T155" i="33"/>
  <c r="T71" i="40"/>
  <c r="T71" i="46"/>
  <c r="T71" i="45"/>
  <c r="T71" i="49"/>
  <c r="T230" i="33" l="1"/>
  <c r="T233" i="33"/>
  <c r="T225" i="33"/>
  <c r="T235" i="33"/>
  <c r="T228" i="33"/>
  <c r="T234" i="33"/>
  <c r="T232" i="33"/>
  <c r="T226" i="33"/>
  <c r="T70" i="40"/>
  <c r="T418" i="51"/>
  <c r="T281" i="33"/>
  <c r="T45" i="33"/>
  <c r="T227" i="33"/>
  <c r="T231" i="33"/>
  <c r="T229" i="33"/>
  <c r="T70" i="49"/>
  <c r="T424" i="51"/>
  <c r="T70" i="45"/>
  <c r="T420" i="51"/>
  <c r="T421" i="51"/>
  <c r="T70" i="46"/>
  <c r="T239" i="33"/>
  <c r="T251" i="33" s="1"/>
  <c r="T184" i="33"/>
  <c r="T167" i="33"/>
  <c r="T349" i="51"/>
  <c r="T344" i="51"/>
  <c r="T354" i="51"/>
  <c r="T347" i="51"/>
  <c r="T345" i="51"/>
  <c r="T353" i="51"/>
  <c r="T355" i="51"/>
  <c r="T346" i="51"/>
  <c r="T350" i="51"/>
  <c r="T352" i="51"/>
  <c r="T351" i="51"/>
  <c r="T348" i="51"/>
  <c r="T56" i="33"/>
  <c r="T296" i="33"/>
  <c r="T224" i="33"/>
  <c r="T425" i="51" l="1"/>
  <c r="T236" i="33"/>
  <c r="T5" i="59"/>
  <c r="T55" i="33" s="1"/>
  <c r="T48" i="59"/>
  <c r="T56" i="59"/>
  <c r="T57" i="33"/>
  <c r="T57" i="59" s="1"/>
  <c r="T64" i="33"/>
  <c r="T186" i="33"/>
  <c r="T185" i="33"/>
  <c r="T114" i="33" s="1"/>
  <c r="T113" i="33"/>
  <c r="T119" i="33" s="1"/>
  <c r="T55" i="59" l="1"/>
  <c r="U59" i="33"/>
  <c r="V61" i="33" s="1"/>
  <c r="T65" i="33"/>
  <c r="U84" i="33" s="1"/>
  <c r="T61" i="59"/>
  <c r="U60" i="33" l="1"/>
  <c r="U4" i="56" s="1"/>
  <c r="T71" i="33"/>
  <c r="T63" i="59" s="1"/>
  <c r="W62" i="33"/>
  <c r="W60" i="59" s="1"/>
  <c r="V59" i="59"/>
  <c r="U91" i="33"/>
  <c r="U9" i="55"/>
  <c r="U58" i="59" l="1"/>
  <c r="T70" i="33"/>
  <c r="U107" i="49"/>
  <c r="U106" i="49" s="1"/>
  <c r="U109" i="49" s="1"/>
  <c r="U107" i="42"/>
  <c r="U106" i="42" s="1"/>
  <c r="U109" i="42" s="1"/>
  <c r="U107" i="48"/>
  <c r="U106" i="48" s="1"/>
  <c r="U109" i="48" s="1"/>
  <c r="U107" i="45"/>
  <c r="U106" i="45" s="1"/>
  <c r="U109" i="45" s="1"/>
  <c r="U107" i="40"/>
  <c r="U106" i="40" s="1"/>
  <c r="U109" i="40" s="1"/>
  <c r="U107" i="32"/>
  <c r="U106" i="32" s="1"/>
  <c r="U109" i="32" s="1"/>
  <c r="U8" i="55"/>
  <c r="U107" i="43"/>
  <c r="U106" i="43" s="1"/>
  <c r="U109" i="43" s="1"/>
  <c r="U107" i="41"/>
  <c r="U106" i="41" s="1"/>
  <c r="U109" i="41" s="1"/>
  <c r="U107" i="46"/>
  <c r="U106" i="46" s="1"/>
  <c r="U109" i="46" s="1"/>
  <c r="U107" i="44"/>
  <c r="U106" i="44" s="1"/>
  <c r="U109" i="44" s="1"/>
  <c r="U107" i="47"/>
  <c r="U106" i="47" s="1"/>
  <c r="U109" i="47" s="1"/>
  <c r="U107" i="1"/>
  <c r="T62" i="59" l="1"/>
  <c r="V56" i="62"/>
  <c r="T3" i="56"/>
  <c r="T47" i="56" s="1"/>
  <c r="T81" i="43"/>
  <c r="T62" i="43" s="1"/>
  <c r="T63" i="43" s="1"/>
  <c r="T81" i="42"/>
  <c r="T62" i="42" s="1"/>
  <c r="T63" i="42" s="1"/>
  <c r="T81" i="47"/>
  <c r="T62" i="47" s="1"/>
  <c r="T63" i="47" s="1"/>
  <c r="T81" i="1"/>
  <c r="T62" i="1" s="1"/>
  <c r="T63" i="1" s="1"/>
  <c r="T81" i="44"/>
  <c r="T62" i="44" s="1"/>
  <c r="T63" i="44" s="1"/>
  <c r="T81" i="32"/>
  <c r="T62" i="32" s="1"/>
  <c r="T63" i="32" s="1"/>
  <c r="T81" i="49"/>
  <c r="T62" i="49" s="1"/>
  <c r="T63" i="49" s="1"/>
  <c r="U72" i="33"/>
  <c r="U64" i="59" s="1"/>
  <c r="T81" i="46"/>
  <c r="T62" i="46" s="1"/>
  <c r="T63" i="46" s="1"/>
  <c r="T81" i="45"/>
  <c r="T62" i="45" s="1"/>
  <c r="T63" i="45" s="1"/>
  <c r="T81" i="41"/>
  <c r="T62" i="41" s="1"/>
  <c r="T63" i="41" s="1"/>
  <c r="T369" i="33"/>
  <c r="T375" i="33" s="1"/>
  <c r="T81" i="48"/>
  <c r="T62" i="48" s="1"/>
  <c r="T63" i="48" s="1"/>
  <c r="T81" i="40"/>
  <c r="T62" i="40" s="1"/>
  <c r="T63" i="40" s="1"/>
  <c r="U106" i="1"/>
  <c r="U97" i="33"/>
  <c r="U83" i="33"/>
  <c r="U90" i="33"/>
  <c r="T64" i="44" l="1"/>
  <c r="T65" i="44" s="1"/>
  <c r="T68" i="44" s="1"/>
  <c r="V73" i="62"/>
  <c r="T155" i="1"/>
  <c r="V67" i="62"/>
  <c r="T64" i="48"/>
  <c r="T65" i="48" s="1"/>
  <c r="T68" i="48" s="1"/>
  <c r="T73" i="48" s="1"/>
  <c r="U74" i="48" s="1"/>
  <c r="V77" i="62"/>
  <c r="T64" i="47"/>
  <c r="T65" i="47" s="1"/>
  <c r="T68" i="47" s="1"/>
  <c r="T73" i="47" s="1"/>
  <c r="U74" i="47" s="1"/>
  <c r="V76" i="62"/>
  <c r="T64" i="42"/>
  <c r="T65" i="42" s="1"/>
  <c r="T68" i="42" s="1"/>
  <c r="V70" i="62"/>
  <c r="T64" i="41"/>
  <c r="T65" i="41" s="1"/>
  <c r="T68" i="41" s="1"/>
  <c r="T139" i="41" s="1"/>
  <c r="V69" i="62"/>
  <c r="T64" i="43"/>
  <c r="T65" i="43" s="1"/>
  <c r="T68" i="43" s="1"/>
  <c r="T73" i="43" s="1"/>
  <c r="U74" i="43" s="1"/>
  <c r="V71" i="62"/>
  <c r="T155" i="46"/>
  <c r="V75" i="62"/>
  <c r="T64" i="49"/>
  <c r="T65" i="49" s="1"/>
  <c r="T68" i="49" s="1"/>
  <c r="T139" i="49" s="1"/>
  <c r="V78" i="62"/>
  <c r="T155" i="45"/>
  <c r="V74" i="62"/>
  <c r="T64" i="40"/>
  <c r="T65" i="40" s="1"/>
  <c r="T68" i="40" s="1"/>
  <c r="T139" i="40" s="1"/>
  <c r="V72" i="62"/>
  <c r="T64" i="32"/>
  <c r="T65" i="32" s="1"/>
  <c r="T68" i="32" s="1"/>
  <c r="T139" i="32" s="1"/>
  <c r="V68" i="62"/>
  <c r="T42" i="56"/>
  <c r="T43" i="56" s="1"/>
  <c r="U41" i="56" s="1"/>
  <c r="T55" i="56"/>
  <c r="T56" i="56" s="1"/>
  <c r="T52" i="56" s="1"/>
  <c r="T37" i="56"/>
  <c r="T38" i="56" s="1"/>
  <c r="T59" i="56" s="1"/>
  <c r="T155" i="42"/>
  <c r="T155" i="44"/>
  <c r="T155" i="41"/>
  <c r="T155" i="47"/>
  <c r="T155" i="49"/>
  <c r="T155" i="43"/>
  <c r="T155" i="48"/>
  <c r="T64" i="46"/>
  <c r="T65" i="46" s="1"/>
  <c r="T68" i="46" s="1"/>
  <c r="T73" i="46" s="1"/>
  <c r="U74" i="46" s="1"/>
  <c r="T64" i="45"/>
  <c r="T65" i="45" s="1"/>
  <c r="T68" i="45" s="1"/>
  <c r="T139" i="45" s="1"/>
  <c r="T155" i="32"/>
  <c r="T64" i="1"/>
  <c r="T65" i="1" s="1"/>
  <c r="T68" i="1" s="1"/>
  <c r="T155" i="40"/>
  <c r="T49" i="56"/>
  <c r="U46" i="56"/>
  <c r="T73" i="49"/>
  <c r="U74" i="49" s="1"/>
  <c r="T73" i="44"/>
  <c r="U74" i="44" s="1"/>
  <c r="T139" i="44"/>
  <c r="T73" i="42"/>
  <c r="U74" i="42" s="1"/>
  <c r="T139" i="42"/>
  <c r="U109" i="1"/>
  <c r="U96" i="33"/>
  <c r="U104" i="33" s="1"/>
  <c r="T139" i="48"/>
  <c r="T73" i="40" l="1"/>
  <c r="U74" i="40" s="1"/>
  <c r="T139" i="43"/>
  <c r="T73" i="32"/>
  <c r="U74" i="32" s="1"/>
  <c r="T139" i="47"/>
  <c r="T73" i="41"/>
  <c r="U74" i="41" s="1"/>
  <c r="U278" i="51" s="1"/>
  <c r="V79" i="62"/>
  <c r="T60" i="56"/>
  <c r="T133" i="33" s="1"/>
  <c r="T84" i="43"/>
  <c r="T88" i="43" s="1"/>
  <c r="T84" i="44"/>
  <c r="T87" i="44" s="1"/>
  <c r="T84" i="47"/>
  <c r="T87" i="47" s="1"/>
  <c r="T73" i="45"/>
  <c r="U74" i="45" s="1"/>
  <c r="U283" i="51" s="1"/>
  <c r="T139" i="46"/>
  <c r="T84" i="42"/>
  <c r="T88" i="42" s="1"/>
  <c r="T43" i="33"/>
  <c r="T42" i="33" s="1"/>
  <c r="T84" i="32"/>
  <c r="T88" i="32" s="1"/>
  <c r="T84" i="48"/>
  <c r="T362" i="33" s="1"/>
  <c r="T46" i="33"/>
  <c r="T49" i="59" s="1"/>
  <c r="T139" i="1"/>
  <c r="T73" i="1"/>
  <c r="U74" i="1" s="1"/>
  <c r="U85" i="48"/>
  <c r="U286" i="51"/>
  <c r="U61" i="48"/>
  <c r="CL59" i="57" s="1"/>
  <c r="U61" i="32"/>
  <c r="CL50" i="57" s="1"/>
  <c r="U277" i="51"/>
  <c r="U85" i="32"/>
  <c r="U279" i="51"/>
  <c r="U85" i="42"/>
  <c r="U61" i="42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81" i="51"/>
  <c r="U85" i="40"/>
  <c r="U61" i="40"/>
  <c r="CL54" i="57" s="1"/>
  <c r="U284" i="51"/>
  <c r="U85" i="46"/>
  <c r="U61" i="46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47" i="59" l="1"/>
  <c r="V53" i="62"/>
  <c r="T355" i="33"/>
  <c r="T84" i="45"/>
  <c r="T88" i="45" s="1"/>
  <c r="T90" i="45" s="1"/>
  <c r="T87" i="43"/>
  <c r="T356" i="33"/>
  <c r="T361" i="33"/>
  <c r="T88" i="44"/>
  <c r="T130" i="44" s="1"/>
  <c r="T358" i="33"/>
  <c r="T88" i="47"/>
  <c r="T132" i="47" s="1"/>
  <c r="T133" i="47" s="1"/>
  <c r="T134" i="47" s="1"/>
  <c r="S79" i="47" s="1"/>
  <c r="T148" i="47" s="1"/>
  <c r="T332" i="33" s="1"/>
  <c r="T345" i="33" s="1"/>
  <c r="U85" i="45"/>
  <c r="U61" i="45"/>
  <c r="CL56" i="57" s="1"/>
  <c r="T87" i="48"/>
  <c r="T87" i="42"/>
  <c r="T40" i="33"/>
  <c r="T38" i="33"/>
  <c r="T44" i="33"/>
  <c r="T87" i="32"/>
  <c r="T353" i="33"/>
  <c r="T88" i="48"/>
  <c r="T90" i="48" s="1"/>
  <c r="U77" i="47"/>
  <c r="U128" i="47"/>
  <c r="U112" i="47"/>
  <c r="U78" i="47"/>
  <c r="U112" i="46"/>
  <c r="U128" i="46"/>
  <c r="U78" i="46"/>
  <c r="U77" i="46"/>
  <c r="U77" i="40"/>
  <c r="U78" i="40"/>
  <c r="U112" i="40"/>
  <c r="U128" i="40"/>
  <c r="U78" i="41"/>
  <c r="U112" i="41"/>
  <c r="U128" i="41"/>
  <c r="U77" i="41"/>
  <c r="T88" i="46"/>
  <c r="T360" i="33"/>
  <c r="T87" i="46"/>
  <c r="T88" i="41"/>
  <c r="T87" i="41"/>
  <c r="T354" i="33"/>
  <c r="T208" i="51"/>
  <c r="T224" i="51" s="1"/>
  <c r="S129" i="43"/>
  <c r="S131" i="43" s="1"/>
  <c r="S140" i="43" s="1"/>
  <c r="T90" i="43"/>
  <c r="T130" i="43"/>
  <c r="T399" i="33"/>
  <c r="T132" i="43"/>
  <c r="T133" i="43" s="1"/>
  <c r="T134" i="43" s="1"/>
  <c r="S79" i="43" s="1"/>
  <c r="T148" i="43" s="1"/>
  <c r="U128" i="48"/>
  <c r="U112" i="48"/>
  <c r="U77" i="48"/>
  <c r="U78" i="48"/>
  <c r="U61" i="1"/>
  <c r="CL49" i="57" s="1"/>
  <c r="U276" i="51"/>
  <c r="U288" i="51" s="1"/>
  <c r="U290" i="51" s="1"/>
  <c r="U85" i="1"/>
  <c r="U128" i="49"/>
  <c r="U77" i="49"/>
  <c r="U78" i="49"/>
  <c r="U112" i="49"/>
  <c r="U112" i="44"/>
  <c r="U77" i="44"/>
  <c r="U78" i="44"/>
  <c r="U128" i="44"/>
  <c r="T396" i="33"/>
  <c r="T90" i="32"/>
  <c r="T205" i="51"/>
  <c r="T221" i="51" s="1"/>
  <c r="T130" i="32"/>
  <c r="T132" i="32"/>
  <c r="T133" i="32" s="1"/>
  <c r="T134" i="32" s="1"/>
  <c r="S79" i="32" s="1"/>
  <c r="T148" i="32" s="1"/>
  <c r="S129" i="32"/>
  <c r="S131" i="32" s="1"/>
  <c r="S140" i="32" s="1"/>
  <c r="T88" i="49"/>
  <c r="T87" i="49"/>
  <c r="T363" i="33"/>
  <c r="T87" i="40"/>
  <c r="T357" i="33"/>
  <c r="T88" i="40"/>
  <c r="T62" i="56"/>
  <c r="T135" i="33" s="1"/>
  <c r="T134" i="33"/>
  <c r="T76" i="59" s="1"/>
  <c r="U78" i="43"/>
  <c r="U128" i="43"/>
  <c r="U77" i="43"/>
  <c r="U112" i="43"/>
  <c r="U77" i="42"/>
  <c r="U112" i="42"/>
  <c r="U128" i="42"/>
  <c r="U78" i="42"/>
  <c r="S129" i="42"/>
  <c r="S131" i="42" s="1"/>
  <c r="S140" i="42" s="1"/>
  <c r="T90" i="42"/>
  <c r="T130" i="42"/>
  <c r="T207" i="51"/>
  <c r="T223" i="51" s="1"/>
  <c r="T132" i="42"/>
  <c r="T133" i="42" s="1"/>
  <c r="T134" i="42" s="1"/>
  <c r="S79" i="42" s="1"/>
  <c r="T148" i="42" s="1"/>
  <c r="T326" i="33" s="1"/>
  <c r="T339" i="33" s="1"/>
  <c r="T398" i="33"/>
  <c r="U128" i="32"/>
  <c r="U112" i="32"/>
  <c r="U78" i="32"/>
  <c r="U77" i="32"/>
  <c r="T84" i="1"/>
  <c r="T132" i="45" l="1"/>
  <c r="T133" i="45" s="1"/>
  <c r="T134" i="45" s="1"/>
  <c r="S79" i="45" s="1"/>
  <c r="T148" i="45" s="1"/>
  <c r="T330" i="33" s="1"/>
  <c r="T343" i="33" s="1"/>
  <c r="S129" i="45"/>
  <c r="S131" i="45" s="1"/>
  <c r="S140" i="45" s="1"/>
  <c r="T211" i="51"/>
  <c r="T227" i="51" s="1"/>
  <c r="T210" i="51"/>
  <c r="T226" i="51" s="1"/>
  <c r="T402" i="33"/>
  <c r="T130" i="45"/>
  <c r="T87" i="45"/>
  <c r="T359" i="33"/>
  <c r="T130" i="47"/>
  <c r="T132" i="44"/>
  <c r="T133" i="44" s="1"/>
  <c r="T134" i="44" s="1"/>
  <c r="S79" i="44" s="1"/>
  <c r="T148" i="44" s="1"/>
  <c r="T329" i="33" s="1"/>
  <c r="T342" i="33" s="1"/>
  <c r="T401" i="33"/>
  <c r="U77" i="45"/>
  <c r="T90" i="44"/>
  <c r="T93" i="44" s="1"/>
  <c r="T94" i="44" s="1"/>
  <c r="V44" i="62" s="1"/>
  <c r="S129" i="44"/>
  <c r="S131" i="44" s="1"/>
  <c r="S140" i="44" s="1"/>
  <c r="T404" i="33"/>
  <c r="T90" i="47"/>
  <c r="T91" i="47" s="1"/>
  <c r="T213" i="51"/>
  <c r="T229" i="51" s="1"/>
  <c r="S129" i="47"/>
  <c r="S131" i="47" s="1"/>
  <c r="S140" i="47" s="1"/>
  <c r="CL61" i="57"/>
  <c r="U78" i="45"/>
  <c r="U49" i="33"/>
  <c r="U51" i="59" s="1"/>
  <c r="U112" i="45"/>
  <c r="U119" i="45" s="1"/>
  <c r="U128" i="45"/>
  <c r="U301" i="51"/>
  <c r="T214" i="51"/>
  <c r="T230" i="51" s="1"/>
  <c r="S129" i="48"/>
  <c r="S131" i="48" s="1"/>
  <c r="S140" i="48" s="1"/>
  <c r="T130" i="48"/>
  <c r="U293" i="51"/>
  <c r="T132" i="48"/>
  <c r="T133" i="48" s="1"/>
  <c r="T134" i="48" s="1"/>
  <c r="S79" i="48" s="1"/>
  <c r="T148" i="48" s="1"/>
  <c r="T333" i="33" s="1"/>
  <c r="T346" i="33" s="1"/>
  <c r="T405" i="33"/>
  <c r="U300" i="51"/>
  <c r="U299" i="51"/>
  <c r="U291" i="51"/>
  <c r="U294" i="51"/>
  <c r="U292" i="51"/>
  <c r="U295" i="51"/>
  <c r="U298" i="51"/>
  <c r="U297" i="51"/>
  <c r="U296" i="51"/>
  <c r="T352" i="33"/>
  <c r="T87" i="1"/>
  <c r="T48" i="33"/>
  <c r="T88" i="1"/>
  <c r="U119" i="32"/>
  <c r="U114" i="32"/>
  <c r="U103" i="32" s="1"/>
  <c r="W9" i="62" s="1"/>
  <c r="T93" i="42"/>
  <c r="T94" i="42" s="1"/>
  <c r="V41" i="62" s="1"/>
  <c r="T91" i="42"/>
  <c r="U119" i="43"/>
  <c r="U114" i="43"/>
  <c r="U103" i="43" s="1"/>
  <c r="W12" i="62" s="1"/>
  <c r="T90" i="40"/>
  <c r="T209" i="51"/>
  <c r="T225" i="51" s="1"/>
  <c r="T132" i="40"/>
  <c r="T133" i="40" s="1"/>
  <c r="T134" i="40" s="1"/>
  <c r="T130" i="40"/>
  <c r="T400" i="33"/>
  <c r="S129" i="40"/>
  <c r="S131" i="40" s="1"/>
  <c r="T93" i="32"/>
  <c r="T94" i="32" s="1"/>
  <c r="V39" i="62" s="1"/>
  <c r="T91" i="32"/>
  <c r="T91" i="45"/>
  <c r="T93" i="45"/>
  <c r="T94" i="45" s="1"/>
  <c r="V45" i="62" s="1"/>
  <c r="U114" i="44"/>
  <c r="U103" i="44" s="1"/>
  <c r="W14" i="62" s="1"/>
  <c r="U119" i="44"/>
  <c r="U128" i="1"/>
  <c r="U77" i="1"/>
  <c r="U39" i="33"/>
  <c r="W62" i="62" s="1"/>
  <c r="U78" i="1"/>
  <c r="U112" i="1"/>
  <c r="U114" i="48"/>
  <c r="U103" i="48" s="1"/>
  <c r="W18" i="62" s="1"/>
  <c r="U119" i="48"/>
  <c r="T327" i="33"/>
  <c r="T340" i="33" s="1"/>
  <c r="T90" i="41"/>
  <c r="T397" i="33"/>
  <c r="T130" i="41"/>
  <c r="S129" i="41"/>
  <c r="S131" i="41" s="1"/>
  <c r="S140" i="41" s="1"/>
  <c r="T206" i="51"/>
  <c r="T222" i="51" s="1"/>
  <c r="T132" i="41"/>
  <c r="T133" i="41" s="1"/>
  <c r="T134" i="41" s="1"/>
  <c r="S79" i="41" s="1"/>
  <c r="T148" i="41" s="1"/>
  <c r="U119" i="40"/>
  <c r="U114" i="40"/>
  <c r="U103" i="40" s="1"/>
  <c r="W13" i="62" s="1"/>
  <c r="U114" i="46"/>
  <c r="U103" i="46" s="1"/>
  <c r="W16" i="62" s="1"/>
  <c r="U119" i="46"/>
  <c r="U119" i="47"/>
  <c r="U114" i="47"/>
  <c r="U103" i="47" s="1"/>
  <c r="W17" i="62" s="1"/>
  <c r="U119" i="42"/>
  <c r="U114" i="42"/>
  <c r="U103" i="42" s="1"/>
  <c r="W11" i="62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 i="49"/>
  <c r="S131" i="49" s="1"/>
  <c r="S140" i="49" s="1"/>
  <c r="T130" i="49"/>
  <c r="T215" i="51"/>
  <c r="T231" i="51" s="1"/>
  <c r="T132" i="49"/>
  <c r="T133" i="49" s="1"/>
  <c r="T134" i="49" s="1"/>
  <c r="S79" i="49" s="1"/>
  <c r="T148" i="49" s="1"/>
  <c r="T334" i="33" s="1"/>
  <c r="T347" i="33" s="1"/>
  <c r="T91" i="48"/>
  <c r="T93" i="48"/>
  <c r="T94" i="48" s="1"/>
  <c r="V48" i="62" s="1"/>
  <c r="T324" i="33"/>
  <c r="T337" i="33" s="1"/>
  <c r="U114" i="49"/>
  <c r="U103" i="49" s="1"/>
  <c r="W19" i="62" s="1"/>
  <c r="U119" i="49"/>
  <c r="T93" i="43"/>
  <c r="T94" i="43" s="1"/>
  <c r="V42" i="62" s="1"/>
  <c r="T91" i="43"/>
  <c r="T403" i="33"/>
  <c r="T130" i="46"/>
  <c r="T212" i="51"/>
  <c r="T228" i="51" s="1"/>
  <c r="T90" i="46"/>
  <c r="T132" i="46"/>
  <c r="T133" i="46" s="1"/>
  <c r="T134" i="46" s="1"/>
  <c r="S79" i="46" s="1"/>
  <c r="T148" i="46" s="1"/>
  <c r="S129" i="46"/>
  <c r="S131" i="46" s="1"/>
  <c r="S140" i="46" s="1"/>
  <c r="U114" i="41"/>
  <c r="U103" i="41" s="1"/>
  <c r="W10" i="62" s="1"/>
  <c r="U119" i="41"/>
  <c r="T51" i="33" l="1"/>
  <c r="T52" i="59" s="1"/>
  <c r="T364" i="33"/>
  <c r="T91" i="44"/>
  <c r="T93" i="47"/>
  <c r="T94" i="47" s="1"/>
  <c r="V47" i="62" s="1"/>
  <c r="U114" i="45"/>
  <c r="U103" i="45" s="1"/>
  <c r="U304" i="51"/>
  <c r="U308" i="51" s="1"/>
  <c r="U102" i="46"/>
  <c r="U102" i="44"/>
  <c r="U71" i="44" s="1"/>
  <c r="U102" i="49"/>
  <c r="U71" i="49" s="1"/>
  <c r="U102" i="42"/>
  <c r="U71" i="42" s="1"/>
  <c r="U102" i="47"/>
  <c r="U71" i="47" s="1"/>
  <c r="U102" i="40"/>
  <c r="U102" i="48"/>
  <c r="U102" i="43"/>
  <c r="U71" i="43" s="1"/>
  <c r="U102" i="32"/>
  <c r="U71" i="32" s="1"/>
  <c r="U102" i="41"/>
  <c r="U71" i="41" s="1"/>
  <c r="U305" i="51"/>
  <c r="U309" i="51" s="1"/>
  <c r="U115" i="41"/>
  <c r="U256" i="33" s="1"/>
  <c r="T331" i="33"/>
  <c r="T344" i="33" s="1"/>
  <c r="U121" i="49"/>
  <c r="U124" i="49"/>
  <c r="T91" i="49"/>
  <c r="T93" i="49"/>
  <c r="T94" i="49" s="1"/>
  <c r="V49" i="62" s="1"/>
  <c r="U115" i="47"/>
  <c r="U263" i="33" s="1"/>
  <c r="U124" i="47"/>
  <c r="U121" i="47"/>
  <c r="U121" i="40"/>
  <c r="U124" i="40"/>
  <c r="T93" i="41"/>
  <c r="T94" i="41" s="1"/>
  <c r="V40" i="62" s="1"/>
  <c r="T91" i="41"/>
  <c r="U124" i="48"/>
  <c r="U121" i="48"/>
  <c r="U124" i="44"/>
  <c r="U121" i="44"/>
  <c r="U115" i="44"/>
  <c r="U260" i="33" s="1"/>
  <c r="S79" i="40"/>
  <c r="T148" i="40" s="1"/>
  <c r="T71" i="59"/>
  <c r="T93" i="40"/>
  <c r="T94" i="40" s="1"/>
  <c r="V43" i="62" s="1"/>
  <c r="T91" i="40"/>
  <c r="U115" i="32"/>
  <c r="U255" i="33" s="1"/>
  <c r="U121" i="32"/>
  <c r="U124" i="32"/>
  <c r="T87" i="33"/>
  <c r="T53" i="33"/>
  <c r="T54" i="59" s="1"/>
  <c r="T52" i="33"/>
  <c r="T53" i="59" s="1"/>
  <c r="T50" i="59"/>
  <c r="U121" i="45"/>
  <c r="U124" i="45"/>
  <c r="U121" i="41"/>
  <c r="U124" i="41"/>
  <c r="T91" i="46"/>
  <c r="T93" i="46"/>
  <c r="T94" i="46" s="1"/>
  <c r="V46" i="62" s="1"/>
  <c r="U115" i="49"/>
  <c r="U265" i="33" s="1"/>
  <c r="U115" i="42"/>
  <c r="U257" i="33" s="1"/>
  <c r="U121" i="42"/>
  <c r="U124" i="42"/>
  <c r="U121" i="46"/>
  <c r="U124" i="46"/>
  <c r="U115" i="46"/>
  <c r="U262" i="33" s="1"/>
  <c r="U115" i="40"/>
  <c r="U259" i="33" s="1"/>
  <c r="T325" i="33"/>
  <c r="T338" i="33" s="1"/>
  <c r="U115" i="48"/>
  <c r="U264" i="33" s="1"/>
  <c r="U119" i="1"/>
  <c r="U114" i="1"/>
  <c r="U103" i="1" s="1"/>
  <c r="W8" i="62" s="1"/>
  <c r="S140" i="40"/>
  <c r="S72" i="59"/>
  <c r="U115" i="43"/>
  <c r="U258" i="33" s="1"/>
  <c r="U124" i="43"/>
  <c r="U121" i="43"/>
  <c r="T204" i="51"/>
  <c r="T220" i="51" s="1"/>
  <c r="T90" i="1"/>
  <c r="T130" i="1"/>
  <c r="S129" i="1"/>
  <c r="T132" i="1"/>
  <c r="T133" i="1" s="1"/>
  <c r="T134" i="1" s="1"/>
  <c r="T395" i="33"/>
  <c r="U102" i="45" l="1"/>
  <c r="U71" i="45" s="1"/>
  <c r="W15" i="62"/>
  <c r="U115" i="45"/>
  <c r="U261" i="33" s="1"/>
  <c r="U306" i="51"/>
  <c r="U102" i="1"/>
  <c r="U310" i="51"/>
  <c r="U352" i="51" s="1"/>
  <c r="U70" i="42"/>
  <c r="U416" i="51"/>
  <c r="U70" i="49"/>
  <c r="U424" i="51"/>
  <c r="S79" i="1"/>
  <c r="T148" i="1" s="1"/>
  <c r="T323" i="33" s="1"/>
  <c r="T136" i="1"/>
  <c r="T69" i="59"/>
  <c r="U417" i="51"/>
  <c r="U70" i="43"/>
  <c r="U101" i="43"/>
  <c r="U213" i="33" s="1"/>
  <c r="U66" i="43"/>
  <c r="U67" i="43" s="1"/>
  <c r="U116" i="43"/>
  <c r="U288" i="33" s="1"/>
  <c r="U273" i="33" s="1"/>
  <c r="U124" i="1"/>
  <c r="U121" i="1"/>
  <c r="U124" i="33" s="1"/>
  <c r="U101" i="33" s="1"/>
  <c r="U163" i="33"/>
  <c r="U247" i="33" s="1"/>
  <c r="U86" i="46"/>
  <c r="U415" i="51"/>
  <c r="U70" i="41"/>
  <c r="U420" i="51"/>
  <c r="U70" i="45"/>
  <c r="U414" i="51"/>
  <c r="U70" i="32"/>
  <c r="U66" i="32"/>
  <c r="U67" i="32" s="1"/>
  <c r="U101" i="32"/>
  <c r="U210" i="33" s="1"/>
  <c r="U116" i="32"/>
  <c r="U285" i="33" s="1"/>
  <c r="U270" i="33" s="1"/>
  <c r="U101" i="44"/>
  <c r="U215" i="33" s="1"/>
  <c r="U66" i="44"/>
  <c r="U67" i="44" s="1"/>
  <c r="U116" i="44"/>
  <c r="U290" i="33" s="1"/>
  <c r="U275" i="33" s="1"/>
  <c r="U86" i="44"/>
  <c r="U161" i="33"/>
  <c r="U245" i="33" s="1"/>
  <c r="U160" i="33"/>
  <c r="U244" i="33" s="1"/>
  <c r="U86" i="40"/>
  <c r="U70" i="47"/>
  <c r="U422" i="51"/>
  <c r="U101" i="47"/>
  <c r="U218" i="33" s="1"/>
  <c r="U66" i="47"/>
  <c r="U67" i="47" s="1"/>
  <c r="U116" i="47"/>
  <c r="U293" i="33" s="1"/>
  <c r="U278" i="33" s="1"/>
  <c r="T409" i="33"/>
  <c r="T79" i="59" s="1"/>
  <c r="T408" i="33"/>
  <c r="T78" i="59" s="1"/>
  <c r="T411" i="33"/>
  <c r="T81" i="59" s="1"/>
  <c r="T410" i="33"/>
  <c r="T80" i="59" s="1"/>
  <c r="S131" i="1"/>
  <c r="S137" i="1"/>
  <c r="T93" i="1"/>
  <c r="T94" i="1" s="1"/>
  <c r="V38" i="62" s="1"/>
  <c r="V50" i="62" s="1"/>
  <c r="T91" i="1"/>
  <c r="U159" i="33"/>
  <c r="U243" i="33" s="1"/>
  <c r="U86" i="43"/>
  <c r="U115" i="1"/>
  <c r="U254" i="33" s="1"/>
  <c r="U101" i="48"/>
  <c r="U219" i="33" s="1"/>
  <c r="U66" i="48"/>
  <c r="U67" i="48" s="1"/>
  <c r="U116" i="48"/>
  <c r="U294" i="33" s="1"/>
  <c r="U279" i="33" s="1"/>
  <c r="U66" i="40"/>
  <c r="U67" i="40" s="1"/>
  <c r="U101" i="40"/>
  <c r="U214" i="33" s="1"/>
  <c r="U116" i="40"/>
  <c r="U289" i="33" s="1"/>
  <c r="U274" i="33" s="1"/>
  <c r="U66" i="46"/>
  <c r="U67" i="46" s="1"/>
  <c r="U101" i="46"/>
  <c r="U217" i="33" s="1"/>
  <c r="U116" i="46"/>
  <c r="U292" i="33" s="1"/>
  <c r="U277" i="33" s="1"/>
  <c r="U158" i="33"/>
  <c r="U242" i="33" s="1"/>
  <c r="U86" i="42"/>
  <c r="U101" i="42"/>
  <c r="U212" i="33" s="1"/>
  <c r="U66" i="42"/>
  <c r="U67" i="42" s="1"/>
  <c r="U116" i="42"/>
  <c r="U287" i="33" s="1"/>
  <c r="U272" i="33" s="1"/>
  <c r="U66" i="49"/>
  <c r="U67" i="49" s="1"/>
  <c r="U101" i="49"/>
  <c r="U220" i="33" s="1"/>
  <c r="U116" i="49"/>
  <c r="U295" i="33" s="1"/>
  <c r="U280" i="33" s="1"/>
  <c r="U86" i="41"/>
  <c r="U157" i="33"/>
  <c r="U241" i="33" s="1"/>
  <c r="U86" i="45"/>
  <c r="U162" i="33"/>
  <c r="U246" i="33" s="1"/>
  <c r="U86" i="32"/>
  <c r="U156" i="33"/>
  <c r="U240" i="33" s="1"/>
  <c r="T328" i="33"/>
  <c r="T341" i="33" s="1"/>
  <c r="U419" i="51"/>
  <c r="U70" i="44"/>
  <c r="U165" i="33"/>
  <c r="U249" i="33" s="1"/>
  <c r="U86" i="48"/>
  <c r="U86" i="47"/>
  <c r="U164" i="33"/>
  <c r="U248" i="33" s="1"/>
  <c r="U86" i="49"/>
  <c r="U166" i="33"/>
  <c r="U250" i="33" s="1"/>
  <c r="U66" i="41"/>
  <c r="U67" i="41" s="1"/>
  <c r="U101" i="41"/>
  <c r="U211" i="33" s="1"/>
  <c r="U116" i="41"/>
  <c r="U286" i="33" s="1"/>
  <c r="U271" i="33" s="1"/>
  <c r="U101" i="45"/>
  <c r="U216" i="33" s="1"/>
  <c r="U66" i="45"/>
  <c r="U67" i="45" s="1"/>
  <c r="U116" i="45"/>
  <c r="U291" i="33" s="1"/>
  <c r="U71" i="46"/>
  <c r="U71" i="48"/>
  <c r="U71" i="40"/>
  <c r="U276" i="33" l="1"/>
  <c r="U353" i="51"/>
  <c r="U227" i="33"/>
  <c r="U346" i="51"/>
  <c r="U350" i="51"/>
  <c r="U351" i="51"/>
  <c r="U344" i="51"/>
  <c r="U349" i="51"/>
  <c r="U232" i="33"/>
  <c r="U355" i="51"/>
  <c r="U354" i="51"/>
  <c r="U345" i="51"/>
  <c r="U347" i="51"/>
  <c r="U348" i="51"/>
  <c r="U229" i="33"/>
  <c r="U231" i="33"/>
  <c r="U226" i="33"/>
  <c r="U70" i="40"/>
  <c r="U418" i="51"/>
  <c r="U70" i="46"/>
  <c r="U421" i="51"/>
  <c r="U66" i="1"/>
  <c r="U67" i="1" s="1"/>
  <c r="U45" i="33" s="1"/>
  <c r="U101" i="1"/>
  <c r="U209" i="33" s="1"/>
  <c r="U116" i="1"/>
  <c r="U284" i="33" s="1"/>
  <c r="U296" i="33" s="1"/>
  <c r="U155" i="33"/>
  <c r="U86" i="1"/>
  <c r="T366" i="33"/>
  <c r="T336" i="33"/>
  <c r="U235" i="33"/>
  <c r="U230" i="33"/>
  <c r="U225" i="33"/>
  <c r="U423" i="51"/>
  <c r="U70" i="48"/>
  <c r="S70" i="59"/>
  <c r="S140" i="1"/>
  <c r="U234" i="33"/>
  <c r="U233" i="33"/>
  <c r="U71" i="1"/>
  <c r="U228" i="33"/>
  <c r="U269" i="33" l="1"/>
  <c r="U281" i="33" s="1"/>
  <c r="U48" i="59"/>
  <c r="U413" i="51"/>
  <c r="U425" i="51" s="1"/>
  <c r="U56" i="33"/>
  <c r="U70" i="1"/>
  <c r="U5" i="59" s="1"/>
  <c r="S9" i="59"/>
  <c r="T376" i="33"/>
  <c r="U184" i="33"/>
  <c r="U167" i="33"/>
  <c r="U239" i="33"/>
  <c r="U251" i="33" s="1"/>
  <c r="U224" i="33"/>
  <c r="U236" i="33" s="1"/>
  <c r="U55" i="59" l="1"/>
  <c r="U55" i="33"/>
  <c r="V59" i="33"/>
  <c r="U186" i="33"/>
  <c r="U185" i="33"/>
  <c r="U114" i="33" s="1"/>
  <c r="U113" i="33"/>
  <c r="U119" i="33" s="1"/>
  <c r="U56" i="59"/>
  <c r="U57" i="33"/>
  <c r="U57" i="59" s="1"/>
  <c r="U64" i="33"/>
  <c r="U61" i="59" l="1"/>
  <c r="U65" i="33"/>
  <c r="V84" i="33" s="1"/>
  <c r="V60" i="33"/>
  <c r="W61" i="33"/>
  <c r="U71" i="33"/>
  <c r="X62" i="33" l="1"/>
  <c r="X60" i="59" s="1"/>
  <c r="W59" i="59"/>
  <c r="U63" i="59"/>
  <c r="U70" i="33"/>
  <c r="W56" i="62" s="1"/>
  <c r="V58" i="59"/>
  <c r="V4" i="56"/>
  <c r="V9" i="55"/>
  <c r="V91" i="33"/>
  <c r="V107" i="40" l="1"/>
  <c r="V106" i="40" s="1"/>
  <c r="V109" i="40" s="1"/>
  <c r="V107" i="42"/>
  <c r="V106" i="42" s="1"/>
  <c r="V109" i="42" s="1"/>
  <c r="V107" i="49"/>
  <c r="V106" i="49" s="1"/>
  <c r="V109" i="49" s="1"/>
  <c r="V107" i="48"/>
  <c r="V106" i="48" s="1"/>
  <c r="V109" i="48" s="1"/>
  <c r="V8" i="55"/>
  <c r="V107" i="44"/>
  <c r="V106" i="44" s="1"/>
  <c r="V109" i="44" s="1"/>
  <c r="V107" i="32"/>
  <c r="V106" i="32" s="1"/>
  <c r="V109" i="32" s="1"/>
  <c r="V107" i="46"/>
  <c r="V106" i="46" s="1"/>
  <c r="V109" i="46" s="1"/>
  <c r="V107" i="47"/>
  <c r="V106" i="47" s="1"/>
  <c r="V109" i="47" s="1"/>
  <c r="V107" i="41"/>
  <c r="V106" i="41" s="1"/>
  <c r="V109" i="41" s="1"/>
  <c r="V107" i="45"/>
  <c r="V106" i="45" s="1"/>
  <c r="V109" i="45" s="1"/>
  <c r="V107" i="43"/>
  <c r="V106" i="43" s="1"/>
  <c r="V109" i="43" s="1"/>
  <c r="V107" i="1"/>
  <c r="U3" i="56"/>
  <c r="U81" i="49"/>
  <c r="U62" i="49" s="1"/>
  <c r="U63" i="49" s="1"/>
  <c r="W78" i="62" s="1"/>
  <c r="U81" i="47"/>
  <c r="U62" i="47" s="1"/>
  <c r="U63" i="47" s="1"/>
  <c r="W76" i="62" s="1"/>
  <c r="U81" i="42"/>
  <c r="U62" i="42" s="1"/>
  <c r="U63" i="42" s="1"/>
  <c r="W70" i="62" s="1"/>
  <c r="U62" i="59"/>
  <c r="U81" i="32"/>
  <c r="U62" i="32" s="1"/>
  <c r="U63" i="32" s="1"/>
  <c r="W68" i="62" s="1"/>
  <c r="U81" i="1"/>
  <c r="U62" i="1" s="1"/>
  <c r="U63" i="1" s="1"/>
  <c r="W67" i="62" s="1"/>
  <c r="U81" i="43"/>
  <c r="U62" i="43" s="1"/>
  <c r="U63" i="43" s="1"/>
  <c r="W71" i="62" s="1"/>
  <c r="U81" i="46"/>
  <c r="U62" i="46" s="1"/>
  <c r="U63" i="46" s="1"/>
  <c r="W75" i="62" s="1"/>
  <c r="U369" i="33"/>
  <c r="U375" i="33" s="1"/>
  <c r="U81" i="45"/>
  <c r="U62" i="45" s="1"/>
  <c r="U63" i="45" s="1"/>
  <c r="W74" i="62" s="1"/>
  <c r="U81" i="48"/>
  <c r="U62" i="48" s="1"/>
  <c r="U63" i="48" s="1"/>
  <c r="W77" i="62" s="1"/>
  <c r="U81" i="44"/>
  <c r="U62" i="44" s="1"/>
  <c r="U63" i="44" s="1"/>
  <c r="W73" i="62" s="1"/>
  <c r="U81" i="40"/>
  <c r="U62" i="40" s="1"/>
  <c r="U63" i="40" s="1"/>
  <c r="W72" i="62" s="1"/>
  <c r="U81" i="41"/>
  <c r="U62" i="41" s="1"/>
  <c r="U63" i="41" s="1"/>
  <c r="W69" i="62" s="1"/>
  <c r="V72" i="33"/>
  <c r="W79" i="62" l="1"/>
  <c r="U155" i="40"/>
  <c r="U64" i="40"/>
  <c r="U65" i="40" s="1"/>
  <c r="U68" i="40" s="1"/>
  <c r="U64" i="48"/>
  <c r="U65" i="48" s="1"/>
  <c r="U68" i="48" s="1"/>
  <c r="U155" i="48"/>
  <c r="U155" i="43"/>
  <c r="U64" i="43"/>
  <c r="U65" i="43" s="1"/>
  <c r="U68" i="43" s="1"/>
  <c r="U64" i="32"/>
  <c r="U65" i="32" s="1"/>
  <c r="U68" i="32" s="1"/>
  <c r="U155" i="32"/>
  <c r="U64" i="42"/>
  <c r="U65" i="42" s="1"/>
  <c r="U68" i="42" s="1"/>
  <c r="U155" i="42"/>
  <c r="U64" i="49"/>
  <c r="U65" i="49" s="1"/>
  <c r="U68" i="49" s="1"/>
  <c r="U155" i="49"/>
  <c r="V97" i="33"/>
  <c r="V106" i="1"/>
  <c r="V90" i="33"/>
  <c r="V83" i="33"/>
  <c r="V64" i="59"/>
  <c r="U155" i="41"/>
  <c r="U64" i="41"/>
  <c r="U65" i="41" s="1"/>
  <c r="U68" i="41" s="1"/>
  <c r="U64" i="44"/>
  <c r="U65" i="44" s="1"/>
  <c r="U68" i="44" s="1"/>
  <c r="U155" i="44"/>
  <c r="U64" i="45"/>
  <c r="U65" i="45" s="1"/>
  <c r="U68" i="45" s="1"/>
  <c r="U155" i="45"/>
  <c r="U155" i="46"/>
  <c r="U64" i="46"/>
  <c r="U65" i="46" s="1"/>
  <c r="U68" i="46" s="1"/>
  <c r="U64" i="1"/>
  <c r="U65" i="1" s="1"/>
  <c r="U155" i="1"/>
  <c r="U64" i="47"/>
  <c r="U65" i="47" s="1"/>
  <c r="U68" i="47" s="1"/>
  <c r="U155" i="47"/>
  <c r="U47" i="56"/>
  <c r="U37" i="56"/>
  <c r="U38" i="56" s="1"/>
  <c r="U55" i="56"/>
  <c r="U56" i="56" s="1"/>
  <c r="U52" i="56" s="1"/>
  <c r="U42" i="56"/>
  <c r="U43" i="56" s="1"/>
  <c r="V41" i="56" s="1"/>
  <c r="U49" i="56" l="1"/>
  <c r="V46" i="56"/>
  <c r="U139" i="47"/>
  <c r="U73" i="47"/>
  <c r="V74" i="47" s="1"/>
  <c r="U43" i="33"/>
  <c r="U68" i="1"/>
  <c r="U139" i="45"/>
  <c r="U73" i="45"/>
  <c r="V74" i="45" s="1"/>
  <c r="U73" i="44"/>
  <c r="V74" i="44" s="1"/>
  <c r="U139" i="44"/>
  <c r="U73" i="49"/>
  <c r="V74" i="49" s="1"/>
  <c r="U139" i="49"/>
  <c r="U73" i="42"/>
  <c r="V74" i="42" s="1"/>
  <c r="U139" i="42"/>
  <c r="U139" i="32"/>
  <c r="U73" i="32"/>
  <c r="V74" i="32" s="1"/>
  <c r="U73" i="48"/>
  <c r="V74" i="48" s="1"/>
  <c r="U139" i="48"/>
  <c r="U60" i="56"/>
  <c r="U133" i="33" s="1"/>
  <c r="U59" i="56"/>
  <c r="U73" i="46"/>
  <c r="V74" i="46" s="1"/>
  <c r="U139" i="46"/>
  <c r="U139" i="41"/>
  <c r="U73" i="41"/>
  <c r="V74" i="41" s="1"/>
  <c r="V109" i="1"/>
  <c r="V96" i="33"/>
  <c r="V104" i="33" s="1"/>
  <c r="U73" i="43"/>
  <c r="V74" i="43" s="1"/>
  <c r="U139" i="43"/>
  <c r="U73" i="40"/>
  <c r="V74" i="40" s="1"/>
  <c r="U139" i="40"/>
  <c r="U84" i="44" l="1"/>
  <c r="U88" i="44" s="1"/>
  <c r="U84" i="49"/>
  <c r="U363" i="33" s="1"/>
  <c r="U84" i="48"/>
  <c r="U88" i="48" s="1"/>
  <c r="U84" i="42"/>
  <c r="U355" i="33" s="1"/>
  <c r="U84" i="46"/>
  <c r="U360" i="33" s="1"/>
  <c r="U84" i="45"/>
  <c r="U87" i="45" s="1"/>
  <c r="U84" i="40"/>
  <c r="U87" i="40" s="1"/>
  <c r="U84" i="43"/>
  <c r="U88" i="43" s="1"/>
  <c r="U84" i="32"/>
  <c r="U87" i="32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 i="48"/>
  <c r="CM59" i="57" s="1"/>
  <c r="V85" i="32"/>
  <c r="V277" i="51"/>
  <c r="V61" i="32"/>
  <c r="CM50" i="57" s="1"/>
  <c r="V61" i="42"/>
  <c r="CM52" i="57" s="1"/>
  <c r="V85" i="42"/>
  <c r="V279" i="51"/>
  <c r="V282" i="51"/>
  <c r="V85" i="44"/>
  <c r="V61" i="44"/>
  <c r="CM55" i="57" s="1"/>
  <c r="V283" i="51"/>
  <c r="V61" i="45"/>
  <c r="CM56" i="57" s="1"/>
  <c r="V85" i="45"/>
  <c r="U73" i="1"/>
  <c r="V74" i="1" s="1"/>
  <c r="U139" i="1"/>
  <c r="U46" i="33"/>
  <c r="U49" i="59" s="1"/>
  <c r="U48" i="56"/>
  <c r="U84" i="41"/>
  <c r="V280" i="51"/>
  <c r="V61" i="43"/>
  <c r="CM53" i="57" s="1"/>
  <c r="V85" i="43"/>
  <c r="V85" i="41"/>
  <c r="V61" i="41"/>
  <c r="CM51" i="57" s="1"/>
  <c r="V278" i="51"/>
  <c r="V85" i="46"/>
  <c r="V61" i="46"/>
  <c r="CM57" i="57" s="1"/>
  <c r="V284" i="51"/>
  <c r="V61" i="49"/>
  <c r="CM60" i="57" s="1"/>
  <c r="V287" i="51"/>
  <c r="V85" i="49"/>
  <c r="U38" i="33"/>
  <c r="U40" i="33"/>
  <c r="U42" i="33"/>
  <c r="U44" i="33"/>
  <c r="V61" i="47"/>
  <c r="CM58" i="57" s="1"/>
  <c r="V285" i="51"/>
  <c r="V85" i="47"/>
  <c r="U47" i="59" l="1"/>
  <c r="W53" i="62"/>
  <c r="U88" i="40"/>
  <c r="U130" i="40" s="1"/>
  <c r="U87" i="44"/>
  <c r="U358" i="33"/>
  <c r="U87" i="49"/>
  <c r="U87" i="48"/>
  <c r="U88" i="49"/>
  <c r="T129" i="49" s="1"/>
  <c r="T131" i="49" s="1"/>
  <c r="T140" i="49" s="1"/>
  <c r="U362" i="33"/>
  <c r="U87" i="42"/>
  <c r="U87" i="47"/>
  <c r="U88" i="42"/>
  <c r="U132" i="42" s="1"/>
  <c r="U133" i="42" s="1"/>
  <c r="U134" i="42" s="1"/>
  <c r="T79" i="42" s="1"/>
  <c r="U148" i="42" s="1"/>
  <c r="U87" i="46"/>
  <c r="U88" i="46"/>
  <c r="U90" i="46" s="1"/>
  <c r="U359" i="33"/>
  <c r="U87" i="43"/>
  <c r="U88" i="45"/>
  <c r="U90" i="45" s="1"/>
  <c r="U88" i="47"/>
  <c r="U404" i="33" s="1"/>
  <c r="U353" i="33"/>
  <c r="U357" i="33"/>
  <c r="U356" i="33"/>
  <c r="U88" i="32"/>
  <c r="U90" i="32" s="1"/>
  <c r="V112" i="43"/>
  <c r="V128" i="43"/>
  <c r="V78" i="43"/>
  <c r="V77" i="43"/>
  <c r="T129" i="43"/>
  <c r="T131" i="43" s="1"/>
  <c r="T140" i="43" s="1"/>
  <c r="U399" i="33"/>
  <c r="U90" i="43"/>
  <c r="U130" i="43"/>
  <c r="U208" i="51"/>
  <c r="U224" i="51" s="1"/>
  <c r="U132" i="43"/>
  <c r="U133" i="43" s="1"/>
  <c r="U134" i="43" s="1"/>
  <c r="T79" i="43" s="1"/>
  <c r="U148" i="43" s="1"/>
  <c r="V85" i="1"/>
  <c r="V49" i="33" s="1"/>
  <c r="V51" i="59" s="1"/>
  <c r="V276" i="51"/>
  <c r="V288" i="51" s="1"/>
  <c r="V290" i="51" s="1"/>
  <c r="V61" i="1"/>
  <c r="CM49" i="57" s="1"/>
  <c r="CM61" i="57" s="1"/>
  <c r="V128" i="45"/>
  <c r="V77" i="45"/>
  <c r="V78" i="45"/>
  <c r="V112" i="45"/>
  <c r="V78" i="44"/>
  <c r="V128" i="44"/>
  <c r="V112" i="44"/>
  <c r="V77" i="44"/>
  <c r="V112" i="42"/>
  <c r="V128" i="42"/>
  <c r="V77" i="42"/>
  <c r="V78" i="42"/>
  <c r="V77" i="32"/>
  <c r="V112" i="32"/>
  <c r="V78" i="32"/>
  <c r="V128" i="32"/>
  <c r="V128" i="40"/>
  <c r="V77" i="40"/>
  <c r="V78" i="40"/>
  <c r="V112" i="40"/>
  <c r="V77" i="47"/>
  <c r="V112" i="47"/>
  <c r="V78" i="47"/>
  <c r="V128" i="47"/>
  <c r="V78" i="49"/>
  <c r="V128" i="49"/>
  <c r="V77" i="49"/>
  <c r="V112" i="49"/>
  <c r="V112" i="46"/>
  <c r="V77" i="46"/>
  <c r="V78" i="46"/>
  <c r="V128" i="46"/>
  <c r="V77" i="41"/>
  <c r="V78" i="41"/>
  <c r="V128" i="41"/>
  <c r="V112" i="41"/>
  <c r="U354" i="33"/>
  <c r="U87" i="41"/>
  <c r="U88" i="41"/>
  <c r="T129" i="44"/>
  <c r="T131" i="44" s="1"/>
  <c r="T140" i="44" s="1"/>
  <c r="U130" i="44"/>
  <c r="U401" i="33"/>
  <c r="U132" i="44"/>
  <c r="U133" i="44" s="1"/>
  <c r="U134" i="44" s="1"/>
  <c r="T79" i="44" s="1"/>
  <c r="U148" i="44" s="1"/>
  <c r="U90" i="44"/>
  <c r="U210" i="51"/>
  <c r="U226" i="51" s="1"/>
  <c r="V78" i="48"/>
  <c r="V112" i="48"/>
  <c r="V77" i="48"/>
  <c r="V128" i="48"/>
  <c r="U405" i="33"/>
  <c r="T129" i="48"/>
  <c r="T131" i="48" s="1"/>
  <c r="T140" i="48" s="1"/>
  <c r="U90" i="48"/>
  <c r="U130" i="48"/>
  <c r="U214" i="51"/>
  <c r="U230" i="51" s="1"/>
  <c r="U132" i="48"/>
  <c r="U133" i="48" s="1"/>
  <c r="U134" i="48" s="1"/>
  <c r="T79" i="48" s="1"/>
  <c r="U148" i="48" s="1"/>
  <c r="U134" i="33"/>
  <c r="U76" i="59" s="1"/>
  <c r="U62" i="56"/>
  <c r="U135" i="33" s="1"/>
  <c r="U84" i="1"/>
  <c r="U132" i="40" l="1"/>
  <c r="U133" i="40" s="1"/>
  <c r="U134" i="40" s="1"/>
  <c r="U71" i="59" s="1"/>
  <c r="V299" i="51"/>
  <c r="U90" i="40"/>
  <c r="U91" i="40" s="1"/>
  <c r="U209" i="51"/>
  <c r="U225" i="51" s="1"/>
  <c r="U400" i="33"/>
  <c r="T129" i="40"/>
  <c r="T131" i="40" s="1"/>
  <c r="T140" i="40" s="1"/>
  <c r="U406" i="33"/>
  <c r="T129" i="45"/>
  <c r="T131" i="45" s="1"/>
  <c r="T140" i="45" s="1"/>
  <c r="U215" i="51"/>
  <c r="U231" i="51" s="1"/>
  <c r="U130" i="47"/>
  <c r="U90" i="49"/>
  <c r="U93" i="49" s="1"/>
  <c r="U94" i="49" s="1"/>
  <c r="W49" i="62" s="1"/>
  <c r="U130" i="49"/>
  <c r="U132" i="49"/>
  <c r="U133" i="49" s="1"/>
  <c r="U134" i="49" s="1"/>
  <c r="T79" i="49" s="1"/>
  <c r="U148" i="49" s="1"/>
  <c r="B151" i="49" s="1"/>
  <c r="U90" i="42"/>
  <c r="U91" i="42" s="1"/>
  <c r="U207" i="51"/>
  <c r="U223" i="51" s="1"/>
  <c r="U398" i="33"/>
  <c r="U130" i="42"/>
  <c r="T129" i="42"/>
  <c r="T131" i="42" s="1"/>
  <c r="T140" i="42" s="1"/>
  <c r="U403" i="33"/>
  <c r="U212" i="51"/>
  <c r="U228" i="51" s="1"/>
  <c r="T129" i="46"/>
  <c r="T131" i="46" s="1"/>
  <c r="T140" i="46" s="1"/>
  <c r="U132" i="46"/>
  <c r="U133" i="46" s="1"/>
  <c r="U134" i="46" s="1"/>
  <c r="T79" i="46" s="1"/>
  <c r="U148" i="46" s="1"/>
  <c r="U331" i="33" s="1"/>
  <c r="U344" i="33" s="1"/>
  <c r="U130" i="46"/>
  <c r="U132" i="47"/>
  <c r="U133" i="47" s="1"/>
  <c r="U134" i="47" s="1"/>
  <c r="T79" i="47" s="1"/>
  <c r="U148" i="47" s="1"/>
  <c r="U332" i="33" s="1"/>
  <c r="U345" i="33" s="1"/>
  <c r="U205" i="51"/>
  <c r="U221" i="51" s="1"/>
  <c r="U213" i="51"/>
  <c r="U229" i="51" s="1"/>
  <c r="T129" i="32"/>
  <c r="T131" i="32" s="1"/>
  <c r="T140" i="32" s="1"/>
  <c r="T129" i="47"/>
  <c r="T131" i="47" s="1"/>
  <c r="T140" i="47" s="1"/>
  <c r="U90" i="47"/>
  <c r="U91" i="47" s="1"/>
  <c r="U132" i="45"/>
  <c r="U133" i="45" s="1"/>
  <c r="U134" i="45" s="1"/>
  <c r="T79" i="45" s="1"/>
  <c r="U148" i="45" s="1"/>
  <c r="B151" i="45" s="1"/>
  <c r="U402" i="33"/>
  <c r="U211" i="51"/>
  <c r="U227" i="51" s="1"/>
  <c r="U130" i="45"/>
  <c r="V295" i="51"/>
  <c r="U396" i="33"/>
  <c r="V296" i="51"/>
  <c r="V291" i="51"/>
  <c r="U130" i="32"/>
  <c r="U132" i="32"/>
  <c r="U133" i="32" s="1"/>
  <c r="U134" i="32" s="1"/>
  <c r="T79" i="32" s="1"/>
  <c r="U148" i="32" s="1"/>
  <c r="B151" i="32" s="1"/>
  <c r="V298" i="51"/>
  <c r="V300" i="51"/>
  <c r="V297" i="51"/>
  <c r="V294" i="51"/>
  <c r="V293" i="51"/>
  <c r="V292" i="51"/>
  <c r="V301" i="51"/>
  <c r="U87" i="1"/>
  <c r="U51" i="33" s="1"/>
  <c r="U52" i="59" s="1"/>
  <c r="U88" i="1"/>
  <c r="U48" i="33"/>
  <c r="U352" i="33"/>
  <c r="U364" i="33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i="33" s="1"/>
  <c r="U91" i="44"/>
  <c r="U93" i="44"/>
  <c r="U94" i="44" s="1"/>
  <c r="W44" i="62" s="1"/>
  <c r="V119" i="41"/>
  <c r="V114" i="41"/>
  <c r="V103" i="41" s="1"/>
  <c r="X10" i="62" s="1"/>
  <c r="U93" i="46"/>
  <c r="U94" i="46" s="1"/>
  <c r="W46" i="62" s="1"/>
  <c r="U91" i="46"/>
  <c r="V119" i="49"/>
  <c r="V114" i="49"/>
  <c r="V103" i="49" s="1"/>
  <c r="X19" i="62" s="1"/>
  <c r="V119" i="47"/>
  <c r="V114" i="47"/>
  <c r="V103" i="47" s="1"/>
  <c r="X17" i="62" s="1"/>
  <c r="V114" i="40"/>
  <c r="V103" i="40" s="1"/>
  <c r="X13" i="62" s="1"/>
  <c r="V119" i="40"/>
  <c r="V114" i="32"/>
  <c r="V103" i="32" s="1"/>
  <c r="X9" i="62" s="1"/>
  <c r="V119" i="32"/>
  <c r="V119" i="42"/>
  <c r="V114" i="42"/>
  <c r="V103" i="42" s="1"/>
  <c r="X11" i="62" s="1"/>
  <c r="V119" i="45"/>
  <c r="V114" i="45"/>
  <c r="V103" i="45" s="1"/>
  <c r="X15" i="62" s="1"/>
  <c r="U327" i="33"/>
  <c r="U340" i="33" s="1"/>
  <c r="B151" i="43"/>
  <c r="V119" i="43"/>
  <c r="V114" i="43"/>
  <c r="V103" i="43" s="1"/>
  <c r="X12" i="62" s="1"/>
  <c r="U93" i="48"/>
  <c r="U94" i="48" s="1"/>
  <c r="W48" i="62" s="1"/>
  <c r="U91" i="48"/>
  <c r="V119" i="48"/>
  <c r="V114" i="48"/>
  <c r="V103" i="48" s="1"/>
  <c r="X18" i="62" s="1"/>
  <c r="B151" i="42"/>
  <c r="U326" i="33"/>
  <c r="U339" i="33" s="1"/>
  <c r="U329" i="33"/>
  <c r="U342" i="33" s="1"/>
  <c r="B151" i="44"/>
  <c r="U130" i="41"/>
  <c r="U132" i="41"/>
  <c r="U133" i="41" s="1"/>
  <c r="U134" i="41" s="1"/>
  <c r="T79" i="41" s="1"/>
  <c r="U148" i="41" s="1"/>
  <c r="U206" i="51"/>
  <c r="U222" i="51" s="1"/>
  <c r="U90" i="41"/>
  <c r="T129" i="41"/>
  <c r="T131" i="41" s="1"/>
  <c r="T140" i="41" s="1"/>
  <c r="U397" i="33"/>
  <c r="V119" i="46"/>
  <c r="V114" i="46"/>
  <c r="V103" i="46" s="1"/>
  <c r="X16" i="62" s="1"/>
  <c r="U91" i="32"/>
  <c r="U93" i="32"/>
  <c r="U94" i="32" s="1"/>
  <c r="W39" i="62" s="1"/>
  <c r="V114" i="44"/>
  <c r="V103" i="44" s="1"/>
  <c r="X14" i="62" s="1"/>
  <c r="V119" i="44"/>
  <c r="V77" i="1"/>
  <c r="V78" i="1"/>
  <c r="V112" i="1"/>
  <c r="V128" i="1"/>
  <c r="V39" i="33"/>
  <c r="X62" i="62" s="1"/>
  <c r="U91" i="43"/>
  <c r="U93" i="43"/>
  <c r="U94" i="43" s="1"/>
  <c r="W42" i="62" s="1"/>
  <c r="U93" i="45"/>
  <c r="U94" i="45" s="1"/>
  <c r="W45" i="62" s="1"/>
  <c r="U91" i="45"/>
  <c r="U93" i="40" l="1"/>
  <c r="U94" i="40" s="1"/>
  <c r="W43" i="62" s="1"/>
  <c r="T72" i="59"/>
  <c r="U93" i="42"/>
  <c r="U94" i="42" s="1"/>
  <c r="W41" i="62" s="1"/>
  <c r="T79" i="40"/>
  <c r="U148" i="40" s="1"/>
  <c r="B151" i="40" s="1"/>
  <c r="U91" i="49"/>
  <c r="U334" i="33"/>
  <c r="U347" i="33" s="1"/>
  <c r="U330" i="33"/>
  <c r="U343" i="33" s="1"/>
  <c r="B151" i="47"/>
  <c r="B151" i="46"/>
  <c r="U324" i="33"/>
  <c r="U337" i="33" s="1"/>
  <c r="U93" i="47"/>
  <c r="U94" i="47" s="1"/>
  <c r="W47" i="62" s="1"/>
  <c r="V305" i="51"/>
  <c r="V309" i="51" s="1"/>
  <c r="V102" i="44"/>
  <c r="V102" i="45"/>
  <c r="V71" i="45" s="1"/>
  <c r="V102" i="42"/>
  <c r="V71" i="42" s="1"/>
  <c r="V102" i="47"/>
  <c r="V71" i="47" s="1"/>
  <c r="V102" i="49"/>
  <c r="V102" i="46"/>
  <c r="V71" i="46" s="1"/>
  <c r="V102" i="48"/>
  <c r="V71" i="48" s="1"/>
  <c r="V102" i="43"/>
  <c r="V71" i="43" s="1"/>
  <c r="V102" i="40"/>
  <c r="V71" i="40" s="1"/>
  <c r="V102" i="32"/>
  <c r="V304" i="51"/>
  <c r="V102" i="41"/>
  <c r="V71" i="41" s="1"/>
  <c r="V115" i="46"/>
  <c r="V262" i="33" s="1"/>
  <c r="V124" i="46"/>
  <c r="V121" i="46"/>
  <c r="V115" i="48"/>
  <c r="V264" i="33" s="1"/>
  <c r="V115" i="43"/>
  <c r="V258" i="33" s="1"/>
  <c r="V124" i="43"/>
  <c r="V121" i="43"/>
  <c r="V115" i="45"/>
  <c r="V261" i="33" s="1"/>
  <c r="V115" i="42"/>
  <c r="V257" i="33" s="1"/>
  <c r="V121" i="42"/>
  <c r="V124" i="42"/>
  <c r="V124" i="40"/>
  <c r="V121" i="40"/>
  <c r="V115" i="40"/>
  <c r="V259" i="33" s="1"/>
  <c r="V115" i="47"/>
  <c r="V263" i="33" s="1"/>
  <c r="V121" i="49"/>
  <c r="V124" i="49"/>
  <c r="U50" i="59"/>
  <c r="U53" i="33"/>
  <c r="U54" i="59" s="1"/>
  <c r="U87" i="33"/>
  <c r="U52" i="33"/>
  <c r="U53" i="59" s="1"/>
  <c r="V119" i="1"/>
  <c r="V114" i="1"/>
  <c r="V103" i="1" s="1"/>
  <c r="X8" i="62" s="1"/>
  <c r="V121" i="44"/>
  <c r="V124" i="44"/>
  <c r="V115" i="44"/>
  <c r="V260" i="33" s="1"/>
  <c r="U91" i="41"/>
  <c r="U93" i="41"/>
  <c r="U94" i="41" s="1"/>
  <c r="W40" i="62" s="1"/>
  <c r="U325" i="33"/>
  <c r="U338" i="33" s="1"/>
  <c r="B151" i="41"/>
  <c r="V124" i="48"/>
  <c r="V121" i="48"/>
  <c r="V124" i="45"/>
  <c r="V121" i="45"/>
  <c r="V124" i="32"/>
  <c r="V121" i="32"/>
  <c r="V115" i="32"/>
  <c r="V255" i="33" s="1"/>
  <c r="V121" i="47"/>
  <c r="V124" i="47"/>
  <c r="V115" i="49"/>
  <c r="V265" i="33" s="1"/>
  <c r="V115" i="41"/>
  <c r="V256" i="33" s="1"/>
  <c r="V121" i="41"/>
  <c r="V124" i="41"/>
  <c r="U204" i="51"/>
  <c r="U220" i="51" s="1"/>
  <c r="U395" i="33"/>
  <c r="U90" i="1"/>
  <c r="T129" i="1"/>
  <c r="U130" i="1"/>
  <c r="U132" i="1"/>
  <c r="U133" i="1" s="1"/>
  <c r="U134" i="1" s="1"/>
  <c r="U328" i="33" l="1"/>
  <c r="U341" i="33" s="1"/>
  <c r="V306" i="51"/>
  <c r="V308" i="51"/>
  <c r="V310" i="51" s="1"/>
  <c r="V353" i="51" s="1"/>
  <c r="V102" i="1"/>
  <c r="V71" i="1" s="1"/>
  <c r="V70" i="40"/>
  <c r="V418" i="51"/>
  <c r="V70" i="42"/>
  <c r="V416" i="51"/>
  <c r="V421" i="51"/>
  <c r="V70" i="46"/>
  <c r="U91" i="1"/>
  <c r="U93" i="1"/>
  <c r="U94" i="1" s="1"/>
  <c r="W38" i="62" s="1"/>
  <c r="W50" i="62" s="1"/>
  <c r="V86" i="41"/>
  <c r="V157" i="33"/>
  <c r="V241" i="33" s="1"/>
  <c r="V101" i="41"/>
  <c r="V211" i="33" s="1"/>
  <c r="V66" i="41"/>
  <c r="V67" i="41" s="1"/>
  <c r="V116" i="41"/>
  <c r="V286" i="33" s="1"/>
  <c r="V271" i="33" s="1"/>
  <c r="V66" i="49"/>
  <c r="V67" i="49" s="1"/>
  <c r="V101" i="49"/>
  <c r="V220" i="33" s="1"/>
  <c r="V116" i="49"/>
  <c r="V295" i="33" s="1"/>
  <c r="V280" i="33" s="1"/>
  <c r="V86" i="47"/>
  <c r="V164" i="33"/>
  <c r="V248" i="33" s="1"/>
  <c r="V70" i="45"/>
  <c r="V420" i="51"/>
  <c r="V86" i="45"/>
  <c r="V162" i="33"/>
  <c r="V246" i="33" s="1"/>
  <c r="V70" i="48"/>
  <c r="V423" i="51"/>
  <c r="V66" i="44"/>
  <c r="V67" i="44" s="1"/>
  <c r="V101" i="44"/>
  <c r="V215" i="33" s="1"/>
  <c r="V116" i="44"/>
  <c r="V290" i="33" s="1"/>
  <c r="V275" i="33" s="1"/>
  <c r="V86" i="49"/>
  <c r="V166" i="33"/>
  <c r="V250" i="33" s="1"/>
  <c r="V417" i="51"/>
  <c r="V70" i="43"/>
  <c r="V66" i="43"/>
  <c r="V67" i="43" s="1"/>
  <c r="V101" i="43"/>
  <c r="V213" i="33" s="1"/>
  <c r="V116" i="43"/>
  <c r="V288" i="33" s="1"/>
  <c r="V273" i="33" s="1"/>
  <c r="V66" i="48"/>
  <c r="V67" i="48" s="1"/>
  <c r="V101" i="48"/>
  <c r="V219" i="33" s="1"/>
  <c r="V116" i="48"/>
  <c r="V294" i="33" s="1"/>
  <c r="V279" i="33" s="1"/>
  <c r="V86" i="46"/>
  <c r="V163" i="33"/>
  <c r="V247" i="33" s="1"/>
  <c r="V71" i="44"/>
  <c r="U136" i="1"/>
  <c r="U69" i="59"/>
  <c r="T79" i="1"/>
  <c r="U148" i="1" s="1"/>
  <c r="T137" i="1"/>
  <c r="T131" i="1"/>
  <c r="U411" i="33"/>
  <c r="U81" i="59" s="1"/>
  <c r="U409" i="33"/>
  <c r="U79" i="59" s="1"/>
  <c r="U408" i="33"/>
  <c r="U78" i="59" s="1"/>
  <c r="U410" i="33"/>
  <c r="U80" i="59" s="1"/>
  <c r="V70" i="41"/>
  <c r="V415" i="51"/>
  <c r="V422" i="51"/>
  <c r="V70" i="47"/>
  <c r="V101" i="32"/>
  <c r="V210" i="33" s="1"/>
  <c r="V66" i="32"/>
  <c r="V67" i="32" s="1"/>
  <c r="V116" i="32"/>
  <c r="V285" i="33" s="1"/>
  <c r="V270" i="33" s="1"/>
  <c r="V156" i="33"/>
  <c r="V240" i="33" s="1"/>
  <c r="V86" i="32"/>
  <c r="V165" i="33"/>
  <c r="V249" i="33" s="1"/>
  <c r="V86" i="48"/>
  <c r="V161" i="33"/>
  <c r="V245" i="33" s="1"/>
  <c r="V86" i="44"/>
  <c r="V115" i="1"/>
  <c r="V254" i="33" s="1"/>
  <c r="V121" i="1"/>
  <c r="V124" i="33" s="1"/>
  <c r="V101" i="33" s="1"/>
  <c r="V124" i="1"/>
  <c r="V66" i="47"/>
  <c r="V67" i="47" s="1"/>
  <c r="V101" i="47"/>
  <c r="V218" i="33" s="1"/>
  <c r="V116" i="47"/>
  <c r="V293" i="33" s="1"/>
  <c r="V278" i="33" s="1"/>
  <c r="V66" i="40"/>
  <c r="V67" i="40" s="1"/>
  <c r="V101" i="40"/>
  <c r="V214" i="33" s="1"/>
  <c r="V116" i="40"/>
  <c r="V289" i="33" s="1"/>
  <c r="V274" i="33" s="1"/>
  <c r="V86" i="40"/>
  <c r="V160" i="33"/>
  <c r="V244" i="33" s="1"/>
  <c r="V158" i="33"/>
  <c r="V242" i="33" s="1"/>
  <c r="V86" i="42"/>
  <c r="V66" i="42"/>
  <c r="V67" i="42" s="1"/>
  <c r="V101" i="42"/>
  <c r="V212" i="33" s="1"/>
  <c r="V116" i="42"/>
  <c r="V287" i="33" s="1"/>
  <c r="V272" i="33" s="1"/>
  <c r="V101" i="45"/>
  <c r="V216" i="33" s="1"/>
  <c r="V66" i="45"/>
  <c r="V67" i="45" s="1"/>
  <c r="V116" i="45"/>
  <c r="V291" i="33" s="1"/>
  <c r="V276" i="33" s="1"/>
  <c r="V159" i="33"/>
  <c r="V243" i="33" s="1"/>
  <c r="V86" i="43"/>
  <c r="V101" i="46"/>
  <c r="V217" i="33" s="1"/>
  <c r="V66" i="46"/>
  <c r="V67" i="46" s="1"/>
  <c r="V116" i="46"/>
  <c r="V292" i="33" s="1"/>
  <c r="V277" i="33" s="1"/>
  <c r="V71" i="32"/>
  <c r="V71" i="49"/>
  <c r="V355" i="51" l="1"/>
  <c r="V348" i="51"/>
  <c r="V351" i="51"/>
  <c r="V352" i="51"/>
  <c r="V350" i="51"/>
  <c r="V354" i="51"/>
  <c r="V346" i="51"/>
  <c r="V349" i="51"/>
  <c r="V344" i="51"/>
  <c r="V345" i="51"/>
  <c r="V347" i="51"/>
  <c r="V231" i="33"/>
  <c r="V233" i="33"/>
  <c r="V232" i="33"/>
  <c r="V225" i="33"/>
  <c r="V227" i="33"/>
  <c r="V70" i="49"/>
  <c r="V424" i="51"/>
  <c r="V414" i="51"/>
  <c r="V70" i="32"/>
  <c r="V86" i="1"/>
  <c r="V155" i="33"/>
  <c r="T70" i="59"/>
  <c r="T140" i="1"/>
  <c r="B151" i="1"/>
  <c r="U323" i="33"/>
  <c r="V70" i="44"/>
  <c r="V419" i="51"/>
  <c r="V228" i="33"/>
  <c r="V235" i="33"/>
  <c r="V226" i="33"/>
  <c r="V56" i="33"/>
  <c r="V413" i="51"/>
  <c r="V70" i="1"/>
  <c r="V66" i="1"/>
  <c r="V67" i="1" s="1"/>
  <c r="V45" i="33" s="1"/>
  <c r="V101" i="1"/>
  <c r="V209" i="33" s="1"/>
  <c r="V116" i="1"/>
  <c r="V284" i="33" s="1"/>
  <c r="V296" i="33" s="1"/>
  <c r="V229" i="33"/>
  <c r="V234" i="33"/>
  <c r="V230" i="33"/>
  <c r="V224" i="33" l="1"/>
  <c r="V236" i="33" s="1"/>
  <c r="V425" i="51"/>
  <c r="V5" i="59"/>
  <c r="V55" i="59" s="1"/>
  <c r="V269" i="33"/>
  <c r="V281" i="33" s="1"/>
  <c r="V57" i="33"/>
  <c r="V57" i="59" s="1"/>
  <c r="V56" i="59"/>
  <c r="V64" i="33"/>
  <c r="V48" i="59"/>
  <c r="U366" i="33"/>
  <c r="U336" i="33"/>
  <c r="V239" i="33"/>
  <c r="V251" i="33" s="1"/>
  <c r="V184" i="33"/>
  <c r="V167" i="33"/>
  <c r="W59" i="33" l="1"/>
  <c r="W60" i="33" s="1"/>
  <c r="V55" i="33"/>
  <c r="T9" i="59"/>
  <c r="U376" i="33"/>
  <c r="V186" i="33"/>
  <c r="V113" i="33"/>
  <c r="V119" i="33" s="1"/>
  <c r="V185" i="33"/>
  <c r="V114" i="33" s="1"/>
  <c r="V61" i="59"/>
  <c r="V65" i="33"/>
  <c r="W84" i="33" s="1"/>
  <c r="X61" i="33" l="1"/>
  <c r="X59" i="59" s="1"/>
  <c r="V71" i="33"/>
  <c r="V63" i="59" s="1"/>
  <c r="W9" i="55"/>
  <c r="W91" i="33"/>
  <c r="W58" i="59"/>
  <c r="W4" i="56"/>
  <c r="Y62" i="33" l="1"/>
  <c r="Y60" i="59" s="1"/>
  <c r="V70" i="33"/>
  <c r="W107" i="45"/>
  <c r="W106" i="45" s="1"/>
  <c r="W109" i="45" s="1"/>
  <c r="W107" i="47"/>
  <c r="W106" i="47" s="1"/>
  <c r="W109" i="47" s="1"/>
  <c r="W107" i="43"/>
  <c r="W106" i="43" s="1"/>
  <c r="W109" i="43" s="1"/>
  <c r="W107" i="48"/>
  <c r="W106" i="48" s="1"/>
  <c r="W109" i="48" s="1"/>
  <c r="W107" i="1"/>
  <c r="W107" i="32"/>
  <c r="W106" i="32" s="1"/>
  <c r="W109" i="32" s="1"/>
  <c r="W107" i="41"/>
  <c r="W106" i="41" s="1"/>
  <c r="W109" i="41" s="1"/>
  <c r="W107" i="42"/>
  <c r="W106" i="42" s="1"/>
  <c r="W109" i="42" s="1"/>
  <c r="W107" i="49"/>
  <c r="W106" i="49" s="1"/>
  <c r="W109" i="49" s="1"/>
  <c r="W107" i="40"/>
  <c r="W106" i="40" s="1"/>
  <c r="W109" i="40" s="1"/>
  <c r="W107" i="46"/>
  <c r="W106" i="46" s="1"/>
  <c r="W109" i="46" s="1"/>
  <c r="W8" i="55"/>
  <c r="W107" i="44"/>
  <c r="W106" i="44" s="1"/>
  <c r="W109" i="44" s="1"/>
  <c r="V81" i="48" l="1"/>
  <c r="V62" i="48" s="1"/>
  <c r="V63" i="48" s="1"/>
  <c r="X56" i="62"/>
  <c r="V62" i="59"/>
  <c r="V81" i="41"/>
  <c r="V62" i="41" s="1"/>
  <c r="V63" i="41" s="1"/>
  <c r="V81" i="46"/>
  <c r="V62" i="46" s="1"/>
  <c r="V63" i="46" s="1"/>
  <c r="V81" i="44"/>
  <c r="V62" i="44" s="1"/>
  <c r="V63" i="44" s="1"/>
  <c r="V81" i="49"/>
  <c r="V62" i="49" s="1"/>
  <c r="V63" i="49" s="1"/>
  <c r="V81" i="1"/>
  <c r="V62" i="1" s="1"/>
  <c r="V63" i="1" s="1"/>
  <c r="V81" i="47"/>
  <c r="V62" i="47" s="1"/>
  <c r="V63" i="47" s="1"/>
  <c r="V369" i="33"/>
  <c r="V375" i="33" s="1"/>
  <c r="W72" i="33"/>
  <c r="W64" i="59" s="1"/>
  <c r="V81" i="32"/>
  <c r="V62" i="32" s="1"/>
  <c r="V63" i="32" s="1"/>
  <c r="V81" i="42"/>
  <c r="V62" i="42" s="1"/>
  <c r="V63" i="42" s="1"/>
  <c r="V3" i="56"/>
  <c r="V47" i="56" s="1"/>
  <c r="V81" i="45"/>
  <c r="V62" i="45" s="1"/>
  <c r="V63" i="45" s="1"/>
  <c r="V81" i="43"/>
  <c r="V62" i="43" s="1"/>
  <c r="V63" i="43" s="1"/>
  <c r="V81" i="40"/>
  <c r="V62" i="40" s="1"/>
  <c r="V63" i="40" s="1"/>
  <c r="W97" i="33"/>
  <c r="W106" i="1"/>
  <c r="W90" i="33"/>
  <c r="W83" i="33"/>
  <c r="V155" i="49" l="1"/>
  <c r="X78" i="62"/>
  <c r="V64" i="44"/>
  <c r="V65" i="44" s="1"/>
  <c r="V68" i="44" s="1"/>
  <c r="V139" i="44" s="1"/>
  <c r="X73" i="62"/>
  <c r="V64" i="43"/>
  <c r="V65" i="43" s="1"/>
  <c r="V68" i="43" s="1"/>
  <c r="V73" i="43" s="1"/>
  <c r="W74" i="43" s="1"/>
  <c r="X71" i="62"/>
  <c r="V155" i="46"/>
  <c r="X75" i="62"/>
  <c r="V155" i="1"/>
  <c r="X67" i="62"/>
  <c r="V155" i="41"/>
  <c r="X69" i="62"/>
  <c r="V155" i="32"/>
  <c r="X68" i="62"/>
  <c r="V64" i="42"/>
  <c r="V65" i="42" s="1"/>
  <c r="V68" i="42" s="1"/>
  <c r="V73" i="42" s="1"/>
  <c r="W74" i="42" s="1"/>
  <c r="X70" i="62"/>
  <c r="V64" i="45"/>
  <c r="V65" i="45" s="1"/>
  <c r="V68" i="45" s="1"/>
  <c r="X74" i="62"/>
  <c r="V64" i="40"/>
  <c r="V65" i="40" s="1"/>
  <c r="V68" i="40" s="1"/>
  <c r="V73" i="40" s="1"/>
  <c r="W74" i="40" s="1"/>
  <c r="X72" i="62"/>
  <c r="V155" i="47"/>
  <c r="X76" i="62"/>
  <c r="V64" i="48"/>
  <c r="V65" i="48" s="1"/>
  <c r="V68" i="48" s="1"/>
  <c r="V73" i="48" s="1"/>
  <c r="W74" i="48" s="1"/>
  <c r="X77" i="62"/>
  <c r="V155" i="48"/>
  <c r="V64" i="49"/>
  <c r="V65" i="49" s="1"/>
  <c r="V68" i="49" s="1"/>
  <c r="V139" i="49" s="1"/>
  <c r="V64" i="32"/>
  <c r="V65" i="32" s="1"/>
  <c r="V68" i="32" s="1"/>
  <c r="V73" i="32" s="1"/>
  <c r="W74" i="32" s="1"/>
  <c r="V64" i="41"/>
  <c r="V65" i="41" s="1"/>
  <c r="V68" i="41" s="1"/>
  <c r="V139" i="41" s="1"/>
  <c r="V55" i="56"/>
  <c r="V56" i="56" s="1"/>
  <c r="V52" i="56" s="1"/>
  <c r="V155" i="42"/>
  <c r="V64" i="47"/>
  <c r="V65" i="47" s="1"/>
  <c r="V68" i="47" s="1"/>
  <c r="V73" i="47" s="1"/>
  <c r="W74" i="47" s="1"/>
  <c r="V64" i="46"/>
  <c r="V65" i="46" s="1"/>
  <c r="V68" i="46" s="1"/>
  <c r="V139" i="46" s="1"/>
  <c r="V155" i="43"/>
  <c r="V155" i="44"/>
  <c r="V64" i="1"/>
  <c r="V65" i="1" s="1"/>
  <c r="V68" i="1" s="1"/>
  <c r="V42" i="56"/>
  <c r="V43" i="56" s="1"/>
  <c r="W41" i="56" s="1"/>
  <c r="V155" i="40"/>
  <c r="V155" i="45"/>
  <c r="V37" i="56"/>
  <c r="V38" i="56" s="1"/>
  <c r="V59" i="56" s="1"/>
  <c r="V73" i="44"/>
  <c r="W74" i="44" s="1"/>
  <c r="V139" i="45"/>
  <c r="V73" i="45"/>
  <c r="W74" i="45" s="1"/>
  <c r="W46" i="56"/>
  <c r="V49" i="56"/>
  <c r="W109" i="1"/>
  <c r="W96" i="33"/>
  <c r="W104" i="33" s="1"/>
  <c r="V139" i="40" l="1"/>
  <c r="V139" i="43"/>
  <c r="V139" i="42"/>
  <c r="V139" i="48"/>
  <c r="X79" i="62"/>
  <c r="V73" i="49"/>
  <c r="W74" i="49" s="1"/>
  <c r="W61" i="49" s="1"/>
  <c r="CN60" i="57" s="1"/>
  <c r="V139" i="32"/>
  <c r="V84" i="44"/>
  <c r="V87" i="44" s="1"/>
  <c r="V73" i="41"/>
  <c r="W74" i="41" s="1"/>
  <c r="W85" i="41" s="1"/>
  <c r="V139" i="47"/>
  <c r="V73" i="46"/>
  <c r="W74" i="46" s="1"/>
  <c r="W284" i="51" s="1"/>
  <c r="V84" i="42"/>
  <c r="V355" i="33" s="1"/>
  <c r="V84" i="40"/>
  <c r="V88" i="40" s="1"/>
  <c r="V84" i="43"/>
  <c r="V87" i="43" s="1"/>
  <c r="V43" i="33"/>
  <c r="V38" i="33" s="1"/>
  <c r="V84" i="32"/>
  <c r="V88" i="32" s="1"/>
  <c r="V60" i="56"/>
  <c r="V133" i="33" s="1"/>
  <c r="V84" i="45"/>
  <c r="V87" i="45" s="1"/>
  <c r="V84" i="48"/>
  <c r="V88" i="48" s="1"/>
  <c r="V84" i="47"/>
  <c r="V88" i="47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 i="51"/>
  <c r="W85" i="40"/>
  <c r="W61" i="40"/>
  <c r="CN54" i="57" s="1"/>
  <c r="W286" i="51"/>
  <c r="W61" i="48"/>
  <c r="CN59" i="57" s="1"/>
  <c r="W85" i="48"/>
  <c r="V139" i="1"/>
  <c r="V73" i="1"/>
  <c r="W74" i="1" s="1"/>
  <c r="V46" i="33"/>
  <c r="V49" i="59" s="1"/>
  <c r="W287" i="51" l="1"/>
  <c r="W61" i="46"/>
  <c r="CN57" i="57" s="1"/>
  <c r="W85" i="49"/>
  <c r="V84" i="49"/>
  <c r="V363" i="33" s="1"/>
  <c r="V84" i="41"/>
  <c r="V354" i="33" s="1"/>
  <c r="V88" i="44"/>
  <c r="V90" i="44" s="1"/>
  <c r="V358" i="33"/>
  <c r="W278" i="51"/>
  <c r="W61" i="41"/>
  <c r="CN51" i="57" s="1"/>
  <c r="V87" i="42"/>
  <c r="V84" i="46"/>
  <c r="V87" i="46" s="1"/>
  <c r="W85" i="46"/>
  <c r="V353" i="33"/>
  <c r="V88" i="42"/>
  <c r="V207" i="51" s="1"/>
  <c r="V223" i="51" s="1"/>
  <c r="V87" i="40"/>
  <c r="V87" i="47"/>
  <c r="V356" i="33"/>
  <c r="V357" i="33"/>
  <c r="V87" i="32"/>
  <c r="V88" i="43"/>
  <c r="V130" i="43" s="1"/>
  <c r="V44" i="33"/>
  <c r="V40" i="33"/>
  <c r="V42" i="33"/>
  <c r="V88" i="45"/>
  <c r="V130" i="45" s="1"/>
  <c r="V84" i="1"/>
  <c r="V362" i="33"/>
  <c r="V87" i="48"/>
  <c r="V361" i="33"/>
  <c r="V359" i="33"/>
  <c r="V90" i="47"/>
  <c r="V130" i="47"/>
  <c r="V404" i="33"/>
  <c r="U129" i="47"/>
  <c r="U131" i="47" s="1"/>
  <c r="U140" i="47" s="1"/>
  <c r="B144" i="47" s="1"/>
  <c r="V132" i="47"/>
  <c r="V133" i="47" s="1"/>
  <c r="V134" i="47" s="1"/>
  <c r="U79" i="47" s="1"/>
  <c r="V148" i="47" s="1"/>
  <c r="V332" i="33" s="1"/>
  <c r="V345" i="33" s="1"/>
  <c r="V213" i="51"/>
  <c r="V229" i="51" s="1"/>
  <c r="W276" i="51"/>
  <c r="W85" i="1"/>
  <c r="W61" i="1"/>
  <c r="CN49" i="57" s="1"/>
  <c r="W78" i="42"/>
  <c r="W128" i="42"/>
  <c r="W112" i="42"/>
  <c r="W77" i="42"/>
  <c r="V405" i="33"/>
  <c r="U129" i="48"/>
  <c r="U131" i="48" s="1"/>
  <c r="U140" i="48" s="1"/>
  <c r="B144" i="48" s="1"/>
  <c r="V130" i="48"/>
  <c r="V90" i="48"/>
  <c r="V132" i="48"/>
  <c r="V133" i="48" s="1"/>
  <c r="V134" i="48" s="1"/>
  <c r="U79" i="48" s="1"/>
  <c r="V148" i="48" s="1"/>
  <c r="V333" i="33" s="1"/>
  <c r="V346" i="33" s="1"/>
  <c r="V214" i="51"/>
  <c r="V230" i="51" s="1"/>
  <c r="W112" i="32"/>
  <c r="W128" i="32"/>
  <c r="W77" i="32"/>
  <c r="W78" i="32"/>
  <c r="U129" i="32"/>
  <c r="U131" i="32" s="1"/>
  <c r="U140" i="32" s="1"/>
  <c r="B144" i="32" s="1"/>
  <c r="V90" i="32"/>
  <c r="V396" i="33"/>
  <c r="V205" i="51"/>
  <c r="V221" i="51" s="1"/>
  <c r="V130" i="32"/>
  <c r="V132" i="32"/>
  <c r="V133" i="32" s="1"/>
  <c r="V134" i="32" s="1"/>
  <c r="U79" i="32" s="1"/>
  <c r="V148" i="32" s="1"/>
  <c r="V324" i="33" s="1"/>
  <c r="V337" i="33" s="1"/>
  <c r="W77" i="49"/>
  <c r="W128" i="49"/>
  <c r="W78" i="49"/>
  <c r="W112" i="49"/>
  <c r="W77" i="48"/>
  <c r="W78" i="48"/>
  <c r="W128" i="48"/>
  <c r="W112" i="48"/>
  <c r="W77" i="40"/>
  <c r="W78" i="40"/>
  <c r="W128" i="40"/>
  <c r="W112" i="40"/>
  <c r="V132" i="40"/>
  <c r="V133" i="40" s="1"/>
  <c r="V134" i="40" s="1"/>
  <c r="V400" i="33"/>
  <c r="V209" i="51"/>
  <c r="V225" i="51" s="1"/>
  <c r="U129" i="40"/>
  <c r="U131" i="40" s="1"/>
  <c r="V90" i="40"/>
  <c r="V130" i="40"/>
  <c r="W112" i="45"/>
  <c r="W128" i="45"/>
  <c r="W77" i="45"/>
  <c r="W78" i="45"/>
  <c r="V62" i="56"/>
  <c r="V135" i="33" s="1"/>
  <c r="V134" i="33"/>
  <c r="V76" i="59" s="1"/>
  <c r="W77" i="44"/>
  <c r="W78" i="44"/>
  <c r="W128" i="44"/>
  <c r="W112" i="44"/>
  <c r="W78" i="47"/>
  <c r="W77" i="47"/>
  <c r="W128" i="47"/>
  <c r="W112" i="47"/>
  <c r="W78" i="43"/>
  <c r="W112" i="43"/>
  <c r="W128" i="43"/>
  <c r="W77" i="43"/>
  <c r="V47" i="59" l="1"/>
  <c r="X53" i="62"/>
  <c r="V87" i="49"/>
  <c r="W128" i="46"/>
  <c r="W77" i="46"/>
  <c r="W78" i="46"/>
  <c r="W112" i="46"/>
  <c r="W114" i="46" s="1"/>
  <c r="W103" i="46" s="1"/>
  <c r="Y16" i="62" s="1"/>
  <c r="V88" i="49"/>
  <c r="V215" i="51" s="1"/>
  <c r="V231" i="51" s="1"/>
  <c r="V401" i="33"/>
  <c r="CN61" i="57"/>
  <c r="V48" i="33"/>
  <c r="V87" i="33" s="1"/>
  <c r="V87" i="41"/>
  <c r="V88" i="41"/>
  <c r="V130" i="44"/>
  <c r="V210" i="51"/>
  <c r="V226" i="51" s="1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W128" i="41"/>
  <c r="W78" i="41"/>
  <c r="W288" i="51"/>
  <c r="W290" i="51" s="1"/>
  <c r="W77" i="41"/>
  <c r="W112" i="41"/>
  <c r="W114" i="41" s="1"/>
  <c r="W103" i="41" s="1"/>
  <c r="Y10" i="62" s="1"/>
  <c r="V352" i="33"/>
  <c r="V360" i="33"/>
  <c r="V398" i="33"/>
  <c r="W49" i="33"/>
  <c r="W51" i="59" s="1"/>
  <c r="V88" i="46"/>
  <c r="V90" i="46" s="1"/>
  <c r="V132" i="42"/>
  <c r="V133" i="42" s="1"/>
  <c r="V134" i="42" s="1"/>
  <c r="U79" i="42" s="1"/>
  <c r="V148" i="42" s="1"/>
  <c r="V326" i="33" s="1"/>
  <c r="V339" i="33" s="1"/>
  <c r="V90" i="42"/>
  <c r="V91" i="42" s="1"/>
  <c r="V130" i="42"/>
  <c r="U129" i="42"/>
  <c r="U131" i="42" s="1"/>
  <c r="U140" i="42" s="1"/>
  <c r="B144" i="42" s="1"/>
  <c r="U129" i="43"/>
  <c r="U131" i="43" s="1"/>
  <c r="U140" i="43" s="1"/>
  <c r="B144" i="43" s="1"/>
  <c r="V132" i="43"/>
  <c r="V133" i="43" s="1"/>
  <c r="V134" i="43" s="1"/>
  <c r="U79" i="43" s="1"/>
  <c r="V148" i="43" s="1"/>
  <c r="V327" i="33" s="1"/>
  <c r="V340" i="33" s="1"/>
  <c r="V208" i="51"/>
  <c r="V224" i="51" s="1"/>
  <c r="V90" i="43"/>
  <c r="V91" i="43" s="1"/>
  <c r="V399" i="33"/>
  <c r="V90" i="45"/>
  <c r="V93" i="45" s="1"/>
  <c r="V94" i="45" s="1"/>
  <c r="X45" i="62" s="1"/>
  <c r="V132" i="45"/>
  <c r="V133" i="45" s="1"/>
  <c r="V134" i="45" s="1"/>
  <c r="U79" i="45" s="1"/>
  <c r="V148" i="45" s="1"/>
  <c r="V330" i="33" s="1"/>
  <c r="V343" i="33" s="1"/>
  <c r="V402" i="33"/>
  <c r="U129" i="45"/>
  <c r="U131" i="45" s="1"/>
  <c r="U140" i="45" s="1"/>
  <c r="B144" i="45" s="1"/>
  <c r="V211" i="51"/>
  <c r="V227" i="51" s="1"/>
  <c r="V88" i="1"/>
  <c r="V204" i="51" s="1"/>
  <c r="V220" i="51" s="1"/>
  <c r="V87" i="1"/>
  <c r="W114" i="43"/>
  <c r="W103" i="43" s="1"/>
  <c r="Y12" i="62" s="1"/>
  <c r="W119" i="43"/>
  <c r="W114" i="44"/>
  <c r="W103" i="44" s="1"/>
  <c r="Y14" i="62" s="1"/>
  <c r="W119" i="44"/>
  <c r="W119" i="45"/>
  <c r="W114" i="45"/>
  <c r="W103" i="45" s="1"/>
  <c r="Y15" i="62" s="1"/>
  <c r="V93" i="40"/>
  <c r="V94" i="40" s="1"/>
  <c r="X43" i="62" s="1"/>
  <c r="V91" i="40"/>
  <c r="U79" i="40"/>
  <c r="V148" i="40" s="1"/>
  <c r="V328" i="33" s="1"/>
  <c r="V341" i="33" s="1"/>
  <c r="V71" i="59"/>
  <c r="W119" i="48"/>
  <c r="W114" i="48"/>
  <c r="W103" i="48" s="1"/>
  <c r="Y18" i="62" s="1"/>
  <c r="V91" i="32"/>
  <c r="V93" i="32"/>
  <c r="V94" i="32" s="1"/>
  <c r="X39" i="62" s="1"/>
  <c r="W114" i="32"/>
  <c r="W103" i="32" s="1"/>
  <c r="Y9" i="62" s="1"/>
  <c r="W119" i="32"/>
  <c r="W114" i="42"/>
  <c r="W103" i="42" s="1"/>
  <c r="Y11" i="62" s="1"/>
  <c r="W119" i="42"/>
  <c r="W114" i="47"/>
  <c r="W103" i="47" s="1"/>
  <c r="Y17" i="62" s="1"/>
  <c r="W119" i="47"/>
  <c r="V91" i="44"/>
  <c r="V93" i="44"/>
  <c r="V94" i="44" s="1"/>
  <c r="X44" i="62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 i="40"/>
  <c r="W103" i="40" s="1"/>
  <c r="Y13" i="62" s="1"/>
  <c r="W119" i="40"/>
  <c r="W114" i="49"/>
  <c r="W103" i="49" s="1"/>
  <c r="Y19" i="62" s="1"/>
  <c r="W119" i="49"/>
  <c r="V93" i="48"/>
  <c r="V94" i="48" s="1"/>
  <c r="X48" i="62" s="1"/>
  <c r="V91" i="48"/>
  <c r="W128" i="1"/>
  <c r="W78" i="1"/>
  <c r="W77" i="1"/>
  <c r="W112" i="1"/>
  <c r="W39" i="33"/>
  <c r="Y62" i="62" s="1"/>
  <c r="V93" i="47"/>
  <c r="V94" i="47" s="1"/>
  <c r="X47" i="62" s="1"/>
  <c r="V91" i="47"/>
  <c r="V90" i="49" l="1"/>
  <c r="V93" i="49" s="1"/>
  <c r="V94" i="49" s="1"/>
  <c r="X49" i="62" s="1"/>
  <c r="V51" i="33"/>
  <c r="V52" i="59" s="1"/>
  <c r="W119" i="46"/>
  <c r="W121" i="46" s="1"/>
  <c r="V50" i="59"/>
  <c r="V130" i="49"/>
  <c r="U129" i="49"/>
  <c r="U131" i="49" s="1"/>
  <c r="U140" i="49" s="1"/>
  <c r="B144" i="49" s="1"/>
  <c r="V406" i="33"/>
  <c r="V132" i="49"/>
  <c r="V133" i="49" s="1"/>
  <c r="V134" i="49" s="1"/>
  <c r="U79" i="49" s="1"/>
  <c r="V148" i="49" s="1"/>
  <c r="V334" i="33" s="1"/>
  <c r="V347" i="33" s="1"/>
  <c r="V52" i="33"/>
  <c r="V53" i="59" s="1"/>
  <c r="V53" i="33"/>
  <c r="V54" i="59" s="1"/>
  <c r="V132" i="41"/>
  <c r="V133" i="41" s="1"/>
  <c r="V134" i="41" s="1"/>
  <c r="U79" i="41" s="1"/>
  <c r="V148" i="41" s="1"/>
  <c r="V325" i="33" s="1"/>
  <c r="V338" i="33" s="1"/>
  <c r="V397" i="33"/>
  <c r="V206" i="51"/>
  <c r="V222" i="51" s="1"/>
  <c r="V90" i="41"/>
  <c r="V130" i="41"/>
  <c r="U129" i="41"/>
  <c r="U131" i="41" s="1"/>
  <c r="U140" i="41" s="1"/>
  <c r="B144" i="41" s="1"/>
  <c r="W299" i="51"/>
  <c r="W298" i="51"/>
  <c r="W119" i="41"/>
  <c r="W102" i="41" s="1"/>
  <c r="W71" i="41" s="1"/>
  <c r="W297" i="51"/>
  <c r="W295" i="51"/>
  <c r="W301" i="51"/>
  <c r="W294" i="51"/>
  <c r="W296" i="51"/>
  <c r="W300" i="51"/>
  <c r="W292" i="51"/>
  <c r="W291" i="51"/>
  <c r="W293" i="51"/>
  <c r="V364" i="33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U129" i="1"/>
  <c r="U137" i="1" s="1"/>
  <c r="V212" i="51"/>
  <c r="V228" i="51" s="1"/>
  <c r="V93" i="42"/>
  <c r="V94" i="42" s="1"/>
  <c r="X41" i="62" s="1"/>
  <c r="V130" i="46"/>
  <c r="V403" i="33"/>
  <c r="V93" i="43"/>
  <c r="V94" i="43" s="1"/>
  <c r="X42" i="62" s="1"/>
  <c r="V130" i="1"/>
  <c r="V90" i="1"/>
  <c r="V91" i="1" s="1"/>
  <c r="V91" i="45"/>
  <c r="W102" i="42"/>
  <c r="W102" i="44"/>
  <c r="W102" i="43"/>
  <c r="W71" i="43" s="1"/>
  <c r="V132" i="1"/>
  <c r="V133" i="1" s="1"/>
  <c r="V134" i="1" s="1"/>
  <c r="V136" i="1" s="1"/>
  <c r="V395" i="33"/>
  <c r="W102" i="49"/>
  <c r="W71" i="49" s="1"/>
  <c r="W102" i="40"/>
  <c r="W102" i="47"/>
  <c r="W102" i="48"/>
  <c r="W71" i="48" s="1"/>
  <c r="W102" i="45"/>
  <c r="W102" i="32"/>
  <c r="W71" i="32" s="1"/>
  <c r="W115" i="41"/>
  <c r="W256" i="33" s="1"/>
  <c r="W115" i="46"/>
  <c r="W262" i="33" s="1"/>
  <c r="W121" i="49"/>
  <c r="W124" i="49"/>
  <c r="W121" i="40"/>
  <c r="W124" i="40"/>
  <c r="W115" i="40"/>
  <c r="W259" i="33" s="1"/>
  <c r="W124" i="47"/>
  <c r="W121" i="47"/>
  <c r="W115" i="47"/>
  <c r="W263" i="33" s="1"/>
  <c r="W115" i="32"/>
  <c r="W255" i="33" s="1"/>
  <c r="W115" i="48"/>
  <c r="W264" i="33" s="1"/>
  <c r="W121" i="45"/>
  <c r="W124" i="45"/>
  <c r="W115" i="43"/>
  <c r="W258" i="33" s="1"/>
  <c r="W114" i="1"/>
  <c r="W103" i="1" s="1"/>
  <c r="Y8" i="62" s="1"/>
  <c r="W119" i="1"/>
  <c r="W115" i="49"/>
  <c r="W265" i="33" s="1"/>
  <c r="B144" i="40"/>
  <c r="V91" i="46"/>
  <c r="V93" i="46"/>
  <c r="V94" i="46" s="1"/>
  <c r="X46" i="62" s="1"/>
  <c r="W124" i="42"/>
  <c r="W121" i="42"/>
  <c r="W115" i="42"/>
  <c r="W257" i="33" s="1"/>
  <c r="W124" i="32"/>
  <c r="W121" i="32"/>
  <c r="W121" i="48"/>
  <c r="W124" i="48"/>
  <c r="W115" i="45"/>
  <c r="W261" i="33" s="1"/>
  <c r="W121" i="44"/>
  <c r="W124" i="44"/>
  <c r="W115" i="44"/>
  <c r="W260" i="33" s="1"/>
  <c r="W121" i="43"/>
  <c r="W124" i="43"/>
  <c r="V91" i="49" l="1"/>
  <c r="W102" i="46"/>
  <c r="W71" i="46" s="1"/>
  <c r="W421" i="51" s="1"/>
  <c r="W121" i="41"/>
  <c r="W124" i="46"/>
  <c r="W86" i="46" s="1"/>
  <c r="V93" i="41"/>
  <c r="V94" i="41" s="1"/>
  <c r="X40" i="62" s="1"/>
  <c r="V91" i="41"/>
  <c r="W124" i="41"/>
  <c r="W86" i="41" s="1"/>
  <c r="V409" i="33"/>
  <c r="V79" i="59" s="1"/>
  <c r="W305" i="51"/>
  <c r="W309" i="51" s="1"/>
  <c r="W304" i="51"/>
  <c r="W308" i="51" s="1"/>
  <c r="U131" i="1"/>
  <c r="U70" i="59" s="1"/>
  <c r="U79" i="1"/>
  <c r="V148" i="1" s="1"/>
  <c r="V323" i="33" s="1"/>
  <c r="V366" i="33" s="1"/>
  <c r="V93" i="1"/>
  <c r="V94" i="1" s="1"/>
  <c r="X38" i="62" s="1"/>
  <c r="X50" i="62" s="1"/>
  <c r="V69" i="59"/>
  <c r="V410" i="33"/>
  <c r="V80" i="59" s="1"/>
  <c r="V408" i="33"/>
  <c r="V78" i="59" s="1"/>
  <c r="V411" i="33"/>
  <c r="V81" i="59" s="1"/>
  <c r="W102" i="1"/>
  <c r="W71" i="1" s="1"/>
  <c r="W70" i="49"/>
  <c r="W424" i="51"/>
  <c r="W417" i="51"/>
  <c r="W70" i="43"/>
  <c r="W161" i="33"/>
  <c r="W245" i="33" s="1"/>
  <c r="W86" i="44"/>
  <c r="W66" i="45"/>
  <c r="W67" i="45" s="1"/>
  <c r="W101" i="45"/>
  <c r="W216" i="33" s="1"/>
  <c r="W116" i="45"/>
  <c r="W291" i="33" s="1"/>
  <c r="W276" i="33" s="1"/>
  <c r="W70" i="48"/>
  <c r="W423" i="51"/>
  <c r="W414" i="51"/>
  <c r="W70" i="32"/>
  <c r="W66" i="42"/>
  <c r="W67" i="42" s="1"/>
  <c r="W101" i="42"/>
  <c r="W212" i="33" s="1"/>
  <c r="W116" i="42"/>
  <c r="W287" i="33" s="1"/>
  <c r="W272" i="33" s="1"/>
  <c r="W158" i="33"/>
  <c r="W242" i="33" s="1"/>
  <c r="W86" i="42"/>
  <c r="W115" i="1"/>
  <c r="W254" i="33" s="1"/>
  <c r="W66" i="43"/>
  <c r="W67" i="43" s="1"/>
  <c r="W101" i="43"/>
  <c r="W213" i="33" s="1"/>
  <c r="W116" i="43"/>
  <c r="W288" i="33" s="1"/>
  <c r="W273" i="33" s="1"/>
  <c r="W162" i="33"/>
  <c r="W246" i="33" s="1"/>
  <c r="W86" i="45"/>
  <c r="W66" i="40"/>
  <c r="W67" i="40" s="1"/>
  <c r="W101" i="40"/>
  <c r="W214" i="33" s="1"/>
  <c r="W116" i="40"/>
  <c r="W289" i="33" s="1"/>
  <c r="W274" i="33" s="1"/>
  <c r="W160" i="33"/>
  <c r="W244" i="33" s="1"/>
  <c r="W86" i="40"/>
  <c r="W159" i="33"/>
  <c r="W243" i="33" s="1"/>
  <c r="W86" i="43"/>
  <c r="W101" i="44"/>
  <c r="W215" i="33" s="1"/>
  <c r="W66" i="44"/>
  <c r="W67" i="44" s="1"/>
  <c r="W116" i="44"/>
  <c r="W290" i="33" s="1"/>
  <c r="W275" i="33" s="1"/>
  <c r="W165" i="33"/>
  <c r="W249" i="33" s="1"/>
  <c r="W86" i="48"/>
  <c r="W156" i="33"/>
  <c r="W240" i="33" s="1"/>
  <c r="W86" i="32"/>
  <c r="W101" i="49"/>
  <c r="W220" i="33" s="1"/>
  <c r="W66" i="49"/>
  <c r="W67" i="49" s="1"/>
  <c r="W116" i="49"/>
  <c r="W295" i="33" s="1"/>
  <c r="W280" i="33" s="1"/>
  <c r="W415" i="51"/>
  <c r="W70" i="41"/>
  <c r="W124" i="1"/>
  <c r="W121" i="1"/>
  <c r="W66" i="48"/>
  <c r="W67" i="48" s="1"/>
  <c r="W101" i="48"/>
  <c r="W219" i="33" s="1"/>
  <c r="W116" i="48"/>
  <c r="W294" i="33" s="1"/>
  <c r="W279" i="33" s="1"/>
  <c r="W66" i="32"/>
  <c r="W67" i="32" s="1"/>
  <c r="W101" i="32"/>
  <c r="W210" i="33" s="1"/>
  <c r="W116" i="32"/>
  <c r="W285" i="33" s="1"/>
  <c r="W270" i="33" s="1"/>
  <c r="W66" i="47"/>
  <c r="W67" i="47" s="1"/>
  <c r="W101" i="47"/>
  <c r="W218" i="33" s="1"/>
  <c r="W116" i="47"/>
  <c r="W293" i="33" s="1"/>
  <c r="W278" i="33" s="1"/>
  <c r="W86" i="47"/>
  <c r="W164" i="33"/>
  <c r="W248" i="33" s="1"/>
  <c r="W86" i="49"/>
  <c r="W166" i="33"/>
  <c r="W250" i="33" s="1"/>
  <c r="W66" i="46"/>
  <c r="W67" i="46" s="1"/>
  <c r="W101" i="46"/>
  <c r="W217" i="33" s="1"/>
  <c r="W116" i="46"/>
  <c r="W292" i="33" s="1"/>
  <c r="W277" i="33" s="1"/>
  <c r="W101" i="41"/>
  <c r="W211" i="33" s="1"/>
  <c r="W66" i="41"/>
  <c r="W67" i="41" s="1"/>
  <c r="W116" i="41"/>
  <c r="W286" i="33" s="1"/>
  <c r="W271" i="33" s="1"/>
  <c r="W71" i="44"/>
  <c r="W71" i="42"/>
  <c r="W71" i="45"/>
  <c r="W71" i="47"/>
  <c r="W71" i="40"/>
  <c r="W70" i="46" l="1"/>
  <c r="W124" i="33"/>
  <c r="W101" i="33" s="1"/>
  <c r="W163" i="33"/>
  <c r="W247" i="33" s="1"/>
  <c r="W157" i="33"/>
  <c r="W241" i="33" s="1"/>
  <c r="W310" i="51"/>
  <c r="W353" i="51" s="1"/>
  <c r="W306" i="51"/>
  <c r="V336" i="33"/>
  <c r="U140" i="1"/>
  <c r="B144" i="1" s="1"/>
  <c r="W225" i="33"/>
  <c r="W230" i="33"/>
  <c r="W233" i="33"/>
  <c r="W234" i="33"/>
  <c r="W418" i="51"/>
  <c r="W70" i="40"/>
  <c r="W422" i="51"/>
  <c r="W70" i="47"/>
  <c r="W70" i="44"/>
  <c r="W419" i="51"/>
  <c r="U9" i="59"/>
  <c r="V376" i="33"/>
  <c r="W86" i="1"/>
  <c r="W155" i="33"/>
  <c r="W229" i="33"/>
  <c r="W227" i="33"/>
  <c r="W70" i="45"/>
  <c r="W420" i="51"/>
  <c r="W416" i="51"/>
  <c r="W70" i="42"/>
  <c r="W413" i="51"/>
  <c r="W70" i="1"/>
  <c r="W56" i="33"/>
  <c r="W101" i="1"/>
  <c r="W209" i="33" s="1"/>
  <c r="W66" i="1"/>
  <c r="W67" i="1" s="1"/>
  <c r="W45" i="33" s="1"/>
  <c r="W116" i="1"/>
  <c r="W284" i="33" s="1"/>
  <c r="W269" i="33" s="1"/>
  <c r="W281" i="33" s="1"/>
  <c r="W235" i="33"/>
  <c r="W228" i="33"/>
  <c r="W231" i="33"/>
  <c r="W232" i="33" l="1"/>
  <c r="W226" i="33"/>
  <c r="W349" i="51"/>
  <c r="W354" i="51"/>
  <c r="W355" i="51"/>
  <c r="W344" i="51"/>
  <c r="W352" i="51"/>
  <c r="W347" i="51"/>
  <c r="W348" i="51"/>
  <c r="W351" i="51"/>
  <c r="W350" i="51"/>
  <c r="W346" i="51"/>
  <c r="W345" i="51"/>
  <c r="W224" i="33"/>
  <c r="W5" i="59"/>
  <c r="W55" i="59" s="1"/>
  <c r="W425" i="51"/>
  <c r="W48" i="59"/>
  <c r="W56" i="59"/>
  <c r="W57" i="33"/>
  <c r="W57" i="59" s="1"/>
  <c r="W64" i="33"/>
  <c r="W167" i="33"/>
  <c r="W239" i="33"/>
  <c r="W251" i="33" s="1"/>
  <c r="W184" i="33"/>
  <c r="W236" i="33" l="1"/>
  <c r="W55" i="33"/>
  <c r="X59" i="33"/>
  <c r="Y61" i="33" s="1"/>
  <c r="W61" i="59"/>
  <c r="W65" i="33"/>
  <c r="X84" i="33" s="1"/>
  <c r="W185" i="33"/>
  <c r="W114" i="33" s="1"/>
  <c r="W113" i="33"/>
  <c r="W119" i="33" s="1"/>
  <c r="W186" i="33"/>
  <c r="X60" i="33" l="1"/>
  <c r="X58" i="59" s="1"/>
  <c r="W71" i="33"/>
  <c r="W63" i="59" s="1"/>
  <c r="Y59" i="59"/>
  <c r="Z62" i="33"/>
  <c r="Z60" i="59" s="1"/>
  <c r="X9" i="55"/>
  <c r="X91" i="33"/>
  <c r="X4" i="56" l="1"/>
  <c r="W70" i="33"/>
  <c r="X107" i="41"/>
  <c r="X106" i="41" s="1"/>
  <c r="X109" i="41" s="1"/>
  <c r="X8" i="55"/>
  <c r="X107" i="47"/>
  <c r="X106" i="47" s="1"/>
  <c r="X109" i="47" s="1"/>
  <c r="X107" i="40"/>
  <c r="X106" i="40" s="1"/>
  <c r="X109" i="40" s="1"/>
  <c r="X107" i="32"/>
  <c r="X106" i="32" s="1"/>
  <c r="X109" i="32" s="1"/>
  <c r="X107" i="48"/>
  <c r="X106" i="48" s="1"/>
  <c r="X109" i="48" s="1"/>
  <c r="X107" i="42"/>
  <c r="X106" i="42" s="1"/>
  <c r="X109" i="42" s="1"/>
  <c r="X107" i="43"/>
  <c r="X106" i="43" s="1"/>
  <c r="X109" i="43" s="1"/>
  <c r="X107" i="49"/>
  <c r="X106" i="49" s="1"/>
  <c r="X109" i="49" s="1"/>
  <c r="X107" i="46"/>
  <c r="X106" i="46" s="1"/>
  <c r="X109" i="46" s="1"/>
  <c r="X107" i="1"/>
  <c r="X107" i="44"/>
  <c r="X106" i="44" s="1"/>
  <c r="X109" i="44" s="1"/>
  <c r="X107" i="45"/>
  <c r="X106" i="45" s="1"/>
  <c r="X109" i="45" s="1"/>
  <c r="W81" i="49" l="1"/>
  <c r="W62" i="49" s="1"/>
  <c r="W63" i="49" s="1"/>
  <c r="Y56" i="62"/>
  <c r="W81" i="44"/>
  <c r="W62" i="44" s="1"/>
  <c r="W63" i="44" s="1"/>
  <c r="W81" i="46"/>
  <c r="W62" i="46" s="1"/>
  <c r="W63" i="46" s="1"/>
  <c r="W81" i="41"/>
  <c r="W62" i="41" s="1"/>
  <c r="W63" i="41" s="1"/>
  <c r="W369" i="33"/>
  <c r="W375" i="33" s="1"/>
  <c r="W81" i="42"/>
  <c r="W62" i="42" s="1"/>
  <c r="W63" i="42" s="1"/>
  <c r="W81" i="45"/>
  <c r="W62" i="45" s="1"/>
  <c r="W63" i="45" s="1"/>
  <c r="W81" i="47"/>
  <c r="W62" i="47" s="1"/>
  <c r="W63" i="47" s="1"/>
  <c r="W81" i="48"/>
  <c r="W62" i="48" s="1"/>
  <c r="W63" i="48" s="1"/>
  <c r="X72" i="33"/>
  <c r="X64" i="59" s="1"/>
  <c r="W3" i="56"/>
  <c r="W55" i="56" s="1"/>
  <c r="W56" i="56" s="1"/>
  <c r="W52" i="56" s="1"/>
  <c r="W81" i="40"/>
  <c r="W62" i="40" s="1"/>
  <c r="W63" i="40" s="1"/>
  <c r="W81" i="43"/>
  <c r="W62" i="43" s="1"/>
  <c r="W63" i="43" s="1"/>
  <c r="W81" i="1"/>
  <c r="W62" i="1" s="1"/>
  <c r="W63" i="1" s="1"/>
  <c r="W81" i="32"/>
  <c r="W62" i="32" s="1"/>
  <c r="W63" i="32" s="1"/>
  <c r="W62" i="59"/>
  <c r="X97" i="33"/>
  <c r="X106" i="1"/>
  <c r="X83" i="33"/>
  <c r="X90" i="33"/>
  <c r="W155" i="42" l="1"/>
  <c r="Y70" i="62"/>
  <c r="W155" i="43"/>
  <c r="Y71" i="62"/>
  <c r="W64" i="40"/>
  <c r="W65" i="40" s="1"/>
  <c r="W68" i="40" s="1"/>
  <c r="W139" i="40" s="1"/>
  <c r="Y72" i="62"/>
  <c r="W64" i="41"/>
  <c r="W65" i="41" s="1"/>
  <c r="W68" i="41" s="1"/>
  <c r="W139" i="41" s="1"/>
  <c r="Y69" i="62"/>
  <c r="W155" i="45"/>
  <c r="Y74" i="62"/>
  <c r="W64" i="46"/>
  <c r="W65" i="46" s="1"/>
  <c r="W68" i="46" s="1"/>
  <c r="Y75" i="62"/>
  <c r="W64" i="44"/>
  <c r="W65" i="44" s="1"/>
  <c r="W68" i="44" s="1"/>
  <c r="W73" i="44" s="1"/>
  <c r="X74" i="44" s="1"/>
  <c r="Y73" i="62"/>
  <c r="W155" i="32"/>
  <c r="Y68" i="62"/>
  <c r="W155" i="48"/>
  <c r="Y77" i="62"/>
  <c r="W155" i="1"/>
  <c r="Y67" i="62"/>
  <c r="W155" i="47"/>
  <c r="Y76" i="62"/>
  <c r="W155" i="49"/>
  <c r="Y78" i="62"/>
  <c r="W64" i="49"/>
  <c r="W65" i="49" s="1"/>
  <c r="W68" i="49" s="1"/>
  <c r="W64" i="47"/>
  <c r="W65" i="47" s="1"/>
  <c r="W68" i="47" s="1"/>
  <c r="W139" i="47" s="1"/>
  <c r="W47" i="56"/>
  <c r="X46" i="56" s="1"/>
  <c r="W155" i="44"/>
  <c r="W64" i="1"/>
  <c r="W65" i="1" s="1"/>
  <c r="W68" i="1" s="1"/>
  <c r="W155" i="41"/>
  <c r="W64" i="42"/>
  <c r="W65" i="42" s="1"/>
  <c r="W68" i="42" s="1"/>
  <c r="W73" i="42" s="1"/>
  <c r="X74" i="42" s="1"/>
  <c r="W64" i="45"/>
  <c r="W65" i="45" s="1"/>
  <c r="W68" i="45" s="1"/>
  <c r="W73" i="45" s="1"/>
  <c r="X74" i="45" s="1"/>
  <c r="W64" i="32"/>
  <c r="W65" i="32" s="1"/>
  <c r="W68" i="32" s="1"/>
  <c r="W139" i="32" s="1"/>
  <c r="W64" i="43"/>
  <c r="W65" i="43" s="1"/>
  <c r="W68" i="43" s="1"/>
  <c r="W139" i="43" s="1"/>
  <c r="W64" i="48"/>
  <c r="W65" i="48" s="1"/>
  <c r="W68" i="48" s="1"/>
  <c r="W139" i="48" s="1"/>
  <c r="W155" i="46"/>
  <c r="W37" i="56"/>
  <c r="W38" i="56" s="1"/>
  <c r="W59" i="56" s="1"/>
  <c r="W42" i="56"/>
  <c r="W43" i="56" s="1"/>
  <c r="X41" i="56" s="1"/>
  <c r="W155" i="40"/>
  <c r="W139" i="44"/>
  <c r="W73" i="46"/>
  <c r="X74" i="46" s="1"/>
  <c r="W139" i="46"/>
  <c r="X109" i="1"/>
  <c r="X96" i="33"/>
  <c r="X104" i="33" s="1"/>
  <c r="W139" i="49"/>
  <c r="W73" i="49"/>
  <c r="X74" i="49" s="1"/>
  <c r="W73" i="40" l="1"/>
  <c r="X74" i="40" s="1"/>
  <c r="W73" i="41"/>
  <c r="X74" i="41" s="1"/>
  <c r="Y79" i="62"/>
  <c r="W73" i="47"/>
  <c r="X74" i="47" s="1"/>
  <c r="X61" i="47" s="1"/>
  <c r="CO58" i="57" s="1"/>
  <c r="W49" i="56"/>
  <c r="W61" i="56" s="1"/>
  <c r="W84" i="46"/>
  <c r="W87" i="46" s="1"/>
  <c r="W73" i="32"/>
  <c r="X74" i="32" s="1"/>
  <c r="X277" i="51" s="1"/>
  <c r="W139" i="42"/>
  <c r="W84" i="42"/>
  <c r="W88" i="42" s="1"/>
  <c r="W43" i="33"/>
  <c r="W40" i="33" s="1"/>
  <c r="W73" i="48"/>
  <c r="X74" i="48" s="1"/>
  <c r="X286" i="51" s="1"/>
  <c r="W73" i="43"/>
  <c r="X74" i="43" s="1"/>
  <c r="X280" i="51" s="1"/>
  <c r="W139" i="45"/>
  <c r="W84" i="45"/>
  <c r="W88" i="45" s="1"/>
  <c r="W60" i="56"/>
  <c r="W133" i="33" s="1"/>
  <c r="W84" i="44"/>
  <c r="W87" i="44" s="1"/>
  <c r="W84" i="40"/>
  <c r="W87" i="40" s="1"/>
  <c r="W84" i="49"/>
  <c r="W88" i="49" s="1"/>
  <c r="X287" i="51"/>
  <c r="X85" i="49"/>
  <c r="X61" i="49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 i="1"/>
  <c r="X74" i="1" s="1"/>
  <c r="W46" i="33"/>
  <c r="W49" i="59" s="1"/>
  <c r="X85" i="41"/>
  <c r="X61" i="4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i="47" s="1"/>
  <c r="X285" i="51"/>
  <c r="X85" i="47"/>
  <c r="W360" i="33"/>
  <c r="W88" i="46"/>
  <c r="W132" i="46" s="1"/>
  <c r="W133" i="46" s="1"/>
  <c r="W134" i="46" s="1"/>
  <c r="V79" i="46" s="1"/>
  <c r="W148" i="46" s="1"/>
  <c r="W331" i="33" s="1"/>
  <c r="W344" i="33" s="1"/>
  <c r="W84" i="1"/>
  <c r="W87" i="1" s="1"/>
  <c r="X61" i="32"/>
  <c r="CO50" i="57" s="1"/>
  <c r="W84" i="48"/>
  <c r="W87" i="48" s="1"/>
  <c r="X85" i="43"/>
  <c r="W87" i="42"/>
  <c r="X85" i="32"/>
  <c r="W84" i="32"/>
  <c r="W88" i="32" s="1"/>
  <c r="W130" i="32" s="1"/>
  <c r="W87" i="45"/>
  <c r="W363" i="33"/>
  <c r="X85" i="48"/>
  <c r="W355" i="33"/>
  <c r="X61" i="43"/>
  <c r="CO53" i="57" s="1"/>
  <c r="X61" i="48"/>
  <c r="CO59" i="57" s="1"/>
  <c r="W42" i="33"/>
  <c r="W38" i="33"/>
  <c r="W359" i="33"/>
  <c r="W44" i="33"/>
  <c r="W88" i="40"/>
  <c r="V129" i="40" s="1"/>
  <c r="V131" i="40" s="1"/>
  <c r="W87" i="49"/>
  <c r="W84" i="43"/>
  <c r="W356" i="33" s="1"/>
  <c r="W357" i="33"/>
  <c r="W88" i="44"/>
  <c r="W401" i="33" s="1"/>
  <c r="W358" i="33"/>
  <c r="X77" i="44"/>
  <c r="X128" i="44"/>
  <c r="X112" i="44"/>
  <c r="X78" i="44"/>
  <c r="W90" i="42"/>
  <c r="W207" i="51"/>
  <c r="W223" i="51" s="1"/>
  <c r="W132" i="42"/>
  <c r="W133" i="42" s="1"/>
  <c r="W134" i="42" s="1"/>
  <c r="V79" i="42" s="1"/>
  <c r="W148" i="42" s="1"/>
  <c r="W326" i="33" s="1"/>
  <c r="W339" i="33" s="1"/>
  <c r="W130" i="42"/>
  <c r="W398" i="33"/>
  <c r="V129" i="42"/>
  <c r="V131" i="42" s="1"/>
  <c r="V140" i="42" s="1"/>
  <c r="X128" i="41"/>
  <c r="X77" i="41"/>
  <c r="X78" i="41"/>
  <c r="X112" i="41"/>
  <c r="X85" i="1"/>
  <c r="X276" i="51"/>
  <c r="X61" i="1"/>
  <c r="CO49" i="57" s="1"/>
  <c r="W88" i="41"/>
  <c r="W87" i="41"/>
  <c r="W354" i="33"/>
  <c r="X128" i="45"/>
  <c r="X112" i="45"/>
  <c r="X77" i="45"/>
  <c r="X78" i="45"/>
  <c r="X128" i="40"/>
  <c r="X78" i="40"/>
  <c r="X77" i="40"/>
  <c r="X112" i="40"/>
  <c r="W62" i="56"/>
  <c r="W135" i="33" s="1"/>
  <c r="W134" i="33"/>
  <c r="W76" i="59" s="1"/>
  <c r="X77" i="47"/>
  <c r="X112" i="47"/>
  <c r="X128" i="47"/>
  <c r="X78" i="47"/>
  <c r="X78" i="42"/>
  <c r="X112" i="42"/>
  <c r="X77" i="42"/>
  <c r="X128" i="42"/>
  <c r="X112" i="46"/>
  <c r="X128" i="46"/>
  <c r="X78" i="46"/>
  <c r="X77" i="46"/>
  <c r="W130" i="49"/>
  <c r="W406" i="33"/>
  <c r="W90" i="49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130" i="45"/>
  <c r="W402" i="33"/>
  <c r="W90" i="45"/>
  <c r="V129" i="45"/>
  <c r="V131" i="45" s="1"/>
  <c r="V140" i="45" s="1"/>
  <c r="W132" i="45"/>
  <c r="W133" i="45" s="1"/>
  <c r="W134" i="45" s="1"/>
  <c r="V79" i="45" s="1"/>
  <c r="W148" i="45" s="1"/>
  <c r="W330" i="33" s="1"/>
  <c r="W343" i="33" s="1"/>
  <c r="W211" i="51"/>
  <c r="W227" i="51" s="1"/>
  <c r="X128" i="49"/>
  <c r="X112" i="49"/>
  <c r="X77" i="49"/>
  <c r="X78" i="49"/>
  <c r="W47" i="59" l="1"/>
  <c r="Y53" i="62"/>
  <c r="W88" i="47"/>
  <c r="W130" i="47" s="1"/>
  <c r="X288" i="51"/>
  <c r="X290" i="51" s="1"/>
  <c r="W361" i="33"/>
  <c r="W212" i="51"/>
  <c r="W228" i="51" s="1"/>
  <c r="V129" i="46"/>
  <c r="V131" i="46" s="1"/>
  <c r="V140" i="46" s="1"/>
  <c r="W130" i="46"/>
  <c r="W90" i="46"/>
  <c r="W91" i="46" s="1"/>
  <c r="W403" i="33"/>
  <c r="W88" i="1"/>
  <c r="W132" i="1" s="1"/>
  <c r="W133" i="1" s="1"/>
  <c r="W134" i="1" s="1"/>
  <c r="W352" i="33"/>
  <c r="X78" i="32"/>
  <c r="X128" i="32"/>
  <c r="W88" i="48"/>
  <c r="W214" i="51" s="1"/>
  <c r="W230" i="51" s="1"/>
  <c r="W362" i="33"/>
  <c r="X77" i="32"/>
  <c r="X112" i="32"/>
  <c r="X114" i="32" s="1"/>
  <c r="X103" i="32" s="1"/>
  <c r="Z9" i="62" s="1"/>
  <c r="X77" i="43"/>
  <c r="W88" i="43"/>
  <c r="W399" i="33" s="1"/>
  <c r="W48" i="33"/>
  <c r="W53" i="33" s="1"/>
  <c r="W54" i="59" s="1"/>
  <c r="W205" i="51"/>
  <c r="W221" i="51" s="1"/>
  <c r="W396" i="33"/>
  <c r="W90" i="32"/>
  <c r="W93" i="32" s="1"/>
  <c r="W94" i="32" s="1"/>
  <c r="Y39" i="62" s="1"/>
  <c r="W132" i="40"/>
  <c r="W133" i="40" s="1"/>
  <c r="W134" i="40" s="1"/>
  <c r="W71" i="59" s="1"/>
  <c r="X77" i="48"/>
  <c r="V129" i="32"/>
  <c r="V131" i="32" s="1"/>
  <c r="V140" i="32" s="1"/>
  <c r="W132" i="32"/>
  <c r="W133" i="32" s="1"/>
  <c r="W134" i="32" s="1"/>
  <c r="V79" i="32" s="1"/>
  <c r="W148" i="32" s="1"/>
  <c r="W324" i="33" s="1"/>
  <c r="W337" i="33" s="1"/>
  <c r="X128" i="43"/>
  <c r="W87" i="32"/>
  <c r="W353" i="33"/>
  <c r="X112" i="48"/>
  <c r="X114" i="48" s="1"/>
  <c r="X103" i="48" s="1"/>
  <c r="Z18" i="62" s="1"/>
  <c r="X78" i="48"/>
  <c r="X128" i="48"/>
  <c r="W400" i="33"/>
  <c r="W209" i="51"/>
  <c r="W225" i="51" s="1"/>
  <c r="X78" i="43"/>
  <c r="X112" i="43"/>
  <c r="X114" i="43" s="1"/>
  <c r="X103" i="43" s="1"/>
  <c r="Z12" i="62" s="1"/>
  <c r="W210" i="51"/>
  <c r="W226" i="51" s="1"/>
  <c r="W87" i="43"/>
  <c r="CO61" i="57"/>
  <c r="X49" i="33"/>
  <c r="X51" i="59" s="1"/>
  <c r="W90" i="40"/>
  <c r="W93" i="40" s="1"/>
  <c r="W94" i="40" s="1"/>
  <c r="Y43" i="62" s="1"/>
  <c r="W130" i="40"/>
  <c r="W132" i="44"/>
  <c r="W133" i="44" s="1"/>
  <c r="W134" i="44" s="1"/>
  <c r="V79" i="44" s="1"/>
  <c r="W148" i="44" s="1"/>
  <c r="W329" i="33" s="1"/>
  <c r="W342" i="33" s="1"/>
  <c r="V129" i="44"/>
  <c r="V131" i="44" s="1"/>
  <c r="V140" i="44" s="1"/>
  <c r="W90" i="44"/>
  <c r="W91" i="44" s="1"/>
  <c r="W130" i="44"/>
  <c r="X119" i="49"/>
  <c r="X114" i="49"/>
  <c r="X103" i="49" s="1"/>
  <c r="Z19" i="62" s="1"/>
  <c r="W91" i="45"/>
  <c r="W93" i="45"/>
  <c r="W94" i="45" s="1"/>
  <c r="Y45" i="62" s="1"/>
  <c r="W91" i="49"/>
  <c r="W93" i="49"/>
  <c r="W94" i="49" s="1"/>
  <c r="Y49" i="62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i="46" s="1"/>
  <c r="Z16" i="62" s="1"/>
  <c r="X119" i="46"/>
  <c r="V72" i="59"/>
  <c r="V140" i="40"/>
  <c r="X119" i="42"/>
  <c r="X114" i="42"/>
  <c r="X103" i="42" s="1"/>
  <c r="Z11" i="62" s="1"/>
  <c r="X119" i="47"/>
  <c r="X114" i="47"/>
  <c r="X103" i="47" s="1"/>
  <c r="Z17" i="62" s="1"/>
  <c r="X119" i="40"/>
  <c r="X114" i="40"/>
  <c r="X103" i="40" s="1"/>
  <c r="Z13" i="62" s="1"/>
  <c r="X114" i="45"/>
  <c r="X103" i="45" s="1"/>
  <c r="Z15" i="62" s="1"/>
  <c r="X119" i="45"/>
  <c r="W397" i="33"/>
  <c r="W206" i="51"/>
  <c r="W222" i="51" s="1"/>
  <c r="V129" i="41"/>
  <c r="V131" i="41" s="1"/>
  <c r="V140" i="41" s="1"/>
  <c r="W132" i="41"/>
  <c r="W133" i="41" s="1"/>
  <c r="W134" i="41" s="1"/>
  <c r="V79" i="41" s="1"/>
  <c r="W148" i="41" s="1"/>
  <c r="W325" i="33" s="1"/>
  <c r="W338" i="33" s="1"/>
  <c r="W90" i="41"/>
  <c r="W130" i="41"/>
  <c r="X128" i="1"/>
  <c r="X77" i="1"/>
  <c r="X39" i="33"/>
  <c r="Z62" i="62" s="1"/>
  <c r="X78" i="1"/>
  <c r="X112" i="1"/>
  <c r="X114" i="41"/>
  <c r="X103" i="41" s="1"/>
  <c r="Z10" i="62" s="1"/>
  <c r="X119" i="41"/>
  <c r="W93" i="42"/>
  <c r="W94" i="42" s="1"/>
  <c r="Y41" i="62" s="1"/>
  <c r="W91" i="42"/>
  <c r="X114" i="44"/>
  <c r="X103" i="44" s="1"/>
  <c r="Z14" i="62" s="1"/>
  <c r="X119" i="44"/>
  <c r="W132" i="47" l="1"/>
  <c r="W133" i="47" s="1"/>
  <c r="W134" i="47" s="1"/>
  <c r="V79" i="47" s="1"/>
  <c r="W148" i="47" s="1"/>
  <c r="W332" i="33" s="1"/>
  <c r="W345" i="33" s="1"/>
  <c r="V129" i="47"/>
  <c r="V131" i="47" s="1"/>
  <c r="V140" i="47" s="1"/>
  <c r="W213" i="51"/>
  <c r="W229" i="51" s="1"/>
  <c r="W90" i="47"/>
  <c r="W93" i="47" s="1"/>
  <c r="W94" i="47" s="1"/>
  <c r="Y47" i="62" s="1"/>
  <c r="W404" i="33"/>
  <c r="X295" i="51"/>
  <c r="X299" i="51"/>
  <c r="X292" i="51"/>
  <c r="X293" i="51"/>
  <c r="X291" i="51"/>
  <c r="X300" i="51"/>
  <c r="X296" i="51"/>
  <c r="X297" i="51"/>
  <c r="X298" i="51"/>
  <c r="X294" i="51"/>
  <c r="X301" i="51"/>
  <c r="V129" i="1"/>
  <c r="V137" i="1" s="1"/>
  <c r="W93" i="46"/>
  <c r="W94" i="46" s="1"/>
  <c r="Y46" i="62" s="1"/>
  <c r="W204" i="51"/>
  <c r="W220" i="51" s="1"/>
  <c r="W90" i="1"/>
  <c r="W91" i="1" s="1"/>
  <c r="W130" i="1"/>
  <c r="W395" i="33"/>
  <c r="V129" i="48"/>
  <c r="V131" i="48" s="1"/>
  <c r="V140" i="48" s="1"/>
  <c r="W132" i="48"/>
  <c r="W133" i="48" s="1"/>
  <c r="W134" i="48" s="1"/>
  <c r="V79" i="48" s="1"/>
  <c r="W148" i="48" s="1"/>
  <c r="W333" i="33" s="1"/>
  <c r="W346" i="33" s="1"/>
  <c r="V79" i="40"/>
  <c r="W148" i="40" s="1"/>
  <c r="W328" i="33" s="1"/>
  <c r="W341" i="33" s="1"/>
  <c r="W405" i="33"/>
  <c r="W130" i="48"/>
  <c r="W90" i="48"/>
  <c r="W91" i="48" s="1"/>
  <c r="X119" i="32"/>
  <c r="X124" i="32" s="1"/>
  <c r="W364" i="33"/>
  <c r="W208" i="51"/>
  <c r="W224" i="51" s="1"/>
  <c r="V129" i="43"/>
  <c r="V131" i="43" s="1"/>
  <c r="V140" i="43" s="1"/>
  <c r="W132" i="43"/>
  <c r="W133" i="43" s="1"/>
  <c r="W134" i="43" s="1"/>
  <c r="V79" i="43" s="1"/>
  <c r="W148" i="43" s="1"/>
  <c r="W327" i="33" s="1"/>
  <c r="W340" i="33" s="1"/>
  <c r="W87" i="33"/>
  <c r="W50" i="59"/>
  <c r="W52" i="33"/>
  <c r="W53" i="59" s="1"/>
  <c r="X119" i="43"/>
  <c r="X124" i="43" s="1"/>
  <c r="W90" i="43"/>
  <c r="W91" i="43" s="1"/>
  <c r="W130" i="43"/>
  <c r="W91" i="32"/>
  <c r="X119" i="48"/>
  <c r="X121" i="48" s="1"/>
  <c r="W51" i="33"/>
  <c r="W52" i="59" s="1"/>
  <c r="W91" i="40"/>
  <c r="W93" i="44"/>
  <c r="W94" i="44" s="1"/>
  <c r="Y44" i="62" s="1"/>
  <c r="X102" i="49"/>
  <c r="X71" i="49" s="1"/>
  <c r="X70" i="49" s="1"/>
  <c r="X102" i="45"/>
  <c r="X71" i="45" s="1"/>
  <c r="X70" i="45" s="1"/>
  <c r="X102" i="46"/>
  <c r="X71" i="46" s="1"/>
  <c r="X70" i="46" s="1"/>
  <c r="X102" i="44"/>
  <c r="X102" i="40"/>
  <c r="X71" i="40" s="1"/>
  <c r="X70" i="40" s="1"/>
  <c r="X102" i="47"/>
  <c r="X71" i="47" s="1"/>
  <c r="X70" i="47" s="1"/>
  <c r="X102" i="42"/>
  <c r="X71" i="42" s="1"/>
  <c r="X70" i="42" s="1"/>
  <c r="X102" i="41"/>
  <c r="X71" i="41" s="1"/>
  <c r="X70" i="41" s="1"/>
  <c r="X121" i="44"/>
  <c r="X124" i="44"/>
  <c r="X115" i="44"/>
  <c r="X260" i="33" s="1"/>
  <c r="V79" i="1"/>
  <c r="W148" i="1" s="1"/>
  <c r="W323" i="33" s="1"/>
  <c r="W136" i="1"/>
  <c r="W69" i="59"/>
  <c r="X119" i="1"/>
  <c r="X114" i="1"/>
  <c r="X103" i="1" s="1"/>
  <c r="Z8" i="62" s="1"/>
  <c r="X121" i="45"/>
  <c r="X124" i="45"/>
  <c r="X115" i="45"/>
  <c r="X261" i="33" s="1"/>
  <c r="X115" i="47"/>
  <c r="X263" i="33" s="1"/>
  <c r="X124" i="47"/>
  <c r="X121" i="47"/>
  <c r="X115" i="42"/>
  <c r="X257" i="33" s="1"/>
  <c r="X115" i="46"/>
  <c r="X262" i="33" s="1"/>
  <c r="X115" i="49"/>
  <c r="X265" i="33" s="1"/>
  <c r="X124" i="49"/>
  <c r="X121" i="49"/>
  <c r="X124" i="41"/>
  <c r="X121" i="41"/>
  <c r="X115" i="41"/>
  <c r="X256" i="33" s="1"/>
  <c r="W93" i="41"/>
  <c r="W94" i="41" s="1"/>
  <c r="Y40" i="62" s="1"/>
  <c r="W91" i="41"/>
  <c r="X115" i="40"/>
  <c r="X259" i="33" s="1"/>
  <c r="X121" i="40"/>
  <c r="X124" i="40"/>
  <c r="X124" i="42"/>
  <c r="X121" i="42"/>
  <c r="X124" i="46"/>
  <c r="X121" i="46"/>
  <c r="X115" i="48"/>
  <c r="X264" i="33" s="1"/>
  <c r="X115" i="32"/>
  <c r="X255" i="33" s="1"/>
  <c r="X115" i="43"/>
  <c r="X258" i="33" s="1"/>
  <c r="X102" i="32" l="1"/>
  <c r="X71" i="32" s="1"/>
  <c r="X70" i="32" s="1"/>
  <c r="W91" i="47"/>
  <c r="X304" i="51"/>
  <c r="X308" i="51" s="1"/>
  <c r="X305" i="51"/>
  <c r="X309" i="51" s="1"/>
  <c r="W93" i="1"/>
  <c r="W94" i="1" s="1"/>
  <c r="Y38" i="62" s="1"/>
  <c r="V131" i="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i="48" s="1"/>
  <c r="X70" i="48" s="1"/>
  <c r="X102" i="43"/>
  <c r="X71" i="43" s="1"/>
  <c r="X70" i="43" s="1"/>
  <c r="W93" i="48"/>
  <c r="W94" i="48" s="1"/>
  <c r="Y48" i="62" s="1"/>
  <c r="W93" i="43"/>
  <c r="W94" i="43" s="1"/>
  <c r="Y42" i="62" s="1"/>
  <c r="X124" i="48"/>
  <c r="X86" i="48" s="1"/>
  <c r="X102" i="1"/>
  <c r="X71" i="1" s="1"/>
  <c r="X66" i="43"/>
  <c r="X67" i="43" s="1"/>
  <c r="X101" i="43"/>
  <c r="X213" i="33" s="1"/>
  <c r="X116" i="43"/>
  <c r="X288" i="33" s="1"/>
  <c r="X273" i="33" s="1"/>
  <c r="X66" i="32"/>
  <c r="X67" i="32" s="1"/>
  <c r="X101" i="32"/>
  <c r="X210" i="33" s="1"/>
  <c r="X116" i="32"/>
  <c r="X285" i="33" s="1"/>
  <c r="X270" i="33" s="1"/>
  <c r="X86" i="32"/>
  <c r="X156" i="33"/>
  <c r="X240" i="33" s="1"/>
  <c r="X163" i="33"/>
  <c r="X247" i="33" s="1"/>
  <c r="X86" i="46"/>
  <c r="X86" i="40"/>
  <c r="X160" i="33"/>
  <c r="X244" i="33" s="1"/>
  <c r="X66" i="49"/>
  <c r="X67" i="49" s="1"/>
  <c r="X101" i="49"/>
  <c r="X220" i="33" s="1"/>
  <c r="X116" i="49"/>
  <c r="X295" i="33" s="1"/>
  <c r="X280" i="33" s="1"/>
  <c r="X66" i="46"/>
  <c r="X67" i="46" s="1"/>
  <c r="X101" i="46"/>
  <c r="X217" i="33" s="1"/>
  <c r="X116" i="46"/>
  <c r="X292" i="33" s="1"/>
  <c r="X277" i="33" s="1"/>
  <c r="X101" i="42"/>
  <c r="X212" i="33" s="1"/>
  <c r="X66" i="42"/>
  <c r="X67" i="42" s="1"/>
  <c r="X116" i="42"/>
  <c r="X287" i="33" s="1"/>
  <c r="X272" i="33" s="1"/>
  <c r="X86" i="47"/>
  <c r="X164" i="33"/>
  <c r="X248" i="33" s="1"/>
  <c r="X115" i="1"/>
  <c r="X254" i="33" s="1"/>
  <c r="X121" i="1"/>
  <c r="X124" i="1"/>
  <c r="X101" i="44"/>
  <c r="X215" i="33" s="1"/>
  <c r="X66" i="44"/>
  <c r="X67" i="44" s="1"/>
  <c r="X116" i="44"/>
  <c r="X290" i="33" s="1"/>
  <c r="X275" i="33" s="1"/>
  <c r="X71" i="44"/>
  <c r="X70" i="44" s="1"/>
  <c r="X159" i="33"/>
  <c r="X243" i="33" s="1"/>
  <c r="X86" i="43"/>
  <c r="X101" i="48"/>
  <c r="X219" i="33" s="1"/>
  <c r="X66" i="48"/>
  <c r="X67" i="48" s="1"/>
  <c r="X116" i="48"/>
  <c r="X294" i="33" s="1"/>
  <c r="X279" i="33" s="1"/>
  <c r="X86" i="42"/>
  <c r="X158" i="33"/>
  <c r="X242" i="33" s="1"/>
  <c r="X66" i="40"/>
  <c r="X67" i="40" s="1"/>
  <c r="X101" i="40"/>
  <c r="X214" i="33" s="1"/>
  <c r="X116" i="40"/>
  <c r="X289" i="33" s="1"/>
  <c r="X274" i="33" s="1"/>
  <c r="X66" i="41"/>
  <c r="X67" i="41" s="1"/>
  <c r="X101" i="41"/>
  <c r="X211" i="33" s="1"/>
  <c r="X116" i="41"/>
  <c r="X286" i="33" s="1"/>
  <c r="X271" i="33" s="1"/>
  <c r="X86" i="41"/>
  <c r="X157" i="33"/>
  <c r="X241" i="33" s="1"/>
  <c r="X166" i="33"/>
  <c r="X250" i="33" s="1"/>
  <c r="X86" i="49"/>
  <c r="X101" i="47"/>
  <c r="X218" i="33" s="1"/>
  <c r="X66" i="47"/>
  <c r="X67" i="47" s="1"/>
  <c r="X116" i="47"/>
  <c r="X293" i="33" s="1"/>
  <c r="X278" i="33" s="1"/>
  <c r="X66" i="45"/>
  <c r="X67" i="45" s="1"/>
  <c r="X101" i="45"/>
  <c r="X216" i="33" s="1"/>
  <c r="X116" i="45"/>
  <c r="X291" i="33" s="1"/>
  <c r="X276" i="33" s="1"/>
  <c r="X86" i="45"/>
  <c r="X162" i="33"/>
  <c r="X246" i="33" s="1"/>
  <c r="W336" i="33"/>
  <c r="W366" i="33"/>
  <c r="X86" i="44"/>
  <c r="X161" i="33"/>
  <c r="X245" i="33" s="1"/>
  <c r="Y50" i="62" l="1"/>
  <c r="X306" i="51"/>
  <c r="X310" i="51"/>
  <c r="X345" i="51" s="1"/>
  <c r="V140" i="1"/>
  <c r="X124" i="33"/>
  <c r="X101" i="33" s="1"/>
  <c r="X232" i="33"/>
  <c r="X165" i="33"/>
  <c r="X249" i="33" s="1"/>
  <c r="X233" i="33"/>
  <c r="X231" i="33"/>
  <c r="X226" i="33"/>
  <c r="X229" i="33"/>
  <c r="V9" i="59"/>
  <c r="W376" i="33"/>
  <c r="X70" i="1"/>
  <c r="X5" i="59" s="1"/>
  <c r="X56" i="33"/>
  <c r="X101" i="1"/>
  <c r="X209" i="33" s="1"/>
  <c r="X66" i="1"/>
  <c r="X67" i="1" s="1"/>
  <c r="X45" i="33" s="1"/>
  <c r="X116" i="1"/>
  <c r="X284" i="33" s="1"/>
  <c r="X269" i="33" s="1"/>
  <c r="X281" i="33" s="1"/>
  <c r="X230" i="33"/>
  <c r="X227" i="33"/>
  <c r="X225" i="33"/>
  <c r="X86" i="1"/>
  <c r="X155" i="33"/>
  <c r="X235" i="33"/>
  <c r="X228" i="33"/>
  <c r="X347" i="51" l="1"/>
  <c r="X350" i="51"/>
  <c r="X346" i="51"/>
  <c r="X349" i="51"/>
  <c r="X352" i="51"/>
  <c r="X353" i="51"/>
  <c r="X351" i="51"/>
  <c r="X348" i="51"/>
  <c r="X355" i="51"/>
  <c r="X344" i="51"/>
  <c r="X354" i="51"/>
  <c r="X234" i="33"/>
  <c r="X239" i="33"/>
  <c r="X251" i="33" s="1"/>
  <c r="X184" i="33"/>
  <c r="X167" i="33"/>
  <c r="X55" i="33"/>
  <c r="X55" i="59"/>
  <c r="Y59" i="33"/>
  <c r="X224" i="33"/>
  <c r="X48" i="59"/>
  <c r="X56" i="59"/>
  <c r="X57" i="33"/>
  <c r="X57" i="59" s="1"/>
  <c r="X64" i="33"/>
  <c r="X236" i="33" l="1"/>
  <c r="X61" i="59"/>
  <c r="X65" i="33"/>
  <c r="Y84" i="33" s="1"/>
  <c r="Z61" i="33"/>
  <c r="Y60" i="33"/>
  <c r="X71" i="33"/>
  <c r="X113" i="33"/>
  <c r="X119" i="33" s="1"/>
  <c r="X186" i="33"/>
  <c r="X185" i="33"/>
  <c r="X114" i="33" s="1"/>
  <c r="X63" i="59" l="1"/>
  <c r="X70" i="33"/>
  <c r="Z56" i="62" s="1"/>
  <c r="Y58" i="59"/>
  <c r="Y4" i="56"/>
  <c r="AA62" i="33"/>
  <c r="AA60" i="59" s="1"/>
  <c r="Z59" i="59"/>
  <c r="Y91" i="33"/>
  <c r="Y9" i="55"/>
  <c r="Y107" i="46" l="1"/>
  <c r="Y106" i="46" s="1"/>
  <c r="Y109" i="46" s="1"/>
  <c r="Y107" i="41"/>
  <c r="Y106" i="41" s="1"/>
  <c r="Y109" i="41" s="1"/>
  <c r="Y107" i="45"/>
  <c r="Y106" i="45" s="1"/>
  <c r="Y109" i="45" s="1"/>
  <c r="Y107" i="43"/>
  <c r="Y106" i="43" s="1"/>
  <c r="Y109" i="43" s="1"/>
  <c r="Y107" i="42"/>
  <c r="Y106" i="42" s="1"/>
  <c r="Y109" i="42" s="1"/>
  <c r="Y107" i="1"/>
  <c r="Y107" i="49"/>
  <c r="Y106" i="49" s="1"/>
  <c r="Y109" i="49" s="1"/>
  <c r="Y8" i="55"/>
  <c r="Y107" i="47"/>
  <c r="Y106" i="47" s="1"/>
  <c r="Y109" i="47" s="1"/>
  <c r="Y107" i="44"/>
  <c r="Y106" i="44" s="1"/>
  <c r="Y109" i="44" s="1"/>
  <c r="Y107" i="40"/>
  <c r="Y106" i="40" s="1"/>
  <c r="Y109" i="40" s="1"/>
  <c r="Y107" i="48"/>
  <c r="Y106" i="48" s="1"/>
  <c r="Y109" i="48" s="1"/>
  <c r="Y107" i="32"/>
  <c r="Y106" i="32" s="1"/>
  <c r="Y109" i="32" s="1"/>
  <c r="X369" i="33"/>
  <c r="X375" i="33" s="1"/>
  <c r="X81" i="41"/>
  <c r="X62" i="41" s="1"/>
  <c r="X63" i="41" s="1"/>
  <c r="Z69" i="62" s="1"/>
  <c r="X81" i="44"/>
  <c r="X62" i="44" s="1"/>
  <c r="X63" i="44" s="1"/>
  <c r="Z73" i="62" s="1"/>
  <c r="X81" i="42"/>
  <c r="X62" i="42" s="1"/>
  <c r="X63" i="42" s="1"/>
  <c r="Z70" i="62" s="1"/>
  <c r="X81" i="43"/>
  <c r="X62" i="43" s="1"/>
  <c r="X63" i="43" s="1"/>
  <c r="Z71" i="62" s="1"/>
  <c r="X81" i="48"/>
  <c r="X62" i="48" s="1"/>
  <c r="X63" i="48" s="1"/>
  <c r="Z77" i="62" s="1"/>
  <c r="X81" i="1"/>
  <c r="X62" i="1" s="1"/>
  <c r="X63" i="1" s="1"/>
  <c r="Z67" i="62" s="1"/>
  <c r="X81" i="45"/>
  <c r="X62" i="45" s="1"/>
  <c r="X63" i="45" s="1"/>
  <c r="Z74" i="62" s="1"/>
  <c r="X81" i="46"/>
  <c r="X62" i="46" s="1"/>
  <c r="X63" i="46" s="1"/>
  <c r="Z75" i="62" s="1"/>
  <c r="X81" i="32"/>
  <c r="X62" i="32" s="1"/>
  <c r="X63" i="32" s="1"/>
  <c r="Z68" i="62" s="1"/>
  <c r="X81" i="49"/>
  <c r="X62" i="49" s="1"/>
  <c r="X63" i="49" s="1"/>
  <c r="Z78" i="62" s="1"/>
  <c r="X81" i="40"/>
  <c r="X62" i="40" s="1"/>
  <c r="X63" i="40" s="1"/>
  <c r="Z72" i="62" s="1"/>
  <c r="X3" i="56"/>
  <c r="X62" i="59"/>
  <c r="X81" i="47"/>
  <c r="X62" i="47" s="1"/>
  <c r="X63" i="47" s="1"/>
  <c r="Z76" i="62" s="1"/>
  <c r="Y72" i="33"/>
  <c r="Z79" i="62" l="1"/>
  <c r="X64" i="40"/>
  <c r="X65" i="40" s="1"/>
  <c r="X68" i="40" s="1"/>
  <c r="X155" i="40"/>
  <c r="X155" i="32"/>
  <c r="X64" i="32"/>
  <c r="X65" i="32" s="1"/>
  <c r="X68" i="32" s="1"/>
  <c r="X155" i="45"/>
  <c r="X64" i="45"/>
  <c r="X65" i="45" s="1"/>
  <c r="X68" i="45" s="1"/>
  <c r="X155" i="48"/>
  <c r="X64" i="48"/>
  <c r="X65" i="48" s="1"/>
  <c r="X68" i="48" s="1"/>
  <c r="X155" i="42"/>
  <c r="X64" i="42"/>
  <c r="X65" i="42" s="1"/>
  <c r="X68" i="42" s="1"/>
  <c r="X155" i="41"/>
  <c r="X64" i="41"/>
  <c r="X65" i="41" s="1"/>
  <c r="X68" i="41" s="1"/>
  <c r="Y64" i="59"/>
  <c r="X155" i="47"/>
  <c r="X64" i="47"/>
  <c r="X65" i="47" s="1"/>
  <c r="X68" i="47" s="1"/>
  <c r="X47" i="56"/>
  <c r="X37" i="56"/>
  <c r="X38" i="56" s="1"/>
  <c r="X55" i="56"/>
  <c r="X56" i="56" s="1"/>
  <c r="X52" i="56" s="1"/>
  <c r="X42" i="56"/>
  <c r="X43" i="56" s="1"/>
  <c r="Y41" i="56" s="1"/>
  <c r="X64" i="49"/>
  <c r="X65" i="49" s="1"/>
  <c r="X68" i="49" s="1"/>
  <c r="X155" i="49"/>
  <c r="X155" i="46"/>
  <c r="X64" i="46"/>
  <c r="X65" i="46" s="1"/>
  <c r="X68" i="46" s="1"/>
  <c r="X155" i="1"/>
  <c r="X64" i="1"/>
  <c r="X65" i="1" s="1"/>
  <c r="X155" i="43"/>
  <c r="X64" i="43"/>
  <c r="X65" i="43" s="1"/>
  <c r="X68" i="43" s="1"/>
  <c r="X155" i="44"/>
  <c r="X64" i="44"/>
  <c r="X65" i="44" s="1"/>
  <c r="X68" i="44" s="1"/>
  <c r="Y83" i="33"/>
  <c r="Y90" i="33"/>
  <c r="Y97" i="33"/>
  <c r="Y106" i="1"/>
  <c r="Y109" i="1" l="1"/>
  <c r="Y96" i="33"/>
  <c r="Y104" i="33" s="1"/>
  <c r="X73" i="44"/>
  <c r="Y74" i="44" s="1"/>
  <c r="X139" i="44"/>
  <c r="X73" i="43"/>
  <c r="Y74" i="43" s="1"/>
  <c r="X139" i="43"/>
  <c r="X68" i="1"/>
  <c r="X43" i="33"/>
  <c r="X73" i="46"/>
  <c r="Y74" i="46" s="1"/>
  <c r="X139" i="46"/>
  <c r="X60" i="56"/>
  <c r="X133" i="33" s="1"/>
  <c r="X59" i="56"/>
  <c r="X73" i="47"/>
  <c r="Y74" i="47" s="1"/>
  <c r="X139" i="47"/>
  <c r="X139" i="40"/>
  <c r="X73" i="40"/>
  <c r="Y74" i="40" s="1"/>
  <c r="X139" i="49"/>
  <c r="X73" i="49"/>
  <c r="Y74" i="49" s="1"/>
  <c r="Y46" i="56"/>
  <c r="X49" i="56"/>
  <c r="X139" i="41"/>
  <c r="X73" i="41"/>
  <c r="Y74" i="41" s="1"/>
  <c r="X73" i="42"/>
  <c r="Y74" i="42" s="1"/>
  <c r="X139" i="42"/>
  <c r="X73" i="48"/>
  <c r="Y74" i="48" s="1"/>
  <c r="X139" i="48"/>
  <c r="X73" i="45"/>
  <c r="Y74" i="45" s="1"/>
  <c r="X139" i="45"/>
  <c r="X73" i="32"/>
  <c r="Y74" i="32" s="1"/>
  <c r="X139" i="32"/>
  <c r="X84" i="46" l="1"/>
  <c r="X360" i="33" s="1"/>
  <c r="X84" i="44"/>
  <c r="X87" i="44" s="1"/>
  <c r="X84" i="47"/>
  <c r="X361" i="33" s="1"/>
  <c r="X84" i="48"/>
  <c r="X88" i="48" s="1"/>
  <c r="X84" i="43"/>
  <c r="X87" i="43" s="1"/>
  <c r="X84" i="32"/>
  <c r="X353" i="33" s="1"/>
  <c r="X84" i="45"/>
  <c r="X88" i="45" s="1"/>
  <c r="X84" i="42"/>
  <c r="X88" i="42" s="1"/>
  <c r="X84" i="41"/>
  <c r="X87" i="41" s="1"/>
  <c r="Y85" i="45"/>
  <c r="Y61" i="45"/>
  <c r="CP56" i="57" s="1"/>
  <c r="Y283" i="51"/>
  <c r="Y279" i="51"/>
  <c r="Y61" i="42"/>
  <c r="CP52" i="57" s="1"/>
  <c r="Y85" i="42"/>
  <c r="Y278" i="51"/>
  <c r="Y85" i="41"/>
  <c r="Y61" i="4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i="1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 i="47"/>
  <c r="CP58" i="57" s="1"/>
  <c r="X38" i="33"/>
  <c r="X40" i="33"/>
  <c r="X42" i="33"/>
  <c r="X44" i="33"/>
  <c r="Y280" i="51"/>
  <c r="Y85" i="43"/>
  <c r="Y61" i="43"/>
  <c r="CP53" i="57" s="1"/>
  <c r="X47" i="59" l="1"/>
  <c r="Z53" i="62"/>
  <c r="X88" i="46"/>
  <c r="X403" i="33" s="1"/>
  <c r="X87" i="46"/>
  <c r="X87" i="48"/>
  <c r="X358" i="33"/>
  <c r="X88" i="44"/>
  <c r="X401" i="33" s="1"/>
  <c r="X88" i="47"/>
  <c r="X130" i="47" s="1"/>
  <c r="X87" i="47"/>
  <c r="X362" i="33"/>
  <c r="X88" i="43"/>
  <c r="X132" i="43" s="1"/>
  <c r="X133" i="43" s="1"/>
  <c r="X134" i="43" s="1"/>
  <c r="W79" i="43" s="1"/>
  <c r="X148" i="43" s="1"/>
  <c r="X327" i="33" s="1"/>
  <c r="X340" i="33" s="1"/>
  <c r="X356" i="33"/>
  <c r="X354" i="33"/>
  <c r="X88" i="41"/>
  <c r="X130" i="41" s="1"/>
  <c r="X87" i="32"/>
  <c r="X87" i="42"/>
  <c r="X359" i="33"/>
  <c r="X88" i="32"/>
  <c r="X396" i="33" s="1"/>
  <c r="X355" i="33"/>
  <c r="X87" i="45"/>
  <c r="X84" i="1"/>
  <c r="X87" i="1" s="1"/>
  <c r="Y77" i="43"/>
  <c r="Y128" i="43"/>
  <c r="Y78" i="43"/>
  <c r="Y112" i="43"/>
  <c r="Y112" i="47"/>
  <c r="Y77" i="47"/>
  <c r="Y78" i="47"/>
  <c r="Y128" i="47"/>
  <c r="X357" i="33"/>
  <c r="X88" i="40"/>
  <c r="X87" i="40"/>
  <c r="Y128" i="44"/>
  <c r="Y112" i="44"/>
  <c r="Y78" i="44"/>
  <c r="Y77" i="44"/>
  <c r="Y78" i="46"/>
  <c r="Y128" i="46"/>
  <c r="Y77" i="46"/>
  <c r="Y112" i="46"/>
  <c r="X62" i="56"/>
  <c r="X135" i="33" s="1"/>
  <c r="X134" i="33"/>
  <c r="X76" i="59" s="1"/>
  <c r="Y78" i="41"/>
  <c r="Y128" i="41"/>
  <c r="Y112" i="41"/>
  <c r="Y77" i="41"/>
  <c r="Y128" i="42"/>
  <c r="Y77" i="42"/>
  <c r="Y78" i="42"/>
  <c r="Y112" i="42"/>
  <c r="Y78" i="45"/>
  <c r="Y112" i="45"/>
  <c r="Y128" i="45"/>
  <c r="Y77" i="45"/>
  <c r="X402" i="33"/>
  <c r="X132" i="45"/>
  <c r="X133" i="45" s="1"/>
  <c r="X134" i="45" s="1"/>
  <c r="W79" i="45" s="1"/>
  <c r="X148" i="45" s="1"/>
  <c r="X330" i="33" s="1"/>
  <c r="X343" i="33" s="1"/>
  <c r="X130" i="45"/>
  <c r="X90" i="45"/>
  <c r="X211" i="51"/>
  <c r="X227" i="51" s="1"/>
  <c r="W129" i="45"/>
  <c r="W131" i="45" s="1"/>
  <c r="W140" i="45" s="1"/>
  <c r="Y112" i="40"/>
  <c r="Y78" i="40"/>
  <c r="Y128" i="40"/>
  <c r="Y77" i="40"/>
  <c r="Y78" i="49"/>
  <c r="Y112" i="49"/>
  <c r="Y128" i="49"/>
  <c r="Y77" i="49"/>
  <c r="Y78" i="48"/>
  <c r="Y112" i="48"/>
  <c r="Y128" i="48"/>
  <c r="Y77" i="48"/>
  <c r="W129" i="48"/>
  <c r="W131" i="48" s="1"/>
  <c r="W140" i="48" s="1"/>
  <c r="X132" i="48"/>
  <c r="X133" i="48" s="1"/>
  <c r="X134" i="48" s="1"/>
  <c r="W79" i="48" s="1"/>
  <c r="X148" i="48" s="1"/>
  <c r="X333" i="33" s="1"/>
  <c r="X346" i="33" s="1"/>
  <c r="X130" i="48"/>
  <c r="X90" i="48"/>
  <c r="X405" i="33"/>
  <c r="X214" i="51"/>
  <c r="X230" i="51" s="1"/>
  <c r="Y112" i="32"/>
  <c r="Y77" i="32"/>
  <c r="Y128" i="32"/>
  <c r="Y78" i="32"/>
  <c r="X363" i="33"/>
  <c r="X88" i="49"/>
  <c r="X87" i="49"/>
  <c r="Y61" i="1"/>
  <c r="CP49" i="57" s="1"/>
  <c r="CP61" i="57" s="1"/>
  <c r="Y276" i="51"/>
  <c r="Y288" i="51" s="1"/>
  <c r="Y290" i="51" s="1"/>
  <c r="Y85" i="1"/>
  <c r="Y49" i="33" s="1"/>
  <c r="Y51" i="59" s="1"/>
  <c r="X398" i="33"/>
  <c r="W129" i="42"/>
  <c r="W131" i="42" s="1"/>
  <c r="W140" i="42" s="1"/>
  <c r="X130" i="42"/>
  <c r="X132" i="42"/>
  <c r="X133" i="42" s="1"/>
  <c r="X134" i="42" s="1"/>
  <c r="W79" i="42" s="1"/>
  <c r="X148" i="42" s="1"/>
  <c r="X326" i="33" s="1"/>
  <c r="X339" i="33" s="1"/>
  <c r="X207" i="51"/>
  <c r="X223" i="51" s="1"/>
  <c r="X90" i="42"/>
  <c r="X90" i="46" l="1"/>
  <c r="X91" i="46" s="1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132" i="44"/>
  <c r="X133" i="44" s="1"/>
  <c r="X134" i="44" s="1"/>
  <c r="W79" i="44" s="1"/>
  <c r="X148" i="44" s="1"/>
  <c r="X329" i="33" s="1"/>
  <c r="X342" i="33" s="1"/>
  <c r="X132" i="47"/>
  <c r="X133" i="47" s="1"/>
  <c r="X134" i="47" s="1"/>
  <c r="W79" i="47" s="1"/>
  <c r="X148" i="47" s="1"/>
  <c r="X332" i="33" s="1"/>
  <c r="X345" i="33" s="1"/>
  <c r="X130" i="44"/>
  <c r="X210" i="51"/>
  <c r="X226" i="51" s="1"/>
  <c r="X90" i="44"/>
  <c r="X91" i="44" s="1"/>
  <c r="W129" i="44"/>
  <c r="W131" i="44" s="1"/>
  <c r="W140" i="44" s="1"/>
  <c r="X404" i="33"/>
  <c r="X213" i="51"/>
  <c r="X229" i="51" s="1"/>
  <c r="X90" i="47"/>
  <c r="X93" i="47" s="1"/>
  <c r="X94" i="47" s="1"/>
  <c r="Z47" i="62" s="1"/>
  <c r="W129" i="47"/>
  <c r="W131" i="47" s="1"/>
  <c r="W140" i="47" s="1"/>
  <c r="Y291" i="51"/>
  <c r="X130" i="43"/>
  <c r="X90" i="43"/>
  <c r="X93" i="43" s="1"/>
  <c r="X94" i="43" s="1"/>
  <c r="Z42" i="62" s="1"/>
  <c r="X399" i="33"/>
  <c r="X208" i="51"/>
  <c r="X224" i="51" s="1"/>
  <c r="W129" i="43"/>
  <c r="W131" i="43" s="1"/>
  <c r="W140" i="43" s="1"/>
  <c r="X90" i="41"/>
  <c r="X91" i="41" s="1"/>
  <c r="X132" i="32"/>
  <c r="X133" i="32" s="1"/>
  <c r="X134" i="32" s="1"/>
  <c r="W79" i="32" s="1"/>
  <c r="X148" i="32" s="1"/>
  <c r="X324" i="33" s="1"/>
  <c r="X337" i="33" s="1"/>
  <c r="X206" i="51"/>
  <c r="X222" i="51" s="1"/>
  <c r="W129" i="32"/>
  <c r="W131" i="32" s="1"/>
  <c r="W140" i="32" s="1"/>
  <c r="W129" i="41"/>
  <c r="W131" i="41" s="1"/>
  <c r="W140" i="41" s="1"/>
  <c r="X90" i="32"/>
  <c r="X91" i="32" s="1"/>
  <c r="X397" i="33"/>
  <c r="X132" i="41"/>
  <c r="X133" i="41" s="1"/>
  <c r="X134" i="41" s="1"/>
  <c r="W79" i="41" s="1"/>
  <c r="X148" i="41" s="1"/>
  <c r="X325" i="33" s="1"/>
  <c r="X338" i="33" s="1"/>
  <c r="X352" i="33"/>
  <c r="X364" i="33" s="1"/>
  <c r="X205" i="51"/>
  <c r="X221" i="51" s="1"/>
  <c r="X130" i="32"/>
  <c r="Y293" i="51"/>
  <c r="X48" i="33"/>
  <c r="X53" i="33" s="1"/>
  <c r="X54" i="59" s="1"/>
  <c r="Y297" i="51"/>
  <c r="Y298" i="51"/>
  <c r="X88" i="1"/>
  <c r="X204" i="51" s="1"/>
  <c r="X220" i="51" s="1"/>
  <c r="X91" i="42"/>
  <c r="X93" i="42"/>
  <c r="X94" i="42" s="1"/>
  <c r="Z41" i="62" s="1"/>
  <c r="Y77" i="1"/>
  <c r="Y128" i="1"/>
  <c r="Y39" i="33"/>
  <c r="AA62" i="62" s="1"/>
  <c r="Y78" i="1"/>
  <c r="Y112" i="1"/>
  <c r="X130" i="49"/>
  <c r="X215" i="51"/>
  <c r="X231" i="51" s="1"/>
  <c r="X90" i="49"/>
  <c r="X406" i="33"/>
  <c r="W129" i="49"/>
  <c r="W131" i="49" s="1"/>
  <c r="W140" i="49" s="1"/>
  <c r="X132" i="49"/>
  <c r="X133" i="49" s="1"/>
  <c r="X134" i="49" s="1"/>
  <c r="W79" i="49" s="1"/>
  <c r="X148" i="49" s="1"/>
  <c r="X334" i="33" s="1"/>
  <c r="X347" i="33" s="1"/>
  <c r="Y119" i="32"/>
  <c r="Y114" i="32"/>
  <c r="Y103" i="32" s="1"/>
  <c r="AA9" i="62" s="1"/>
  <c r="Y114" i="48"/>
  <c r="Y103" i="48" s="1"/>
  <c r="AA18" i="62" s="1"/>
  <c r="Y119" i="48"/>
  <c r="Y114" i="45"/>
  <c r="Y103" i="45" s="1"/>
  <c r="AA15" i="62" s="1"/>
  <c r="Y119" i="45"/>
  <c r="Y114" i="42"/>
  <c r="Y103" i="42" s="1"/>
  <c r="AA11" i="62" s="1"/>
  <c r="Y119" i="42"/>
  <c r="Y119" i="46"/>
  <c r="Y114" i="46"/>
  <c r="Y103" i="46" s="1"/>
  <c r="AA16" i="62" s="1"/>
  <c r="Y114" i="44"/>
  <c r="Y103" i="44" s="1"/>
  <c r="AA14" i="62" s="1"/>
  <c r="Y119" i="44"/>
  <c r="Y119" i="43"/>
  <c r="Y114" i="43"/>
  <c r="Y103" i="43" s="1"/>
  <c r="AA12" i="62" s="1"/>
  <c r="Y292" i="51"/>
  <c r="Y300" i="51"/>
  <c r="Y295" i="51"/>
  <c r="Y294" i="51"/>
  <c r="X93" i="48"/>
  <c r="X94" i="48" s="1"/>
  <c r="Z48" i="62" s="1"/>
  <c r="X91" i="48"/>
  <c r="Y114" i="49"/>
  <c r="Y103" i="49" s="1"/>
  <c r="AA19" i="62" s="1"/>
  <c r="Y119" i="49"/>
  <c r="Y114" i="40"/>
  <c r="Y103" i="40" s="1"/>
  <c r="AA13" i="62" s="1"/>
  <c r="Y119" i="40"/>
  <c r="X93" i="45"/>
  <c r="X94" i="45" s="1"/>
  <c r="Z45" i="62" s="1"/>
  <c r="X91" i="45"/>
  <c r="Y119" i="41"/>
  <c r="Y114" i="41"/>
  <c r="Y103" i="41" s="1"/>
  <c r="AA10" i="62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i="40" s="1"/>
  <c r="X134" i="40" s="1"/>
  <c r="X130" i="40"/>
  <c r="X90" i="40"/>
  <c r="W129" i="40"/>
  <c r="W131" i="40" s="1"/>
  <c r="X209" i="51"/>
  <c r="X225" i="51" s="1"/>
  <c r="Y119" i="47"/>
  <c r="Y114" i="47"/>
  <c r="Y103" i="47" s="1"/>
  <c r="AA17" i="62" s="1"/>
  <c r="Y296" i="51"/>
  <c r="Y301" i="51"/>
  <c r="Y299" i="51"/>
  <c r="X51" i="33"/>
  <c r="X52" i="59" s="1"/>
  <c r="X93" i="32" l="1"/>
  <c r="X94" i="32" s="1"/>
  <c r="Z39" i="62" s="1"/>
  <c r="X93" i="41"/>
  <c r="X94" i="41" s="1"/>
  <c r="Z40" i="62" s="1"/>
  <c r="X93" i="46"/>
  <c r="X94" i="46" s="1"/>
  <c r="Z46" i="62" s="1"/>
  <c r="X91" i="47"/>
  <c r="X93" i="44"/>
  <c r="X94" i="44" s="1"/>
  <c r="Z44" i="62" s="1"/>
  <c r="X91" i="43"/>
  <c r="X130" i="1"/>
  <c r="Y102" i="47"/>
  <c r="Y71" i="47" s="1"/>
  <c r="Y70" i="47" s="1"/>
  <c r="Y102" i="43"/>
  <c r="Y71" i="43" s="1"/>
  <c r="Y70" i="43" s="1"/>
  <c r="Y102" i="45"/>
  <c r="Y71" i="45" s="1"/>
  <c r="Y70" i="45" s="1"/>
  <c r="Y102" i="48"/>
  <c r="Y102" i="46"/>
  <c r="Y102" i="40"/>
  <c r="Y71" i="40" s="1"/>
  <c r="Y70" i="40" s="1"/>
  <c r="Y102" i="49"/>
  <c r="Y102" i="44"/>
  <c r="Y71" i="44" s="1"/>
  <c r="Y70" i="44" s="1"/>
  <c r="Y102" i="42"/>
  <c r="Y71" i="42" s="1"/>
  <c r="Y70" i="42" s="1"/>
  <c r="X52" i="33"/>
  <c r="X53" i="59" s="1"/>
  <c r="X87" i="33"/>
  <c r="X50" i="59"/>
  <c r="X395" i="33"/>
  <c r="X410" i="33" s="1"/>
  <c r="X80" i="59" s="1"/>
  <c r="Y102" i="41"/>
  <c r="Y71" i="41" s="1"/>
  <c r="Y70" i="41" s="1"/>
  <c r="Y102" i="32"/>
  <c r="Y71" i="32" s="1"/>
  <c r="Y70" i="32" s="1"/>
  <c r="X90" i="1"/>
  <c r="X93" i="1" s="1"/>
  <c r="X94" i="1" s="1"/>
  <c r="Z38" i="62" s="1"/>
  <c r="W129" i="1"/>
  <c r="W131" i="1" s="1"/>
  <c r="X132" i="1"/>
  <c r="X133" i="1" s="1"/>
  <c r="X134" i="1" s="1"/>
  <c r="X136" i="1" s="1"/>
  <c r="Y305" i="51"/>
  <c r="Y309" i="51" s="1"/>
  <c r="Y115" i="47"/>
  <c r="Y263" i="33" s="1"/>
  <c r="Y124" i="47"/>
  <c r="Y121" i="47"/>
  <c r="W72" i="59"/>
  <c r="W140" i="40"/>
  <c r="Y115" i="41"/>
  <c r="Y256" i="33" s="1"/>
  <c r="Y121" i="41"/>
  <c r="Y124" i="41"/>
  <c r="Y121" i="49"/>
  <c r="Y124" i="49"/>
  <c r="Y115" i="49"/>
  <c r="Y265" i="33" s="1"/>
  <c r="Y115" i="43"/>
  <c r="Y258" i="33" s="1"/>
  <c r="Y121" i="43"/>
  <c r="Y124" i="43"/>
  <c r="Y121" i="44"/>
  <c r="Y124" i="44"/>
  <c r="Y115" i="46"/>
  <c r="Y262" i="33" s="1"/>
  <c r="Y121" i="46"/>
  <c r="Y124" i="46"/>
  <c r="Y124" i="42"/>
  <c r="Y121" i="42"/>
  <c r="Y121" i="45"/>
  <c r="Y124" i="45"/>
  <c r="Y115" i="45"/>
  <c r="Y261" i="33" s="1"/>
  <c r="Y115" i="32"/>
  <c r="Y255" i="33" s="1"/>
  <c r="Y121" i="32"/>
  <c r="Y124" i="32"/>
  <c r="X91" i="49"/>
  <c r="X93" i="49"/>
  <c r="X94" i="49" s="1"/>
  <c r="Z49" i="62" s="1"/>
  <c r="Y304" i="51"/>
  <c r="X91" i="40"/>
  <c r="X93" i="40"/>
  <c r="X94" i="40" s="1"/>
  <c r="Z43" i="62" s="1"/>
  <c r="W79" i="40"/>
  <c r="X148" i="40" s="1"/>
  <c r="X328" i="33" s="1"/>
  <c r="X341" i="33" s="1"/>
  <c r="X71" i="59"/>
  <c r="Y124" i="40"/>
  <c r="Y121" i="40"/>
  <c r="Y115" i="40"/>
  <c r="Y259" i="33" s="1"/>
  <c r="Y115" i="44"/>
  <c r="Y260" i="33" s="1"/>
  <c r="Y115" i="42"/>
  <c r="Y257" i="33" s="1"/>
  <c r="Y121" i="48"/>
  <c r="Y124" i="48"/>
  <c r="Y115" i="48"/>
  <c r="Y264" i="33" s="1"/>
  <c r="Y114" i="1"/>
  <c r="Y103" i="1" s="1"/>
  <c r="AA8" i="62" s="1"/>
  <c r="Y119" i="1"/>
  <c r="Z50" i="62" l="1"/>
  <c r="X408" i="33"/>
  <c r="X78" i="59" s="1"/>
  <c r="X91" i="1"/>
  <c r="X411" i="33"/>
  <c r="X81" i="59" s="1"/>
  <c r="X69" i="59"/>
  <c r="W137" i="1"/>
  <c r="X409" i="33"/>
  <c r="X79" i="59" s="1"/>
  <c r="W79" i="1"/>
  <c r="X148" i="1" s="1"/>
  <c r="X323" i="33" s="1"/>
  <c r="X366" i="33" s="1"/>
  <c r="Y102" i="1"/>
  <c r="Y121" i="1"/>
  <c r="Y124" i="33" s="1"/>
  <c r="Y101" i="33" s="1"/>
  <c r="Y124" i="1"/>
  <c r="Y66" i="48"/>
  <c r="Y67" i="48" s="1"/>
  <c r="Y101" i="48"/>
  <c r="Y219" i="33" s="1"/>
  <c r="Y116" i="48"/>
  <c r="Y294" i="33" s="1"/>
  <c r="Y279" i="33" s="1"/>
  <c r="Y165" i="33"/>
  <c r="Y249" i="33" s="1"/>
  <c r="Y86" i="48"/>
  <c r="W70" i="59"/>
  <c r="W140" i="1"/>
  <c r="Y156" i="33"/>
  <c r="Y240" i="33" s="1"/>
  <c r="Y86" i="32"/>
  <c r="Y158" i="33"/>
  <c r="Y242" i="33" s="1"/>
  <c r="Y86" i="42"/>
  <c r="Y163" i="33"/>
  <c r="Y247" i="33" s="1"/>
  <c r="Y86" i="46"/>
  <c r="Y101" i="46"/>
  <c r="Y217" i="33" s="1"/>
  <c r="Y66" i="46"/>
  <c r="Y67" i="46" s="1"/>
  <c r="Y116" i="46"/>
  <c r="Y292" i="33" s="1"/>
  <c r="Y277" i="33" s="1"/>
  <c r="Y66" i="43"/>
  <c r="Y67" i="43" s="1"/>
  <c r="Y101" i="43"/>
  <c r="Y213" i="33" s="1"/>
  <c r="Y116" i="43"/>
  <c r="Y288" i="33" s="1"/>
  <c r="Y273" i="33" s="1"/>
  <c r="Y101" i="49"/>
  <c r="Y220" i="33" s="1"/>
  <c r="Y66" i="49"/>
  <c r="Y67" i="49" s="1"/>
  <c r="Y116" i="49"/>
  <c r="Y295" i="33" s="1"/>
  <c r="Y280" i="33" s="1"/>
  <c r="Y66" i="41"/>
  <c r="Y67" i="41" s="1"/>
  <c r="Y101" i="41"/>
  <c r="Y211" i="33" s="1"/>
  <c r="Y116" i="41"/>
  <c r="Y286" i="33" s="1"/>
  <c r="Y271" i="33" s="1"/>
  <c r="Y86" i="47"/>
  <c r="Y164" i="33"/>
  <c r="Y248" i="33" s="1"/>
  <c r="Y71" i="49"/>
  <c r="Y70" i="49" s="1"/>
  <c r="Y115" i="1"/>
  <c r="Y254" i="33" s="1"/>
  <c r="Y66" i="42"/>
  <c r="Y67" i="42" s="1"/>
  <c r="Y101" i="42"/>
  <c r="Y212" i="33" s="1"/>
  <c r="Y116" i="42"/>
  <c r="Y287" i="33" s="1"/>
  <c r="Y272" i="33" s="1"/>
  <c r="Y101" i="44"/>
  <c r="Y215" i="33" s="1"/>
  <c r="Y66" i="44"/>
  <c r="Y67" i="44" s="1"/>
  <c r="Y116" i="44"/>
  <c r="Y290" i="33" s="1"/>
  <c r="Y275" i="33" s="1"/>
  <c r="Y66" i="40"/>
  <c r="Y67" i="40" s="1"/>
  <c r="Y101" i="40"/>
  <c r="Y214" i="33" s="1"/>
  <c r="Y116" i="40"/>
  <c r="Y289" i="33" s="1"/>
  <c r="Y274" i="33" s="1"/>
  <c r="Y86" i="40"/>
  <c r="Y160" i="33"/>
  <c r="Y244" i="33" s="1"/>
  <c r="Y308" i="51"/>
  <c r="Y310" i="51" s="1"/>
  <c r="Y306" i="51"/>
  <c r="Y66" i="32"/>
  <c r="Y67" i="32" s="1"/>
  <c r="Y101" i="32"/>
  <c r="Y210" i="33" s="1"/>
  <c r="Y116" i="32"/>
  <c r="Y285" i="33" s="1"/>
  <c r="Y270" i="33" s="1"/>
  <c r="Y101" i="45"/>
  <c r="Y216" i="33" s="1"/>
  <c r="Y66" i="45"/>
  <c r="Y67" i="45" s="1"/>
  <c r="Y116" i="45"/>
  <c r="Y291" i="33" s="1"/>
  <c r="Y276" i="33" s="1"/>
  <c r="Y86" i="45"/>
  <c r="Y162" i="33"/>
  <c r="Y246" i="33" s="1"/>
  <c r="Y86" i="44"/>
  <c r="Y161" i="33"/>
  <c r="Y245" i="33" s="1"/>
  <c r="Y159" i="33"/>
  <c r="Y243" i="33" s="1"/>
  <c r="Y86" i="43"/>
  <c r="Y166" i="33"/>
  <c r="Y250" i="33" s="1"/>
  <c r="Y86" i="49"/>
  <c r="Y157" i="33"/>
  <c r="Y241" i="33" s="1"/>
  <c r="Y86" i="41"/>
  <c r="Y101" i="47"/>
  <c r="Y218" i="33" s="1"/>
  <c r="Y66" i="47"/>
  <c r="Y67" i="47" s="1"/>
  <c r="Y116" i="47"/>
  <c r="Y293" i="33" s="1"/>
  <c r="Y278" i="33" s="1"/>
  <c r="Y71" i="48"/>
  <c r="Y70" i="48" s="1"/>
  <c r="Y71" i="46"/>
  <c r="Y70" i="46" s="1"/>
  <c r="Y232" i="33" l="1"/>
  <c r="X336" i="33"/>
  <c r="Y227" i="33"/>
  <c r="Y233" i="33"/>
  <c r="Y225" i="33"/>
  <c r="Y229" i="33"/>
  <c r="Y230" i="33"/>
  <c r="Y351" i="51"/>
  <c r="Y354" i="51"/>
  <c r="Y350" i="51"/>
  <c r="Y353" i="51"/>
  <c r="Y348" i="51"/>
  <c r="Y347" i="51"/>
  <c r="Y355" i="51"/>
  <c r="Y345" i="51"/>
  <c r="Y352" i="51"/>
  <c r="Y346" i="51"/>
  <c r="Y349" i="51"/>
  <c r="Y344" i="51"/>
  <c r="Y66" i="1"/>
  <c r="Y67" i="1" s="1"/>
  <c r="Y45" i="33" s="1"/>
  <c r="Y101" i="1"/>
  <c r="Y209" i="33" s="1"/>
  <c r="Y116" i="1"/>
  <c r="Y284" i="33" s="1"/>
  <c r="Y269" i="33" s="1"/>
  <c r="Y281" i="33" s="1"/>
  <c r="W9" i="59"/>
  <c r="X376" i="33"/>
  <c r="Y155" i="33"/>
  <c r="Y86" i="1"/>
  <c r="Y226" i="33"/>
  <c r="Y235" i="33"/>
  <c r="Y228" i="33"/>
  <c r="Y234" i="33"/>
  <c r="Y231" i="33"/>
  <c r="Y71" i="1"/>
  <c r="Y70" i="1" l="1"/>
  <c r="Y5" i="59" s="1"/>
  <c r="Y56" i="33"/>
  <c r="Y48" i="59"/>
  <c r="Y184" i="33"/>
  <c r="Y167" i="33"/>
  <c r="Y239" i="33"/>
  <c r="Y251" i="33" s="1"/>
  <c r="Y224" i="33"/>
  <c r="Y236" i="33" s="1"/>
  <c r="Y113" i="33" l="1"/>
  <c r="Y119" i="33" s="1"/>
  <c r="Y186" i="33"/>
  <c r="Y185" i="33"/>
  <c r="Y114" i="33" s="1"/>
  <c r="Y55" i="59"/>
  <c r="Y55" i="33"/>
  <c r="Z59" i="33"/>
  <c r="Y56" i="59"/>
  <c r="Y57" i="33"/>
  <c r="Y57" i="59" s="1"/>
  <c r="Y64" i="33"/>
  <c r="Y61" i="59" l="1"/>
  <c r="Y65" i="33"/>
  <c r="Z84" i="33" s="1"/>
  <c r="Z60" i="33"/>
  <c r="AA61" i="33"/>
  <c r="Y71" i="33"/>
  <c r="Y63" i="59" l="1"/>
  <c r="Y70" i="33"/>
  <c r="AA56" i="62" s="1"/>
  <c r="AB62" i="33"/>
  <c r="AB60" i="59" s="1"/>
  <c r="AA59" i="59"/>
  <c r="Z58" i="59"/>
  <c r="Z4" i="56"/>
  <c r="Z9" i="55"/>
  <c r="Z91" i="33"/>
  <c r="Z107" i="42" l="1"/>
  <c r="Z106" i="42" s="1"/>
  <c r="Z109" i="42" s="1"/>
  <c r="Z107" i="32"/>
  <c r="Z106" i="32" s="1"/>
  <c r="Z109" i="32" s="1"/>
  <c r="Z107" i="48"/>
  <c r="Z106" i="48" s="1"/>
  <c r="Z109" i="48" s="1"/>
  <c r="Z107" i="43"/>
  <c r="Z106" i="43" s="1"/>
  <c r="Z109" i="43" s="1"/>
  <c r="Z107" i="41"/>
  <c r="Z106" i="41" s="1"/>
  <c r="Z109" i="41" s="1"/>
  <c r="Z107" i="1"/>
  <c r="Z107" i="47"/>
  <c r="Z106" i="47" s="1"/>
  <c r="Z109" i="47" s="1"/>
  <c r="Z107" i="44"/>
  <c r="Z106" i="44" s="1"/>
  <c r="Z109" i="44" s="1"/>
  <c r="Z107" i="45"/>
  <c r="Z106" i="45" s="1"/>
  <c r="Z109" i="45" s="1"/>
  <c r="Z107" i="46"/>
  <c r="Z106" i="46" s="1"/>
  <c r="Z109" i="46" s="1"/>
  <c r="Z107" i="49"/>
  <c r="Z106" i="49" s="1"/>
  <c r="Z109" i="49" s="1"/>
  <c r="Z107" i="40"/>
  <c r="Z106" i="40" s="1"/>
  <c r="Z109" i="40" s="1"/>
  <c r="Z8" i="55"/>
  <c r="Y81" i="32"/>
  <c r="Y62" i="32" s="1"/>
  <c r="Y63" i="32" s="1"/>
  <c r="AA68" i="62" s="1"/>
  <c r="Y81" i="47"/>
  <c r="Y62" i="47" s="1"/>
  <c r="Y63" i="47" s="1"/>
  <c r="AA76" i="62" s="1"/>
  <c r="Y81" i="43"/>
  <c r="Y62" i="43" s="1"/>
  <c r="Y63" i="43" s="1"/>
  <c r="AA71" i="62" s="1"/>
  <c r="Y81" i="46"/>
  <c r="Y62" i="46" s="1"/>
  <c r="Y63" i="46" s="1"/>
  <c r="AA75" i="62" s="1"/>
  <c r="Y3" i="56"/>
  <c r="Y62" i="59"/>
  <c r="Y81" i="48"/>
  <c r="Y62" i="48" s="1"/>
  <c r="Y63" i="48" s="1"/>
  <c r="AA77" i="62" s="1"/>
  <c r="Y81" i="49"/>
  <c r="Y62" i="49" s="1"/>
  <c r="Y63" i="49" s="1"/>
  <c r="AA78" i="62" s="1"/>
  <c r="Y81" i="42"/>
  <c r="Y62" i="42" s="1"/>
  <c r="Y63" i="42" s="1"/>
  <c r="AA70" i="62" s="1"/>
  <c r="Y81" i="1"/>
  <c r="Y62" i="1" s="1"/>
  <c r="Y63" i="1" s="1"/>
  <c r="AA67" i="62" s="1"/>
  <c r="Y81" i="45"/>
  <c r="Y62" i="45" s="1"/>
  <c r="Y63" i="45" s="1"/>
  <c r="AA74" i="62" s="1"/>
  <c r="Y81" i="40"/>
  <c r="Y62" i="40" s="1"/>
  <c r="Y369" i="33"/>
  <c r="Y375" i="33" s="1"/>
  <c r="Y81" i="41"/>
  <c r="Y62" i="41" s="1"/>
  <c r="Y63" i="41" s="1"/>
  <c r="AA69" i="62" s="1"/>
  <c r="Y81" i="44"/>
  <c r="Y62" i="44" s="1"/>
  <c r="Y63" i="44" s="1"/>
  <c r="AA73" i="62" s="1"/>
  <c r="Z72" i="33"/>
  <c r="Y63" i="40" l="1"/>
  <c r="AA72" i="62" s="1"/>
  <c r="AA79" i="62" s="1"/>
  <c r="Y64" i="41"/>
  <c r="Y65" i="41" s="1"/>
  <c r="Y68" i="41" s="1"/>
  <c r="Y155" i="41"/>
  <c r="Y64" i="40"/>
  <c r="Y65" i="40" s="1"/>
  <c r="Y68" i="40" s="1"/>
  <c r="Y155" i="40"/>
  <c r="Y64" i="1"/>
  <c r="Y65" i="1" s="1"/>
  <c r="Y155" i="1"/>
  <c r="Y64" i="49"/>
  <c r="Y65" i="49" s="1"/>
  <c r="Y68" i="49" s="1"/>
  <c r="Y155" i="49"/>
  <c r="Y155" i="46"/>
  <c r="Y64" i="46"/>
  <c r="Y65" i="46" s="1"/>
  <c r="Y68" i="46" s="1"/>
  <c r="Y155" i="47"/>
  <c r="Y64" i="47"/>
  <c r="Y65" i="47" s="1"/>
  <c r="Y68" i="47" s="1"/>
  <c r="Z83" i="33"/>
  <c r="Z90" i="33"/>
  <c r="Z64" i="59"/>
  <c r="Y155" i="44"/>
  <c r="Y64" i="44"/>
  <c r="Y65" i="44" s="1"/>
  <c r="Y68" i="44" s="1"/>
  <c r="Y64" i="45"/>
  <c r="Y65" i="45" s="1"/>
  <c r="Y68" i="45" s="1"/>
  <c r="Y155" i="45"/>
  <c r="Y64" i="42"/>
  <c r="Y65" i="42" s="1"/>
  <c r="Y68" i="42" s="1"/>
  <c r="Y155" i="42"/>
  <c r="Y155" i="48"/>
  <c r="Y64" i="48"/>
  <c r="Y65" i="48" s="1"/>
  <c r="Y68" i="48" s="1"/>
  <c r="Y37" i="56"/>
  <c r="Y38" i="56" s="1"/>
  <c r="Y47" i="56"/>
  <c r="Y55" i="56"/>
  <c r="Y56" i="56" s="1"/>
  <c r="Y52" i="56" s="1"/>
  <c r="Y42" i="56"/>
  <c r="Y43" i="56" s="1"/>
  <c r="Z41" i="56" s="1"/>
  <c r="Y64" i="43"/>
  <c r="Y65" i="43" s="1"/>
  <c r="Y68" i="43" s="1"/>
  <c r="Y155" i="43"/>
  <c r="Y64" i="32"/>
  <c r="Y65" i="32" s="1"/>
  <c r="Y68" i="32" s="1"/>
  <c r="Y155" i="32"/>
  <c r="Z106" i="1"/>
  <c r="Z97" i="33"/>
  <c r="Z109" i="1" l="1"/>
  <c r="Z96" i="33"/>
  <c r="Z104" i="33" s="1"/>
  <c r="Y139" i="32"/>
  <c r="Y73" i="32"/>
  <c r="Z74" i="32" s="1"/>
  <c r="Y73" i="43"/>
  <c r="Z74" i="43" s="1"/>
  <c r="Y139" i="43"/>
  <c r="Y60" i="56"/>
  <c r="Y133" i="33" s="1"/>
  <c r="Y59" i="56"/>
  <c r="Y139" i="42"/>
  <c r="Y73" i="42"/>
  <c r="Z74" i="42" s="1"/>
  <c r="Y73" i="45"/>
  <c r="Z74" i="45" s="1"/>
  <c r="Y139" i="45"/>
  <c r="Y73" i="49"/>
  <c r="Z74" i="49" s="1"/>
  <c r="Y139" i="49"/>
  <c r="Y68" i="1"/>
  <c r="Y43" i="33"/>
  <c r="Y139" i="40"/>
  <c r="Y73" i="40"/>
  <c r="Z74" i="40" s="1"/>
  <c r="Y73" i="41"/>
  <c r="Z74" i="41" s="1"/>
  <c r="Y139" i="41"/>
  <c r="Z46" i="56"/>
  <c r="Y49" i="56"/>
  <c r="Y139" i="48"/>
  <c r="Y73" i="48"/>
  <c r="Z74" i="48" s="1"/>
  <c r="Y73" i="44"/>
  <c r="Z74" i="44" s="1"/>
  <c r="Y139" i="44"/>
  <c r="Y139" i="47"/>
  <c r="Y73" i="47"/>
  <c r="Z74" i="47" s="1"/>
  <c r="Y73" i="46"/>
  <c r="Z74" i="46" s="1"/>
  <c r="Y139" i="46"/>
  <c r="Y84" i="45" l="1"/>
  <c r="Y359" i="33" s="1"/>
  <c r="Y84" i="43"/>
  <c r="Y87" i="43" s="1"/>
  <c r="Y84" i="41"/>
  <c r="Y88" i="41" s="1"/>
  <c r="Y84" i="49"/>
  <c r="Y363" i="33" s="1"/>
  <c r="Y84" i="44"/>
  <c r="Y358" i="33" s="1"/>
  <c r="Y84" i="46"/>
  <c r="Y87" i="46" s="1"/>
  <c r="Y84" i="40"/>
  <c r="Y357" i="33" s="1"/>
  <c r="Y84" i="47"/>
  <c r="Y361" i="33" s="1"/>
  <c r="Y84" i="48"/>
  <c r="Y87" i="48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 i="51"/>
  <c r="Z61" i="48"/>
  <c r="CQ59" i="57" s="1"/>
  <c r="Z85" i="48"/>
  <c r="Y48" i="56"/>
  <c r="Z278" i="51"/>
  <c r="Z85" i="41"/>
  <c r="Z61" i="41"/>
  <c r="CQ51" i="57" s="1"/>
  <c r="Z85" i="40"/>
  <c r="Z61" i="40"/>
  <c r="CQ54" i="57" s="1"/>
  <c r="Z281" i="51"/>
  <c r="Y38" i="33"/>
  <c r="Y40" i="33"/>
  <c r="Y42" i="33"/>
  <c r="Y44" i="33"/>
  <c r="Z85" i="49"/>
  <c r="Z287" i="51"/>
  <c r="Z61" i="49"/>
  <c r="CQ60" i="57" s="1"/>
  <c r="Y84" i="42"/>
  <c r="Y84" i="32"/>
  <c r="Y46" i="33"/>
  <c r="Y49" i="59" s="1"/>
  <c r="Y139" i="1"/>
  <c r="Y73" i="1"/>
  <c r="Z74" i="1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 i="32"/>
  <c r="CQ50" i="57" s="1"/>
  <c r="Z277" i="51"/>
  <c r="Y47" i="59" l="1"/>
  <c r="AA53" i="62"/>
  <c r="Y360" i="33"/>
  <c r="Y88" i="45"/>
  <c r="Y90" i="45" s="1"/>
  <c r="Y87" i="45"/>
  <c r="Y88" i="43"/>
  <c r="Y90" i="43" s="1"/>
  <c r="Y354" i="33"/>
  <c r="Y87" i="41"/>
  <c r="Y356" i="33"/>
  <c r="Y87" i="49"/>
  <c r="Y87" i="47"/>
  <c r="Y88" i="49"/>
  <c r="X129" i="49" s="1"/>
  <c r="X131" i="49" s="1"/>
  <c r="X140" i="49" s="1"/>
  <c r="Y88" i="48"/>
  <c r="Y132" i="48" s="1"/>
  <c r="Y133" i="48" s="1"/>
  <c r="Y134" i="48" s="1"/>
  <c r="X79" i="48" s="1"/>
  <c r="Y148" i="48" s="1"/>
  <c r="Y333" i="33" s="1"/>
  <c r="Y346" i="33" s="1"/>
  <c r="Y88" i="44"/>
  <c r="X129" i="44" s="1"/>
  <c r="X131" i="44" s="1"/>
  <c r="X140" i="44" s="1"/>
  <c r="Y87" i="40"/>
  <c r="Y362" i="33"/>
  <c r="Y87" i="44"/>
  <c r="Y88" i="40"/>
  <c r="Y90" i="40" s="1"/>
  <c r="Y88" i="47"/>
  <c r="Y90" i="47" s="1"/>
  <c r="Y88" i="46"/>
  <c r="Y90" i="46" s="1"/>
  <c r="Y62" i="56"/>
  <c r="Y135" i="33" s="1"/>
  <c r="Y134" i="33"/>
  <c r="Y76" i="59" s="1"/>
  <c r="Z128" i="45"/>
  <c r="Z112" i="45"/>
  <c r="Z78" i="45"/>
  <c r="Z77" i="45"/>
  <c r="Y87" i="32"/>
  <c r="Y88" i="32"/>
  <c r="Y353" i="33"/>
  <c r="Z112" i="49"/>
  <c r="Z128" i="49"/>
  <c r="Z77" i="49"/>
  <c r="Z78" i="49"/>
  <c r="Y130" i="41"/>
  <c r="X129" i="41"/>
  <c r="X131" i="41" s="1"/>
  <c r="X140" i="41" s="1"/>
  <c r="Y206" i="51"/>
  <c r="Y222" i="51" s="1"/>
  <c r="Y90" i="41"/>
  <c r="Y397" i="33"/>
  <c r="Y132" i="41"/>
  <c r="Y133" i="41" s="1"/>
  <c r="Y134" i="41" s="1"/>
  <c r="X79" i="41" s="1"/>
  <c r="Y148" i="41" s="1"/>
  <c r="Y325" i="33" s="1"/>
  <c r="Y338" i="33" s="1"/>
  <c r="Z77" i="48"/>
  <c r="Z112" i="48"/>
  <c r="Z78" i="48"/>
  <c r="Z128" i="48"/>
  <c r="Z77" i="44"/>
  <c r="Z128" i="44"/>
  <c r="Z112" i="44"/>
  <c r="Z78" i="44"/>
  <c r="Z112" i="46"/>
  <c r="Z128" i="46"/>
  <c r="Z78" i="46"/>
  <c r="Z77" i="46"/>
  <c r="Y84" i="1"/>
  <c r="Z128" i="32"/>
  <c r="Z112" i="32"/>
  <c r="Z78" i="32"/>
  <c r="Z77" i="32"/>
  <c r="Z78" i="43"/>
  <c r="Z112" i="43"/>
  <c r="Z128" i="43"/>
  <c r="Z77" i="43"/>
  <c r="Z77" i="42"/>
  <c r="Z128" i="42"/>
  <c r="Z78" i="42"/>
  <c r="Z112" i="42"/>
  <c r="Z61" i="1"/>
  <c r="CQ49" i="57" s="1"/>
  <c r="CQ61" i="57" s="1"/>
  <c r="Z85" i="1"/>
  <c r="Z49" i="33" s="1"/>
  <c r="Z51" i="59" s="1"/>
  <c r="Z276" i="51"/>
  <c r="Z288" i="51" s="1"/>
  <c r="Z290" i="51" s="1"/>
  <c r="Y355" i="33"/>
  <c r="Y88" i="42"/>
  <c r="Y87" i="42"/>
  <c r="Z77" i="40"/>
  <c r="Z78" i="40"/>
  <c r="Z128" i="40"/>
  <c r="Z112" i="40"/>
  <c r="Z112" i="41"/>
  <c r="Z77" i="41"/>
  <c r="Z78" i="41"/>
  <c r="Z128" i="41"/>
  <c r="Z77" i="47"/>
  <c r="Z78" i="47"/>
  <c r="Z128" i="47"/>
  <c r="Z112" i="47"/>
  <c r="Y130" i="45" l="1"/>
  <c r="X129" i="45"/>
  <c r="X131" i="45" s="1"/>
  <c r="X140" i="45" s="1"/>
  <c r="Y402" i="33"/>
  <c r="Y211" i="51"/>
  <c r="Y227" i="51" s="1"/>
  <c r="Y132" i="45"/>
  <c r="Y133" i="45" s="1"/>
  <c r="Y134" i="45" s="1"/>
  <c r="X79" i="45" s="1"/>
  <c r="Y148" i="45" s="1"/>
  <c r="Y330" i="33" s="1"/>
  <c r="Y343" i="33" s="1"/>
  <c r="Y132" i="43"/>
  <c r="Y133" i="43" s="1"/>
  <c r="Y134" i="43" s="1"/>
  <c r="X79" i="43" s="1"/>
  <c r="Y148" i="43" s="1"/>
  <c r="Y327" i="33" s="1"/>
  <c r="Y340" i="33" s="1"/>
  <c r="Y130" i="43"/>
  <c r="Y399" i="33"/>
  <c r="X129" i="43"/>
  <c r="X131" i="43" s="1"/>
  <c r="X140" i="43" s="1"/>
  <c r="Y208" i="51"/>
  <c r="Y224" i="51" s="1"/>
  <c r="Y90" i="44"/>
  <c r="Y91" i="44" s="1"/>
  <c r="Y132" i="49"/>
  <c r="Y133" i="49" s="1"/>
  <c r="Y134" i="49" s="1"/>
  <c r="X79" i="49" s="1"/>
  <c r="Y148" i="49" s="1"/>
  <c r="Y334" i="33" s="1"/>
  <c r="Y347" i="33" s="1"/>
  <c r="Y215" i="51"/>
  <c r="Y231" i="51" s="1"/>
  <c r="Y406" i="33"/>
  <c r="Y401" i="33"/>
  <c r="Y132" i="44"/>
  <c r="Y133" i="44" s="1"/>
  <c r="Y134" i="44" s="1"/>
  <c r="X79" i="44" s="1"/>
  <c r="Y148" i="44" s="1"/>
  <c r="Y329" i="33" s="1"/>
  <c r="Y342" i="33" s="1"/>
  <c r="Y90" i="49"/>
  <c r="Y93" i="49" s="1"/>
  <c r="Y94" i="49" s="1"/>
  <c r="AA49" i="62" s="1"/>
  <c r="Y130" i="49"/>
  <c r="Y90" i="48"/>
  <c r="Y93" i="48" s="1"/>
  <c r="Y94" i="48" s="1"/>
  <c r="AA48" i="62" s="1"/>
  <c r="Y405" i="33"/>
  <c r="Y214" i="51"/>
  <c r="Y230" i="51" s="1"/>
  <c r="Z297" i="51"/>
  <c r="X129" i="48"/>
  <c r="X131" i="48" s="1"/>
  <c r="X140" i="48" s="1"/>
  <c r="Y130" i="48"/>
  <c r="Y210" i="51"/>
  <c r="Y226" i="51" s="1"/>
  <c r="Y130" i="44"/>
  <c r="Y400" i="33"/>
  <c r="Y130" i="40"/>
  <c r="X129" i="40"/>
  <c r="X131" i="40" s="1"/>
  <c r="X140" i="40" s="1"/>
  <c r="X129" i="47"/>
  <c r="X131" i="47" s="1"/>
  <c r="X140" i="47" s="1"/>
  <c r="Z298" i="51"/>
  <c r="Y209" i="51"/>
  <c r="Y225" i="51" s="1"/>
  <c r="Y132" i="40"/>
  <c r="Y133" i="40" s="1"/>
  <c r="Y134" i="40" s="1"/>
  <c r="Y71" i="59" s="1"/>
  <c r="Z292" i="51"/>
  <c r="Y213" i="51"/>
  <c r="Y229" i="51" s="1"/>
  <c r="Y132" i="47"/>
  <c r="Y133" i="47" s="1"/>
  <c r="Y134" i="47" s="1"/>
  <c r="X79" i="47" s="1"/>
  <c r="Y148" i="47" s="1"/>
  <c r="Y332" i="33" s="1"/>
  <c r="Y345" i="33" s="1"/>
  <c r="Y132" i="46"/>
  <c r="Y133" i="46" s="1"/>
  <c r="Y134" i="46" s="1"/>
  <c r="X79" i="46" s="1"/>
  <c r="Y148" i="46" s="1"/>
  <c r="Y331" i="33" s="1"/>
  <c r="Y344" i="33" s="1"/>
  <c r="Y130" i="47"/>
  <c r="Y404" i="33"/>
  <c r="Y212" i="51"/>
  <c r="Y228" i="51" s="1"/>
  <c r="Z300" i="51"/>
  <c r="Z301" i="51"/>
  <c r="Y130" i="46"/>
  <c r="Y403" i="33"/>
  <c r="X129" i="46"/>
  <c r="X131" i="46" s="1"/>
  <c r="X140" i="46" s="1"/>
  <c r="Y207" i="51"/>
  <c r="Y223" i="51" s="1"/>
  <c r="Y132" i="42"/>
  <c r="Y133" i="42" s="1"/>
  <c r="Y134" i="42" s="1"/>
  <c r="X79" i="42" s="1"/>
  <c r="Y148" i="42" s="1"/>
  <c r="Y326" i="33" s="1"/>
  <c r="Y339" i="33" s="1"/>
  <c r="Y90" i="42"/>
  <c r="Y398" i="33"/>
  <c r="Y130" i="42"/>
  <c r="X129" i="42"/>
  <c r="X131" i="42" s="1"/>
  <c r="X140" i="42" s="1"/>
  <c r="Z39" i="33"/>
  <c r="AB62" i="62" s="1"/>
  <c r="Z77" i="1"/>
  <c r="Z112" i="1"/>
  <c r="Z78" i="1"/>
  <c r="Z128" i="1"/>
  <c r="Z119" i="42"/>
  <c r="Z114" i="42"/>
  <c r="Z103" i="42" s="1"/>
  <c r="AB11" i="62" s="1"/>
  <c r="Z119" i="32"/>
  <c r="Z114" i="32"/>
  <c r="Z103" i="32" s="1"/>
  <c r="AB9" i="62" s="1"/>
  <c r="Z114" i="44"/>
  <c r="Z103" i="44" s="1"/>
  <c r="AB14" i="62" s="1"/>
  <c r="Z119" i="44"/>
  <c r="Z114" i="48"/>
  <c r="Z103" i="48" s="1"/>
  <c r="AB18" i="62" s="1"/>
  <c r="Z119" i="48"/>
  <c r="Y93" i="41"/>
  <c r="Y94" i="41" s="1"/>
  <c r="AA40" i="62" s="1"/>
  <c r="Y91" i="41"/>
  <c r="Z114" i="49"/>
  <c r="Z103" i="49" s="1"/>
  <c r="AB19" i="62" s="1"/>
  <c r="Z119" i="49"/>
  <c r="Y90" i="32"/>
  <c r="Y130" i="32"/>
  <c r="X129" i="32"/>
  <c r="X131" i="32" s="1"/>
  <c r="X140" i="32" s="1"/>
  <c r="Y205" i="51"/>
  <c r="Y221" i="51" s="1"/>
  <c r="Y396" i="33"/>
  <c r="Y132" i="32"/>
  <c r="Y133" i="32" s="1"/>
  <c r="Y134" i="32" s="1"/>
  <c r="X79" i="32" s="1"/>
  <c r="Y148" i="32" s="1"/>
  <c r="Y324" i="33" s="1"/>
  <c r="Y337" i="33" s="1"/>
  <c r="Y93" i="47"/>
  <c r="Y94" i="47" s="1"/>
  <c r="AA47" i="62" s="1"/>
  <c r="Y91" i="47"/>
  <c r="Y93" i="45"/>
  <c r="Y94" i="45" s="1"/>
  <c r="AA45" i="62" s="1"/>
  <c r="Y91" i="45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i="43" s="1"/>
  <c r="AA42" i="62" s="1"/>
  <c r="Y91" i="43"/>
  <c r="Z299" i="51"/>
  <c r="Z295" i="51"/>
  <c r="Z293" i="51"/>
  <c r="Z291" i="51"/>
  <c r="Z119" i="47"/>
  <c r="Z114" i="47"/>
  <c r="Z103" i="47" s="1"/>
  <c r="AB17" i="62" s="1"/>
  <c r="Z119" i="41"/>
  <c r="Z114" i="41"/>
  <c r="Z103" i="41" s="1"/>
  <c r="AB10" i="62" s="1"/>
  <c r="Z114" i="40"/>
  <c r="Z103" i="40" s="1"/>
  <c r="AB13" i="62" s="1"/>
  <c r="Z119" i="40"/>
  <c r="Z114" i="43"/>
  <c r="Z103" i="43" s="1"/>
  <c r="AB12" i="62" s="1"/>
  <c r="Z119" i="43"/>
  <c r="Y87" i="1"/>
  <c r="Y51" i="33" s="1"/>
  <c r="Y52" i="59" s="1"/>
  <c r="Y48" i="33"/>
  <c r="Y352" i="33"/>
  <c r="Y364" i="33" s="1"/>
  <c r="Y88" i="1"/>
  <c r="Y93" i="46"/>
  <c r="Y94" i="46" s="1"/>
  <c r="AA46" i="62" s="1"/>
  <c r="Y91" i="46"/>
  <c r="Z114" i="46"/>
  <c r="Z103" i="46" s="1"/>
  <c r="AB16" i="62" s="1"/>
  <c r="Z119" i="46"/>
  <c r="Y93" i="40"/>
  <c r="Y94" i="40" s="1"/>
  <c r="AA43" i="62" s="1"/>
  <c r="Y91" i="40"/>
  <c r="Z114" i="45"/>
  <c r="Z103" i="45" s="1"/>
  <c r="AB15" i="62" s="1"/>
  <c r="Z119" i="45"/>
  <c r="Z296" i="51"/>
  <c r="Z294" i="51"/>
  <c r="Y93" i="44" l="1"/>
  <c r="Y94" i="44" s="1"/>
  <c r="AA44" i="62" s="1"/>
  <c r="Y91" i="49"/>
  <c r="X79" i="40"/>
  <c r="Y148" i="40" s="1"/>
  <c r="Y328" i="33" s="1"/>
  <c r="Y341" i="33" s="1"/>
  <c r="X72" i="59"/>
  <c r="Y91" i="48"/>
  <c r="Z102" i="45"/>
  <c r="Z102" i="43"/>
  <c r="Z102" i="40"/>
  <c r="Z102" i="46"/>
  <c r="Z102" i="42"/>
  <c r="Z102" i="47"/>
  <c r="Z71" i="47" s="1"/>
  <c r="Z70" i="47" s="1"/>
  <c r="Z102" i="49"/>
  <c r="Z71" i="49" s="1"/>
  <c r="Z70" i="49" s="1"/>
  <c r="Z102" i="48"/>
  <c r="Z102" i="44"/>
  <c r="Z71" i="44" s="1"/>
  <c r="Z70" i="44" s="1"/>
  <c r="Z102" i="41"/>
  <c r="Z102" i="32"/>
  <c r="Z71" i="32" s="1"/>
  <c r="Z70" i="32" s="1"/>
  <c r="Z305" i="51"/>
  <c r="Z309" i="51" s="1"/>
  <c r="Z124" i="46"/>
  <c r="Z121" i="46"/>
  <c r="Z115" i="46"/>
  <c r="Z262" i="33" s="1"/>
  <c r="Z121" i="40"/>
  <c r="Z124" i="40"/>
  <c r="Z115" i="40"/>
  <c r="Z259" i="33" s="1"/>
  <c r="Z115" i="47"/>
  <c r="Z263" i="33" s="1"/>
  <c r="Z121" i="47"/>
  <c r="Z124" i="47"/>
  <c r="Z124" i="49"/>
  <c r="Z121" i="49"/>
  <c r="Z115" i="49"/>
  <c r="Z265" i="33" s="1"/>
  <c r="Z115" i="44"/>
  <c r="Z260" i="33" s="1"/>
  <c r="Z115" i="32"/>
  <c r="Z255" i="33" s="1"/>
  <c r="Z124" i="42"/>
  <c r="Z121" i="42"/>
  <c r="Y93" i="42"/>
  <c r="Y94" i="42" s="1"/>
  <c r="AA41" i="62" s="1"/>
  <c r="Y91" i="42"/>
  <c r="Z304" i="51"/>
  <c r="Z124" i="45"/>
  <c r="Z121" i="45"/>
  <c r="Z115" i="45"/>
  <c r="Z261" i="33" s="1"/>
  <c r="Y132" i="1"/>
  <c r="Y133" i="1" s="1"/>
  <c r="Y134" i="1" s="1"/>
  <c r="Y90" i="1"/>
  <c r="X129" i="1"/>
  <c r="Y204" i="51"/>
  <c r="Y220" i="51" s="1"/>
  <c r="Y395" i="33"/>
  <c r="Y130" i="1"/>
  <c r="Y52" i="33"/>
  <c r="Y53" i="59" s="1"/>
  <c r="Y50" i="59"/>
  <c r="Y87" i="33"/>
  <c r="Y53" i="33"/>
  <c r="Y54" i="59" s="1"/>
  <c r="Z121" i="43"/>
  <c r="Z124" i="43"/>
  <c r="Z115" i="43"/>
  <c r="Z258" i="33" s="1"/>
  <c r="Z115" i="41"/>
  <c r="Z256" i="33" s="1"/>
  <c r="Z121" i="41"/>
  <c r="Z124" i="41"/>
  <c r="Y93" i="32"/>
  <c r="Y94" i="32" s="1"/>
  <c r="AA39" i="62" s="1"/>
  <c r="Y91" i="32"/>
  <c r="Z121" i="48"/>
  <c r="Z124" i="48"/>
  <c r="Z115" i="48"/>
  <c r="Z264" i="33" s="1"/>
  <c r="Z121" i="44"/>
  <c r="Z124" i="44"/>
  <c r="Z121" i="32"/>
  <c r="Z124" i="32"/>
  <c r="Z115" i="42"/>
  <c r="Z257" i="33" s="1"/>
  <c r="Z114" i="1"/>
  <c r="Z103" i="1" s="1"/>
  <c r="AB8" i="62" s="1"/>
  <c r="Z119" i="1"/>
  <c r="Z102" i="1" l="1"/>
  <c r="Z66" i="42"/>
  <c r="Z67" i="42" s="1"/>
  <c r="Z101" i="42"/>
  <c r="Z212" i="33" s="1"/>
  <c r="Z116" i="42"/>
  <c r="Z287" i="33" s="1"/>
  <c r="Z272" i="33" s="1"/>
  <c r="Z66" i="48"/>
  <c r="Z67" i="48" s="1"/>
  <c r="Z101" i="48"/>
  <c r="Z219" i="33" s="1"/>
  <c r="Z116" i="48"/>
  <c r="Z294" i="33" s="1"/>
  <c r="Z279" i="33" s="1"/>
  <c r="Z86" i="48"/>
  <c r="Z165" i="33"/>
  <c r="Z249" i="33" s="1"/>
  <c r="Z157" i="33"/>
  <c r="Z241" i="33" s="1"/>
  <c r="Z86" i="41"/>
  <c r="Z101" i="41"/>
  <c r="Z211" i="33" s="1"/>
  <c r="Z66" i="41"/>
  <c r="Z67" i="41" s="1"/>
  <c r="Z116" i="41"/>
  <c r="Z286" i="33" s="1"/>
  <c r="Z271" i="33" s="1"/>
  <c r="Z101" i="43"/>
  <c r="Z213" i="33" s="1"/>
  <c r="Z66" i="43"/>
  <c r="Z67" i="43" s="1"/>
  <c r="Z116" i="43"/>
  <c r="Z288" i="33" s="1"/>
  <c r="Z273" i="33" s="1"/>
  <c r="Y410" i="33"/>
  <c r="Y80" i="59" s="1"/>
  <c r="Y411" i="33"/>
  <c r="Y81" i="59" s="1"/>
  <c r="Y408" i="33"/>
  <c r="Y78" i="59" s="1"/>
  <c r="Y409" i="33"/>
  <c r="Y79" i="59" s="1"/>
  <c r="X131" i="1"/>
  <c r="X137" i="1"/>
  <c r="Y69" i="59"/>
  <c r="X79" i="1"/>
  <c r="Y148" i="1" s="1"/>
  <c r="Y323" i="33" s="1"/>
  <c r="Y136" i="1"/>
  <c r="Z308" i="51"/>
  <c r="Z310" i="51" s="1"/>
  <c r="Z306" i="51"/>
  <c r="Z86" i="42"/>
  <c r="Z158" i="33"/>
  <c r="Z242" i="33" s="1"/>
  <c r="Z160" i="33"/>
  <c r="Z244" i="33" s="1"/>
  <c r="Z86" i="40"/>
  <c r="Z66" i="46"/>
  <c r="Z67" i="46" s="1"/>
  <c r="Z101" i="46"/>
  <c r="Z217" i="33" s="1"/>
  <c r="Z116" i="46"/>
  <c r="Z292" i="33" s="1"/>
  <c r="Z277" i="33" s="1"/>
  <c r="Z86" i="46"/>
  <c r="Z163" i="33"/>
  <c r="Z247" i="33" s="1"/>
  <c r="Z71" i="48"/>
  <c r="Z70" i="48" s="1"/>
  <c r="Z71" i="43"/>
  <c r="Z70" i="43" s="1"/>
  <c r="Z71" i="42"/>
  <c r="Z70" i="42" s="1"/>
  <c r="Z71" i="46"/>
  <c r="Z70" i="46" s="1"/>
  <c r="Z121" i="1"/>
  <c r="Z124" i="33" s="1"/>
  <c r="Z101" i="33" s="1"/>
  <c r="Z124" i="1"/>
  <c r="Z115" i="1"/>
  <c r="Z254" i="33" s="1"/>
  <c r="Z156" i="33"/>
  <c r="Z240" i="33" s="1"/>
  <c r="Z86" i="32"/>
  <c r="Z86" i="44"/>
  <c r="Z161" i="33"/>
  <c r="Z245" i="33" s="1"/>
  <c r="Z86" i="43"/>
  <c r="Z159" i="33"/>
  <c r="Z243" i="33" s="1"/>
  <c r="Y93" i="1"/>
  <c r="Y94" i="1" s="1"/>
  <c r="AA38" i="62" s="1"/>
  <c r="AA50" i="62" s="1"/>
  <c r="Y91" i="1"/>
  <c r="Z66" i="45"/>
  <c r="Z67" i="45" s="1"/>
  <c r="Z101" i="45"/>
  <c r="Z216" i="33" s="1"/>
  <c r="Z116" i="45"/>
  <c r="Z291" i="33" s="1"/>
  <c r="Z276" i="33" s="1"/>
  <c r="Z86" i="45"/>
  <c r="Z162" i="33"/>
  <c r="Z246" i="33" s="1"/>
  <c r="Z66" i="32"/>
  <c r="Z67" i="32" s="1"/>
  <c r="Z101" i="32"/>
  <c r="Z210" i="33" s="1"/>
  <c r="Z116" i="32"/>
  <c r="Z285" i="33" s="1"/>
  <c r="Z270" i="33" s="1"/>
  <c r="Z101" i="44"/>
  <c r="Z215" i="33" s="1"/>
  <c r="Z66" i="44"/>
  <c r="Z67" i="44" s="1"/>
  <c r="Z116" i="44"/>
  <c r="Z290" i="33" s="1"/>
  <c r="Z275" i="33" s="1"/>
  <c r="Z101" i="49"/>
  <c r="Z220" i="33" s="1"/>
  <c r="Z66" i="49"/>
  <c r="Z67" i="49" s="1"/>
  <c r="Z116" i="49"/>
  <c r="Z295" i="33" s="1"/>
  <c r="Z280" i="33" s="1"/>
  <c r="Z86" i="49"/>
  <c r="Z166" i="33"/>
  <c r="Z250" i="33" s="1"/>
  <c r="Z164" i="33"/>
  <c r="Z248" i="33" s="1"/>
  <c r="Z86" i="47"/>
  <c r="Z66" i="47"/>
  <c r="Z67" i="47" s="1"/>
  <c r="Z101" i="47"/>
  <c r="Z218" i="33" s="1"/>
  <c r="Z116" i="47"/>
  <c r="Z293" i="33" s="1"/>
  <c r="Z278" i="33" s="1"/>
  <c r="Z66" i="40"/>
  <c r="Z67" i="40" s="1"/>
  <c r="Z101" i="40"/>
  <c r="Z214" i="33" s="1"/>
  <c r="Z116" i="40"/>
  <c r="Z289" i="33" s="1"/>
  <c r="Z274" i="33" s="1"/>
  <c r="Z71" i="41"/>
  <c r="Z70" i="41" s="1"/>
  <c r="Z71" i="45"/>
  <c r="Z70" i="45" s="1"/>
  <c r="Z71" i="40"/>
  <c r="Z70" i="40" s="1"/>
  <c r="Z225" i="33" l="1"/>
  <c r="Z229" i="33"/>
  <c r="Z226" i="33"/>
  <c r="Z230" i="33"/>
  <c r="Z232" i="33"/>
  <c r="Z233" i="33"/>
  <c r="Z231" i="33"/>
  <c r="Z66" i="1"/>
  <c r="Z67" i="1" s="1"/>
  <c r="Z45" i="33" s="1"/>
  <c r="Z101" i="1"/>
  <c r="Z209" i="33" s="1"/>
  <c r="Z116" i="1"/>
  <c r="Z284" i="33" s="1"/>
  <c r="Z269" i="33" s="1"/>
  <c r="Z281" i="33" s="1"/>
  <c r="X70" i="59"/>
  <c r="X140" i="1"/>
  <c r="Z235" i="33"/>
  <c r="Z71" i="1"/>
  <c r="Z234" i="33"/>
  <c r="Z86" i="1"/>
  <c r="Z155" i="33"/>
  <c r="Z345" i="51"/>
  <c r="Z352" i="51"/>
  <c r="Z349" i="51"/>
  <c r="Z348" i="51"/>
  <c r="Z355" i="51"/>
  <c r="Z346" i="51"/>
  <c r="Z344" i="51"/>
  <c r="Z350" i="51"/>
  <c r="Z354" i="51"/>
  <c r="Z351" i="51"/>
  <c r="Z353" i="51"/>
  <c r="Z347" i="51"/>
  <c r="Y336" i="33"/>
  <c r="Y366" i="33"/>
  <c r="Z228" i="33"/>
  <c r="Z227" i="33"/>
  <c r="X9" i="59" l="1"/>
  <c r="Y376" i="33"/>
  <c r="Z239" i="33"/>
  <c r="Z251" i="33" s="1"/>
  <c r="Z167" i="33"/>
  <c r="Z184" i="33"/>
  <c r="Z56" i="33"/>
  <c r="Z70" i="1"/>
  <c r="Z5" i="59" s="1"/>
  <c r="Z48" i="59"/>
  <c r="Z224" i="33"/>
  <c r="Z236" i="33" s="1"/>
  <c r="Z55" i="33" l="1"/>
  <c r="Z55" i="59"/>
  <c r="AA59" i="33"/>
  <c r="Z186" i="33"/>
  <c r="Z113" i="33"/>
  <c r="Z119" i="33" s="1"/>
  <c r="Z185" i="33"/>
  <c r="Z114" i="33" s="1"/>
  <c r="Z56" i="59"/>
  <c r="Z57" i="33"/>
  <c r="Z57" i="59" s="1"/>
  <c r="Z64" i="33"/>
  <c r="Z65" i="33" l="1"/>
  <c r="AA84" i="33" s="1"/>
  <c r="Z61" i="59"/>
  <c r="AA60" i="33"/>
  <c r="AB61" i="33"/>
  <c r="Z71" i="33"/>
  <c r="AB59" i="59" l="1"/>
  <c r="AC62" i="33"/>
  <c r="AC60" i="59" s="1"/>
  <c r="AA91" i="33"/>
  <c r="AA9" i="55"/>
  <c r="Z63" i="59"/>
  <c r="Z70" i="33"/>
  <c r="AB56" i="62" s="1"/>
  <c r="AA58" i="59"/>
  <c r="AA4" i="56"/>
  <c r="Z369" i="33" l="1"/>
  <c r="Z375" i="33" s="1"/>
  <c r="Z81" i="41"/>
  <c r="Z62" i="41" s="1"/>
  <c r="Z63" i="41" s="1"/>
  <c r="AB69" i="62" s="1"/>
  <c r="Z81" i="49"/>
  <c r="Z62" i="49" s="1"/>
  <c r="Z63" i="49" s="1"/>
  <c r="AB78" i="62" s="1"/>
  <c r="Z81" i="45"/>
  <c r="Z62" i="45" s="1"/>
  <c r="Z63" i="45" s="1"/>
  <c r="AB74" i="62" s="1"/>
  <c r="Z81" i="40"/>
  <c r="Z62" i="40" s="1"/>
  <c r="Z63" i="40" s="1"/>
  <c r="AB72" i="62" s="1"/>
  <c r="Z81" i="43"/>
  <c r="Z62" i="43" s="1"/>
  <c r="Z63" i="43" s="1"/>
  <c r="AB71" i="62" s="1"/>
  <c r="Z81" i="32"/>
  <c r="Z62" i="32" s="1"/>
  <c r="Z63" i="32" s="1"/>
  <c r="AB68" i="62" s="1"/>
  <c r="Z81" i="47"/>
  <c r="Z62" i="47" s="1"/>
  <c r="Z63" i="47" s="1"/>
  <c r="AB76" i="62" s="1"/>
  <c r="Z62" i="59"/>
  <c r="F20" i="59" s="1"/>
  <c r="Z81" i="42"/>
  <c r="Z62" i="42" s="1"/>
  <c r="Z63" i="42" s="1"/>
  <c r="AB70" i="62" s="1"/>
  <c r="Z81" i="1"/>
  <c r="Z62" i="1" s="1"/>
  <c r="Z63" i="1" s="1"/>
  <c r="AB67" i="62" s="1"/>
  <c r="Z3" i="56"/>
  <c r="Z81" i="46"/>
  <c r="Z62" i="46" s="1"/>
  <c r="Z63" i="46" s="1"/>
  <c r="AB75" i="62" s="1"/>
  <c r="Z81" i="44"/>
  <c r="Z62" i="44" s="1"/>
  <c r="Z63" i="44" s="1"/>
  <c r="AB73" i="62" s="1"/>
  <c r="Z81" i="48"/>
  <c r="Z62" i="48" s="1"/>
  <c r="Z63" i="48" s="1"/>
  <c r="AB77" i="62" s="1"/>
  <c r="AA72" i="33"/>
  <c r="AA107" i="45"/>
  <c r="AA106" i="45" s="1"/>
  <c r="AA109" i="45" s="1"/>
  <c r="AA8" i="55"/>
  <c r="AA107" i="46"/>
  <c r="AA106" i="46" s="1"/>
  <c r="AA109" i="46" s="1"/>
  <c r="AA107" i="43"/>
  <c r="AA106" i="43" s="1"/>
  <c r="AA109" i="43" s="1"/>
  <c r="AA107" i="42"/>
  <c r="AA106" i="42" s="1"/>
  <c r="AA109" i="42" s="1"/>
  <c r="AA107" i="40"/>
  <c r="AA106" i="40" s="1"/>
  <c r="AA109" i="40" s="1"/>
  <c r="AA107" i="1"/>
  <c r="AA107" i="32"/>
  <c r="AA106" i="32" s="1"/>
  <c r="AA109" i="32" s="1"/>
  <c r="AA107" i="41"/>
  <c r="AA106" i="41" s="1"/>
  <c r="AA109" i="41" s="1"/>
  <c r="AA107" i="44"/>
  <c r="AA106" i="44" s="1"/>
  <c r="AA109" i="44" s="1"/>
  <c r="AA107" i="47"/>
  <c r="AA106" i="47" s="1"/>
  <c r="AA109" i="47" s="1"/>
  <c r="AA107" i="48"/>
  <c r="AA106" i="48" s="1"/>
  <c r="AA109" i="48" s="1"/>
  <c r="AA107" i="49"/>
  <c r="AA106" i="49" s="1"/>
  <c r="AA109" i="49" s="1"/>
  <c r="AB79" i="62" l="1"/>
  <c r="AA90" i="33"/>
  <c r="AA83" i="33"/>
  <c r="AA64" i="59"/>
  <c r="Z64" i="48"/>
  <c r="Z65" i="48" s="1"/>
  <c r="Z68" i="48" s="1"/>
  <c r="Z155" i="48"/>
  <c r="Z64" i="46"/>
  <c r="Z65" i="46" s="1"/>
  <c r="Z68" i="46" s="1"/>
  <c r="Z155" i="46"/>
  <c r="Z155" i="1"/>
  <c r="Z64" i="1"/>
  <c r="Z65" i="1" s="1"/>
  <c r="Z64" i="32"/>
  <c r="Z65" i="32" s="1"/>
  <c r="Z68" i="32" s="1"/>
  <c r="Z155" i="32"/>
  <c r="Z64" i="40"/>
  <c r="Z65" i="40" s="1"/>
  <c r="Z68" i="40" s="1"/>
  <c r="Z155" i="40"/>
  <c r="Z64" i="49"/>
  <c r="Z65" i="49" s="1"/>
  <c r="Z68" i="49" s="1"/>
  <c r="Z155" i="49"/>
  <c r="AA97" i="33"/>
  <c r="AA106" i="1"/>
  <c r="Z155" i="44"/>
  <c r="Z64" i="44"/>
  <c r="Z65" i="44" s="1"/>
  <c r="Z68" i="44" s="1"/>
  <c r="Z47" i="56"/>
  <c r="Z37" i="56"/>
  <c r="Z38" i="56" s="1"/>
  <c r="Z55" i="56"/>
  <c r="Z56" i="56" s="1"/>
  <c r="Z52" i="56" s="1"/>
  <c r="Z42" i="56"/>
  <c r="Z43" i="56" s="1"/>
  <c r="AA41" i="56" s="1"/>
  <c r="Z64" i="42"/>
  <c r="Z65" i="42" s="1"/>
  <c r="Z68" i="42" s="1"/>
  <c r="Z155" i="42"/>
  <c r="Z64" i="47"/>
  <c r="Z65" i="47" s="1"/>
  <c r="Z68" i="47" s="1"/>
  <c r="Z155" i="47"/>
  <c r="Z155" i="43"/>
  <c r="Z64" i="43"/>
  <c r="Z65" i="43" s="1"/>
  <c r="Z68" i="43" s="1"/>
  <c r="Z155" i="45"/>
  <c r="Z64" i="45"/>
  <c r="Z65" i="45" s="1"/>
  <c r="Z68" i="45" s="1"/>
  <c r="Z155" i="41"/>
  <c r="Z64" i="41"/>
  <c r="Z65" i="41" s="1"/>
  <c r="Z68" i="41" s="1"/>
  <c r="Z73" i="47" l="1"/>
  <c r="AA74" i="47" s="1"/>
  <c r="Z139" i="47"/>
  <c r="Z139" i="42"/>
  <c r="Z73" i="42"/>
  <c r="AA74" i="42" s="1"/>
  <c r="Z49" i="56"/>
  <c r="AA46" i="56"/>
  <c r="Z73" i="49"/>
  <c r="AA74" i="49" s="1"/>
  <c r="Z139" i="49"/>
  <c r="Z139" i="40"/>
  <c r="Z73" i="40"/>
  <c r="AA74" i="40" s="1"/>
  <c r="Z139" i="32"/>
  <c r="Z73" i="32"/>
  <c r="AA74" i="32" s="1"/>
  <c r="Z139" i="46"/>
  <c r="Z73" i="46"/>
  <c r="AA74" i="46" s="1"/>
  <c r="Z139" i="48"/>
  <c r="Z73" i="48"/>
  <c r="AA74" i="48" s="1"/>
  <c r="Z139" i="41"/>
  <c r="Z73" i="41"/>
  <c r="AA74" i="41" s="1"/>
  <c r="Z139" i="45"/>
  <c r="Z73" i="45"/>
  <c r="AA74" i="45" s="1"/>
  <c r="Z139" i="43"/>
  <c r="Z73" i="43"/>
  <c r="AA74" i="43" s="1"/>
  <c r="Z59" i="56"/>
  <c r="Z60" i="56"/>
  <c r="Z133" i="33" s="1"/>
  <c r="Z139" i="44"/>
  <c r="Z73" i="44"/>
  <c r="AA74" i="44" s="1"/>
  <c r="AA109" i="1"/>
  <c r="AA96" i="33"/>
  <c r="AA104" i="33" s="1"/>
  <c r="Z43" i="33"/>
  <c r="Z68" i="1"/>
  <c r="Z84" i="47" l="1"/>
  <c r="Z87" i="47" s="1"/>
  <c r="Z84" i="49"/>
  <c r="Z363" i="33" s="1"/>
  <c r="Z84" i="42"/>
  <c r="Z88" i="42" s="1"/>
  <c r="Z84" i="32"/>
  <c r="Z88" i="32" s="1"/>
  <c r="Z84" i="48"/>
  <c r="Z88" i="48" s="1"/>
  <c r="Z84" i="44"/>
  <c r="Z87" i="44" s="1"/>
  <c r="Z84" i="45"/>
  <c r="Z88" i="45" s="1"/>
  <c r="Z73" i="1"/>
  <c r="AA74" i="1" s="1"/>
  <c r="Z46" i="33"/>
  <c r="Z49" i="59" s="1"/>
  <c r="Z139" i="1"/>
  <c r="Z61" i="56"/>
  <c r="Z132" i="33"/>
  <c r="Z75" i="59" s="1"/>
  <c r="AA280" i="51"/>
  <c r="AA85" i="43"/>
  <c r="AA61" i="43"/>
  <c r="CR53" i="57" s="1"/>
  <c r="AA85" i="41"/>
  <c r="AA61" i="41"/>
  <c r="CR51" i="57" s="1"/>
  <c r="AA278" i="51"/>
  <c r="AA284" i="51"/>
  <c r="AA61" i="46"/>
  <c r="CR57" i="57" s="1"/>
  <c r="AA85" i="46"/>
  <c r="AA281" i="51"/>
  <c r="AA61" i="40"/>
  <c r="CR54" i="57" s="1"/>
  <c r="AA85" i="40"/>
  <c r="AA287" i="51"/>
  <c r="AA85" i="49"/>
  <c r="AA61" i="49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 i="33"/>
  <c r="Z42" i="33"/>
  <c r="Z44" i="33"/>
  <c r="AA282" i="51"/>
  <c r="AA85" i="44"/>
  <c r="AA61" i="44"/>
  <c r="CR55" i="57" s="1"/>
  <c r="AA61" i="45"/>
  <c r="CR56" i="57" s="1"/>
  <c r="AA85" i="45"/>
  <c r="AA283" i="51"/>
  <c r="AA85" i="48"/>
  <c r="AA61" i="48"/>
  <c r="CR59" i="57" s="1"/>
  <c r="AA286" i="51"/>
  <c r="AA61" i="32"/>
  <c r="CR50" i="57" s="1"/>
  <c r="AA85" i="32"/>
  <c r="AA277" i="51"/>
  <c r="Z84" i="43"/>
  <c r="Z84" i="41"/>
  <c r="Z84" i="46"/>
  <c r="Z84" i="40"/>
  <c r="Z47" i="59" l="1"/>
  <c r="AB53" i="62"/>
  <c r="Z361" i="33"/>
  <c r="Z88" i="47"/>
  <c r="Z130" i="47" s="1"/>
  <c r="Z87" i="49"/>
  <c r="Z88" i="49"/>
  <c r="Z132" i="49" s="1"/>
  <c r="Z133" i="49" s="1"/>
  <c r="Z134" i="49" s="1"/>
  <c r="Y79" i="49" s="1"/>
  <c r="Z148" i="49" s="1"/>
  <c r="Z334" i="33" s="1"/>
  <c r="Z347" i="33" s="1"/>
  <c r="Z87" i="32"/>
  <c r="Z358" i="33"/>
  <c r="Z353" i="33"/>
  <c r="Z88" i="44"/>
  <c r="Y129" i="44" s="1"/>
  <c r="Y131" i="44" s="1"/>
  <c r="Y140" i="44" s="1"/>
  <c r="Z84" i="1"/>
  <c r="Z352" i="33" s="1"/>
  <c r="Z87" i="42"/>
  <c r="Z87" i="48"/>
  <c r="Z359" i="33"/>
  <c r="Z355" i="33"/>
  <c r="Z362" i="33"/>
  <c r="Z87" i="45"/>
  <c r="Z87" i="40"/>
  <c r="Z357" i="33"/>
  <c r="Z88" i="40"/>
  <c r="Z87" i="41"/>
  <c r="Z354" i="33"/>
  <c r="Z88" i="41"/>
  <c r="AA112" i="32"/>
  <c r="AA78" i="32"/>
  <c r="AA128" i="32"/>
  <c r="AA77" i="32"/>
  <c r="AA128" i="48"/>
  <c r="AA78" i="48"/>
  <c r="AA77" i="48"/>
  <c r="AA112" i="48"/>
  <c r="AA128" i="45"/>
  <c r="AA77" i="45"/>
  <c r="AA112" i="45"/>
  <c r="AA78" i="45"/>
  <c r="AA112" i="47"/>
  <c r="AA128" i="47"/>
  <c r="AA78" i="47"/>
  <c r="AA77" i="47"/>
  <c r="AA78" i="42"/>
  <c r="AA112" i="42"/>
  <c r="AA77" i="42"/>
  <c r="AA128" i="42"/>
  <c r="AA112" i="40"/>
  <c r="AA77" i="40"/>
  <c r="AA128" i="40"/>
  <c r="AA78" i="40"/>
  <c r="AA78" i="46"/>
  <c r="AA128" i="46"/>
  <c r="AA77" i="46"/>
  <c r="AA112" i="46"/>
  <c r="Z214" i="51"/>
  <c r="Z230" i="51" s="1"/>
  <c r="Z130" i="48"/>
  <c r="Z90" i="48"/>
  <c r="Z405" i="33"/>
  <c r="Y129" i="48"/>
  <c r="Y131" i="48" s="1"/>
  <c r="Y140" i="48" s="1"/>
  <c r="Z132" i="48"/>
  <c r="Z133" i="48" s="1"/>
  <c r="Z134" i="48" s="1"/>
  <c r="Y79" i="48" s="1"/>
  <c r="Z148" i="48" s="1"/>
  <c r="Z333" i="33" s="1"/>
  <c r="Z346" i="33" s="1"/>
  <c r="AA128" i="41"/>
  <c r="AA77" i="41"/>
  <c r="AA112" i="41"/>
  <c r="AA78" i="41"/>
  <c r="Z132" i="45"/>
  <c r="Z133" i="45" s="1"/>
  <c r="Z134" i="45" s="1"/>
  <c r="Y79" i="45" s="1"/>
  <c r="Z148" i="45" s="1"/>
  <c r="Z330" i="33" s="1"/>
  <c r="Z343" i="33" s="1"/>
  <c r="Z130" i="45"/>
  <c r="Z90" i="45"/>
  <c r="Z402" i="33"/>
  <c r="Y129" i="45"/>
  <c r="Y131" i="45" s="1"/>
  <c r="Y140" i="45" s="1"/>
  <c r="Z211" i="51"/>
  <c r="Z227" i="51" s="1"/>
  <c r="AA85" i="1"/>
  <c r="AA49" i="33" s="1"/>
  <c r="AA51" i="59" s="1"/>
  <c r="AA276" i="51"/>
  <c r="AA288" i="51" s="1"/>
  <c r="AA290" i="51" s="1"/>
  <c r="AA61" i="1"/>
  <c r="CR49" i="57" s="1"/>
  <c r="CR61" i="57" s="1"/>
  <c r="Z88" i="46"/>
  <c r="Z87" i="46"/>
  <c r="Z360" i="33"/>
  <c r="Z88" i="43"/>
  <c r="Z87" i="43"/>
  <c r="Z356" i="33"/>
  <c r="Y129" i="42"/>
  <c r="Y131" i="42" s="1"/>
  <c r="Y140" i="42" s="1"/>
  <c r="Z398" i="33"/>
  <c r="Z132" i="42"/>
  <c r="Z133" i="42" s="1"/>
  <c r="Z134" i="42" s="1"/>
  <c r="Y79" i="42" s="1"/>
  <c r="Z148" i="42" s="1"/>
  <c r="Z326" i="33" s="1"/>
  <c r="Z339" i="33" s="1"/>
  <c r="Z90" i="42"/>
  <c r="Z207" i="51"/>
  <c r="Z223" i="51" s="1"/>
  <c r="Z130" i="42"/>
  <c r="AA112" i="44"/>
  <c r="AA77" i="44"/>
  <c r="AA78" i="44"/>
  <c r="AA128" i="44"/>
  <c r="AA112" i="49"/>
  <c r="AA77" i="49"/>
  <c r="AA128" i="49"/>
  <c r="AA78" i="49"/>
  <c r="Y129" i="32"/>
  <c r="Y131" i="32" s="1"/>
  <c r="Y140" i="32" s="1"/>
  <c r="Z90" i="32"/>
  <c r="Z396" i="33"/>
  <c r="Z130" i="32"/>
  <c r="Z132" i="32"/>
  <c r="Z133" i="32" s="1"/>
  <c r="Z134" i="32" s="1"/>
  <c r="Y79" i="32" s="1"/>
  <c r="Z148" i="32" s="1"/>
  <c r="Z324" i="33" s="1"/>
  <c r="Z337" i="33" s="1"/>
  <c r="Z205" i="51"/>
  <c r="Z221" i="51" s="1"/>
  <c r="AA128" i="43"/>
  <c r="AA77" i="43"/>
  <c r="AA78" i="43"/>
  <c r="AA112" i="43"/>
  <c r="Z134" i="33"/>
  <c r="Z76" i="59" s="1"/>
  <c r="Z62" i="56"/>
  <c r="Z135" i="33" s="1"/>
  <c r="Z90" i="47" l="1"/>
  <c r="Z91" i="47" s="1"/>
  <c r="Z132" i="47"/>
  <c r="Z133" i="47" s="1"/>
  <c r="Z134" i="47" s="1"/>
  <c r="Y79" i="47" s="1"/>
  <c r="Z148" i="47" s="1"/>
  <c r="Z332" i="33" s="1"/>
  <c r="Z345" i="33" s="1"/>
  <c r="Y129" i="47"/>
  <c r="Y131" i="47" s="1"/>
  <c r="Y140" i="47" s="1"/>
  <c r="AA292" i="51"/>
  <c r="Z404" i="33"/>
  <c r="Z213" i="51"/>
  <c r="Z229" i="51" s="1"/>
  <c r="Z90" i="49"/>
  <c r="Z91" i="49" s="1"/>
  <c r="Z130" i="49"/>
  <c r="Z90" i="44"/>
  <c r="Z91" i="44" s="1"/>
  <c r="Z406" i="33"/>
  <c r="Z215" i="51"/>
  <c r="Z231" i="51" s="1"/>
  <c r="Y129" i="49"/>
  <c r="Y131" i="49" s="1"/>
  <c r="Y140" i="49" s="1"/>
  <c r="Z87" i="1"/>
  <c r="Z51" i="33" s="1"/>
  <c r="Z52" i="59" s="1"/>
  <c r="AA291" i="51"/>
  <c r="Z48" i="33"/>
  <c r="Z53" i="33" s="1"/>
  <c r="Z54" i="59" s="1"/>
  <c r="Z130" i="44"/>
  <c r="AA293" i="51"/>
  <c r="Z401" i="33"/>
  <c r="Z210" i="51"/>
  <c r="Z226" i="51" s="1"/>
  <c r="Z132" i="44"/>
  <c r="Z133" i="44" s="1"/>
  <c r="Z134" i="44" s="1"/>
  <c r="Y79" i="44" s="1"/>
  <c r="Z148" i="44" s="1"/>
  <c r="Z329" i="33" s="1"/>
  <c r="Z342" i="33" s="1"/>
  <c r="AA295" i="51"/>
  <c r="AA296" i="51"/>
  <c r="Z88" i="1"/>
  <c r="Z395" i="33" s="1"/>
  <c r="AA294" i="51"/>
  <c r="AA298" i="51"/>
  <c r="AA301" i="51"/>
  <c r="AA299" i="51"/>
  <c r="AA300" i="51"/>
  <c r="Z364" i="33"/>
  <c r="AA297" i="51"/>
  <c r="AA114" i="43"/>
  <c r="AA103" i="43" s="1"/>
  <c r="AC12" i="62" s="1"/>
  <c r="AA119" i="43"/>
  <c r="Z93" i="32"/>
  <c r="Z94" i="32" s="1"/>
  <c r="AB39" i="62" s="1"/>
  <c r="Z91" i="32"/>
  <c r="AA119" i="49"/>
  <c r="AA114" i="49"/>
  <c r="AA103" i="49" s="1"/>
  <c r="AC19" i="62" s="1"/>
  <c r="Z93" i="42"/>
  <c r="Z94" i="42" s="1"/>
  <c r="AB41" i="62" s="1"/>
  <c r="Z91" i="42"/>
  <c r="Z208" i="51"/>
  <c r="Z224" i="51" s="1"/>
  <c r="Z399" i="33"/>
  <c r="Z132" i="43"/>
  <c r="Z133" i="43" s="1"/>
  <c r="Z134" i="43" s="1"/>
  <c r="Y79" i="43" s="1"/>
  <c r="Z148" i="43" s="1"/>
  <c r="Z327" i="33" s="1"/>
  <c r="Z340" i="33" s="1"/>
  <c r="Z130" i="43"/>
  <c r="Y129" i="43"/>
  <c r="Y131" i="43" s="1"/>
  <c r="Y140" i="43" s="1"/>
  <c r="Z90" i="43"/>
  <c r="AA39" i="33"/>
  <c r="AC62" i="62" s="1"/>
  <c r="AA112" i="1"/>
  <c r="AA78" i="1"/>
  <c r="AA77" i="1"/>
  <c r="AA128" i="1"/>
  <c r="Z91" i="45"/>
  <c r="Z93" i="45"/>
  <c r="Z94" i="45" s="1"/>
  <c r="AB45" i="62" s="1"/>
  <c r="AA114" i="48"/>
  <c r="AA103" i="48" s="1"/>
  <c r="AC18" i="62" s="1"/>
  <c r="AA119" i="48"/>
  <c r="AA114" i="32"/>
  <c r="AA103" i="32" s="1"/>
  <c r="AC9" i="62" s="1"/>
  <c r="AA119" i="32"/>
  <c r="Y129" i="40"/>
  <c r="Y131" i="40" s="1"/>
  <c r="Z400" i="33"/>
  <c r="Z130" i="40"/>
  <c r="Z90" i="40"/>
  <c r="Z209" i="51"/>
  <c r="Z225" i="51" s="1"/>
  <c r="Z132" i="40"/>
  <c r="Z133" i="40" s="1"/>
  <c r="Z134" i="40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i="44" s="1"/>
  <c r="AC14" i="62" s="1"/>
  <c r="AA119" i="44"/>
  <c r="Z403" i="33"/>
  <c r="Z132" i="46"/>
  <c r="Z133" i="46" s="1"/>
  <c r="Z134" i="46" s="1"/>
  <c r="Y79" i="46" s="1"/>
  <c r="Z148" i="46" s="1"/>
  <c r="Z331" i="33" s="1"/>
  <c r="Z344" i="33" s="1"/>
  <c r="Z212" i="51"/>
  <c r="Z228" i="51" s="1"/>
  <c r="Z90" i="46"/>
  <c r="Z130" i="46"/>
  <c r="Y129" i="46"/>
  <c r="Y131" i="46" s="1"/>
  <c r="Y140" i="46" s="1"/>
  <c r="AA119" i="41"/>
  <c r="AA114" i="41"/>
  <c r="AA103" i="41" s="1"/>
  <c r="AC10" i="62" s="1"/>
  <c r="Z93" i="48"/>
  <c r="Z94" i="48" s="1"/>
  <c r="AB48" i="62" s="1"/>
  <c r="Z91" i="48"/>
  <c r="AA119" i="46"/>
  <c r="AA114" i="46"/>
  <c r="AA103" i="46" s="1"/>
  <c r="AC16" i="62" s="1"/>
  <c r="AA119" i="40"/>
  <c r="AA114" i="40"/>
  <c r="AA103" i="40" s="1"/>
  <c r="AC13" i="62" s="1"/>
  <c r="AA119" i="42"/>
  <c r="AA114" i="42"/>
  <c r="AA103" i="42" s="1"/>
  <c r="AC11" i="62" s="1"/>
  <c r="AA119" i="47"/>
  <c r="AA114" i="47"/>
  <c r="AA103" i="47" s="1"/>
  <c r="AC17" i="62" s="1"/>
  <c r="AA114" i="45"/>
  <c r="AA103" i="45" s="1"/>
  <c r="AC15" i="62" s="1"/>
  <c r="AA119" i="45"/>
  <c r="Z132" i="41"/>
  <c r="Z133" i="41" s="1"/>
  <c r="Z134" i="41" s="1"/>
  <c r="Y79" i="41" s="1"/>
  <c r="Z148" i="41" s="1"/>
  <c r="Z325" i="33" s="1"/>
  <c r="Z338" i="33" s="1"/>
  <c r="Z206" i="51"/>
  <c r="Z222" i="51" s="1"/>
  <c r="Z130" i="41"/>
  <c r="Z90" i="41"/>
  <c r="Y129" i="41"/>
  <c r="Y131" i="41" s="1"/>
  <c r="Y140" i="41" s="1"/>
  <c r="Z397" i="33"/>
  <c r="Z93" i="47" l="1"/>
  <c r="Z94" i="47" s="1"/>
  <c r="AB47" i="62" s="1"/>
  <c r="Z93" i="49"/>
  <c r="Z94" i="49" s="1"/>
  <c r="AB49" i="62" s="1"/>
  <c r="Z93" i="44"/>
  <c r="Z94" i="44" s="1"/>
  <c r="AB44" i="62" s="1"/>
  <c r="Z50" i="59"/>
  <c r="Z52" i="33"/>
  <c r="Z53" i="59" s="1"/>
  <c r="Z87" i="33"/>
  <c r="Z130" i="1"/>
  <c r="AA304" i="51"/>
  <c r="AA308" i="51" s="1"/>
  <c r="Z204" i="51"/>
  <c r="Z220" i="51" s="1"/>
  <c r="Z90" i="1"/>
  <c r="Z93" i="1" s="1"/>
  <c r="Z94" i="1" s="1"/>
  <c r="AB38" i="62" s="1"/>
  <c r="AA102" i="45"/>
  <c r="AA102" i="32"/>
  <c r="AA71" i="32" s="1"/>
  <c r="AA70" i="32" s="1"/>
  <c r="AA102" i="48"/>
  <c r="AA71" i="48" s="1"/>
  <c r="AA70" i="48" s="1"/>
  <c r="AA102" i="49"/>
  <c r="AA71" i="49" s="1"/>
  <c r="AA70" i="49" s="1"/>
  <c r="Z132" i="1"/>
  <c r="Z133" i="1" s="1"/>
  <c r="Z134" i="1" s="1"/>
  <c r="Z69" i="59" s="1"/>
  <c r="Y129" i="1"/>
  <c r="Y137" i="1" s="1"/>
  <c r="AA102" i="47"/>
  <c r="AA102" i="42"/>
  <c r="AA71" i="42" s="1"/>
  <c r="AA70" i="42" s="1"/>
  <c r="AA102" i="40"/>
  <c r="AA71" i="40" s="1"/>
  <c r="AA70" i="40" s="1"/>
  <c r="AA102" i="46"/>
  <c r="AA71" i="46" s="1"/>
  <c r="AA70" i="46" s="1"/>
  <c r="AA102" i="44"/>
  <c r="AA102" i="43"/>
  <c r="AA71" i="43" s="1"/>
  <c r="AA70" i="43" s="1"/>
  <c r="AA305" i="51"/>
  <c r="AA309" i="51" s="1"/>
  <c r="AA102" i="41"/>
  <c r="AA71" i="41" s="1"/>
  <c r="AA70" i="41" s="1"/>
  <c r="AA124" i="45"/>
  <c r="AA121" i="45"/>
  <c r="AA121" i="47"/>
  <c r="AA124" i="47"/>
  <c r="AA115" i="42"/>
  <c r="AA257" i="33" s="1"/>
  <c r="AA115" i="40"/>
  <c r="AA259" i="33" s="1"/>
  <c r="AA121" i="40"/>
  <c r="AA124" i="40"/>
  <c r="AA115" i="41"/>
  <c r="AA256" i="33" s="1"/>
  <c r="AA124" i="41"/>
  <c r="AA121" i="41"/>
  <c r="AA124" i="44"/>
  <c r="AA121" i="44"/>
  <c r="Y72" i="59"/>
  <c r="Y140" i="40"/>
  <c r="AA115" i="48"/>
  <c r="AA264" i="33" s="1"/>
  <c r="AA115" i="49"/>
  <c r="AA265" i="33" s="1"/>
  <c r="AA121" i="43"/>
  <c r="AA124" i="43"/>
  <c r="AA115" i="43"/>
  <c r="AA258" i="33" s="1"/>
  <c r="Z411" i="33"/>
  <c r="Z81" i="59" s="1"/>
  <c r="Z410" i="33"/>
  <c r="Z80" i="59" s="1"/>
  <c r="Z408" i="33"/>
  <c r="Z78" i="59" s="1"/>
  <c r="Z409" i="33"/>
  <c r="Z79" i="59" s="1"/>
  <c r="Z91" i="41"/>
  <c r="Z93" i="41"/>
  <c r="Z94" i="41" s="1"/>
  <c r="AB40" i="62" s="1"/>
  <c r="AA115" i="45"/>
  <c r="AA261" i="33" s="1"/>
  <c r="AA115" i="47"/>
  <c r="AA263" i="33" s="1"/>
  <c r="AA124" i="42"/>
  <c r="AA121" i="42"/>
  <c r="AA115" i="46"/>
  <c r="AA262" i="33" s="1"/>
  <c r="AA121" i="46"/>
  <c r="AA124" i="46"/>
  <c r="Z91" i="46"/>
  <c r="Z93" i="46"/>
  <c r="Z94" i="46" s="1"/>
  <c r="AB46" i="62" s="1"/>
  <c r="AA115" i="44"/>
  <c r="AA260" i="33" s="1"/>
  <c r="Z71" i="59"/>
  <c r="Y79" i="40"/>
  <c r="Z148" i="40" s="1"/>
  <c r="Z328" i="33" s="1"/>
  <c r="Z341" i="33" s="1"/>
  <c r="Z93" i="40"/>
  <c r="Z94" i="40" s="1"/>
  <c r="AB43" i="62" s="1"/>
  <c r="Z91" i="40"/>
  <c r="AA124" i="32"/>
  <c r="AA121" i="32"/>
  <c r="AA115" i="32"/>
  <c r="AA255" i="33" s="1"/>
  <c r="AA121" i="48"/>
  <c r="AA124" i="48"/>
  <c r="AA119" i="1"/>
  <c r="AA114" i="1"/>
  <c r="AA103" i="1" s="1"/>
  <c r="AC8" i="62" s="1"/>
  <c r="Z93" i="43"/>
  <c r="Z94" i="43" s="1"/>
  <c r="AB42" i="62" s="1"/>
  <c r="Z91" i="43"/>
  <c r="AA121" i="49"/>
  <c r="AA124" i="49"/>
  <c r="AB50" i="62" l="1"/>
  <c r="Y131" i="1"/>
  <c r="Y70" i="59" s="1"/>
  <c r="Z91" i="1"/>
  <c r="Y79" i="1"/>
  <c r="Z148" i="1" s="1"/>
  <c r="Z323" i="33" s="1"/>
  <c r="Z366" i="33" s="1"/>
  <c r="Z136" i="1"/>
  <c r="AA306" i="51"/>
  <c r="AA310" i="51"/>
  <c r="AA352" i="51" s="1"/>
  <c r="AA102" i="1"/>
  <c r="AA71" i="1" s="1"/>
  <c r="AA166" i="33"/>
  <c r="AA250" i="33" s="1"/>
  <c r="AA86" i="49"/>
  <c r="AA86" i="48"/>
  <c r="AA165" i="33"/>
  <c r="AA249" i="33" s="1"/>
  <c r="AA101" i="44"/>
  <c r="AA215" i="33" s="1"/>
  <c r="AA66" i="44"/>
  <c r="AA67" i="44" s="1"/>
  <c r="AA116" i="44"/>
  <c r="AA163" i="33"/>
  <c r="AA247" i="33" s="1"/>
  <c r="AA86" i="46"/>
  <c r="AA101" i="47"/>
  <c r="AA218" i="33" s="1"/>
  <c r="AA66" i="47"/>
  <c r="AA67" i="47" s="1"/>
  <c r="AA116" i="47"/>
  <c r="AA101" i="45"/>
  <c r="AA216" i="33" s="1"/>
  <c r="AA66" i="45"/>
  <c r="AA67" i="45" s="1"/>
  <c r="AA116" i="45"/>
  <c r="AA66" i="49"/>
  <c r="AA67" i="49" s="1"/>
  <c r="AA101" i="49"/>
  <c r="AA220" i="33" s="1"/>
  <c r="AA116" i="49"/>
  <c r="AA66" i="48"/>
  <c r="AA67" i="48" s="1"/>
  <c r="AA101" i="48"/>
  <c r="AA219" i="33" s="1"/>
  <c r="AA116" i="48"/>
  <c r="AA86" i="44"/>
  <c r="AA161" i="33"/>
  <c r="AA245" i="33" s="1"/>
  <c r="AA66" i="41"/>
  <c r="AA67" i="41" s="1"/>
  <c r="AA101" i="41"/>
  <c r="AA211" i="33" s="1"/>
  <c r="AA116" i="41"/>
  <c r="AA86" i="40"/>
  <c r="AA160" i="33"/>
  <c r="AA244" i="33" s="1"/>
  <c r="AA164" i="33"/>
  <c r="AA248" i="33" s="1"/>
  <c r="AA86" i="47"/>
  <c r="AA162" i="33"/>
  <c r="AA246" i="33" s="1"/>
  <c r="AA86" i="45"/>
  <c r="AA71" i="45"/>
  <c r="AA70" i="45" s="1"/>
  <c r="AA115" i="1"/>
  <c r="AA254" i="33" s="1"/>
  <c r="AA124" i="1"/>
  <c r="AA155" i="33" s="1"/>
  <c r="AA121" i="1"/>
  <c r="AA124" i="33" s="1"/>
  <c r="AA101" i="33" s="1"/>
  <c r="AA101" i="32"/>
  <c r="AA210" i="33" s="1"/>
  <c r="AA66" i="32"/>
  <c r="AA67" i="32" s="1"/>
  <c r="AA116" i="32"/>
  <c r="AA156" i="33"/>
  <c r="AA240" i="33" s="1"/>
  <c r="AA86" i="32"/>
  <c r="AA66" i="46"/>
  <c r="AA67" i="46" s="1"/>
  <c r="AA101" i="46"/>
  <c r="AA217" i="33" s="1"/>
  <c r="AA116" i="46"/>
  <c r="AA158" i="33"/>
  <c r="AA242" i="33" s="1"/>
  <c r="AA86" i="42"/>
  <c r="AA66" i="43"/>
  <c r="AA67" i="43" s="1"/>
  <c r="AA101" i="43"/>
  <c r="AA213" i="33" s="1"/>
  <c r="AA116" i="43"/>
  <c r="AA159" i="33"/>
  <c r="AA243" i="33" s="1"/>
  <c r="AA86" i="43"/>
  <c r="AA86" i="41"/>
  <c r="AA157" i="33"/>
  <c r="AA241" i="33" s="1"/>
  <c r="AA66" i="40"/>
  <c r="AA67" i="40" s="1"/>
  <c r="AA101" i="40"/>
  <c r="AA214" i="33" s="1"/>
  <c r="AA116" i="40"/>
  <c r="AA101" i="42"/>
  <c r="AA212" i="33" s="1"/>
  <c r="AA66" i="42"/>
  <c r="AA67" i="42" s="1"/>
  <c r="AA116" i="42"/>
  <c r="AA71" i="44"/>
  <c r="AA70" i="44" s="1"/>
  <c r="AA71" i="47"/>
  <c r="AA70" i="47" s="1"/>
  <c r="AA235" i="33" l="1"/>
  <c r="AA227" i="33"/>
  <c r="AA234" i="33"/>
  <c r="Y140" i="1"/>
  <c r="AA354" i="51"/>
  <c r="AA345" i="51"/>
  <c r="AA346" i="51"/>
  <c r="AA347" i="51"/>
  <c r="AA344" i="51"/>
  <c r="AA351" i="51"/>
  <c r="Z336" i="33"/>
  <c r="AA275" i="33"/>
  <c r="AA353" i="51"/>
  <c r="AA350" i="51"/>
  <c r="AA349" i="51"/>
  <c r="AA348" i="51"/>
  <c r="AA355" i="51"/>
  <c r="AA279" i="33"/>
  <c r="AA229" i="33"/>
  <c r="AA232" i="33"/>
  <c r="AA274" i="33"/>
  <c r="AA277" i="33"/>
  <c r="AA276" i="33"/>
  <c r="AA280" i="33"/>
  <c r="AA278" i="33"/>
  <c r="AA225" i="33"/>
  <c r="AA56" i="33"/>
  <c r="AA70" i="1"/>
  <c r="AA5" i="59" s="1"/>
  <c r="AA86" i="1"/>
  <c r="AA269" i="33"/>
  <c r="AA271" i="33"/>
  <c r="AA228" i="33"/>
  <c r="AA272" i="33"/>
  <c r="AA270" i="33"/>
  <c r="AA226" i="33"/>
  <c r="AA231" i="33"/>
  <c r="AA230" i="33"/>
  <c r="Y9" i="59"/>
  <c r="Z376" i="33"/>
  <c r="AA101" i="1"/>
  <c r="AA209" i="33" s="1"/>
  <c r="AA224" i="33" s="1"/>
  <c r="AA66" i="1"/>
  <c r="AA67" i="1" s="1"/>
  <c r="AA45" i="33" s="1"/>
  <c r="AA116" i="1"/>
  <c r="AA273" i="33"/>
  <c r="AA233" i="33"/>
  <c r="AA48" i="59" l="1"/>
  <c r="AA56" i="59"/>
  <c r="AA57" i="33"/>
  <c r="AA57" i="59" s="1"/>
  <c r="AA64" i="33"/>
  <c r="AA167" i="33"/>
  <c r="AA239" i="33"/>
  <c r="AA251" i="33" s="1"/>
  <c r="AA184" i="33"/>
  <c r="AA113" i="33" s="1"/>
  <c r="AA119" i="33" s="1"/>
  <c r="AA55" i="59"/>
  <c r="AA55" i="33"/>
  <c r="AB59" i="33"/>
  <c r="AA236" i="33"/>
  <c r="AA281" i="33"/>
  <c r="AB60" i="33" l="1"/>
  <c r="AC61" i="33"/>
  <c r="AA71" i="33"/>
  <c r="AA61" i="59"/>
  <c r="AA65" i="33"/>
  <c r="AB84" i="33" s="1"/>
  <c r="AA186" i="33"/>
  <c r="AA185" i="33"/>
  <c r="AA114" i="33" s="1"/>
  <c r="AB91" i="33" l="1"/>
  <c r="AB9" i="55"/>
  <c r="AA63" i="59"/>
  <c r="AA70" i="33"/>
  <c r="AC56" i="62" s="1"/>
  <c r="AB4" i="56"/>
  <c r="AB58" i="59"/>
  <c r="AD62" i="33"/>
  <c r="AD60" i="59" s="1"/>
  <c r="AC59" i="59"/>
  <c r="AA81" i="40" l="1"/>
  <c r="AA62" i="40" s="1"/>
  <c r="AA63" i="40" s="1"/>
  <c r="AC72" i="62" s="1"/>
  <c r="AA81" i="41"/>
  <c r="AA62" i="41" s="1"/>
  <c r="AA63" i="41" s="1"/>
  <c r="AC69" i="62" s="1"/>
  <c r="AA369" i="33"/>
  <c r="AA375" i="33" s="1"/>
  <c r="AA81" i="43"/>
  <c r="AA62" i="43" s="1"/>
  <c r="AA63" i="43" s="1"/>
  <c r="AC71" i="62" s="1"/>
  <c r="AA3" i="56"/>
  <c r="AA62" i="59"/>
  <c r="AA81" i="49"/>
  <c r="AA62" i="49" s="1"/>
  <c r="AA63" i="49" s="1"/>
  <c r="AC78" i="62" s="1"/>
  <c r="AA81" i="42"/>
  <c r="AA62" i="42" s="1"/>
  <c r="AA63" i="42" s="1"/>
  <c r="AC70" i="62" s="1"/>
  <c r="AA81" i="48"/>
  <c r="AA62" i="48" s="1"/>
  <c r="AA63" i="48" s="1"/>
  <c r="AC77" i="62" s="1"/>
  <c r="AA81" i="45"/>
  <c r="AA62" i="45" s="1"/>
  <c r="AA63" i="45" s="1"/>
  <c r="AC74" i="62" s="1"/>
  <c r="AA81" i="44"/>
  <c r="AA62" i="44" s="1"/>
  <c r="AA63" i="44" s="1"/>
  <c r="AC73" i="62" s="1"/>
  <c r="AA81" i="46"/>
  <c r="AA62" i="46" s="1"/>
  <c r="AA63" i="46" s="1"/>
  <c r="AC75" i="62" s="1"/>
  <c r="AA81" i="47"/>
  <c r="AA62" i="47" s="1"/>
  <c r="AA63" i="47" s="1"/>
  <c r="AC76" i="62" s="1"/>
  <c r="AA81" i="1"/>
  <c r="AA62" i="1" s="1"/>
  <c r="AA63" i="1" s="1"/>
  <c r="AC67" i="62" s="1"/>
  <c r="AA81" i="32"/>
  <c r="AA62" i="32" s="1"/>
  <c r="AA63" i="32" s="1"/>
  <c r="AC68" i="62" s="1"/>
  <c r="AB72" i="33"/>
  <c r="AB8" i="55"/>
  <c r="AB107" i="46"/>
  <c r="AB106" i="46" s="1"/>
  <c r="AB109" i="46" s="1"/>
  <c r="AB107" i="42"/>
  <c r="AB106" i="42" s="1"/>
  <c r="AB109" i="42" s="1"/>
  <c r="AB107" i="49"/>
  <c r="AB106" i="49" s="1"/>
  <c r="AB109" i="49" s="1"/>
  <c r="AB107" i="44"/>
  <c r="AB106" i="44" s="1"/>
  <c r="AB109" i="44" s="1"/>
  <c r="AB107" i="43"/>
  <c r="AB106" i="43" s="1"/>
  <c r="AB109" i="43" s="1"/>
  <c r="AB107" i="48"/>
  <c r="AB106" i="48" s="1"/>
  <c r="AB109" i="48" s="1"/>
  <c r="AB107" i="41"/>
  <c r="AB106" i="41" s="1"/>
  <c r="AB109" i="41" s="1"/>
  <c r="AB107" i="40"/>
  <c r="AB106" i="40" s="1"/>
  <c r="AB109" i="40" s="1"/>
  <c r="AB107" i="45"/>
  <c r="AB106" i="45" s="1"/>
  <c r="AB109" i="45" s="1"/>
  <c r="AB107" i="47"/>
  <c r="AB106" i="47" s="1"/>
  <c r="AB109" i="47" s="1"/>
  <c r="AB107" i="32"/>
  <c r="AB106" i="32" s="1"/>
  <c r="AB109" i="32" s="1"/>
  <c r="AB107" i="1"/>
  <c r="AC79" i="62" l="1"/>
  <c r="AB64" i="59"/>
  <c r="AA64" i="32"/>
  <c r="AA65" i="32" s="1"/>
  <c r="AA68" i="32" s="1"/>
  <c r="AA155" i="32"/>
  <c r="AA64" i="47"/>
  <c r="AA65" i="47" s="1"/>
  <c r="AA68" i="47" s="1"/>
  <c r="AA155" i="47"/>
  <c r="AA64" i="44"/>
  <c r="AA65" i="44" s="1"/>
  <c r="AA68" i="44" s="1"/>
  <c r="AA155" i="44"/>
  <c r="AA64" i="48"/>
  <c r="AA65" i="48" s="1"/>
  <c r="AA68" i="48" s="1"/>
  <c r="AA155" i="48"/>
  <c r="AA155" i="49"/>
  <c r="AA64" i="49"/>
  <c r="AA65" i="49" s="1"/>
  <c r="AA68" i="49" s="1"/>
  <c r="AA37" i="56"/>
  <c r="AA38" i="56" s="1"/>
  <c r="AA55" i="56"/>
  <c r="AA56" i="56" s="1"/>
  <c r="AA52" i="56" s="1"/>
  <c r="AA47" i="56"/>
  <c r="AA42" i="56"/>
  <c r="AA43" i="56" s="1"/>
  <c r="AB41" i="56" s="1"/>
  <c r="AA64" i="40"/>
  <c r="AA65" i="40" s="1"/>
  <c r="AA68" i="40" s="1"/>
  <c r="AA155" i="40"/>
  <c r="AB97" i="33"/>
  <c r="AB106" i="1"/>
  <c r="AB83" i="33"/>
  <c r="AB90" i="33"/>
  <c r="AA155" i="1"/>
  <c r="AA64" i="1"/>
  <c r="AA65" i="1" s="1"/>
  <c r="AA155" i="46"/>
  <c r="AA64" i="46"/>
  <c r="AA65" i="46" s="1"/>
  <c r="AA68" i="46" s="1"/>
  <c r="AA155" i="45"/>
  <c r="AA64" i="45"/>
  <c r="AA65" i="45" s="1"/>
  <c r="AA68" i="45" s="1"/>
  <c r="AA64" i="42"/>
  <c r="AA65" i="42" s="1"/>
  <c r="AA68" i="42" s="1"/>
  <c r="AA155" i="42"/>
  <c r="AA64" i="43"/>
  <c r="AA65" i="43" s="1"/>
  <c r="AA68" i="43" s="1"/>
  <c r="AA155" i="43"/>
  <c r="AA64" i="41"/>
  <c r="AA65" i="41" s="1"/>
  <c r="AA68" i="41" s="1"/>
  <c r="AA155" i="41"/>
  <c r="AA73" i="45" l="1"/>
  <c r="AB74" i="45" s="1"/>
  <c r="AA139" i="45"/>
  <c r="AA139" i="46"/>
  <c r="AA73" i="46"/>
  <c r="AB74" i="46" s="1"/>
  <c r="AA68" i="1"/>
  <c r="AA43" i="33"/>
  <c r="AB109" i="1"/>
  <c r="AB96" i="33"/>
  <c r="AB104" i="33" s="1"/>
  <c r="AA139" i="40"/>
  <c r="AA73" i="40"/>
  <c r="AB74" i="40" s="1"/>
  <c r="AA49" i="56"/>
  <c r="AB46" i="56"/>
  <c r="AA60" i="56"/>
  <c r="AA133" i="33" s="1"/>
  <c r="AA59" i="56"/>
  <c r="AA73" i="48"/>
  <c r="AB74" i="48" s="1"/>
  <c r="AA139" i="48"/>
  <c r="AA139" i="44"/>
  <c r="AA73" i="44"/>
  <c r="AB74" i="44" s="1"/>
  <c r="AA139" i="47"/>
  <c r="AA73" i="47"/>
  <c r="AB74" i="47" s="1"/>
  <c r="AA139" i="32"/>
  <c r="AA73" i="32"/>
  <c r="AB74" i="32" s="1"/>
  <c r="AA139" i="41"/>
  <c r="AA73" i="41"/>
  <c r="AB74" i="41" s="1"/>
  <c r="AA139" i="43"/>
  <c r="AA73" i="43"/>
  <c r="AB74" i="43" s="1"/>
  <c r="AA73" i="42"/>
  <c r="AB74" i="42" s="1"/>
  <c r="AA139" i="42"/>
  <c r="AA73" i="49"/>
  <c r="AB74" i="49" s="1"/>
  <c r="AA139" i="49"/>
  <c r="AA84" i="45" l="1"/>
  <c r="AA88" i="45" s="1"/>
  <c r="AA84" i="48"/>
  <c r="AA88" i="48" s="1"/>
  <c r="AA84" i="42"/>
  <c r="AA355" i="33" s="1"/>
  <c r="AA84" i="47"/>
  <c r="AA88" i="47" s="1"/>
  <c r="AA84" i="46"/>
  <c r="AA87" i="46" s="1"/>
  <c r="AA84" i="49"/>
  <c r="AA87" i="49" s="1"/>
  <c r="AA84" i="41"/>
  <c r="AA87" i="41" s="1"/>
  <c r="AB61" i="49"/>
  <c r="CS60" i="57" s="1"/>
  <c r="AB85" i="49"/>
  <c r="AB287" i="51"/>
  <c r="AB85" i="41"/>
  <c r="AB278" i="51"/>
  <c r="AB61" i="41"/>
  <c r="CS51" i="57" s="1"/>
  <c r="AB85" i="47"/>
  <c r="AB61" i="47"/>
  <c r="CS58" i="57" s="1"/>
  <c r="AB285" i="51"/>
  <c r="AA132" i="33"/>
  <c r="AA75" i="59" s="1"/>
  <c r="AA61" i="56"/>
  <c r="AA73" i="1"/>
  <c r="AB74" i="1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 i="43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 i="33"/>
  <c r="AA40" i="33"/>
  <c r="AA44" i="33"/>
  <c r="AA47" i="59" l="1"/>
  <c r="AC53" i="62"/>
  <c r="AA359" i="33"/>
  <c r="AA87" i="45"/>
  <c r="AA362" i="33"/>
  <c r="AA87" i="48"/>
  <c r="AA363" i="33"/>
  <c r="AA360" i="33"/>
  <c r="AA88" i="41"/>
  <c r="AA90" i="41" s="1"/>
  <c r="AA354" i="33"/>
  <c r="AA88" i="42"/>
  <c r="AA130" i="42" s="1"/>
  <c r="AA88" i="46"/>
  <c r="AA403" i="33" s="1"/>
  <c r="AA87" i="42"/>
  <c r="AA87" i="47"/>
  <c r="AA361" i="33"/>
  <c r="AA88" i="49"/>
  <c r="AA130" i="49" s="1"/>
  <c r="AA84" i="1"/>
  <c r="AA48" i="33" s="1"/>
  <c r="AB112" i="40"/>
  <c r="AB78" i="40"/>
  <c r="AB128" i="40"/>
  <c r="AB77" i="40"/>
  <c r="AA130" i="48"/>
  <c r="AA214" i="51"/>
  <c r="AA230" i="51" s="1"/>
  <c r="AA90" i="48"/>
  <c r="AA132" i="48"/>
  <c r="AA133" i="48" s="1"/>
  <c r="AA134" i="48" s="1"/>
  <c r="Z79" i="48" s="1"/>
  <c r="AA148" i="48" s="1"/>
  <c r="AA333" i="33" s="1"/>
  <c r="AA346" i="33" s="1"/>
  <c r="AA405" i="33"/>
  <c r="Z129" i="48"/>
  <c r="Z131" i="48" s="1"/>
  <c r="Z140" i="48" s="1"/>
  <c r="AB78" i="43"/>
  <c r="AB77" i="43"/>
  <c r="AB128" i="43"/>
  <c r="AB112" i="43"/>
  <c r="AA353" i="33"/>
  <c r="AA88" i="32"/>
  <c r="AA87" i="32"/>
  <c r="AB77" i="45"/>
  <c r="AB78" i="45"/>
  <c r="AB128" i="45"/>
  <c r="AB112" i="45"/>
  <c r="AA90" i="45"/>
  <c r="AA402" i="33"/>
  <c r="AA211" i="51"/>
  <c r="AA227" i="51" s="1"/>
  <c r="Z129" i="45"/>
  <c r="Z131" i="45" s="1"/>
  <c r="Z140" i="45" s="1"/>
  <c r="AA132" i="45"/>
  <c r="AA133" i="45" s="1"/>
  <c r="AA134" i="45" s="1"/>
  <c r="Z79" i="45" s="1"/>
  <c r="AA148" i="45" s="1"/>
  <c r="AA330" i="33" s="1"/>
  <c r="AA343" i="33" s="1"/>
  <c r="AA130" i="45"/>
  <c r="AB78" i="46"/>
  <c r="AB112" i="46"/>
  <c r="AB77" i="46"/>
  <c r="AB128" i="46"/>
  <c r="AB61" i="1"/>
  <c r="CS49" i="57" s="1"/>
  <c r="CS61" i="57" s="1"/>
  <c r="AB276" i="51"/>
  <c r="AB288" i="51" s="1"/>
  <c r="AB290" i="51" s="1"/>
  <c r="AB85" i="1"/>
  <c r="AB49" i="33" s="1"/>
  <c r="AB51" i="59" s="1"/>
  <c r="AB78" i="47"/>
  <c r="AB77" i="47"/>
  <c r="AB128" i="47"/>
  <c r="AB112" i="47"/>
  <c r="AB112" i="41"/>
  <c r="AB128" i="41"/>
  <c r="AB77" i="41"/>
  <c r="AB78" i="41"/>
  <c r="AB78" i="48"/>
  <c r="AB128" i="48"/>
  <c r="AB77" i="48"/>
  <c r="AB112" i="48"/>
  <c r="AB77" i="44"/>
  <c r="AB128" i="44"/>
  <c r="AB78" i="44"/>
  <c r="AB112" i="44"/>
  <c r="AA130" i="47"/>
  <c r="AA90" i="47"/>
  <c r="Z129" i="47"/>
  <c r="Z131" i="47" s="1"/>
  <c r="Z140" i="47" s="1"/>
  <c r="AA404" i="33"/>
  <c r="AA132" i="47"/>
  <c r="AA133" i="47" s="1"/>
  <c r="AA134" i="47" s="1"/>
  <c r="Z79" i="47" s="1"/>
  <c r="AA148" i="47" s="1"/>
  <c r="AA332" i="33" s="1"/>
  <c r="AA345" i="33" s="1"/>
  <c r="AA213" i="51"/>
  <c r="AA229" i="51" s="1"/>
  <c r="AB78" i="32"/>
  <c r="AB128" i="32"/>
  <c r="AB112" i="32"/>
  <c r="AB77" i="32"/>
  <c r="AB78" i="42"/>
  <c r="AB128" i="42"/>
  <c r="AB112" i="42"/>
  <c r="AB77" i="42"/>
  <c r="AA88" i="40"/>
  <c r="AA357" i="33"/>
  <c r="AA87" i="40"/>
  <c r="AA358" i="33"/>
  <c r="AA87" i="44"/>
  <c r="AA88" i="44"/>
  <c r="AA88" i="43"/>
  <c r="AA87" i="43"/>
  <c r="AA356" i="33"/>
  <c r="AA62" i="56"/>
  <c r="AA135" i="33" s="1"/>
  <c r="AA134" i="33"/>
  <c r="AA76" i="59" s="1"/>
  <c r="AB112" i="49"/>
  <c r="AB128" i="49"/>
  <c r="AB77" i="49"/>
  <c r="AB78" i="49"/>
  <c r="AA398" i="33" l="1"/>
  <c r="Z129" i="42"/>
  <c r="Z131" i="42" s="1"/>
  <c r="Z140" i="42" s="1"/>
  <c r="Z129" i="41"/>
  <c r="Z131" i="41" s="1"/>
  <c r="Z140" i="41" s="1"/>
  <c r="AA90" i="49"/>
  <c r="AA91" i="49" s="1"/>
  <c r="AA207" i="51"/>
  <c r="AA223" i="51" s="1"/>
  <c r="AA397" i="33"/>
  <c r="AA130" i="41"/>
  <c r="AA352" i="33"/>
  <c r="AA364" i="33" s="1"/>
  <c r="AA90" i="42"/>
  <c r="AA91" i="42" s="1"/>
  <c r="AA132" i="42"/>
  <c r="AA133" i="42" s="1"/>
  <c r="AA134" i="42" s="1"/>
  <c r="Z79" i="42" s="1"/>
  <c r="AA148" i="42" s="1"/>
  <c r="AA326" i="33" s="1"/>
  <c r="AA339" i="33" s="1"/>
  <c r="AA132" i="41"/>
  <c r="AA133" i="41" s="1"/>
  <c r="AA134" i="41" s="1"/>
  <c r="Z79" i="41" s="1"/>
  <c r="AA148" i="41" s="1"/>
  <c r="AA325" i="33" s="1"/>
  <c r="AA338" i="33" s="1"/>
  <c r="AA206" i="51"/>
  <c r="AA222" i="51" s="1"/>
  <c r="AA130" i="46"/>
  <c r="Z129" i="46"/>
  <c r="Z131" i="46" s="1"/>
  <c r="Z140" i="46" s="1"/>
  <c r="AA90" i="46"/>
  <c r="AA91" i="46" s="1"/>
  <c r="AA132" i="46"/>
  <c r="AA133" i="46" s="1"/>
  <c r="AA134" i="46" s="1"/>
  <c r="Z79" i="46" s="1"/>
  <c r="AA148" i="46" s="1"/>
  <c r="AA331" i="33" s="1"/>
  <c r="AA344" i="33" s="1"/>
  <c r="AA212" i="51"/>
  <c r="AA228" i="51" s="1"/>
  <c r="AB301" i="51"/>
  <c r="AB291" i="51"/>
  <c r="AB297" i="51"/>
  <c r="AA406" i="33"/>
  <c r="AB299" i="51"/>
  <c r="AB300" i="51"/>
  <c r="AB295" i="51"/>
  <c r="AA132" i="49"/>
  <c r="AA133" i="49" s="1"/>
  <c r="AA134" i="49" s="1"/>
  <c r="Z79" i="49" s="1"/>
  <c r="AA148" i="49" s="1"/>
  <c r="AA334" i="33" s="1"/>
  <c r="AA347" i="33" s="1"/>
  <c r="AB292" i="51"/>
  <c r="AB298" i="51"/>
  <c r="AB294" i="51"/>
  <c r="AB293" i="51"/>
  <c r="AB296" i="51"/>
  <c r="Z129" i="49"/>
  <c r="Z131" i="49" s="1"/>
  <c r="Z140" i="49" s="1"/>
  <c r="AA215" i="51"/>
  <c r="AA231" i="5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i="43" s="1"/>
  <c r="AA134" i="43" s="1"/>
  <c r="Z79" i="43" s="1"/>
  <c r="AA148" i="43" s="1"/>
  <c r="AA327" i="33" s="1"/>
  <c r="AA340" i="33" s="1"/>
  <c r="AA208" i="51"/>
  <c r="AA224" i="51" s="1"/>
  <c r="Z129" i="43"/>
  <c r="Z131" i="43" s="1"/>
  <c r="Z140" i="43" s="1"/>
  <c r="AA90" i="43"/>
  <c r="AA130" i="43"/>
  <c r="AA132" i="40"/>
  <c r="AA133" i="40" s="1"/>
  <c r="AA134" i="40" s="1"/>
  <c r="AA90" i="40"/>
  <c r="Z129" i="40"/>
  <c r="Z131" i="40" s="1"/>
  <c r="AA130" i="40"/>
  <c r="AA400" i="33"/>
  <c r="AA209" i="51"/>
  <c r="AA225" i="51" s="1"/>
  <c r="AB114" i="32"/>
  <c r="AB103" i="32" s="1"/>
  <c r="AD9" i="62" s="1"/>
  <c r="AB119" i="32"/>
  <c r="AB114" i="48"/>
  <c r="AB103" i="48" s="1"/>
  <c r="AD18" i="62" s="1"/>
  <c r="AB119" i="48"/>
  <c r="AA91" i="45"/>
  <c r="AA93" i="45"/>
  <c r="AA94" i="45" s="1"/>
  <c r="AC45" i="62" s="1"/>
  <c r="AB119" i="45"/>
  <c r="AB114" i="45"/>
  <c r="AB103" i="45" s="1"/>
  <c r="AD15" i="62" s="1"/>
  <c r="AA93" i="42"/>
  <c r="AA94" i="42" s="1"/>
  <c r="AC41" i="62" s="1"/>
  <c r="AB119" i="40"/>
  <c r="AB114" i="40"/>
  <c r="AB103" i="40" s="1"/>
  <c r="AD13" i="62" s="1"/>
  <c r="AB114" i="49"/>
  <c r="AB103" i="49" s="1"/>
  <c r="AD19" i="62" s="1"/>
  <c r="AB119" i="49"/>
  <c r="AB50" i="49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i="44" s="1"/>
  <c r="Z140" i="44" s="1"/>
  <c r="AA210" i="51"/>
  <c r="AA226" i="51" s="1"/>
  <c r="AA90" i="44"/>
  <c r="AA130" i="44"/>
  <c r="AA132" i="44"/>
  <c r="AA133" i="44" s="1"/>
  <c r="AA134" i="44" s="1"/>
  <c r="Z79" i="44" s="1"/>
  <c r="AA148" i="44" s="1"/>
  <c r="AA329" i="33" s="1"/>
  <c r="AA342" i="33" s="1"/>
  <c r="AB114" i="42"/>
  <c r="AB103" i="42" s="1"/>
  <c r="AD11" i="62" s="1"/>
  <c r="AB119" i="42"/>
  <c r="AA93" i="47"/>
  <c r="AA94" i="47" s="1"/>
  <c r="AC47" i="62" s="1"/>
  <c r="AA91" i="47"/>
  <c r="AB114" i="44"/>
  <c r="AB103" i="44" s="1"/>
  <c r="AD14" i="62" s="1"/>
  <c r="AB119" i="44"/>
  <c r="AB114" i="41"/>
  <c r="AB103" i="41" s="1"/>
  <c r="AD10" i="62" s="1"/>
  <c r="AB119" i="41"/>
  <c r="AB114" i="47"/>
  <c r="AB103" i="47" s="1"/>
  <c r="AD17" i="62" s="1"/>
  <c r="AB119" i="47"/>
  <c r="AB128" i="1"/>
  <c r="AB39" i="33"/>
  <c r="AD62" i="62" s="1"/>
  <c r="AB77" i="1"/>
  <c r="AB112" i="1"/>
  <c r="AB78" i="1"/>
  <c r="AB119" i="46"/>
  <c r="AB114" i="46"/>
  <c r="AB103" i="46" s="1"/>
  <c r="AD16" i="62" s="1"/>
  <c r="Z129" i="32"/>
  <c r="Z131" i="32" s="1"/>
  <c r="Z140" i="32" s="1"/>
  <c r="AA130" i="32"/>
  <c r="AA396" i="33"/>
  <c r="AA205" i="51"/>
  <c r="AA221" i="51" s="1"/>
  <c r="AA132" i="32"/>
  <c r="AA133" i="32" s="1"/>
  <c r="AA134" i="32" s="1"/>
  <c r="Z79" i="32" s="1"/>
  <c r="AA148" i="32" s="1"/>
  <c r="AA324" i="33" s="1"/>
  <c r="AA337" i="33" s="1"/>
  <c r="AA90" i="32"/>
  <c r="AB114" i="43"/>
  <c r="AB103" i="43" s="1"/>
  <c r="AD12" i="62" s="1"/>
  <c r="AB119" i="43"/>
  <c r="AA91" i="41"/>
  <c r="AA93" i="41"/>
  <c r="AA94" i="41" s="1"/>
  <c r="AC40" i="62" s="1"/>
  <c r="AA91" i="48"/>
  <c r="AA93" i="48"/>
  <c r="AA94" i="48" s="1"/>
  <c r="AC48" i="62" s="1"/>
  <c r="AA93" i="49" l="1"/>
  <c r="AA94" i="49" s="1"/>
  <c r="AC49" i="62" s="1"/>
  <c r="AB102" i="40"/>
  <c r="AA93" i="46"/>
  <c r="AA94" i="46" s="1"/>
  <c r="AC46" i="62" s="1"/>
  <c r="Z129" i="1"/>
  <c r="Z137" i="1" s="1"/>
  <c r="AB102" i="45"/>
  <c r="AB71" i="45" s="1"/>
  <c r="AB70" i="45" s="1"/>
  <c r="AA90" i="1"/>
  <c r="AA91" i="1" s="1"/>
  <c r="AA132" i="1"/>
  <c r="AA133" i="1" s="1"/>
  <c r="AA134" i="1" s="1"/>
  <c r="AA136" i="1" s="1"/>
  <c r="AB102" i="44"/>
  <c r="AB102" i="42"/>
  <c r="AB102" i="43"/>
  <c r="AB71" i="43" s="1"/>
  <c r="AB70" i="43" s="1"/>
  <c r="AB102" i="46"/>
  <c r="AB71" i="46" s="1"/>
  <c r="AB70" i="46" s="1"/>
  <c r="AB102" i="47"/>
  <c r="AB71" i="47" s="1"/>
  <c r="AB70" i="47" s="1"/>
  <c r="AB102" i="49"/>
  <c r="AB102" i="48"/>
  <c r="AB71" i="48" s="1"/>
  <c r="AB70" i="48" s="1"/>
  <c r="AB305" i="51"/>
  <c r="AB309" i="51" s="1"/>
  <c r="AB102" i="41"/>
  <c r="AB71" i="41" s="1"/>
  <c r="AB70" i="41" s="1"/>
  <c r="AB102" i="32"/>
  <c r="AB71" i="32" s="1"/>
  <c r="AB70" i="32" s="1"/>
  <c r="AB304" i="51"/>
  <c r="AB308" i="51" s="1"/>
  <c r="AA204" i="51"/>
  <c r="AA220" i="51" s="1"/>
  <c r="AA130" i="1"/>
  <c r="AB115" i="43"/>
  <c r="AB258" i="33" s="1"/>
  <c r="AB124" i="43"/>
  <c r="AB121" i="43"/>
  <c r="AA93" i="32"/>
  <c r="AA94" i="32" s="1"/>
  <c r="AC39" i="62" s="1"/>
  <c r="AA91" i="32"/>
  <c r="AB115" i="46"/>
  <c r="AB262" i="33" s="1"/>
  <c r="AB121" i="41"/>
  <c r="AB124" i="41"/>
  <c r="AB115" i="41"/>
  <c r="AB256" i="33" s="1"/>
  <c r="AB124" i="44"/>
  <c r="AB121" i="44"/>
  <c r="AB121" i="42"/>
  <c r="AB124" i="42"/>
  <c r="AB115" i="42"/>
  <c r="AB257" i="33" s="1"/>
  <c r="AA409" i="33"/>
  <c r="AA79" i="59" s="1"/>
  <c r="AA411" i="33"/>
  <c r="AA81" i="59" s="1"/>
  <c r="AA410" i="33"/>
  <c r="AA80" i="59" s="1"/>
  <c r="AA408" i="33"/>
  <c r="AA78" i="59" s="1"/>
  <c r="AB121" i="49"/>
  <c r="AB124" i="49"/>
  <c r="AB115" i="49"/>
  <c r="AB265" i="33" s="1"/>
  <c r="AB124" i="40"/>
  <c r="AB121" i="40"/>
  <c r="AB115" i="45"/>
  <c r="AB261" i="33" s="1"/>
  <c r="AB121" i="45"/>
  <c r="AB124" i="45"/>
  <c r="AB121" i="48"/>
  <c r="AB124" i="48"/>
  <c r="AB115" i="32"/>
  <c r="AB255" i="33" s="1"/>
  <c r="Z72" i="59"/>
  <c r="Z140" i="40"/>
  <c r="AA71" i="59"/>
  <c r="Z79" i="40"/>
  <c r="AA148" i="40" s="1"/>
  <c r="AA328" i="33" s="1"/>
  <c r="AA341" i="33" s="1"/>
  <c r="AA91" i="43"/>
  <c r="AA93" i="43"/>
  <c r="AA94" i="43" s="1"/>
  <c r="AC42" i="62" s="1"/>
  <c r="AB121" i="46"/>
  <c r="AB124" i="46"/>
  <c r="AB114" i="1"/>
  <c r="AB103" i="1" s="1"/>
  <c r="AD8" i="62" s="1"/>
  <c r="AB119" i="1"/>
  <c r="AB124" i="47"/>
  <c r="AB121" i="47"/>
  <c r="AB115" i="47"/>
  <c r="AB263" i="33" s="1"/>
  <c r="AB115" i="44"/>
  <c r="AB260" i="33" s="1"/>
  <c r="AA91" i="44"/>
  <c r="AA93" i="44"/>
  <c r="AA94" i="44" s="1"/>
  <c r="AC44" i="62" s="1"/>
  <c r="AB115" i="40"/>
  <c r="AB259" i="33" s="1"/>
  <c r="AB115" i="48"/>
  <c r="AB264" i="33" s="1"/>
  <c r="AB121" i="32"/>
  <c r="AB124" i="32"/>
  <c r="AA91" i="40"/>
  <c r="AA93" i="40"/>
  <c r="AA94" i="40" s="1"/>
  <c r="AC43" i="62" s="1"/>
  <c r="AA93" i="1" l="1"/>
  <c r="AA94" i="1" s="1"/>
  <c r="AC38" i="62" s="1"/>
  <c r="AC50" i="62" s="1"/>
  <c r="Z79" i="1"/>
  <c r="AA148" i="1" s="1"/>
  <c r="AA323" i="33" s="1"/>
  <c r="AA366" i="33" s="1"/>
  <c r="AA69" i="59"/>
  <c r="Z131" i="1"/>
  <c r="Z70" i="59" s="1"/>
  <c r="AB306" i="51"/>
  <c r="AB310" i="51"/>
  <c r="AB353" i="51" s="1"/>
  <c r="AB102" i="1"/>
  <c r="AB71" i="1" s="1"/>
  <c r="AB156" i="33"/>
  <c r="AB240" i="33" s="1"/>
  <c r="AB86" i="32"/>
  <c r="AB66" i="44"/>
  <c r="AB67" i="44" s="1"/>
  <c r="AB101" i="44"/>
  <c r="AB215" i="33" s="1"/>
  <c r="AB116" i="44"/>
  <c r="AB101" i="47"/>
  <c r="AB218" i="33" s="1"/>
  <c r="AB66" i="47"/>
  <c r="AB67" i="47" s="1"/>
  <c r="AB116" i="47"/>
  <c r="AB164" i="33"/>
  <c r="AB248" i="33" s="1"/>
  <c r="AB86" i="47"/>
  <c r="AB101" i="49"/>
  <c r="AB220" i="33" s="1"/>
  <c r="AB66" i="49"/>
  <c r="AB67" i="49" s="1"/>
  <c r="AB116" i="49"/>
  <c r="AB158" i="33"/>
  <c r="AB242" i="33" s="1"/>
  <c r="AB86" i="42"/>
  <c r="AB86" i="44"/>
  <c r="AB161" i="33"/>
  <c r="AB245" i="33" s="1"/>
  <c r="AB101" i="46"/>
  <c r="AB217" i="33" s="1"/>
  <c r="AB66" i="46"/>
  <c r="AB67" i="46" s="1"/>
  <c r="AB116" i="46"/>
  <c r="AB86" i="43"/>
  <c r="AB159" i="33"/>
  <c r="AB243" i="33" s="1"/>
  <c r="AB71" i="49"/>
  <c r="AB70" i="49" s="1"/>
  <c r="AB71" i="44"/>
  <c r="AB70" i="44" s="1"/>
  <c r="AB101" i="48"/>
  <c r="AB219" i="33" s="1"/>
  <c r="AB66" i="48"/>
  <c r="AB67" i="48" s="1"/>
  <c r="AB116" i="48"/>
  <c r="AB101" i="40"/>
  <c r="AB214" i="33" s="1"/>
  <c r="AB66" i="40"/>
  <c r="AB67" i="40" s="1"/>
  <c r="AB116" i="40"/>
  <c r="AB124" i="1"/>
  <c r="AB155" i="33" s="1"/>
  <c r="AB121" i="1"/>
  <c r="AB124" i="33" s="1"/>
  <c r="AB101" i="33" s="1"/>
  <c r="AB115" i="1"/>
  <c r="AB254" i="33" s="1"/>
  <c r="AB163" i="33"/>
  <c r="AB247" i="33" s="1"/>
  <c r="AB86" i="46"/>
  <c r="AB101" i="32"/>
  <c r="AB210" i="33" s="1"/>
  <c r="AB66" i="32"/>
  <c r="AB67" i="32" s="1"/>
  <c r="AB116" i="32"/>
  <c r="AB86" i="48"/>
  <c r="AB165" i="33"/>
  <c r="AB249" i="33" s="1"/>
  <c r="AB162" i="33"/>
  <c r="AB246" i="33" s="1"/>
  <c r="AB86" i="45"/>
  <c r="AB101" i="45"/>
  <c r="AB216" i="33" s="1"/>
  <c r="AB66" i="45"/>
  <c r="AB67" i="45" s="1"/>
  <c r="AB116" i="45"/>
  <c r="AB86" i="40"/>
  <c r="AB160" i="33"/>
  <c r="AB244" i="33" s="1"/>
  <c r="AB166" i="33"/>
  <c r="AB250" i="33" s="1"/>
  <c r="AB86" i="49"/>
  <c r="AB66" i="42"/>
  <c r="AB67" i="42" s="1"/>
  <c r="AB101" i="42"/>
  <c r="AB212" i="33" s="1"/>
  <c r="AB116" i="42"/>
  <c r="AB101" i="41"/>
  <c r="AB211" i="33" s="1"/>
  <c r="AB66" i="41"/>
  <c r="AB67" i="41" s="1"/>
  <c r="AB116" i="41"/>
  <c r="AB157" i="33"/>
  <c r="AB241" i="33" s="1"/>
  <c r="AB86" i="41"/>
  <c r="AB66" i="43"/>
  <c r="AB67" i="43" s="1"/>
  <c r="AB101" i="43"/>
  <c r="AB213" i="33" s="1"/>
  <c r="AB116" i="43"/>
  <c r="AB71" i="40"/>
  <c r="AB70" i="40" s="1"/>
  <c r="AB71" i="42"/>
  <c r="AB70" i="42" s="1"/>
  <c r="AB270" i="33" l="1"/>
  <c r="AB231" i="33"/>
  <c r="AA336" i="33"/>
  <c r="Z140" i="1"/>
  <c r="AB349" i="51"/>
  <c r="AB352" i="51"/>
  <c r="AB348" i="51"/>
  <c r="AB278" i="33"/>
  <c r="AB350" i="51"/>
  <c r="AB351" i="51"/>
  <c r="AB346" i="51"/>
  <c r="AB344" i="51"/>
  <c r="AB345" i="51"/>
  <c r="AB355" i="51"/>
  <c r="AB354" i="51"/>
  <c r="AB347" i="51"/>
  <c r="AB225" i="33"/>
  <c r="AB277" i="33"/>
  <c r="AB280" i="33"/>
  <c r="AB228" i="33"/>
  <c r="AB227" i="33"/>
  <c r="AB272" i="33"/>
  <c r="AB275" i="33"/>
  <c r="AB273" i="33"/>
  <c r="AB233" i="33"/>
  <c r="AB226" i="33"/>
  <c r="AB56" i="33"/>
  <c r="AB70" i="1"/>
  <c r="AB5" i="59" s="1"/>
  <c r="AB229" i="33"/>
  <c r="AB279" i="33"/>
  <c r="AB235" i="33"/>
  <c r="AB66" i="1"/>
  <c r="AB67" i="1" s="1"/>
  <c r="AB45" i="33" s="1"/>
  <c r="AB101" i="1"/>
  <c r="AB209" i="33" s="1"/>
  <c r="AB116" i="1"/>
  <c r="AB86" i="1"/>
  <c r="Z9" i="59"/>
  <c r="AA376" i="33"/>
  <c r="AB234" i="33"/>
  <c r="AB271" i="33"/>
  <c r="AB276" i="33"/>
  <c r="AB274" i="33"/>
  <c r="AB232" i="33"/>
  <c r="AB230" i="33"/>
  <c r="AB239" i="33" l="1"/>
  <c r="AB251" i="33" s="1"/>
  <c r="AB184" i="33"/>
  <c r="AB113" i="33" s="1"/>
  <c r="AB119" i="33" s="1"/>
  <c r="AB167" i="33"/>
  <c r="AB57" i="33"/>
  <c r="AB57" i="59" s="1"/>
  <c r="AB56" i="59"/>
  <c r="AB64" i="33"/>
  <c r="AB224" i="33"/>
  <c r="AB236" i="33" s="1"/>
  <c r="AB269" i="33"/>
  <c r="AB281" i="33" s="1"/>
  <c r="AB48" i="59"/>
  <c r="AB55" i="33"/>
  <c r="AB55" i="59"/>
  <c r="AC59" i="33"/>
  <c r="AB65" i="33" l="1"/>
  <c r="AC84" i="33" s="1"/>
  <c r="AB61" i="59"/>
  <c r="AD61" i="33"/>
  <c r="AC60" i="33"/>
  <c r="AB71" i="33"/>
  <c r="AB185" i="33"/>
  <c r="AB114" i="33" s="1"/>
  <c r="AB186" i="33"/>
  <c r="AC4" i="56" l="1"/>
  <c r="AC58" i="59"/>
  <c r="AC91" i="33"/>
  <c r="AC9" i="55"/>
  <c r="AB63" i="59"/>
  <c r="AB70" i="33"/>
  <c r="AD56" i="62" s="1"/>
  <c r="AD59" i="59"/>
  <c r="AE62" i="33"/>
  <c r="AE60" i="59" s="1"/>
  <c r="AB81" i="49" l="1"/>
  <c r="AB62" i="49" s="1"/>
  <c r="AB63" i="49" s="1"/>
  <c r="AD78" i="62" s="1"/>
  <c r="AB81" i="46"/>
  <c r="AB62" i="46" s="1"/>
  <c r="AB63" i="46" s="1"/>
  <c r="AD75" i="62" s="1"/>
  <c r="AB81" i="45"/>
  <c r="AB62" i="45" s="1"/>
  <c r="AB63" i="45" s="1"/>
  <c r="AD74" i="62" s="1"/>
  <c r="AB81" i="44"/>
  <c r="AB62" i="44" s="1"/>
  <c r="AB63" i="44" s="1"/>
  <c r="AD73" i="62" s="1"/>
  <c r="AB81" i="42"/>
  <c r="AB62" i="42" s="1"/>
  <c r="AB63" i="42" s="1"/>
  <c r="AD70" i="62" s="1"/>
  <c r="AB3" i="56"/>
  <c r="AB81" i="47"/>
  <c r="AB62" i="47" s="1"/>
  <c r="AB63" i="47" s="1"/>
  <c r="AD76" i="62" s="1"/>
  <c r="AB81" i="40"/>
  <c r="AB62" i="40" s="1"/>
  <c r="AB63" i="40" s="1"/>
  <c r="AD72" i="62" s="1"/>
  <c r="AB369" i="33"/>
  <c r="AB375" i="33" s="1"/>
  <c r="AB81" i="41"/>
  <c r="AB62" i="41" s="1"/>
  <c r="AB63" i="41" s="1"/>
  <c r="AD69" i="62" s="1"/>
  <c r="AB81" i="48"/>
  <c r="AB62" i="48" s="1"/>
  <c r="AB63" i="48" s="1"/>
  <c r="AD77" i="62" s="1"/>
  <c r="AB81" i="43"/>
  <c r="AB62" i="43" s="1"/>
  <c r="AB63" i="43" s="1"/>
  <c r="AD71" i="62" s="1"/>
  <c r="AB81" i="32"/>
  <c r="AB62" i="32" s="1"/>
  <c r="AB63" i="32" s="1"/>
  <c r="AD68" i="62" s="1"/>
  <c r="AB62" i="59"/>
  <c r="AB81" i="1"/>
  <c r="AB62" i="1" s="1"/>
  <c r="AB63" i="1" s="1"/>
  <c r="AD67" i="62" s="1"/>
  <c r="AC72" i="33"/>
  <c r="AC107" i="44"/>
  <c r="AC106" i="44" s="1"/>
  <c r="AC109" i="44" s="1"/>
  <c r="AC8" i="55"/>
  <c r="AC107" i="40"/>
  <c r="AC106" i="40" s="1"/>
  <c r="AC109" i="40" s="1"/>
  <c r="AC107" i="48"/>
  <c r="AC106" i="48" s="1"/>
  <c r="AC109" i="48" s="1"/>
  <c r="AC107" i="32"/>
  <c r="AC106" i="32" s="1"/>
  <c r="AC109" i="32" s="1"/>
  <c r="AC107" i="43"/>
  <c r="AC106" i="43" s="1"/>
  <c r="AC109" i="43" s="1"/>
  <c r="AC107" i="49"/>
  <c r="AC106" i="49" s="1"/>
  <c r="AC109" i="49" s="1"/>
  <c r="AC107" i="47"/>
  <c r="AC106" i="47" s="1"/>
  <c r="AC109" i="47" s="1"/>
  <c r="AC107" i="45"/>
  <c r="AC106" i="45" s="1"/>
  <c r="AC109" i="45" s="1"/>
  <c r="AC107" i="41"/>
  <c r="AC106" i="41" s="1"/>
  <c r="AC109" i="41" s="1"/>
  <c r="AC107" i="1"/>
  <c r="AC107" i="46"/>
  <c r="AC106" i="46" s="1"/>
  <c r="AC109" i="46" s="1"/>
  <c r="AC107" i="42"/>
  <c r="AC106" i="42" s="1"/>
  <c r="AC109" i="42" s="1"/>
  <c r="AD79" i="62" l="1"/>
  <c r="AC83" i="33"/>
  <c r="AC90" i="33"/>
  <c r="AC64" i="59"/>
  <c r="AB155" i="1"/>
  <c r="AB64" i="1"/>
  <c r="AB65" i="1" s="1"/>
  <c r="AB64" i="32"/>
  <c r="AB65" i="32" s="1"/>
  <c r="AB68" i="32" s="1"/>
  <c r="AB155" i="32"/>
  <c r="AB155" i="48"/>
  <c r="AB64" i="48"/>
  <c r="AB65" i="48" s="1"/>
  <c r="AB68" i="48" s="1"/>
  <c r="AB64" i="47"/>
  <c r="AB65" i="47" s="1"/>
  <c r="AB68" i="47" s="1"/>
  <c r="AB155" i="47"/>
  <c r="AB155" i="42"/>
  <c r="AB64" i="42"/>
  <c r="AB65" i="42" s="1"/>
  <c r="AB68" i="42" s="1"/>
  <c r="AB155" i="45"/>
  <c r="AB64" i="45"/>
  <c r="AB65" i="45" s="1"/>
  <c r="AB68" i="45" s="1"/>
  <c r="AB155" i="49"/>
  <c r="AB64" i="49"/>
  <c r="AB65" i="49" s="1"/>
  <c r="AB68" i="49" s="1"/>
  <c r="AC97" i="33"/>
  <c r="AC106" i="1"/>
  <c r="AB64" i="43"/>
  <c r="AB65" i="43" s="1"/>
  <c r="AB68" i="43" s="1"/>
  <c r="AB155" i="43"/>
  <c r="AB64" i="41"/>
  <c r="AB65" i="41" s="1"/>
  <c r="AB68" i="41" s="1"/>
  <c r="AB155" i="41"/>
  <c r="AB64" i="40"/>
  <c r="AB65" i="40" s="1"/>
  <c r="AB68" i="40" s="1"/>
  <c r="AB155" i="40"/>
  <c r="AB37" i="56"/>
  <c r="AB38" i="56" s="1"/>
  <c r="AB47" i="56"/>
  <c r="AB55" i="56"/>
  <c r="AB56" i="56" s="1"/>
  <c r="AB52" i="56" s="1"/>
  <c r="AB42" i="56"/>
  <c r="AB43" i="56" s="1"/>
  <c r="AC41" i="56" s="1"/>
  <c r="AB64" i="44"/>
  <c r="AB65" i="44" s="1"/>
  <c r="AB68" i="44" s="1"/>
  <c r="AB155" i="44"/>
  <c r="AB64" i="46"/>
  <c r="AB65" i="46" s="1"/>
  <c r="AB68" i="46" s="1"/>
  <c r="AB155" i="46"/>
  <c r="AB139" i="46" l="1"/>
  <c r="AB73" i="46"/>
  <c r="AC74" i="46" s="1"/>
  <c r="AB139" i="44"/>
  <c r="AB73" i="44"/>
  <c r="AC74" i="44" s="1"/>
  <c r="AB60" i="56"/>
  <c r="AB133" i="33" s="1"/>
  <c r="AB59" i="56"/>
  <c r="AB73" i="40"/>
  <c r="AC74" i="40" s="1"/>
  <c r="AB139" i="40"/>
  <c r="AB139" i="41"/>
  <c r="AB73" i="41"/>
  <c r="AC74" i="41" s="1"/>
  <c r="AB139" i="43"/>
  <c r="AB73" i="43"/>
  <c r="AC74" i="43" s="1"/>
  <c r="AB73" i="47"/>
  <c r="AC74" i="47" s="1"/>
  <c r="AB139" i="47"/>
  <c r="AB73" i="32"/>
  <c r="AC74" i="32" s="1"/>
  <c r="AB139" i="32"/>
  <c r="AB49" i="56"/>
  <c r="AC46" i="56"/>
  <c r="AC109" i="1"/>
  <c r="AC96" i="33"/>
  <c r="AC104" i="33" s="1"/>
  <c r="AB139" i="49"/>
  <c r="AB73" i="49"/>
  <c r="AC74" i="49" s="1"/>
  <c r="AB139" i="45"/>
  <c r="AB73" i="45"/>
  <c r="AC74" i="45" s="1"/>
  <c r="AB73" i="42"/>
  <c r="AC74" i="42" s="1"/>
  <c r="AB139" i="42"/>
  <c r="AB73" i="48"/>
  <c r="AC74" i="48" s="1"/>
  <c r="AB139" i="48"/>
  <c r="AB68" i="1"/>
  <c r="AB43" i="33"/>
  <c r="AB84" i="40" l="1"/>
  <c r="AB88" i="40" s="1"/>
  <c r="AB84" i="32"/>
  <c r="AB87" i="32" s="1"/>
  <c r="AB84" i="47"/>
  <c r="AB87" i="47" s="1"/>
  <c r="AB84" i="42"/>
  <c r="AB88" i="42" s="1"/>
  <c r="AB84" i="44"/>
  <c r="AB87" i="44" s="1"/>
  <c r="AB84" i="48"/>
  <c r="AB88" i="48" s="1"/>
  <c r="AB84" i="46"/>
  <c r="AB360" i="33" s="1"/>
  <c r="AB84" i="45"/>
  <c r="AB87" i="45" s="1"/>
  <c r="AB84" i="43"/>
  <c r="AB87" i="43" s="1"/>
  <c r="AB38" i="33"/>
  <c r="AB40" i="33"/>
  <c r="AB42" i="33"/>
  <c r="AB44" i="33"/>
  <c r="AC85" i="48"/>
  <c r="AC61" i="48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 i="1"/>
  <c r="AC74" i="1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 i="46"/>
  <c r="CT57" i="57" s="1"/>
  <c r="AC284" i="51"/>
  <c r="AB84" i="49"/>
  <c r="AB84" i="41"/>
  <c r="AB47" i="59" l="1"/>
  <c r="AD53" i="62"/>
  <c r="AB87" i="48"/>
  <c r="AB353" i="33"/>
  <c r="AB87" i="40"/>
  <c r="AB359" i="33"/>
  <c r="AB357" i="33"/>
  <c r="AB88" i="32"/>
  <c r="AB205" i="51" s="1"/>
  <c r="AB221" i="51" s="1"/>
  <c r="AB361" i="33"/>
  <c r="AB88" i="47"/>
  <c r="AB213" i="51" s="1"/>
  <c r="AB229" i="51" s="1"/>
  <c r="AB355" i="33"/>
  <c r="AB87" i="42"/>
  <c r="AB358" i="33"/>
  <c r="AB84" i="1"/>
  <c r="AB352" i="33" s="1"/>
  <c r="AB88" i="45"/>
  <c r="AB130" i="45" s="1"/>
  <c r="AB362" i="33"/>
  <c r="AB87" i="46"/>
  <c r="AB88" i="44"/>
  <c r="AA129" i="44" s="1"/>
  <c r="AA131" i="44" s="1"/>
  <c r="AA140" i="44" s="1"/>
  <c r="AB88" i="46"/>
  <c r="AB130" i="46" s="1"/>
  <c r="AB356" i="33"/>
  <c r="AB88" i="43"/>
  <c r="AB130" i="43" s="1"/>
  <c r="AB62" i="56"/>
  <c r="AB135" i="33" s="1"/>
  <c r="AB134" i="33"/>
  <c r="AB76" i="59" s="1"/>
  <c r="AC77" i="47"/>
  <c r="AC128" i="47"/>
  <c r="AC112" i="47"/>
  <c r="AC78" i="47"/>
  <c r="AC112" i="42"/>
  <c r="AC128" i="42"/>
  <c r="AC77" i="42"/>
  <c r="AC78" i="42"/>
  <c r="AC276" i="51"/>
  <c r="AC288" i="51" s="1"/>
  <c r="AC290" i="51" s="1"/>
  <c r="AC85" i="1"/>
  <c r="AC49" i="33" s="1"/>
  <c r="AC51" i="59" s="1"/>
  <c r="AC61" i="1"/>
  <c r="CT49" i="57" s="1"/>
  <c r="CT61" i="57" s="1"/>
  <c r="AC112" i="44"/>
  <c r="AC78" i="44"/>
  <c r="AC128" i="44"/>
  <c r="AC77" i="44"/>
  <c r="AC128" i="40"/>
  <c r="AC112" i="40"/>
  <c r="AC77" i="40"/>
  <c r="AC78" i="40"/>
  <c r="AC128" i="48"/>
  <c r="AC112" i="48"/>
  <c r="AC78" i="48"/>
  <c r="AC77" i="48"/>
  <c r="AB354" i="33"/>
  <c r="AB87" i="41"/>
  <c r="AB88" i="41"/>
  <c r="AB363" i="33"/>
  <c r="AB87" i="49"/>
  <c r="AB88" i="49"/>
  <c r="AC128" i="46"/>
  <c r="AC112" i="46"/>
  <c r="AC77" i="46"/>
  <c r="AC78" i="46"/>
  <c r="AC112" i="43"/>
  <c r="AC128" i="43"/>
  <c r="AC77" i="43"/>
  <c r="AC78" i="43"/>
  <c r="AC128" i="45"/>
  <c r="AC112" i="45"/>
  <c r="AC77" i="45"/>
  <c r="AC78" i="45"/>
  <c r="AB207" i="51"/>
  <c r="AB223" i="51" s="1"/>
  <c r="AB90" i="42"/>
  <c r="AB132" i="42"/>
  <c r="AB133" i="42" s="1"/>
  <c r="AB134" i="42" s="1"/>
  <c r="AA79" i="42" s="1"/>
  <c r="AB148" i="42" s="1"/>
  <c r="AB326" i="33" s="1"/>
  <c r="AB339" i="33" s="1"/>
  <c r="AA129" i="42"/>
  <c r="AA131" i="42" s="1"/>
  <c r="AA140" i="42" s="1"/>
  <c r="AB130" i="42"/>
  <c r="AB398" i="33"/>
  <c r="AB400" i="33"/>
  <c r="AA129" i="40"/>
  <c r="AA131" i="40" s="1"/>
  <c r="AB130" i="40"/>
  <c r="AB209" i="51"/>
  <c r="AB225" i="51" s="1"/>
  <c r="AB90" i="40"/>
  <c r="AB132" i="40"/>
  <c r="AB133" i="40" s="1"/>
  <c r="AB134" i="40" s="1"/>
  <c r="AC128" i="41"/>
  <c r="AC77" i="41"/>
  <c r="AC78" i="41"/>
  <c r="AC112" i="41"/>
  <c r="AC78" i="32"/>
  <c r="AC112" i="32"/>
  <c r="AC128" i="32"/>
  <c r="AC77" i="32"/>
  <c r="AC78" i="49"/>
  <c r="AC112" i="49"/>
  <c r="AC128" i="49"/>
  <c r="AC77" i="49"/>
  <c r="AB405" i="33"/>
  <c r="AB214" i="51"/>
  <c r="AB230" i="51" s="1"/>
  <c r="AB132" i="48"/>
  <c r="AB133" i="48" s="1"/>
  <c r="AB134" i="48" s="1"/>
  <c r="AA79" i="48" s="1"/>
  <c r="AB148" i="48" s="1"/>
  <c r="AB333" i="33" s="1"/>
  <c r="AB346" i="33" s="1"/>
  <c r="AB90" i="48"/>
  <c r="AA129" i="48"/>
  <c r="AA131" i="48" s="1"/>
  <c r="AA140" i="48" s="1"/>
  <c r="AB130" i="48"/>
  <c r="AB130" i="47" l="1"/>
  <c r="AB130" i="32"/>
  <c r="AA129" i="32"/>
  <c r="AA131" i="32" s="1"/>
  <c r="AA140" i="32" s="1"/>
  <c r="AB90" i="32"/>
  <c r="AB91" i="32" s="1"/>
  <c r="AB396" i="33"/>
  <c r="AB132" i="32"/>
  <c r="AB133" i="32" s="1"/>
  <c r="AB134" i="32" s="1"/>
  <c r="AA79" i="32" s="1"/>
  <c r="AB148" i="32" s="1"/>
  <c r="AB324" i="33" s="1"/>
  <c r="AB337" i="33" s="1"/>
  <c r="AB90" i="47"/>
  <c r="AB93" i="47" s="1"/>
  <c r="AB94" i="47" s="1"/>
  <c r="AD47" i="62" s="1"/>
  <c r="AB132" i="47"/>
  <c r="AB133" i="47" s="1"/>
  <c r="AB134" i="47" s="1"/>
  <c r="AA79" i="47" s="1"/>
  <c r="AB148" i="47" s="1"/>
  <c r="AB332" i="33" s="1"/>
  <c r="AB345" i="33" s="1"/>
  <c r="AA129" i="47"/>
  <c r="AA131" i="47" s="1"/>
  <c r="AA140" i="47" s="1"/>
  <c r="AB404" i="33"/>
  <c r="AB48" i="33"/>
  <c r="AB52" i="33" s="1"/>
  <c r="AB53" i="59" s="1"/>
  <c r="AC300" i="51"/>
  <c r="AA129" i="43"/>
  <c r="AA131" i="43" s="1"/>
  <c r="AA140" i="43" s="1"/>
  <c r="AB87" i="1"/>
  <c r="AB51" i="33" s="1"/>
  <c r="AB52" i="59" s="1"/>
  <c r="AB88" i="1"/>
  <c r="AB90" i="1" s="1"/>
  <c r="AB132" i="45"/>
  <c r="AB133" i="45" s="1"/>
  <c r="AB134" i="45" s="1"/>
  <c r="AA79" i="45" s="1"/>
  <c r="AB148" i="45" s="1"/>
  <c r="AB330" i="33" s="1"/>
  <c r="AB343" i="33" s="1"/>
  <c r="AB402" i="33"/>
  <c r="AA129" i="45"/>
  <c r="AA131" i="45" s="1"/>
  <c r="AA140" i="45" s="1"/>
  <c r="AC298" i="51"/>
  <c r="AB211" i="51"/>
  <c r="AB227" i="51" s="1"/>
  <c r="AB90" i="45"/>
  <c r="AB93" i="45" s="1"/>
  <c r="AB94" i="45" s="1"/>
  <c r="AD45" i="62" s="1"/>
  <c r="AB401" i="33"/>
  <c r="AC299" i="51"/>
  <c r="AC291" i="51"/>
  <c r="AC296" i="51"/>
  <c r="AB132" i="44"/>
  <c r="AB133" i="44" s="1"/>
  <c r="AB134" i="44" s="1"/>
  <c r="AA79" i="44" s="1"/>
  <c r="AB148" i="44" s="1"/>
  <c r="AB329" i="33" s="1"/>
  <c r="AB342" i="33" s="1"/>
  <c r="AB130" i="44"/>
  <c r="AC297" i="51"/>
  <c r="AB403" i="33"/>
  <c r="AB90" i="46"/>
  <c r="AB93" i="46" s="1"/>
  <c r="AB94" i="46" s="1"/>
  <c r="AD46" i="62" s="1"/>
  <c r="AA129" i="46"/>
  <c r="AA131" i="46" s="1"/>
  <c r="AA140" i="46" s="1"/>
  <c r="AB90" i="43"/>
  <c r="AB93" i="43" s="1"/>
  <c r="AB94" i="43" s="1"/>
  <c r="AD42" i="62" s="1"/>
  <c r="AB212" i="51"/>
  <c r="AB228" i="51" s="1"/>
  <c r="AB132" i="46"/>
  <c r="AB133" i="46" s="1"/>
  <c r="AB134" i="46" s="1"/>
  <c r="AA79" i="46" s="1"/>
  <c r="AB148" i="46" s="1"/>
  <c r="AB331" i="33" s="1"/>
  <c r="AB344" i="33" s="1"/>
  <c r="AB399" i="33"/>
  <c r="AC295" i="51"/>
  <c r="AC293" i="51"/>
  <c r="AB90" i="44"/>
  <c r="AB93" i="44" s="1"/>
  <c r="AB94" i="44" s="1"/>
  <c r="AD44" i="62" s="1"/>
  <c r="AB210" i="51"/>
  <c r="AB226" i="51" s="1"/>
  <c r="AC301" i="51"/>
  <c r="AC292" i="51"/>
  <c r="AC294" i="51"/>
  <c r="AB208" i="51"/>
  <c r="AB224" i="51" s="1"/>
  <c r="AB132" i="43"/>
  <c r="AB133" i="43" s="1"/>
  <c r="AB134" i="43" s="1"/>
  <c r="AA79" i="43" s="1"/>
  <c r="AB148" i="43" s="1"/>
  <c r="AB327" i="33" s="1"/>
  <c r="AB340" i="33" s="1"/>
  <c r="AC114" i="49"/>
  <c r="AC103" i="49" s="1"/>
  <c r="AE19" i="62" s="1"/>
  <c r="AC119" i="49"/>
  <c r="AC119" i="41"/>
  <c r="AC114" i="41"/>
  <c r="AC103" i="41" s="1"/>
  <c r="AE10" i="62" s="1"/>
  <c r="AA79" i="40"/>
  <c r="AB148" i="40" s="1"/>
  <c r="AB328" i="33" s="1"/>
  <c r="AB341" i="33" s="1"/>
  <c r="AB71" i="59"/>
  <c r="AA140" i="40"/>
  <c r="AA72" i="59"/>
  <c r="AB91" i="42"/>
  <c r="AB93" i="42"/>
  <c r="AB94" i="42" s="1"/>
  <c r="AD41" i="62" s="1"/>
  <c r="AB206" i="51"/>
  <c r="AB222" i="51" s="1"/>
  <c r="AB397" i="33"/>
  <c r="AB130" i="41"/>
  <c r="AB132" i="41"/>
  <c r="AB133" i="41" s="1"/>
  <c r="AB134" i="41" s="1"/>
  <c r="AA79" i="41" s="1"/>
  <c r="AB148" i="41" s="1"/>
  <c r="AB325" i="33" s="1"/>
  <c r="AB338" i="33" s="1"/>
  <c r="AB90" i="41"/>
  <c r="AA129" i="41"/>
  <c r="AA131" i="41" s="1"/>
  <c r="AA140" i="41" s="1"/>
  <c r="AC119" i="48"/>
  <c r="AC114" i="48"/>
  <c r="AC103" i="48" s="1"/>
  <c r="AE18" i="62" s="1"/>
  <c r="AC112" i="1"/>
  <c r="AC39" i="33"/>
  <c r="AE62" i="62" s="1"/>
  <c r="AC128" i="1"/>
  <c r="AC78" i="1"/>
  <c r="AC77" i="1"/>
  <c r="AC114" i="47"/>
  <c r="AC103" i="47" s="1"/>
  <c r="AE17" i="62" s="1"/>
  <c r="AC119" i="47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i="48" s="1"/>
  <c r="AD48" i="62" s="1"/>
  <c r="AB91" i="48"/>
  <c r="AC114" i="32"/>
  <c r="AC103" i="32" s="1"/>
  <c r="AE9" i="62" s="1"/>
  <c r="AC119" i="32"/>
  <c r="AB91" i="40"/>
  <c r="AB93" i="40"/>
  <c r="AB94" i="40" s="1"/>
  <c r="AD43" i="62" s="1"/>
  <c r="AC119" i="45"/>
  <c r="AC114" i="45"/>
  <c r="AC103" i="45" s="1"/>
  <c r="AE15" i="62" s="1"/>
  <c r="AC114" i="43"/>
  <c r="AC103" i="43" s="1"/>
  <c r="AE12" i="62" s="1"/>
  <c r="AC119" i="43"/>
  <c r="AC119" i="46"/>
  <c r="AC114" i="46"/>
  <c r="AC103" i="46" s="1"/>
  <c r="AE16" i="62" s="1"/>
  <c r="AB406" i="33"/>
  <c r="AB130" i="49"/>
  <c r="AA129" i="49"/>
  <c r="AA131" i="49" s="1"/>
  <c r="AA140" i="49" s="1"/>
  <c r="AB215" i="51"/>
  <c r="AB231" i="51" s="1"/>
  <c r="AB90" i="49"/>
  <c r="AB132" i="49"/>
  <c r="AB133" i="49" s="1"/>
  <c r="AB134" i="49" s="1"/>
  <c r="AA79" i="49" s="1"/>
  <c r="AB148" i="49" s="1"/>
  <c r="AB334" i="33" s="1"/>
  <c r="AB347" i="33" s="1"/>
  <c r="AC119" i="40"/>
  <c r="AC114" i="40"/>
  <c r="AC103" i="40" s="1"/>
  <c r="AE13" i="62" s="1"/>
  <c r="AC119" i="44"/>
  <c r="AC114" i="44"/>
  <c r="AC103" i="44" s="1"/>
  <c r="AE14" i="62" s="1"/>
  <c r="AC114" i="42"/>
  <c r="AC103" i="42" s="1"/>
  <c r="AE11" i="62" s="1"/>
  <c r="AC119" i="42"/>
  <c r="AB364" i="33"/>
  <c r="AB91" i="47" l="1"/>
  <c r="AB93" i="32"/>
  <c r="AB94" i="32" s="1"/>
  <c r="AD39" i="62" s="1"/>
  <c r="AB53" i="33"/>
  <c r="AB54" i="59" s="1"/>
  <c r="AB87" i="33"/>
  <c r="AB50" i="59"/>
  <c r="AB395" i="33"/>
  <c r="AB409" i="33" s="1"/>
  <c r="AB79" i="59" s="1"/>
  <c r="AB130" i="1"/>
  <c r="AA129" i="1"/>
  <c r="AA131" i="1" s="1"/>
  <c r="AB132" i="1"/>
  <c r="AB133" i="1" s="1"/>
  <c r="AB134" i="1" s="1"/>
  <c r="AB69" i="59" s="1"/>
  <c r="AB204" i="51"/>
  <c r="AB220" i="51" s="1"/>
  <c r="AB91" i="45"/>
  <c r="AC102" i="42"/>
  <c r="AB91" i="43"/>
  <c r="AC102" i="46"/>
  <c r="AC71" i="46" s="1"/>
  <c r="AC70" i="46" s="1"/>
  <c r="AC102" i="45"/>
  <c r="AC71" i="45" s="1"/>
  <c r="AC70" i="45" s="1"/>
  <c r="AB91" i="44"/>
  <c r="AC102" i="49"/>
  <c r="AC71" i="49" s="1"/>
  <c r="AC70" i="49" s="1"/>
  <c r="AC102" i="44"/>
  <c r="AC71" i="44" s="1"/>
  <c r="AC70" i="44" s="1"/>
  <c r="AC102" i="40"/>
  <c r="AC102" i="43"/>
  <c r="AC71" i="43" s="1"/>
  <c r="AC70" i="43" s="1"/>
  <c r="AC102" i="47"/>
  <c r="AC71" i="47" s="1"/>
  <c r="AC70" i="47" s="1"/>
  <c r="AC102" i="48"/>
  <c r="AC71" i="48" s="1"/>
  <c r="AC70" i="48" s="1"/>
  <c r="AB91" i="46"/>
  <c r="AC102" i="41"/>
  <c r="AC71" i="41" s="1"/>
  <c r="AC70" i="41" s="1"/>
  <c r="AC304" i="51"/>
  <c r="AC308" i="51" s="1"/>
  <c r="AC102" i="32"/>
  <c r="AC71" i="32" s="1"/>
  <c r="AC70" i="32" s="1"/>
  <c r="AC305" i="51"/>
  <c r="AC309" i="51" s="1"/>
  <c r="AC121" i="42"/>
  <c r="AC124" i="42"/>
  <c r="AC115" i="42"/>
  <c r="AC257" i="33" s="1"/>
  <c r="AB93" i="1"/>
  <c r="AB94" i="1" s="1"/>
  <c r="AD38" i="62" s="1"/>
  <c r="AB91" i="1"/>
  <c r="AC115" i="44"/>
  <c r="AC260" i="33" s="1"/>
  <c r="AC124" i="40"/>
  <c r="AC121" i="40"/>
  <c r="AB93" i="49"/>
  <c r="AB94" i="49" s="1"/>
  <c r="AD49" i="62" s="1"/>
  <c r="AB91" i="49"/>
  <c r="AC115" i="43"/>
  <c r="AC258" i="33" s="1"/>
  <c r="AC115" i="45"/>
  <c r="AC261" i="33" s="1"/>
  <c r="AC121" i="32"/>
  <c r="AC124" i="32"/>
  <c r="AC115" i="32"/>
  <c r="AC255" i="33" s="1"/>
  <c r="AC119" i="1"/>
  <c r="AC114" i="1"/>
  <c r="AC103" i="1" s="1"/>
  <c r="AE8" i="62" s="1"/>
  <c r="AC115" i="48"/>
  <c r="AC264" i="33" s="1"/>
  <c r="AC121" i="48"/>
  <c r="AC124" i="48"/>
  <c r="AB91" i="41"/>
  <c r="AB93" i="41"/>
  <c r="AB94" i="41" s="1"/>
  <c r="AD40" i="62" s="1"/>
  <c r="AC115" i="41"/>
  <c r="AC256" i="33" s="1"/>
  <c r="AC115" i="49"/>
  <c r="AC265" i="33" s="1"/>
  <c r="AC121" i="44"/>
  <c r="AC124" i="44"/>
  <c r="AC115" i="40"/>
  <c r="AC259" i="33" s="1"/>
  <c r="AC115" i="46"/>
  <c r="AC262" i="33" s="1"/>
  <c r="AC121" i="46"/>
  <c r="AC124" i="46"/>
  <c r="AC124" i="43"/>
  <c r="AC121" i="43"/>
  <c r="AC121" i="45"/>
  <c r="AC124" i="45"/>
  <c r="AC124" i="47"/>
  <c r="AC121" i="47"/>
  <c r="AC115" i="47"/>
  <c r="AC263" i="33" s="1"/>
  <c r="AC124" i="41"/>
  <c r="AC121" i="41"/>
  <c r="AC121" i="49"/>
  <c r="AC124" i="49"/>
  <c r="AD50" i="62" l="1"/>
  <c r="AB410" i="33"/>
  <c r="AB80" i="59" s="1"/>
  <c r="AA79" i="1"/>
  <c r="AB148" i="1" s="1"/>
  <c r="AB323" i="33" s="1"/>
  <c r="AB336" i="33" s="1"/>
  <c r="AA137" i="1"/>
  <c r="AB411" i="33"/>
  <c r="AB81" i="59" s="1"/>
  <c r="AB408" i="33"/>
  <c r="AB78" i="59" s="1"/>
  <c r="AB136" i="1"/>
  <c r="AC310" i="51"/>
  <c r="AC354" i="51" s="1"/>
  <c r="AC102" i="1"/>
  <c r="AC306" i="51"/>
  <c r="AC86" i="49"/>
  <c r="AC166" i="33"/>
  <c r="AC250" i="33" s="1"/>
  <c r="AC101" i="47"/>
  <c r="AC218" i="33" s="1"/>
  <c r="AC66" i="47"/>
  <c r="AC67" i="47" s="1"/>
  <c r="AC116" i="47"/>
  <c r="AC164" i="33"/>
  <c r="AC248" i="33" s="1"/>
  <c r="AC86" i="47"/>
  <c r="AC159" i="33"/>
  <c r="AC243" i="33" s="1"/>
  <c r="AC86" i="43"/>
  <c r="AC101" i="46"/>
  <c r="AC217" i="33" s="1"/>
  <c r="AC66" i="46"/>
  <c r="AC67" i="46" s="1"/>
  <c r="AC116" i="46"/>
  <c r="AC66" i="40"/>
  <c r="AC67" i="40" s="1"/>
  <c r="AC101" i="40"/>
  <c r="AC214" i="33" s="1"/>
  <c r="AC116" i="40"/>
  <c r="AC165" i="33"/>
  <c r="AC249" i="33" s="1"/>
  <c r="AC86" i="48"/>
  <c r="AC101" i="48"/>
  <c r="AC219" i="33" s="1"/>
  <c r="AC66" i="48"/>
  <c r="AC67" i="48" s="1"/>
  <c r="AC116" i="48"/>
  <c r="AC121" i="1"/>
  <c r="AC124" i="33" s="1"/>
  <c r="AC101" i="33" s="1"/>
  <c r="AC124" i="1"/>
  <c r="AC155" i="33" s="1"/>
  <c r="AC66" i="45"/>
  <c r="AC67" i="45" s="1"/>
  <c r="AC101" i="45"/>
  <c r="AC216" i="33" s="1"/>
  <c r="AC116" i="45"/>
  <c r="AC101" i="43"/>
  <c r="AC213" i="33" s="1"/>
  <c r="AC66" i="43"/>
  <c r="AC67" i="43" s="1"/>
  <c r="AC116" i="43"/>
  <c r="AC160" i="33"/>
  <c r="AC244" i="33" s="1"/>
  <c r="AC86" i="40"/>
  <c r="AC66" i="42"/>
  <c r="AC67" i="42" s="1"/>
  <c r="AC101" i="42"/>
  <c r="AC212" i="33" s="1"/>
  <c r="AC116" i="42"/>
  <c r="AC71" i="40"/>
  <c r="AC70" i="40" s="1"/>
  <c r="AC71" i="42"/>
  <c r="AC70" i="42" s="1"/>
  <c r="AC86" i="41"/>
  <c r="AC157" i="33"/>
  <c r="AC241" i="33" s="1"/>
  <c r="AC86" i="45"/>
  <c r="AC162" i="33"/>
  <c r="AC246" i="33" s="1"/>
  <c r="AC86" i="46"/>
  <c r="AC163" i="33"/>
  <c r="AC247" i="33" s="1"/>
  <c r="AC86" i="44"/>
  <c r="AC161" i="33"/>
  <c r="AC245" i="33" s="1"/>
  <c r="AA70" i="59"/>
  <c r="AA140" i="1"/>
  <c r="AC66" i="49"/>
  <c r="AC67" i="49" s="1"/>
  <c r="AC101" i="49"/>
  <c r="AC220" i="33" s="1"/>
  <c r="AC116" i="49"/>
  <c r="AC66" i="41"/>
  <c r="AC67" i="41" s="1"/>
  <c r="AC101" i="41"/>
  <c r="AC211" i="33" s="1"/>
  <c r="AC116" i="41"/>
  <c r="AC115" i="1"/>
  <c r="AC254" i="33" s="1"/>
  <c r="AC101" i="32"/>
  <c r="AC210" i="33" s="1"/>
  <c r="AC66" i="32"/>
  <c r="AC67" i="32" s="1"/>
  <c r="AC116" i="32"/>
  <c r="AC156" i="33"/>
  <c r="AC240" i="33" s="1"/>
  <c r="AC86" i="32"/>
  <c r="AC66" i="44"/>
  <c r="AC67" i="44" s="1"/>
  <c r="AC101" i="44"/>
  <c r="AC215" i="33" s="1"/>
  <c r="AC116" i="44"/>
  <c r="AC86" i="42"/>
  <c r="AC158" i="33"/>
  <c r="AC242" i="33" s="1"/>
  <c r="AB366" i="33" l="1"/>
  <c r="AA9" i="59" s="1"/>
  <c r="AC234" i="33"/>
  <c r="AC353" i="51"/>
  <c r="AC228" i="33"/>
  <c r="AC345" i="51"/>
  <c r="AC344" i="51"/>
  <c r="AC352" i="51"/>
  <c r="AC351" i="51"/>
  <c r="AC355" i="51"/>
  <c r="AC347" i="51"/>
  <c r="AC346" i="51"/>
  <c r="AC350" i="51"/>
  <c r="AC348" i="51"/>
  <c r="AC349" i="51"/>
  <c r="AC230" i="33"/>
  <c r="AC235" i="33"/>
  <c r="AC233" i="33"/>
  <c r="AC225" i="33"/>
  <c r="AC226" i="33"/>
  <c r="AC86" i="1"/>
  <c r="AC227" i="33"/>
  <c r="AC231" i="33"/>
  <c r="AC66" i="1"/>
  <c r="AC67" i="1" s="1"/>
  <c r="AC45" i="33" s="1"/>
  <c r="AC101" i="1"/>
  <c r="AC209" i="33" s="1"/>
  <c r="AC224" i="33" s="1"/>
  <c r="AC116" i="1"/>
  <c r="AC71" i="1"/>
  <c r="AC229" i="33"/>
  <c r="AC232" i="33"/>
  <c r="AB376" i="33" l="1"/>
  <c r="AC70" i="1"/>
  <c r="AC5" i="59" s="1"/>
  <c r="AC56" i="33"/>
  <c r="AC48" i="59"/>
  <c r="AC239" i="33"/>
  <c r="AC251" i="33" s="1"/>
  <c r="AC184" i="33"/>
  <c r="AC113" i="33" s="1"/>
  <c r="AC167" i="33"/>
  <c r="AC236" i="33"/>
  <c r="AC119" i="33" l="1"/>
  <c r="AC55" i="59"/>
  <c r="AC55" i="33"/>
  <c r="AD59" i="33"/>
  <c r="AC185" i="33"/>
  <c r="AC114" i="33" s="1"/>
  <c r="AC186" i="33"/>
  <c r="AC56" i="59"/>
  <c r="AC57" i="33"/>
  <c r="AC57" i="59" s="1"/>
  <c r="AC64" i="33"/>
  <c r="AD60" i="33" l="1"/>
  <c r="AE61" i="33"/>
  <c r="AC71" i="33"/>
  <c r="AC61" i="59"/>
  <c r="AC65" i="33"/>
  <c r="AD84" i="33" s="1"/>
  <c r="AD9" i="55" l="1"/>
  <c r="AD91" i="33"/>
  <c r="AC63" i="59"/>
  <c r="AC70" i="33"/>
  <c r="AE56" i="62" s="1"/>
  <c r="AD4" i="56"/>
  <c r="AD58" i="59"/>
  <c r="AF62" i="33"/>
  <c r="AF60" i="59" s="1"/>
  <c r="AE59" i="59"/>
  <c r="AD107" i="43" l="1"/>
  <c r="AD106" i="43" s="1"/>
  <c r="AD109" i="43" s="1"/>
  <c r="AD107" i="47"/>
  <c r="AD106" i="47" s="1"/>
  <c r="AD109" i="47" s="1"/>
  <c r="AD107" i="40"/>
  <c r="AD106" i="40" s="1"/>
  <c r="AD109" i="40" s="1"/>
  <c r="AD107" i="49"/>
  <c r="AD106" i="49" s="1"/>
  <c r="AD109" i="49" s="1"/>
  <c r="AD107" i="1"/>
  <c r="AD107" i="42"/>
  <c r="AD106" i="42" s="1"/>
  <c r="AD109" i="42" s="1"/>
  <c r="AD107" i="44"/>
  <c r="AD106" i="44" s="1"/>
  <c r="AD109" i="44" s="1"/>
  <c r="AD107" i="32"/>
  <c r="AD106" i="32" s="1"/>
  <c r="AD109" i="32" s="1"/>
  <c r="AD8" i="55"/>
  <c r="AD107" i="41"/>
  <c r="AD106" i="41" s="1"/>
  <c r="AD109" i="41" s="1"/>
  <c r="AD107" i="48"/>
  <c r="AD106" i="48" s="1"/>
  <c r="AD109" i="48" s="1"/>
  <c r="AD107" i="46"/>
  <c r="AD106" i="46" s="1"/>
  <c r="AD109" i="46" s="1"/>
  <c r="AD107" i="45"/>
  <c r="AD106" i="45" s="1"/>
  <c r="AD109" i="45" s="1"/>
  <c r="AC81" i="42"/>
  <c r="AC62" i="42" s="1"/>
  <c r="AC63" i="42" s="1"/>
  <c r="AE70" i="62" s="1"/>
  <c r="AC81" i="45"/>
  <c r="AC62" i="45" s="1"/>
  <c r="AC63" i="45" s="1"/>
  <c r="AE74" i="62" s="1"/>
  <c r="AC81" i="32"/>
  <c r="AC62" i="32" s="1"/>
  <c r="AC63" i="32" s="1"/>
  <c r="AE68" i="62" s="1"/>
  <c r="AC369" i="33"/>
  <c r="AC375" i="33" s="1"/>
  <c r="AC81" i="48"/>
  <c r="AC62" i="48" s="1"/>
  <c r="AC63" i="48" s="1"/>
  <c r="AE77" i="62" s="1"/>
  <c r="AC81" i="47"/>
  <c r="AC62" i="47" s="1"/>
  <c r="AC63" i="47" s="1"/>
  <c r="AE76" i="62" s="1"/>
  <c r="AC81" i="43"/>
  <c r="AC62" i="43" s="1"/>
  <c r="AC63" i="43" s="1"/>
  <c r="AE71" i="62" s="1"/>
  <c r="AC81" i="41"/>
  <c r="AC62" i="41" s="1"/>
  <c r="AC63" i="41" s="1"/>
  <c r="AE69" i="62" s="1"/>
  <c r="AC3" i="56"/>
  <c r="AC81" i="46"/>
  <c r="AC62" i="46" s="1"/>
  <c r="AC63" i="46" s="1"/>
  <c r="AE75" i="62" s="1"/>
  <c r="AC81" i="44"/>
  <c r="AC62" i="44" s="1"/>
  <c r="AC63" i="44" s="1"/>
  <c r="AE73" i="62" s="1"/>
  <c r="AC81" i="1"/>
  <c r="AC62" i="1" s="1"/>
  <c r="AC63" i="1" s="1"/>
  <c r="AE67" i="62" s="1"/>
  <c r="AC81" i="40"/>
  <c r="AC62" i="40" s="1"/>
  <c r="AC63" i="40" s="1"/>
  <c r="AE72" i="62" s="1"/>
  <c r="AC62" i="59"/>
  <c r="AC81" i="49"/>
  <c r="AC62" i="49" s="1"/>
  <c r="AC63" i="49" s="1"/>
  <c r="AE78" i="62" s="1"/>
  <c r="AD72" i="33"/>
  <c r="AE79" i="62" l="1"/>
  <c r="AC64" i="1"/>
  <c r="AC65" i="1" s="1"/>
  <c r="AC155" i="1"/>
  <c r="AC64" i="46"/>
  <c r="AC65" i="46" s="1"/>
  <c r="AC68" i="46" s="1"/>
  <c r="AC155" i="46"/>
  <c r="AC155" i="41"/>
  <c r="AC64" i="41"/>
  <c r="AC65" i="41" s="1"/>
  <c r="AC68" i="41" s="1"/>
  <c r="AC64" i="47"/>
  <c r="AC65" i="47" s="1"/>
  <c r="AC68" i="47" s="1"/>
  <c r="AC155" i="47"/>
  <c r="AC155" i="45"/>
  <c r="AC64" i="45"/>
  <c r="AC65" i="45" s="1"/>
  <c r="AC68" i="45" s="1"/>
  <c r="AD83" i="33"/>
  <c r="AD90" i="33"/>
  <c r="AD106" i="1"/>
  <c r="AD97" i="33"/>
  <c r="AD64" i="59"/>
  <c r="AC64" i="49"/>
  <c r="AC65" i="49" s="1"/>
  <c r="AC68" i="49" s="1"/>
  <c r="AC155" i="49"/>
  <c r="AC64" i="40"/>
  <c r="AC65" i="40" s="1"/>
  <c r="AC68" i="40" s="1"/>
  <c r="AC155" i="40"/>
  <c r="AC155" i="44"/>
  <c r="AC64" i="44"/>
  <c r="AC65" i="44" s="1"/>
  <c r="AC68" i="44" s="1"/>
  <c r="AC47" i="56"/>
  <c r="AC55" i="56"/>
  <c r="AC56" i="56" s="1"/>
  <c r="AC52" i="56" s="1"/>
  <c r="AC37" i="56"/>
  <c r="AC38" i="56" s="1"/>
  <c r="AC42" i="56"/>
  <c r="AC43" i="56" s="1"/>
  <c r="AD41" i="56" s="1"/>
  <c r="AC155" i="43"/>
  <c r="AC64" i="43"/>
  <c r="AC65" i="43" s="1"/>
  <c r="AC68" i="43" s="1"/>
  <c r="AC64" i="48"/>
  <c r="AC65" i="48" s="1"/>
  <c r="AC68" i="48" s="1"/>
  <c r="AC155" i="48"/>
  <c r="AC64" i="32"/>
  <c r="AC65" i="32" s="1"/>
  <c r="AC68" i="32" s="1"/>
  <c r="AC155" i="32"/>
  <c r="AC64" i="42"/>
  <c r="AC65" i="42" s="1"/>
  <c r="AC68" i="42" s="1"/>
  <c r="AC155" i="42"/>
  <c r="AC73" i="42" l="1"/>
  <c r="AD74" i="42" s="1"/>
  <c r="AC139" i="42"/>
  <c r="AC139" i="32"/>
  <c r="AC73" i="32"/>
  <c r="AD74" i="32" s="1"/>
  <c r="AC139" i="48"/>
  <c r="AC73" i="48"/>
  <c r="AD74" i="48" s="1"/>
  <c r="AC59" i="56"/>
  <c r="AC60" i="56"/>
  <c r="AC133" i="33" s="1"/>
  <c r="AC49" i="56"/>
  <c r="AD46" i="56"/>
  <c r="AC139" i="40"/>
  <c r="AC73" i="40"/>
  <c r="AD74" i="40" s="1"/>
  <c r="AC139" i="49"/>
  <c r="AC73" i="49"/>
  <c r="AD74" i="49" s="1"/>
  <c r="AD96" i="33"/>
  <c r="AD104" i="33" s="1"/>
  <c r="AD109" i="1"/>
  <c r="AC139" i="47"/>
  <c r="AC73" i="47"/>
  <c r="AD74" i="47" s="1"/>
  <c r="AC139" i="46"/>
  <c r="AC73" i="46"/>
  <c r="AD74" i="46" s="1"/>
  <c r="AC68" i="1"/>
  <c r="AC43" i="33"/>
  <c r="AC139" i="43"/>
  <c r="AC73" i="43"/>
  <c r="AD74" i="43" s="1"/>
  <c r="AC73" i="44"/>
  <c r="AD74" i="44" s="1"/>
  <c r="AC139" i="44"/>
  <c r="AC139" i="45"/>
  <c r="AC73" i="45"/>
  <c r="AD74" i="45" s="1"/>
  <c r="AC139" i="41"/>
  <c r="AC73" i="41"/>
  <c r="AD74" i="41" s="1"/>
  <c r="AC84" i="42" l="1"/>
  <c r="AC355" i="33" s="1"/>
  <c r="AC84" i="44"/>
  <c r="AC87" i="44" s="1"/>
  <c r="AC84" i="41"/>
  <c r="AC88" i="41" s="1"/>
  <c r="AC84" i="48"/>
  <c r="AC362" i="33" s="1"/>
  <c r="AC84" i="47"/>
  <c r="AC87" i="47" s="1"/>
  <c r="AC84" i="32"/>
  <c r="AC87" i="32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 i="33"/>
  <c r="AC40" i="33"/>
  <c r="AC44" i="33"/>
  <c r="AD61" i="47"/>
  <c r="CU58" i="57" s="1"/>
  <c r="AD285" i="51"/>
  <c r="AD85" i="47"/>
  <c r="AD61" i="40"/>
  <c r="CU54" i="57" s="1"/>
  <c r="AD281" i="51"/>
  <c r="AD85" i="40"/>
  <c r="AD85" i="32"/>
  <c r="AD61" i="32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 i="1"/>
  <c r="AD74" i="1" s="1"/>
  <c r="AD284" i="51"/>
  <c r="AD85" i="46"/>
  <c r="AD61" i="46"/>
  <c r="CU57" i="57" s="1"/>
  <c r="AD85" i="49"/>
  <c r="AD61" i="49"/>
  <c r="CU60" i="57" s="1"/>
  <c r="AD287" i="51"/>
  <c r="AC48" i="56"/>
  <c r="AC132" i="33"/>
  <c r="AC75" i="59" s="1"/>
  <c r="AC61" i="56"/>
  <c r="AD85" i="48"/>
  <c r="AD61" i="48"/>
  <c r="CU59" i="57" s="1"/>
  <c r="AD286" i="51"/>
  <c r="AC84" i="45"/>
  <c r="AC84" i="43"/>
  <c r="AC84" i="40"/>
  <c r="AC47" i="59" l="1"/>
  <c r="AE53" i="62"/>
  <c r="AC87" i="42"/>
  <c r="AC88" i="42"/>
  <c r="AC207" i="51" s="1"/>
  <c r="AC223" i="51" s="1"/>
  <c r="AC87" i="48"/>
  <c r="AC358" i="33"/>
  <c r="AC88" i="44"/>
  <c r="AC132" i="44" s="1"/>
  <c r="AC133" i="44" s="1"/>
  <c r="AC134" i="44" s="1"/>
  <c r="AB79" i="44" s="1"/>
  <c r="AC148" i="44" s="1"/>
  <c r="AC329" i="33" s="1"/>
  <c r="AC342" i="33" s="1"/>
  <c r="AC353" i="33"/>
  <c r="AC88" i="47"/>
  <c r="AC404" i="33" s="1"/>
  <c r="AC88" i="32"/>
  <c r="AC130" i="32" s="1"/>
  <c r="AC88" i="48"/>
  <c r="AC132" i="48" s="1"/>
  <c r="AC133" i="48" s="1"/>
  <c r="AC134" i="48" s="1"/>
  <c r="AB79" i="48" s="1"/>
  <c r="AC148" i="48" s="1"/>
  <c r="AC84" i="1"/>
  <c r="AC352" i="33" s="1"/>
  <c r="AC361" i="33"/>
  <c r="AC88" i="49"/>
  <c r="AC90" i="49" s="1"/>
  <c r="AC354" i="33"/>
  <c r="AC87" i="41"/>
  <c r="AC87" i="49"/>
  <c r="AC88" i="43"/>
  <c r="AC87" i="43"/>
  <c r="AC356" i="33"/>
  <c r="AD78" i="48"/>
  <c r="AD77" i="48"/>
  <c r="AD112" i="48"/>
  <c r="AD128" i="48"/>
  <c r="AC62" i="56"/>
  <c r="AC135" i="33" s="1"/>
  <c r="AC134" i="33"/>
  <c r="AC76" i="59" s="1"/>
  <c r="AD112" i="46"/>
  <c r="AD128" i="46"/>
  <c r="AD77" i="46"/>
  <c r="AD78" i="46"/>
  <c r="AD85" i="1"/>
  <c r="AD49" i="33" s="1"/>
  <c r="AD51" i="59" s="1"/>
  <c r="AD61" i="1"/>
  <c r="CU49" i="57" s="1"/>
  <c r="CU61" i="57" s="1"/>
  <c r="AD276" i="51"/>
  <c r="AD288" i="51" s="1"/>
  <c r="AD290" i="51" s="1"/>
  <c r="AD128" i="41"/>
  <c r="AD77" i="41"/>
  <c r="AD112" i="41"/>
  <c r="AD78" i="41"/>
  <c r="AC88" i="46"/>
  <c r="AC360" i="33"/>
  <c r="AC87" i="46"/>
  <c r="AD77" i="32"/>
  <c r="AD78" i="32"/>
  <c r="AD112" i="32"/>
  <c r="AD128" i="32"/>
  <c r="AC132" i="41"/>
  <c r="AC133" i="41" s="1"/>
  <c r="AC134" i="41" s="1"/>
  <c r="AB79" i="41" s="1"/>
  <c r="AC148" i="41" s="1"/>
  <c r="AC90" i="41"/>
  <c r="AC130" i="41"/>
  <c r="AB129" i="41"/>
  <c r="AB131" i="41" s="1"/>
  <c r="AB140" i="41" s="1"/>
  <c r="AC397" i="33"/>
  <c r="AC206" i="51"/>
  <c r="AC222" i="51" s="1"/>
  <c r="AC357" i="33"/>
  <c r="AC87" i="40"/>
  <c r="AC88" i="40"/>
  <c r="AC359" i="33"/>
  <c r="AC87" i="45"/>
  <c r="AC88" i="45"/>
  <c r="AD112" i="49"/>
  <c r="AD128" i="49"/>
  <c r="AD77" i="49"/>
  <c r="AD78" i="49"/>
  <c r="AD128" i="42"/>
  <c r="AD112" i="42"/>
  <c r="AD78" i="42"/>
  <c r="AD77" i="42"/>
  <c r="AD78" i="40"/>
  <c r="AD112" i="40"/>
  <c r="AD128" i="40"/>
  <c r="AD77" i="40"/>
  <c r="AD128" i="47"/>
  <c r="AD78" i="47"/>
  <c r="AD77" i="47"/>
  <c r="AD112" i="47"/>
  <c r="AD112" i="43"/>
  <c r="AD78" i="43"/>
  <c r="AD128" i="43"/>
  <c r="AD77" i="43"/>
  <c r="AD78" i="44"/>
  <c r="AD77" i="44"/>
  <c r="AD112" i="44"/>
  <c r="AD128" i="44"/>
  <c r="AD112" i="45"/>
  <c r="AD78" i="45"/>
  <c r="AD77" i="45"/>
  <c r="AD128" i="45"/>
  <c r="AB129" i="42" l="1"/>
  <c r="AB131" i="42" s="1"/>
  <c r="AB140" i="42" s="1"/>
  <c r="AC405" i="33"/>
  <c r="AC130" i="42"/>
  <c r="AC90" i="42"/>
  <c r="AC93" i="42" s="1"/>
  <c r="AC94" i="42" s="1"/>
  <c r="AE41" i="62" s="1"/>
  <c r="AC398" i="33"/>
  <c r="AC132" i="42"/>
  <c r="AC133" i="42" s="1"/>
  <c r="AC134" i="42" s="1"/>
  <c r="AB79" i="42" s="1"/>
  <c r="AC148" i="42" s="1"/>
  <c r="AC326" i="33" s="1"/>
  <c r="AC339" i="33" s="1"/>
  <c r="AC90" i="44"/>
  <c r="AC93" i="44" s="1"/>
  <c r="AC94" i="44" s="1"/>
  <c r="AE44" i="62" s="1"/>
  <c r="AB129" i="44"/>
  <c r="AB131" i="44" s="1"/>
  <c r="AB140" i="44" s="1"/>
  <c r="AC130" i="44"/>
  <c r="AC401" i="33"/>
  <c r="AC210" i="51"/>
  <c r="AC226" i="51" s="1"/>
  <c r="AC213" i="51"/>
  <c r="AC229" i="51" s="1"/>
  <c r="AC130" i="47"/>
  <c r="AC132" i="47"/>
  <c r="AC133" i="47" s="1"/>
  <c r="AC134" i="47" s="1"/>
  <c r="AB79" i="47" s="1"/>
  <c r="AC148" i="47" s="1"/>
  <c r="AC332" i="33" s="1"/>
  <c r="AC345" i="33" s="1"/>
  <c r="AC205" i="51"/>
  <c r="AC221" i="51" s="1"/>
  <c r="AD293" i="51"/>
  <c r="AD301" i="51"/>
  <c r="AC132" i="32"/>
  <c r="AC133" i="32" s="1"/>
  <c r="AC134" i="32" s="1"/>
  <c r="AB79" i="32" s="1"/>
  <c r="AC148" i="32" s="1"/>
  <c r="AC324" i="33" s="1"/>
  <c r="AC337" i="33" s="1"/>
  <c r="AC396" i="33"/>
  <c r="AC90" i="47"/>
  <c r="AC91" i="47" s="1"/>
  <c r="AB129" i="47"/>
  <c r="AB131" i="47" s="1"/>
  <c r="AB140" i="47" s="1"/>
  <c r="AC214" i="51"/>
  <c r="AC230" i="51" s="1"/>
  <c r="AC130" i="48"/>
  <c r="AC48" i="33"/>
  <c r="AC87" i="33" s="1"/>
  <c r="AB129" i="32"/>
  <c r="AB131" i="32" s="1"/>
  <c r="AB140" i="32" s="1"/>
  <c r="AC90" i="32"/>
  <c r="AC91" i="32" s="1"/>
  <c r="AB129" i="48"/>
  <c r="AB131" i="48" s="1"/>
  <c r="AB140" i="48" s="1"/>
  <c r="AC90" i="48"/>
  <c r="AC91" i="48" s="1"/>
  <c r="AC215" i="51"/>
  <c r="AC231" i="51" s="1"/>
  <c r="AC132" i="49"/>
  <c r="AC133" i="49" s="1"/>
  <c r="AC134" i="49" s="1"/>
  <c r="AB79" i="49" s="1"/>
  <c r="AC148" i="49" s="1"/>
  <c r="AC334" i="33" s="1"/>
  <c r="AC347" i="33" s="1"/>
  <c r="AC130" i="49"/>
  <c r="AC87" i="1"/>
  <c r="AC51" i="33" s="1"/>
  <c r="AC52" i="59" s="1"/>
  <c r="AB129" i="49"/>
  <c r="AB131" i="49" s="1"/>
  <c r="AB140" i="49" s="1"/>
  <c r="AC406" i="33"/>
  <c r="AC88" i="1"/>
  <c r="AC130" i="1" s="1"/>
  <c r="AD294" i="51"/>
  <c r="AD297" i="51"/>
  <c r="AD300" i="51"/>
  <c r="AD295" i="51"/>
  <c r="AD291" i="51"/>
  <c r="AD292" i="51"/>
  <c r="AD296" i="51"/>
  <c r="AD299" i="51"/>
  <c r="AD298" i="51"/>
  <c r="AC364" i="33"/>
  <c r="AD114" i="47"/>
  <c r="AD103" i="47" s="1"/>
  <c r="AF17" i="62" s="1"/>
  <c r="AD119" i="47"/>
  <c r="AD119" i="40"/>
  <c r="AD114" i="40"/>
  <c r="AD103" i="40" s="1"/>
  <c r="AF13" i="62" s="1"/>
  <c r="AC132" i="45"/>
  <c r="AC133" i="45" s="1"/>
  <c r="AC134" i="45" s="1"/>
  <c r="AB79" i="45" s="1"/>
  <c r="AC148" i="45" s="1"/>
  <c r="AC330" i="33" s="1"/>
  <c r="AC343" i="33" s="1"/>
  <c r="AC402" i="33"/>
  <c r="AB129" i="45"/>
  <c r="AB131" i="45" s="1"/>
  <c r="AB140" i="45" s="1"/>
  <c r="AC211" i="51"/>
  <c r="AC227" i="51" s="1"/>
  <c r="AC90" i="45"/>
  <c r="AC130" i="45"/>
  <c r="AC91" i="41"/>
  <c r="AC93" i="41"/>
  <c r="AC94" i="41" s="1"/>
  <c r="AE40" i="62" s="1"/>
  <c r="AC333" i="33"/>
  <c r="AC346" i="33" s="1"/>
  <c r="AD119" i="41"/>
  <c r="AD114" i="41"/>
  <c r="AD103" i="41" s="1"/>
  <c r="AF10" i="62" s="1"/>
  <c r="AD128" i="1"/>
  <c r="AD78" i="1"/>
  <c r="AD112" i="1"/>
  <c r="AD77" i="1"/>
  <c r="AD39" i="33"/>
  <c r="AF62" i="62" s="1"/>
  <c r="AD114" i="46"/>
  <c r="AD103" i="46" s="1"/>
  <c r="AF16" i="62" s="1"/>
  <c r="AD119" i="46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i="43" s="1"/>
  <c r="AB140" i="43" s="1"/>
  <c r="AC208" i="51"/>
  <c r="AC224" i="51" s="1"/>
  <c r="AC90" i="43"/>
  <c r="AC132" i="43"/>
  <c r="AC133" i="43" s="1"/>
  <c r="AC134" i="43" s="1"/>
  <c r="AB79" i="43" s="1"/>
  <c r="AC148" i="43" s="1"/>
  <c r="AD119" i="45"/>
  <c r="AD114" i="45"/>
  <c r="AD103" i="45" s="1"/>
  <c r="AF15" i="62" s="1"/>
  <c r="AD114" i="44"/>
  <c r="AD103" i="44" s="1"/>
  <c r="AF14" i="62" s="1"/>
  <c r="AD119" i="44"/>
  <c r="AD119" i="43"/>
  <c r="AD114" i="43"/>
  <c r="AD103" i="43" s="1"/>
  <c r="AF12" i="62" s="1"/>
  <c r="AC93" i="49"/>
  <c r="AC94" i="49" s="1"/>
  <c r="AE49" i="62" s="1"/>
  <c r="AC91" i="49"/>
  <c r="AD119" i="42"/>
  <c r="AD114" i="42"/>
  <c r="AD103" i="42" s="1"/>
  <c r="AF11" i="62" s="1"/>
  <c r="AD119" i="49"/>
  <c r="AD114" i="49"/>
  <c r="AD103" i="49" s="1"/>
  <c r="AF19" i="62" s="1"/>
  <c r="AC90" i="40"/>
  <c r="AC400" i="33"/>
  <c r="AC209" i="51"/>
  <c r="AC225" i="51" s="1"/>
  <c r="AC132" i="40"/>
  <c r="AC133" i="40" s="1"/>
  <c r="AC134" i="40" s="1"/>
  <c r="AC130" i="40"/>
  <c r="AB129" i="40"/>
  <c r="AB131" i="40" s="1"/>
  <c r="AC325" i="33"/>
  <c r="AC338" i="33" s="1"/>
  <c r="AD119" i="32"/>
  <c r="AD114" i="32"/>
  <c r="AD103" i="32" s="1"/>
  <c r="AF9" i="62" s="1"/>
  <c r="AC132" i="46"/>
  <c r="AC133" i="46" s="1"/>
  <c r="AC134" i="46" s="1"/>
  <c r="AB79" i="46" s="1"/>
  <c r="AC148" i="46" s="1"/>
  <c r="AC130" i="46"/>
  <c r="AC90" i="46"/>
  <c r="AB129" i="46"/>
  <c r="AB131" i="46" s="1"/>
  <c r="AB140" i="46" s="1"/>
  <c r="AC403" i="33"/>
  <c r="AC212" i="51"/>
  <c r="AC228" i="51" s="1"/>
  <c r="AD119" i="48"/>
  <c r="AD114" i="48"/>
  <c r="AD103" i="48" s="1"/>
  <c r="AF18" i="62" s="1"/>
  <c r="AC91" i="42" l="1"/>
  <c r="AC91" i="44"/>
  <c r="AC50" i="59"/>
  <c r="AC93" i="32"/>
  <c r="AC94" i="32" s="1"/>
  <c r="AE39" i="62" s="1"/>
  <c r="AC204" i="51"/>
  <c r="AC220" i="51" s="1"/>
  <c r="AC93" i="47"/>
  <c r="AC94" i="47" s="1"/>
  <c r="AE47" i="62" s="1"/>
  <c r="AB129" i="1"/>
  <c r="AB137" i="1" s="1"/>
  <c r="AC93" i="48"/>
  <c r="AC94" i="48" s="1"/>
  <c r="AE48" i="62" s="1"/>
  <c r="AC52" i="33"/>
  <c r="AC53" i="59" s="1"/>
  <c r="AC53" i="33"/>
  <c r="AC54" i="59" s="1"/>
  <c r="AD102" i="42"/>
  <c r="AD102" i="43"/>
  <c r="AD71" i="43" s="1"/>
  <c r="AD70" i="43" s="1"/>
  <c r="AD102" i="45"/>
  <c r="AD71" i="45" s="1"/>
  <c r="AD70" i="45" s="1"/>
  <c r="AD102" i="47"/>
  <c r="AD71" i="47" s="1"/>
  <c r="AD70" i="47" s="1"/>
  <c r="AD102" i="48"/>
  <c r="AD71" i="48" s="1"/>
  <c r="AD70" i="48" s="1"/>
  <c r="AC395" i="33"/>
  <c r="AC411" i="33" s="1"/>
  <c r="AC81" i="59" s="1"/>
  <c r="AD102" i="49"/>
  <c r="AD71" i="49" s="1"/>
  <c r="AD70" i="49" s="1"/>
  <c r="AC90" i="1"/>
  <c r="AC91" i="1" s="1"/>
  <c r="AC132" i="1"/>
  <c r="AC133" i="1" s="1"/>
  <c r="AC134" i="1" s="1"/>
  <c r="AC69" i="59" s="1"/>
  <c r="AD102" i="44"/>
  <c r="AD71" i="44" s="1"/>
  <c r="AD70" i="44" s="1"/>
  <c r="AD102" i="46"/>
  <c r="AD71" i="46" s="1"/>
  <c r="AD70" i="46" s="1"/>
  <c r="AD102" i="40"/>
  <c r="AD71" i="40" s="1"/>
  <c r="AD70" i="40" s="1"/>
  <c r="AD102" i="32"/>
  <c r="AD71" i="32" s="1"/>
  <c r="AD70" i="32" s="1"/>
  <c r="AD102" i="41"/>
  <c r="AD71" i="41" s="1"/>
  <c r="AD70" i="41" s="1"/>
  <c r="AD305" i="51"/>
  <c r="AD309" i="51" s="1"/>
  <c r="AD304" i="51"/>
  <c r="AD308" i="51" s="1"/>
  <c r="AD115" i="32"/>
  <c r="AD255" i="33" s="1"/>
  <c r="AD121" i="32"/>
  <c r="AD124" i="32"/>
  <c r="AC93" i="40"/>
  <c r="AC94" i="40" s="1"/>
  <c r="AE43" i="62" s="1"/>
  <c r="AC91" i="40"/>
  <c r="AD115" i="49"/>
  <c r="AD265" i="33" s="1"/>
  <c r="AD124" i="42"/>
  <c r="AD121" i="42"/>
  <c r="AD115" i="43"/>
  <c r="AD258" i="33" s="1"/>
  <c r="AD115" i="44"/>
  <c r="AD260" i="33" s="1"/>
  <c r="AD115" i="45"/>
  <c r="AD261" i="33" s="1"/>
  <c r="AC327" i="33"/>
  <c r="AC340" i="33" s="1"/>
  <c r="AD119" i="1"/>
  <c r="AD114" i="1"/>
  <c r="AD103" i="1" s="1"/>
  <c r="AF8" i="62" s="1"/>
  <c r="AD115" i="41"/>
  <c r="AD256" i="33" s="1"/>
  <c r="AD121" i="41"/>
  <c r="AD124" i="41"/>
  <c r="AC91" i="45"/>
  <c r="AC93" i="45"/>
  <c r="AC94" i="45" s="1"/>
  <c r="AE45" i="62" s="1"/>
  <c r="AD121" i="47"/>
  <c r="AD124" i="47"/>
  <c r="AD115" i="47"/>
  <c r="AD263" i="33" s="1"/>
  <c r="AD115" i="48"/>
  <c r="AD264" i="33" s="1"/>
  <c r="AD124" i="48"/>
  <c r="AD121" i="48"/>
  <c r="AC91" i="46"/>
  <c r="AC93" i="46"/>
  <c r="AC94" i="46" s="1"/>
  <c r="AE46" i="62" s="1"/>
  <c r="AC331" i="33"/>
  <c r="AC344" i="33" s="1"/>
  <c r="AB140" i="40"/>
  <c r="AB72" i="59"/>
  <c r="AC71" i="59"/>
  <c r="AB79" i="40"/>
  <c r="AC148" i="40" s="1"/>
  <c r="AC328" i="33" s="1"/>
  <c r="AC341" i="33" s="1"/>
  <c r="AD121" i="49"/>
  <c r="AD124" i="49"/>
  <c r="AD115" i="42"/>
  <c r="AD257" i="33" s="1"/>
  <c r="AD121" i="43"/>
  <c r="AD124" i="43"/>
  <c r="AD124" i="44"/>
  <c r="AD121" i="44"/>
  <c r="AD124" i="45"/>
  <c r="AD121" i="45"/>
  <c r="AC93" i="43"/>
  <c r="AC94" i="43" s="1"/>
  <c r="AE42" i="62" s="1"/>
  <c r="AC91" i="43"/>
  <c r="AD121" i="46"/>
  <c r="AD124" i="46"/>
  <c r="AD115" i="46"/>
  <c r="AD262" i="33" s="1"/>
  <c r="AD115" i="40"/>
  <c r="AD259" i="33" s="1"/>
  <c r="AD121" i="40"/>
  <c r="AD124" i="40"/>
  <c r="AC93" i="1" l="1"/>
  <c r="AC94" i="1" s="1"/>
  <c r="AE38" i="62" s="1"/>
  <c r="AE50" i="62" s="1"/>
  <c r="AC409" i="33"/>
  <c r="AC79" i="59" s="1"/>
  <c r="AC408" i="33"/>
  <c r="AC78" i="59" s="1"/>
  <c r="AC410" i="33"/>
  <c r="AC80" i="59" s="1"/>
  <c r="AB131" i="1"/>
  <c r="AB70" i="59" s="1"/>
  <c r="AC136" i="1"/>
  <c r="AB79" i="1"/>
  <c r="AC148" i="1" s="1"/>
  <c r="AC323" i="33" s="1"/>
  <c r="AD102" i="1"/>
  <c r="AD71" i="1" s="1"/>
  <c r="AD310" i="51"/>
  <c r="AD355" i="51" s="1"/>
  <c r="AD306" i="51"/>
  <c r="AD160" i="33"/>
  <c r="AD244" i="33" s="1"/>
  <c r="AD86" i="40"/>
  <c r="AD162" i="33"/>
  <c r="AD246" i="33" s="1"/>
  <c r="AD86" i="45"/>
  <c r="AD159" i="33"/>
  <c r="AD243" i="33" s="1"/>
  <c r="AD86" i="43"/>
  <c r="AD86" i="49"/>
  <c r="AD166" i="33"/>
  <c r="AD250" i="33" s="1"/>
  <c r="AD86" i="48"/>
  <c r="AD165" i="33"/>
  <c r="AD249" i="33" s="1"/>
  <c r="AD157" i="33"/>
  <c r="AD241" i="33" s="1"/>
  <c r="AD86" i="41"/>
  <c r="AD101" i="45"/>
  <c r="AD216" i="33" s="1"/>
  <c r="AD66" i="45"/>
  <c r="AD67" i="45" s="1"/>
  <c r="AD116" i="45"/>
  <c r="AD66" i="44"/>
  <c r="AD67" i="44" s="1"/>
  <c r="AD101" i="44"/>
  <c r="AD215" i="33" s="1"/>
  <c r="AD116" i="44"/>
  <c r="AD66" i="43"/>
  <c r="AD67" i="43" s="1"/>
  <c r="AD101" i="43"/>
  <c r="AD213" i="33" s="1"/>
  <c r="AD116" i="43"/>
  <c r="AD158" i="33"/>
  <c r="AD242" i="33" s="1"/>
  <c r="AD86" i="42"/>
  <c r="AD66" i="49"/>
  <c r="AD67" i="49" s="1"/>
  <c r="AD101" i="49"/>
  <c r="AD220" i="33" s="1"/>
  <c r="AD116" i="49"/>
  <c r="AD66" i="40"/>
  <c r="AD67" i="40" s="1"/>
  <c r="AD101" i="40"/>
  <c r="AD214" i="33" s="1"/>
  <c r="AD116" i="40"/>
  <c r="AD101" i="46"/>
  <c r="AD217" i="33" s="1"/>
  <c r="AD66" i="46"/>
  <c r="AD67" i="46" s="1"/>
  <c r="AD116" i="46"/>
  <c r="AD86" i="46"/>
  <c r="AD163" i="33"/>
  <c r="AD247" i="33" s="1"/>
  <c r="AD86" i="44"/>
  <c r="AD161" i="33"/>
  <c r="AD245" i="33" s="1"/>
  <c r="AD101" i="42"/>
  <c r="AD212" i="33" s="1"/>
  <c r="AD66" i="42"/>
  <c r="AD67" i="42" s="1"/>
  <c r="AD116" i="42"/>
  <c r="AD66" i="48"/>
  <c r="AD67" i="48" s="1"/>
  <c r="AD101" i="48"/>
  <c r="AD219" i="33" s="1"/>
  <c r="AD116" i="48"/>
  <c r="AD66" i="47"/>
  <c r="AD67" i="47" s="1"/>
  <c r="AD101" i="47"/>
  <c r="AD218" i="33" s="1"/>
  <c r="AD116" i="47"/>
  <c r="AD86" i="47"/>
  <c r="AD164" i="33"/>
  <c r="AD248" i="33" s="1"/>
  <c r="AD101" i="41"/>
  <c r="AD211" i="33" s="1"/>
  <c r="AD66" i="41"/>
  <c r="AD67" i="41" s="1"/>
  <c r="AD116" i="41"/>
  <c r="AD115" i="1"/>
  <c r="AD254" i="33" s="1"/>
  <c r="AD124" i="1"/>
  <c r="AD155" i="33" s="1"/>
  <c r="AD121" i="1"/>
  <c r="AD124" i="33" s="1"/>
  <c r="AD101" i="33" s="1"/>
  <c r="AD86" i="32"/>
  <c r="AD156" i="33"/>
  <c r="AD240" i="33" s="1"/>
  <c r="AD101" i="32"/>
  <c r="AD210" i="33" s="1"/>
  <c r="AD66" i="32"/>
  <c r="AD67" i="32" s="1"/>
  <c r="AD116" i="32"/>
  <c r="AD71" i="42"/>
  <c r="AD70" i="42" s="1"/>
  <c r="AD231" i="33" l="1"/>
  <c r="AB140" i="1"/>
  <c r="AD346" i="51"/>
  <c r="AD349" i="51"/>
  <c r="AD344" i="51"/>
  <c r="AD345" i="51"/>
  <c r="AD354" i="51"/>
  <c r="AD350" i="51"/>
  <c r="AD352" i="51"/>
  <c r="AD347" i="51"/>
  <c r="AD348" i="51"/>
  <c r="AD353" i="51"/>
  <c r="AD351" i="51"/>
  <c r="AD234" i="33"/>
  <c r="AD227" i="33"/>
  <c r="AD235" i="33"/>
  <c r="AD226" i="33"/>
  <c r="AD229" i="33"/>
  <c r="AD228" i="33"/>
  <c r="AC366" i="33"/>
  <c r="AC336" i="33"/>
  <c r="AD66" i="1"/>
  <c r="AD67" i="1" s="1"/>
  <c r="AD45" i="33" s="1"/>
  <c r="AD101" i="1"/>
  <c r="AD209" i="33" s="1"/>
  <c r="AD116" i="1"/>
  <c r="AD225" i="33"/>
  <c r="AD233" i="33"/>
  <c r="AD232" i="33"/>
  <c r="AD230" i="33"/>
  <c r="AD70" i="1"/>
  <c r="AD5" i="59" s="1"/>
  <c r="AD56" i="33"/>
  <c r="AD86" i="1"/>
  <c r="AD48" i="59" l="1"/>
  <c r="AB9" i="59"/>
  <c r="AC376" i="33"/>
  <c r="AD56" i="59"/>
  <c r="AD57" i="33"/>
  <c r="AD57" i="59" s="1"/>
  <c r="AD64" i="33"/>
  <c r="AD184" i="33"/>
  <c r="AD113" i="33" s="1"/>
  <c r="AD119" i="33" s="1"/>
  <c r="AD239" i="33"/>
  <c r="AD251" i="33" s="1"/>
  <c r="AD167" i="33"/>
  <c r="AD55" i="59"/>
  <c r="AD55" i="33"/>
  <c r="AE59" i="33"/>
  <c r="AD224" i="33"/>
  <c r="AD236" i="33" s="1"/>
  <c r="AF61" i="33" l="1"/>
  <c r="AE60" i="33"/>
  <c r="AD71" i="33"/>
  <c r="AD61" i="59"/>
  <c r="AD65" i="33"/>
  <c r="AE84" i="33" s="1"/>
  <c r="AD186" i="33"/>
  <c r="AD185" i="33"/>
  <c r="AD114" i="33" s="1"/>
  <c r="AE9" i="55" l="1"/>
  <c r="AE91" i="33"/>
  <c r="AD63" i="59"/>
  <c r="AD70" i="33"/>
  <c r="AF56" i="62" s="1"/>
  <c r="AF59" i="59"/>
  <c r="AG62" i="33"/>
  <c r="AG60" i="59" s="1"/>
  <c r="AE58" i="59"/>
  <c r="AE4" i="56"/>
  <c r="AE107" i="45" l="1"/>
  <c r="AE106" i="45" s="1"/>
  <c r="AE109" i="45" s="1"/>
  <c r="AE107" i="44"/>
  <c r="AE106" i="44" s="1"/>
  <c r="AE109" i="44" s="1"/>
  <c r="AE107" i="49"/>
  <c r="AE106" i="49" s="1"/>
  <c r="AE109" i="49" s="1"/>
  <c r="AE107" i="43"/>
  <c r="AE106" i="43" s="1"/>
  <c r="AE109" i="43" s="1"/>
  <c r="AE107" i="46"/>
  <c r="AE106" i="46" s="1"/>
  <c r="AE109" i="46" s="1"/>
  <c r="AE107" i="40"/>
  <c r="AE106" i="40" s="1"/>
  <c r="AE109" i="40" s="1"/>
  <c r="AE107" i="1"/>
  <c r="AE107" i="48"/>
  <c r="AE106" i="48" s="1"/>
  <c r="AE109" i="48" s="1"/>
  <c r="AE107" i="32"/>
  <c r="AE106" i="32" s="1"/>
  <c r="AE109" i="32" s="1"/>
  <c r="AE107" i="41"/>
  <c r="AE106" i="41" s="1"/>
  <c r="AE109" i="41" s="1"/>
  <c r="AE107" i="47"/>
  <c r="AE106" i="47" s="1"/>
  <c r="AE109" i="47" s="1"/>
  <c r="AE8" i="55"/>
  <c r="AE107" i="42"/>
  <c r="AE106" i="42" s="1"/>
  <c r="AE109" i="42" s="1"/>
  <c r="AD62" i="59"/>
  <c r="AD81" i="41"/>
  <c r="AD62" i="41" s="1"/>
  <c r="AD63" i="41" s="1"/>
  <c r="AF69" i="62" s="1"/>
  <c r="AD81" i="46"/>
  <c r="AD62" i="46" s="1"/>
  <c r="AD63" i="46" s="1"/>
  <c r="AF75" i="62" s="1"/>
  <c r="AD81" i="45"/>
  <c r="AD62" i="45" s="1"/>
  <c r="AD63" i="45" s="1"/>
  <c r="AF74" i="62" s="1"/>
  <c r="AD3" i="56"/>
  <c r="AD81" i="43"/>
  <c r="AD62" i="43" s="1"/>
  <c r="AD63" i="43" s="1"/>
  <c r="AF71" i="62" s="1"/>
  <c r="AD81" i="48"/>
  <c r="AD62" i="48" s="1"/>
  <c r="AD63" i="48" s="1"/>
  <c r="AF77" i="62" s="1"/>
  <c r="AD81" i="32"/>
  <c r="AD62" i="32" s="1"/>
  <c r="AD63" i="32" s="1"/>
  <c r="AF68" i="62" s="1"/>
  <c r="AD81" i="40"/>
  <c r="AD62" i="40" s="1"/>
  <c r="AD63" i="40" s="1"/>
  <c r="AF72" i="62" s="1"/>
  <c r="AD81" i="47"/>
  <c r="AD62" i="47" s="1"/>
  <c r="AD63" i="47" s="1"/>
  <c r="AF76" i="62" s="1"/>
  <c r="AD81" i="42"/>
  <c r="AD62" i="42" s="1"/>
  <c r="AD63" i="42" s="1"/>
  <c r="AF70" i="62" s="1"/>
  <c r="AD81" i="49"/>
  <c r="AD62" i="49" s="1"/>
  <c r="AD63" i="49" s="1"/>
  <c r="AF78" i="62" s="1"/>
  <c r="AD81" i="1"/>
  <c r="AD62" i="1" s="1"/>
  <c r="AD63" i="1" s="1"/>
  <c r="AF67" i="62" s="1"/>
  <c r="AD81" i="44"/>
  <c r="AD62" i="44" s="1"/>
  <c r="AD63" i="44" s="1"/>
  <c r="AF73" i="62" s="1"/>
  <c r="AE72" i="33"/>
  <c r="AF79" i="62" l="1"/>
  <c r="AD64" i="44"/>
  <c r="AD65" i="44" s="1"/>
  <c r="AD68" i="44" s="1"/>
  <c r="AD155" i="44"/>
  <c r="AD155" i="49"/>
  <c r="AD64" i="49"/>
  <c r="AD65" i="49" s="1"/>
  <c r="AD68" i="49" s="1"/>
  <c r="AD155" i="47"/>
  <c r="AD64" i="47"/>
  <c r="AD65" i="47" s="1"/>
  <c r="AD68" i="47" s="1"/>
  <c r="AD155" i="32"/>
  <c r="AD64" i="32"/>
  <c r="AD65" i="32" s="1"/>
  <c r="AD68" i="32" s="1"/>
  <c r="AD64" i="43"/>
  <c r="AD65" i="43" s="1"/>
  <c r="AD68" i="43" s="1"/>
  <c r="AD155" i="43"/>
  <c r="AD64" i="45"/>
  <c r="AD65" i="45" s="1"/>
  <c r="AD68" i="45" s="1"/>
  <c r="AD155" i="45"/>
  <c r="AD64" i="41"/>
  <c r="AD65" i="41" s="1"/>
  <c r="AD68" i="41" s="1"/>
  <c r="AD155" i="41"/>
  <c r="AE97" i="33"/>
  <c r="AE106" i="1"/>
  <c r="AE64" i="59"/>
  <c r="AD155" i="1"/>
  <c r="AD64" i="1"/>
  <c r="AD65" i="1" s="1"/>
  <c r="AD155" i="42"/>
  <c r="AD64" i="42"/>
  <c r="AD65" i="42" s="1"/>
  <c r="AD68" i="42" s="1"/>
  <c r="AD155" i="40"/>
  <c r="AD64" i="40"/>
  <c r="AD65" i="40" s="1"/>
  <c r="AD68" i="40" s="1"/>
  <c r="AD155" i="48"/>
  <c r="AD64" i="48"/>
  <c r="AD65" i="48" s="1"/>
  <c r="AD68" i="48" s="1"/>
  <c r="AD55" i="56"/>
  <c r="AD56" i="56" s="1"/>
  <c r="AD52" i="56" s="1"/>
  <c r="AD47" i="56"/>
  <c r="AD37" i="56"/>
  <c r="AD38" i="56" s="1"/>
  <c r="AD42" i="56"/>
  <c r="AD43" i="56" s="1"/>
  <c r="AE41" i="56" s="1"/>
  <c r="AD64" i="46"/>
  <c r="AD65" i="46" s="1"/>
  <c r="AD68" i="46" s="1"/>
  <c r="AD155" i="46"/>
  <c r="AE83" i="33"/>
  <c r="AE90" i="33"/>
  <c r="AD139" i="46" l="1"/>
  <c r="AD73" i="46"/>
  <c r="AE74" i="46" s="1"/>
  <c r="AD60" i="56"/>
  <c r="AD133" i="33" s="1"/>
  <c r="AD59" i="56"/>
  <c r="AD139" i="41"/>
  <c r="AD73" i="41"/>
  <c r="AE74" i="41" s="1"/>
  <c r="AD139" i="45"/>
  <c r="AD73" i="45"/>
  <c r="AE74" i="45" s="1"/>
  <c r="AD139" i="43"/>
  <c r="AD73" i="43"/>
  <c r="AE74" i="43" s="1"/>
  <c r="AD139" i="44"/>
  <c r="AD73" i="44"/>
  <c r="AE74" i="44" s="1"/>
  <c r="AE46" i="56"/>
  <c r="AD49" i="56"/>
  <c r="AD73" i="48"/>
  <c r="AE74" i="48" s="1"/>
  <c r="AD139" i="48"/>
  <c r="AD139" i="40"/>
  <c r="AD73" i="40"/>
  <c r="AE74" i="40" s="1"/>
  <c r="AD73" i="42"/>
  <c r="AE74" i="42" s="1"/>
  <c r="AD139" i="42"/>
  <c r="AD68" i="1"/>
  <c r="AD43" i="33"/>
  <c r="AE109" i="1"/>
  <c r="AE96" i="33"/>
  <c r="AE104" i="33" s="1"/>
  <c r="AD139" i="32"/>
  <c r="AD73" i="32"/>
  <c r="AE74" i="32" s="1"/>
  <c r="AD73" i="47"/>
  <c r="AE74" i="47" s="1"/>
  <c r="AD139" i="47"/>
  <c r="AD73" i="49"/>
  <c r="AE74" i="49" s="1"/>
  <c r="AD139" i="49"/>
  <c r="AD84" i="42" l="1"/>
  <c r="AD88" i="42" s="1"/>
  <c r="AD84" i="47"/>
  <c r="AD88" i="47" s="1"/>
  <c r="AD84" i="48"/>
  <c r="AD87" i="48" s="1"/>
  <c r="AD84" i="46"/>
  <c r="AD88" i="46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i="1" s="1"/>
  <c r="AD139" i="1"/>
  <c r="AD48" i="56"/>
  <c r="AE85" i="43"/>
  <c r="AE280" i="51"/>
  <c r="AE61" i="43"/>
  <c r="CV53" i="57" s="1"/>
  <c r="AE85" i="41"/>
  <c r="AE61" i="4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 i="33"/>
  <c r="AD40" i="33"/>
  <c r="AD44" i="33"/>
  <c r="AE85" i="42"/>
  <c r="AE279" i="51"/>
  <c r="AE61" i="42"/>
  <c r="CV52" i="57" s="1"/>
  <c r="AE85" i="40"/>
  <c r="AE61" i="40"/>
  <c r="CV54" i="57" s="1"/>
  <c r="AE281" i="51"/>
  <c r="AE85" i="48"/>
  <c r="AE61" i="48"/>
  <c r="CV59" i="57" s="1"/>
  <c r="AE286" i="51"/>
  <c r="AE85" i="44"/>
  <c r="AE282" i="51"/>
  <c r="AE61" i="44"/>
  <c r="CV55" i="57" s="1"/>
  <c r="AE283" i="51"/>
  <c r="AE85" i="45"/>
  <c r="AE61" i="45"/>
  <c r="CV56" i="57" s="1"/>
  <c r="AE284" i="51"/>
  <c r="AE61" i="46"/>
  <c r="CV57" i="57" s="1"/>
  <c r="AE85" i="46"/>
  <c r="AD47" i="59" l="1"/>
  <c r="AF53" i="62"/>
  <c r="AD355" i="33"/>
  <c r="AD87" i="42"/>
  <c r="AD361" i="33"/>
  <c r="AD87" i="47"/>
  <c r="AD84" i="1"/>
  <c r="AD87" i="1" s="1"/>
  <c r="AD88" i="48"/>
  <c r="AD90" i="48" s="1"/>
  <c r="AD362" i="33"/>
  <c r="AD88" i="49"/>
  <c r="AD406" i="33" s="1"/>
  <c r="AD88" i="41"/>
  <c r="AD206" i="51" s="1"/>
  <c r="AD222" i="51" s="1"/>
  <c r="AD88" i="43"/>
  <c r="AD208" i="51" s="1"/>
  <c r="AD224" i="51" s="1"/>
  <c r="AD87" i="41"/>
  <c r="AD87" i="43"/>
  <c r="AD360" i="33"/>
  <c r="AD87" i="46"/>
  <c r="AD87" i="49"/>
  <c r="AE78" i="45"/>
  <c r="AE77" i="45"/>
  <c r="AE128" i="45"/>
  <c r="AE112" i="45"/>
  <c r="AE77" i="44"/>
  <c r="AE128" i="44"/>
  <c r="AE78" i="44"/>
  <c r="AE112" i="44"/>
  <c r="AE128" i="48"/>
  <c r="AE77" i="48"/>
  <c r="AE112" i="48"/>
  <c r="AE78" i="48"/>
  <c r="AE128" i="40"/>
  <c r="AE112" i="40"/>
  <c r="AE77" i="40"/>
  <c r="AE78" i="40"/>
  <c r="AE128" i="42"/>
  <c r="AE78" i="42"/>
  <c r="AE112" i="42"/>
  <c r="AE77" i="42"/>
  <c r="AD398" i="33"/>
  <c r="AC129" i="42"/>
  <c r="AC131" i="42" s="1"/>
  <c r="AC140" i="42" s="1"/>
  <c r="AD207" i="51"/>
  <c r="AD223" i="51" s="1"/>
  <c r="AD90" i="42"/>
  <c r="AD132" i="42"/>
  <c r="AD133" i="42" s="1"/>
  <c r="AD134" i="42" s="1"/>
  <c r="AC79" i="42" s="1"/>
  <c r="AD148" i="42" s="1"/>
  <c r="AD130" i="42"/>
  <c r="AE112" i="32"/>
  <c r="AE128" i="32"/>
  <c r="AE77" i="32"/>
  <c r="AE78" i="32"/>
  <c r="AD404" i="33"/>
  <c r="AD90" i="47"/>
  <c r="AC129" i="47"/>
  <c r="AC131" i="47" s="1"/>
  <c r="AC140" i="47" s="1"/>
  <c r="AD213" i="51"/>
  <c r="AD229" i="51" s="1"/>
  <c r="AD132" i="47"/>
  <c r="AD133" i="47" s="1"/>
  <c r="AD134" i="47" s="1"/>
  <c r="AC79" i="47" s="1"/>
  <c r="AD148" i="47" s="1"/>
  <c r="AD130" i="47"/>
  <c r="AD87" i="44"/>
  <c r="AD358" i="33"/>
  <c r="AD88" i="44"/>
  <c r="AD90" i="46"/>
  <c r="AD132" i="46"/>
  <c r="AD133" i="46" s="1"/>
  <c r="AD134" i="46" s="1"/>
  <c r="AC79" i="46" s="1"/>
  <c r="AD148" i="46" s="1"/>
  <c r="AD130" i="46"/>
  <c r="AD212" i="51"/>
  <c r="AD228" i="51" s="1"/>
  <c r="AC129" i="46"/>
  <c r="AC131" i="46" s="1"/>
  <c r="AC140" i="46" s="1"/>
  <c r="AD403" i="33"/>
  <c r="AD62" i="56"/>
  <c r="AD135" i="33" s="1"/>
  <c r="AD134" i="33"/>
  <c r="AD76" i="59" s="1"/>
  <c r="AE128" i="41"/>
  <c r="AE112" i="41"/>
  <c r="AE77" i="41"/>
  <c r="AE78" i="41"/>
  <c r="AE128" i="43"/>
  <c r="AE77" i="43"/>
  <c r="AE78" i="43"/>
  <c r="AE112" i="43"/>
  <c r="AE112" i="46"/>
  <c r="AE78" i="46"/>
  <c r="AE77" i="46"/>
  <c r="AE128" i="46"/>
  <c r="AE128" i="47"/>
  <c r="AE78" i="47"/>
  <c r="AE77" i="47"/>
  <c r="AE112" i="47"/>
  <c r="AD87" i="45"/>
  <c r="AD359" i="33"/>
  <c r="AD88" i="45"/>
  <c r="AD88" i="40"/>
  <c r="AD87" i="40"/>
  <c r="AD357" i="33"/>
  <c r="AD87" i="32"/>
  <c r="AD353" i="33"/>
  <c r="AD88" i="32"/>
  <c r="AE61" i="1"/>
  <c r="CV49" i="57" s="1"/>
  <c r="CV61" i="57" s="1"/>
  <c r="AE85" i="1"/>
  <c r="AE49" i="33" s="1"/>
  <c r="AE51" i="59" s="1"/>
  <c r="AE276" i="51"/>
  <c r="AE288" i="51" s="1"/>
  <c r="AE290" i="51" s="1"/>
  <c r="AE77" i="49"/>
  <c r="AE78" i="49"/>
  <c r="AE128" i="49"/>
  <c r="AE112" i="49"/>
  <c r="AD88" i="1" l="1"/>
  <c r="AD90" i="1" s="1"/>
  <c r="AD48" i="33"/>
  <c r="AD87" i="33" s="1"/>
  <c r="AD352" i="33"/>
  <c r="AD364" i="33" s="1"/>
  <c r="AC129" i="48"/>
  <c r="AC131" i="48" s="1"/>
  <c r="AC140" i="48" s="1"/>
  <c r="AD130" i="48"/>
  <c r="AD214" i="51"/>
  <c r="AD230" i="51" s="1"/>
  <c r="AD132" i="48"/>
  <c r="AD133" i="48" s="1"/>
  <c r="AD134" i="48" s="1"/>
  <c r="AC79" i="48" s="1"/>
  <c r="AD148" i="48" s="1"/>
  <c r="AD333" i="33" s="1"/>
  <c r="AD346" i="33" s="1"/>
  <c r="AD405" i="33"/>
  <c r="AD215" i="51"/>
  <c r="AD231" i="51" s="1"/>
  <c r="AC129" i="49"/>
  <c r="AC131" i="49" s="1"/>
  <c r="AC140" i="49" s="1"/>
  <c r="AD90" i="49"/>
  <c r="AD93" i="49" s="1"/>
  <c r="AD94" i="49" s="1"/>
  <c r="AF49" i="62" s="1"/>
  <c r="AD130" i="49"/>
  <c r="AD132" i="49"/>
  <c r="AD133" i="49" s="1"/>
  <c r="AD134" i="49" s="1"/>
  <c r="AC79" i="49" s="1"/>
  <c r="AD148" i="49" s="1"/>
  <c r="AD334" i="33" s="1"/>
  <c r="AD347" i="33" s="1"/>
  <c r="AD399" i="33"/>
  <c r="AD130" i="43"/>
  <c r="AC129" i="43"/>
  <c r="AC131" i="43" s="1"/>
  <c r="AC140" i="43" s="1"/>
  <c r="AD90" i="43"/>
  <c r="AD93" i="43" s="1"/>
  <c r="AD94" i="43" s="1"/>
  <c r="AF42" i="62" s="1"/>
  <c r="AD132" i="43"/>
  <c r="AD133" i="43" s="1"/>
  <c r="AD134" i="43" s="1"/>
  <c r="AC79" i="43" s="1"/>
  <c r="AD148" i="43" s="1"/>
  <c r="AD327" i="33" s="1"/>
  <c r="AD340" i="33" s="1"/>
  <c r="AD397" i="33"/>
  <c r="AD90" i="41"/>
  <c r="AD93" i="41" s="1"/>
  <c r="AD94" i="41" s="1"/>
  <c r="AF40" i="62" s="1"/>
  <c r="AD132" i="41"/>
  <c r="AD133" i="41" s="1"/>
  <c r="AD134" i="41" s="1"/>
  <c r="AC79" i="41" s="1"/>
  <c r="AD148" i="41" s="1"/>
  <c r="AD325" i="33" s="1"/>
  <c r="AD338" i="33" s="1"/>
  <c r="AD130" i="41"/>
  <c r="AC129" i="41"/>
  <c r="AC131" i="41" s="1"/>
  <c r="AC140" i="41" s="1"/>
  <c r="AE294" i="51"/>
  <c r="AE293" i="51"/>
  <c r="AE299" i="51"/>
  <c r="AE300" i="51"/>
  <c r="AE292" i="51"/>
  <c r="AE291" i="51"/>
  <c r="AE295" i="51"/>
  <c r="AE296" i="51"/>
  <c r="AE119" i="49"/>
  <c r="AE114" i="49"/>
  <c r="AE103" i="49" s="1"/>
  <c r="AG19" i="62" s="1"/>
  <c r="AD90" i="32"/>
  <c r="AD205" i="51"/>
  <c r="AD221" i="51" s="1"/>
  <c r="AD396" i="33"/>
  <c r="AD130" i="32"/>
  <c r="AD132" i="32"/>
  <c r="AD133" i="32" s="1"/>
  <c r="AD134" i="32" s="1"/>
  <c r="AC79" i="32" s="1"/>
  <c r="AD148" i="32" s="1"/>
  <c r="AC129" i="32"/>
  <c r="AC131" i="32" s="1"/>
  <c r="AC140" i="32" s="1"/>
  <c r="AD130" i="45"/>
  <c r="AD132" i="45"/>
  <c r="AD133" i="45" s="1"/>
  <c r="AD134" i="45" s="1"/>
  <c r="AC79" i="45" s="1"/>
  <c r="AD148" i="45" s="1"/>
  <c r="AD330" i="33" s="1"/>
  <c r="AD343" i="33" s="1"/>
  <c r="AC129" i="45"/>
  <c r="AC131" i="45" s="1"/>
  <c r="AC140" i="45" s="1"/>
  <c r="AD402" i="33"/>
  <c r="AD211" i="51"/>
  <c r="AD227" i="51" s="1"/>
  <c r="AD90" i="45"/>
  <c r="AE119" i="46"/>
  <c r="AE114" i="46"/>
  <c r="AE103" i="46" s="1"/>
  <c r="AG16" i="62" s="1"/>
  <c r="AE119" i="43"/>
  <c r="AE114" i="43"/>
  <c r="AE103" i="43" s="1"/>
  <c r="AG12" i="62" s="1"/>
  <c r="AE114" i="41"/>
  <c r="AE103" i="41" s="1"/>
  <c r="AG10" i="62" s="1"/>
  <c r="AE119" i="41"/>
  <c r="AD331" i="33"/>
  <c r="AD344" i="33" s="1"/>
  <c r="AC129" i="44"/>
  <c r="AC131" i="44" s="1"/>
  <c r="AC140" i="44" s="1"/>
  <c r="AD401" i="33"/>
  <c r="AD132" i="44"/>
  <c r="AD133" i="44" s="1"/>
  <c r="AD134" i="44" s="1"/>
  <c r="AC79" i="44" s="1"/>
  <c r="AD148" i="44" s="1"/>
  <c r="AD329" i="33" s="1"/>
  <c r="AD342" i="33" s="1"/>
  <c r="AD90" i="44"/>
  <c r="AD130" i="44"/>
  <c r="AD210" i="51"/>
  <c r="AD226" i="51" s="1"/>
  <c r="AD332" i="33"/>
  <c r="AD345" i="33" s="1"/>
  <c r="AD91" i="42"/>
  <c r="AD93" i="42"/>
  <c r="AD94" i="42" s="1"/>
  <c r="AF41" i="62" s="1"/>
  <c r="AE114" i="42"/>
  <c r="AE103" i="42" s="1"/>
  <c r="AG11" i="62" s="1"/>
  <c r="AE119" i="42"/>
  <c r="AE119" i="40"/>
  <c r="AE114" i="40"/>
  <c r="AE103" i="40" s="1"/>
  <c r="AG13" i="62" s="1"/>
  <c r="AE119" i="48"/>
  <c r="AE114" i="48"/>
  <c r="AE103" i="48" s="1"/>
  <c r="AG18" i="62" s="1"/>
  <c r="AE114" i="45"/>
  <c r="AE103" i="45" s="1"/>
  <c r="AG15" i="62" s="1"/>
  <c r="AE119" i="45"/>
  <c r="AE297" i="51"/>
  <c r="AE112" i="1"/>
  <c r="AE78" i="1"/>
  <c r="AE77" i="1"/>
  <c r="AE128" i="1"/>
  <c r="AE39" i="33"/>
  <c r="AG62" i="62" s="1"/>
  <c r="AD130" i="40"/>
  <c r="AD209" i="51"/>
  <c r="AD225" i="51" s="1"/>
  <c r="AD400" i="33"/>
  <c r="AD132" i="40"/>
  <c r="AD133" i="40" s="1"/>
  <c r="AD134" i="40" s="1"/>
  <c r="AC129" i="40"/>
  <c r="AC131" i="40" s="1"/>
  <c r="AD90" i="40"/>
  <c r="AE114" i="47"/>
  <c r="AE103" i="47" s="1"/>
  <c r="AG17" i="62" s="1"/>
  <c r="AE119" i="47"/>
  <c r="AD91" i="48"/>
  <c r="AD93" i="48"/>
  <c r="AD94" i="48" s="1"/>
  <c r="AF48" i="62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 i="46"/>
  <c r="AD94" i="46" s="1"/>
  <c r="AF46" i="62" s="1"/>
  <c r="AD93" i="47"/>
  <c r="AD94" i="47" s="1"/>
  <c r="AF47" i="62" s="1"/>
  <c r="AD91" i="47"/>
  <c r="AE114" i="32"/>
  <c r="AE103" i="32" s="1"/>
  <c r="AG9" i="62" s="1"/>
  <c r="AE119" i="32"/>
  <c r="AD326" i="33"/>
  <c r="AD339" i="33" s="1"/>
  <c r="AE114" i="44"/>
  <c r="AE103" i="44" s="1"/>
  <c r="AG14" i="62" s="1"/>
  <c r="AE119" i="44"/>
  <c r="AD51" i="33"/>
  <c r="AD52" i="59" s="1"/>
  <c r="AE301" i="51"/>
  <c r="AE298" i="51"/>
  <c r="AD204" i="51" l="1"/>
  <c r="AD220" i="51" s="1"/>
  <c r="AD395" i="33"/>
  <c r="AD408" i="33" s="1"/>
  <c r="AD78" i="59" s="1"/>
  <c r="AD132" i="1"/>
  <c r="AD133" i="1" s="1"/>
  <c r="AD134" i="1" s="1"/>
  <c r="AD69" i="59" s="1"/>
  <c r="AC129" i="1"/>
  <c r="AC137" i="1" s="1"/>
  <c r="AD130" i="1"/>
  <c r="AD53" i="33"/>
  <c r="AD54" i="59" s="1"/>
  <c r="AD52" i="33"/>
  <c r="AD53" i="59" s="1"/>
  <c r="AD369" i="33"/>
  <c r="AD375" i="33" s="1"/>
  <c r="AD50" i="59"/>
  <c r="AD91" i="49"/>
  <c r="AD91" i="43"/>
  <c r="AD91" i="41"/>
  <c r="AE102" i="43"/>
  <c r="AE71" i="43" s="1"/>
  <c r="AE70" i="43" s="1"/>
  <c r="AE102" i="46"/>
  <c r="AE102" i="44"/>
  <c r="AE102" i="47"/>
  <c r="AE71" i="47" s="1"/>
  <c r="AE70" i="47" s="1"/>
  <c r="AE102" i="45"/>
  <c r="AE71" i="45" s="1"/>
  <c r="AE70" i="45" s="1"/>
  <c r="AE102" i="48"/>
  <c r="AE71" i="48" s="1"/>
  <c r="AE70" i="48" s="1"/>
  <c r="AE102" i="40"/>
  <c r="AE71" i="40" s="1"/>
  <c r="AE70" i="40" s="1"/>
  <c r="AE102" i="42"/>
  <c r="AE71" i="42" s="1"/>
  <c r="AE70" i="42" s="1"/>
  <c r="AE102" i="49"/>
  <c r="AE102" i="32"/>
  <c r="AE71" i="32" s="1"/>
  <c r="AE70" i="32" s="1"/>
  <c r="AE102" i="41"/>
  <c r="AE71" i="41" s="1"/>
  <c r="AE70" i="41" s="1"/>
  <c r="AE305" i="51"/>
  <c r="AE309" i="51" s="1"/>
  <c r="AE115" i="32"/>
  <c r="AE255" i="33" s="1"/>
  <c r="AE115" i="47"/>
  <c r="AE263" i="33" s="1"/>
  <c r="AC72" i="59"/>
  <c r="AC140" i="40"/>
  <c r="AE114" i="1"/>
  <c r="AE103" i="1" s="1"/>
  <c r="AG8" i="62" s="1"/>
  <c r="AE119" i="1"/>
  <c r="AE121" i="45"/>
  <c r="AE124" i="45"/>
  <c r="AE115" i="45"/>
  <c r="AE261" i="33" s="1"/>
  <c r="AE115" i="40"/>
  <c r="AE259" i="33" s="1"/>
  <c r="AE124" i="40"/>
  <c r="AE121" i="40"/>
  <c r="AD93" i="44"/>
  <c r="AD94" i="44" s="1"/>
  <c r="AF44" i="62" s="1"/>
  <c r="AD91" i="44"/>
  <c r="AE115" i="41"/>
  <c r="AE256" i="33" s="1"/>
  <c r="AE115" i="46"/>
  <c r="AE262" i="33" s="1"/>
  <c r="AE121" i="46"/>
  <c r="AE124" i="46"/>
  <c r="AD324" i="33"/>
  <c r="AD337" i="33" s="1"/>
  <c r="AD91" i="32"/>
  <c r="AD93" i="32"/>
  <c r="AD94" i="32" s="1"/>
  <c r="AF39" i="62" s="1"/>
  <c r="AD93" i="1"/>
  <c r="AD94" i="1" s="1"/>
  <c r="AF38" i="62" s="1"/>
  <c r="AD91" i="1"/>
  <c r="AE121" i="49"/>
  <c r="AE124" i="49"/>
  <c r="AE304" i="51"/>
  <c r="AE124" i="44"/>
  <c r="AE121" i="44"/>
  <c r="AE115" i="44"/>
  <c r="AE260" i="33" s="1"/>
  <c r="AE121" i="32"/>
  <c r="AE124" i="32"/>
  <c r="AE124" i="47"/>
  <c r="AE121" i="47"/>
  <c r="AD93" i="40"/>
  <c r="AD94" i="40" s="1"/>
  <c r="AF43" i="62" s="1"/>
  <c r="AD91" i="40"/>
  <c r="AD71" i="59"/>
  <c r="AC79" i="40"/>
  <c r="AD148" i="40" s="1"/>
  <c r="AD328" i="33" s="1"/>
  <c r="AD341" i="33" s="1"/>
  <c r="AE115" i="48"/>
  <c r="AE264" i="33" s="1"/>
  <c r="AE121" i="48"/>
  <c r="AE124" i="48"/>
  <c r="AE121" i="42"/>
  <c r="AE124" i="42"/>
  <c r="AE115" i="42"/>
  <c r="AE257" i="33" s="1"/>
  <c r="AE124" i="41"/>
  <c r="AE121" i="41"/>
  <c r="AE115" i="43"/>
  <c r="AE258" i="33" s="1"/>
  <c r="AE124" i="43"/>
  <c r="AE121" i="43"/>
  <c r="AD93" i="45"/>
  <c r="AD94" i="45" s="1"/>
  <c r="AF45" i="62" s="1"/>
  <c r="AD91" i="45"/>
  <c r="AE115" i="49"/>
  <c r="AE265" i="33" s="1"/>
  <c r="AF50" i="62" l="1"/>
  <c r="AD409" i="33"/>
  <c r="AD79" i="59" s="1"/>
  <c r="AC131" i="1"/>
  <c r="AC70" i="59" s="1"/>
  <c r="AD410" i="33"/>
  <c r="AD80" i="59" s="1"/>
  <c r="AD136" i="1"/>
  <c r="AC79" i="1"/>
  <c r="AD148" i="1" s="1"/>
  <c r="AD323" i="33" s="1"/>
  <c r="AD411" i="33"/>
  <c r="AD81" i="59" s="1"/>
  <c r="AE102" i="1"/>
  <c r="AE71" i="1" s="1"/>
  <c r="AE66" i="49"/>
  <c r="AE67" i="49" s="1"/>
  <c r="AE101" i="49"/>
  <c r="AE220" i="33" s="1"/>
  <c r="AE116" i="49"/>
  <c r="AE86" i="43"/>
  <c r="AE159" i="33"/>
  <c r="AE243" i="33" s="1"/>
  <c r="AE66" i="42"/>
  <c r="AE67" i="42" s="1"/>
  <c r="AE101" i="42"/>
  <c r="AE212" i="33" s="1"/>
  <c r="AE116" i="42"/>
  <c r="AE86" i="42"/>
  <c r="AE158" i="33"/>
  <c r="AE242" i="33" s="1"/>
  <c r="AE86" i="48"/>
  <c r="AE165" i="33"/>
  <c r="AE249" i="33" s="1"/>
  <c r="AE101" i="48"/>
  <c r="AE219" i="33" s="1"/>
  <c r="AE66" i="48"/>
  <c r="AE67" i="48" s="1"/>
  <c r="AE116" i="48"/>
  <c r="AE86" i="47"/>
  <c r="AE164" i="33"/>
  <c r="AE248" i="33" s="1"/>
  <c r="AE86" i="32"/>
  <c r="AE156" i="33"/>
  <c r="AE240" i="33" s="1"/>
  <c r="AE101" i="44"/>
  <c r="AE215" i="33" s="1"/>
  <c r="AE66" i="44"/>
  <c r="AE67" i="44" s="1"/>
  <c r="AE116" i="44"/>
  <c r="AE86" i="44"/>
  <c r="AE161" i="33"/>
  <c r="AE245" i="33" s="1"/>
  <c r="AE86" i="46"/>
  <c r="AE163" i="33"/>
  <c r="AE247" i="33" s="1"/>
  <c r="AE101" i="46"/>
  <c r="AE217" i="33" s="1"/>
  <c r="AE66" i="46"/>
  <c r="AE67" i="46" s="1"/>
  <c r="AE116" i="46"/>
  <c r="AE66" i="41"/>
  <c r="AE67" i="41" s="1"/>
  <c r="AE101" i="41"/>
  <c r="AE211" i="33" s="1"/>
  <c r="AE116" i="41"/>
  <c r="AE160" i="33"/>
  <c r="AE244" i="33" s="1"/>
  <c r="AE86" i="40"/>
  <c r="AE115" i="1"/>
  <c r="AE254" i="33" s="1"/>
  <c r="AE71" i="44"/>
  <c r="AE70" i="44" s="1"/>
  <c r="AE71" i="49"/>
  <c r="AE70" i="49" s="1"/>
  <c r="AE101" i="43"/>
  <c r="AE213" i="33" s="1"/>
  <c r="AE66" i="43"/>
  <c r="AE67" i="43" s="1"/>
  <c r="AE116" i="43"/>
  <c r="AE157" i="33"/>
  <c r="AE241" i="33" s="1"/>
  <c r="AE86" i="41"/>
  <c r="AE308" i="51"/>
  <c r="AE310" i="51" s="1"/>
  <c r="AE306" i="51"/>
  <c r="AE166" i="33"/>
  <c r="AE250" i="33" s="1"/>
  <c r="AE86" i="49"/>
  <c r="AE66" i="40"/>
  <c r="AE67" i="40" s="1"/>
  <c r="AE101" i="40"/>
  <c r="AE214" i="33" s="1"/>
  <c r="AE116" i="40"/>
  <c r="AE101" i="45"/>
  <c r="AE216" i="33" s="1"/>
  <c r="AE66" i="45"/>
  <c r="AE67" i="45" s="1"/>
  <c r="AE116" i="45"/>
  <c r="AE86" i="45"/>
  <c r="AE162" i="33"/>
  <c r="AE246" i="33" s="1"/>
  <c r="AE121" i="1"/>
  <c r="AE124" i="33" s="1"/>
  <c r="AE101" i="33" s="1"/>
  <c r="AE124" i="1"/>
  <c r="AE155" i="33" s="1"/>
  <c r="AE66" i="47"/>
  <c r="AE67" i="47" s="1"/>
  <c r="AE101" i="47"/>
  <c r="AE218" i="33" s="1"/>
  <c r="AE116" i="47"/>
  <c r="AE101" i="32"/>
  <c r="AE210" i="33" s="1"/>
  <c r="AE66" i="32"/>
  <c r="AE67" i="32" s="1"/>
  <c r="AE116" i="32"/>
  <c r="AE71" i="46"/>
  <c r="AE70" i="46" s="1"/>
  <c r="AC140" i="1" l="1"/>
  <c r="AE225" i="33"/>
  <c r="AE233" i="33"/>
  <c r="AE228" i="33"/>
  <c r="AE232" i="33"/>
  <c r="AE234" i="33"/>
  <c r="AE227" i="33"/>
  <c r="AE351" i="51"/>
  <c r="AE346" i="51"/>
  <c r="AE347" i="51"/>
  <c r="AE350" i="51"/>
  <c r="AE349" i="51"/>
  <c r="AE352" i="51"/>
  <c r="AE345" i="51"/>
  <c r="AE354" i="51"/>
  <c r="AE355" i="51"/>
  <c r="AE353" i="51"/>
  <c r="AE344" i="51"/>
  <c r="AE348" i="51"/>
  <c r="AE226" i="33"/>
  <c r="AE86" i="1"/>
  <c r="AE56" i="33"/>
  <c r="AE70" i="1"/>
  <c r="AE5" i="59" s="1"/>
  <c r="AE66" i="1"/>
  <c r="AE67" i="1" s="1"/>
  <c r="AE45" i="33" s="1"/>
  <c r="AE101" i="1"/>
  <c r="AE209" i="33" s="1"/>
  <c r="AE224" i="33" s="1"/>
  <c r="AE116" i="1"/>
  <c r="AD366" i="33"/>
  <c r="AD336" i="33"/>
  <c r="AE231" i="33"/>
  <c r="AE229" i="33"/>
  <c r="AE230" i="33"/>
  <c r="AE235" i="33"/>
  <c r="AC9" i="59" l="1"/>
  <c r="AD376" i="33"/>
  <c r="AE55" i="59"/>
  <c r="AE55" i="33"/>
  <c r="AF59" i="33"/>
  <c r="AE239" i="33"/>
  <c r="AE251" i="33" s="1"/>
  <c r="AE184" i="33"/>
  <c r="AE113" i="33" s="1"/>
  <c r="AE119" i="33" s="1"/>
  <c r="AE167" i="33"/>
  <c r="AE236" i="33"/>
  <c r="AE48" i="59"/>
  <c r="AE57" i="33"/>
  <c r="AE57" i="59" s="1"/>
  <c r="AE56" i="59"/>
  <c r="AE64" i="33"/>
  <c r="AE185" i="33" l="1"/>
  <c r="AE114" i="33" s="1"/>
  <c r="AE186" i="33"/>
  <c r="AG61" i="33"/>
  <c r="AF60" i="33"/>
  <c r="AE71" i="33"/>
  <c r="AE61" i="59"/>
  <c r="AE65" i="33"/>
  <c r="AF84" i="33" s="1"/>
  <c r="AF9" i="55" l="1"/>
  <c r="AF91" i="33"/>
  <c r="AE63" i="59"/>
  <c r="AE70" i="33"/>
  <c r="AG56" i="62" s="1"/>
  <c r="AH62" i="33"/>
  <c r="AH60" i="59" s="1"/>
  <c r="AG59" i="59"/>
  <c r="AF58" i="59"/>
  <c r="AF4" i="56"/>
  <c r="AF8" i="55" l="1"/>
  <c r="AF107" i="32"/>
  <c r="AF106" i="32" s="1"/>
  <c r="AF109" i="32" s="1"/>
  <c r="AF107" i="48"/>
  <c r="AF106" i="48" s="1"/>
  <c r="AF109" i="48" s="1"/>
  <c r="AF107" i="49"/>
  <c r="AF106" i="49" s="1"/>
  <c r="AF109" i="49" s="1"/>
  <c r="AF107" i="47"/>
  <c r="AF106" i="47" s="1"/>
  <c r="AF109" i="47" s="1"/>
  <c r="AF107" i="46"/>
  <c r="AF106" i="46" s="1"/>
  <c r="AF109" i="46" s="1"/>
  <c r="AF107" i="41"/>
  <c r="AF106" i="41" s="1"/>
  <c r="AF109" i="41" s="1"/>
  <c r="AF107" i="40"/>
  <c r="AF106" i="40" s="1"/>
  <c r="AF109" i="40" s="1"/>
  <c r="AF107" i="1"/>
  <c r="AF107" i="45"/>
  <c r="AF106" i="45" s="1"/>
  <c r="AF109" i="45" s="1"/>
  <c r="AF107" i="44"/>
  <c r="AF106" i="44" s="1"/>
  <c r="AF109" i="44" s="1"/>
  <c r="AF107" i="43"/>
  <c r="AF106" i="43" s="1"/>
  <c r="AF109" i="43" s="1"/>
  <c r="AF107" i="42"/>
  <c r="AF106" i="42" s="1"/>
  <c r="AF109" i="42" s="1"/>
  <c r="AE81" i="43"/>
  <c r="AE62" i="43" s="1"/>
  <c r="AE63" i="43" s="1"/>
  <c r="AG71" i="62" s="1"/>
  <c r="AE81" i="44"/>
  <c r="AE62" i="44" s="1"/>
  <c r="AE63" i="44" s="1"/>
  <c r="AG73" i="62" s="1"/>
  <c r="AE81" i="47"/>
  <c r="AE62" i="47" s="1"/>
  <c r="AE63" i="47" s="1"/>
  <c r="AG76" i="62" s="1"/>
  <c r="AE3" i="56"/>
  <c r="AE81" i="48"/>
  <c r="AE62" i="48" s="1"/>
  <c r="AE63" i="48" s="1"/>
  <c r="AG77" i="62" s="1"/>
  <c r="AE81" i="1"/>
  <c r="AE62" i="1" s="1"/>
  <c r="AE63" i="1" s="1"/>
  <c r="AG67" i="62" s="1"/>
  <c r="AE81" i="41"/>
  <c r="AE62" i="41" s="1"/>
  <c r="AE63" i="41" s="1"/>
  <c r="AG69" i="62" s="1"/>
  <c r="AE81" i="32"/>
  <c r="AE62" i="32" s="1"/>
  <c r="AE63" i="32" s="1"/>
  <c r="AG68" i="62" s="1"/>
  <c r="AE81" i="40"/>
  <c r="AE62" i="40" s="1"/>
  <c r="AE63" i="40" s="1"/>
  <c r="AG72" i="62" s="1"/>
  <c r="AE81" i="42"/>
  <c r="AE62" i="42" s="1"/>
  <c r="AE63" i="42" s="1"/>
  <c r="AG70" i="62" s="1"/>
  <c r="AE62" i="59"/>
  <c r="AE81" i="45"/>
  <c r="AE62" i="45" s="1"/>
  <c r="AE63" i="45" s="1"/>
  <c r="AG74" i="62" s="1"/>
  <c r="AE81" i="46"/>
  <c r="AE62" i="46" s="1"/>
  <c r="AE63" i="46" s="1"/>
  <c r="AG75" i="62" s="1"/>
  <c r="AE81" i="49"/>
  <c r="AE62" i="49" s="1"/>
  <c r="AE63" i="49" s="1"/>
  <c r="AG78" i="62" s="1"/>
  <c r="AF72" i="33"/>
  <c r="AG79" i="62" l="1"/>
  <c r="AE64" i="49"/>
  <c r="AE65" i="49" s="1"/>
  <c r="AE68" i="49" s="1"/>
  <c r="AE155" i="49"/>
  <c r="AE64" i="45"/>
  <c r="AE65" i="45" s="1"/>
  <c r="AE68" i="45" s="1"/>
  <c r="AE155" i="45"/>
  <c r="AE64" i="42"/>
  <c r="AE65" i="42" s="1"/>
  <c r="AE68" i="42" s="1"/>
  <c r="AE155" i="42"/>
  <c r="AE64" i="32"/>
  <c r="AE65" i="32" s="1"/>
  <c r="AE68" i="32" s="1"/>
  <c r="AE155" i="32"/>
  <c r="AE64" i="1"/>
  <c r="AE65" i="1" s="1"/>
  <c r="AE155" i="1"/>
  <c r="AE55" i="56"/>
  <c r="AE56" i="56" s="1"/>
  <c r="AE52" i="56" s="1"/>
  <c r="AE37" i="56"/>
  <c r="AE38" i="56" s="1"/>
  <c r="AE47" i="56"/>
  <c r="AE42" i="56"/>
  <c r="AE43" i="56" s="1"/>
  <c r="AF41" i="56" s="1"/>
  <c r="AE64" i="44"/>
  <c r="AE65" i="44" s="1"/>
  <c r="AE68" i="44" s="1"/>
  <c r="AE155" i="44"/>
  <c r="AF97" i="33"/>
  <c r="AF106" i="1"/>
  <c r="AF90" i="33"/>
  <c r="AF83" i="33"/>
  <c r="AF64" i="59"/>
  <c r="AE155" i="46"/>
  <c r="AE64" i="46"/>
  <c r="AE65" i="46" s="1"/>
  <c r="AE68" i="46" s="1"/>
  <c r="AE64" i="40"/>
  <c r="AE65" i="40" s="1"/>
  <c r="AE68" i="40" s="1"/>
  <c r="AE155" i="40"/>
  <c r="AE64" i="41"/>
  <c r="AE65" i="41" s="1"/>
  <c r="AE68" i="41" s="1"/>
  <c r="AE155" i="41"/>
  <c r="AE64" i="48"/>
  <c r="AE65" i="48" s="1"/>
  <c r="AE68" i="48" s="1"/>
  <c r="AE155" i="48"/>
  <c r="AE64" i="47"/>
  <c r="AE65" i="47" s="1"/>
  <c r="AE68" i="47" s="1"/>
  <c r="AE155" i="47"/>
  <c r="AE155" i="43"/>
  <c r="AE64" i="43"/>
  <c r="AE65" i="43" s="1"/>
  <c r="AE68" i="43" s="1"/>
  <c r="AE139" i="43" l="1"/>
  <c r="AE73" i="43"/>
  <c r="AF74" i="43" s="1"/>
  <c r="AE73" i="46"/>
  <c r="AF74" i="46" s="1"/>
  <c r="AE139" i="46"/>
  <c r="AE73" i="44"/>
  <c r="AF74" i="44" s="1"/>
  <c r="AE139" i="44"/>
  <c r="AE49" i="56"/>
  <c r="AF46" i="56"/>
  <c r="AE68" i="1"/>
  <c r="AE43" i="33"/>
  <c r="AE139" i="32"/>
  <c r="AE73" i="32"/>
  <c r="AF74" i="32" s="1"/>
  <c r="AE73" i="42"/>
  <c r="AF74" i="42" s="1"/>
  <c r="AE139" i="42"/>
  <c r="AE139" i="45"/>
  <c r="AE73" i="45"/>
  <c r="AF74" i="45" s="1"/>
  <c r="AE139" i="49"/>
  <c r="AE73" i="49"/>
  <c r="AF74" i="49" s="1"/>
  <c r="AE73" i="47"/>
  <c r="AF74" i="47" s="1"/>
  <c r="AE139" i="47"/>
  <c r="AE139" i="48"/>
  <c r="AE73" i="48"/>
  <c r="AF74" i="48" s="1"/>
  <c r="AE139" i="41"/>
  <c r="AE73" i="41"/>
  <c r="AF74" i="41" s="1"/>
  <c r="AE139" i="40"/>
  <c r="AE73" i="40"/>
  <c r="AF74" i="40" s="1"/>
  <c r="AF96" i="33"/>
  <c r="AF104" i="33" s="1"/>
  <c r="AF109" i="1"/>
  <c r="AE60" i="56"/>
  <c r="AE133" i="33" s="1"/>
  <c r="AE59" i="56"/>
  <c r="AE84" i="44" l="1"/>
  <c r="AE358" i="33" s="1"/>
  <c r="AE84" i="46"/>
  <c r="AE87" i="46" s="1"/>
  <c r="AE84" i="47"/>
  <c r="AE361" i="33" s="1"/>
  <c r="AE84" i="42"/>
  <c r="AE87" i="42" s="1"/>
  <c r="AE84" i="48"/>
  <c r="AE362" i="33" s="1"/>
  <c r="AE84" i="49"/>
  <c r="AE88" i="49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 i="51"/>
  <c r="AF85" i="32"/>
  <c r="AF61" i="32"/>
  <c r="CW50" i="57" s="1"/>
  <c r="AE38" i="33"/>
  <c r="AE40" i="33"/>
  <c r="AE42" i="33"/>
  <c r="AE44" i="33"/>
  <c r="AF85" i="44"/>
  <c r="AF61" i="44"/>
  <c r="CW55" i="57" s="1"/>
  <c r="AF282" i="51"/>
  <c r="AF281" i="5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i="1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47" i="59" l="1"/>
  <c r="AG53" i="62"/>
  <c r="AE363" i="33"/>
  <c r="AE88" i="44"/>
  <c r="AE132" i="44" s="1"/>
  <c r="AE133" i="44" s="1"/>
  <c r="AE134" i="44" s="1"/>
  <c r="AD79" i="44" s="1"/>
  <c r="AE148" i="44" s="1"/>
  <c r="AE87" i="44"/>
  <c r="AE355" i="33"/>
  <c r="AE88" i="46"/>
  <c r="AE212" i="51" s="1"/>
  <c r="AE228" i="51" s="1"/>
  <c r="AE87" i="47"/>
  <c r="AE360" i="33"/>
  <c r="AE88" i="47"/>
  <c r="AE132" i="47" s="1"/>
  <c r="AE133" i="47" s="1"/>
  <c r="AE134" i="47" s="1"/>
  <c r="AD79" i="47" s="1"/>
  <c r="AE148" i="47" s="1"/>
  <c r="AE88" i="42"/>
  <c r="AE207" i="51" s="1"/>
  <c r="AE223" i="51" s="1"/>
  <c r="AE87" i="49"/>
  <c r="AE88" i="43"/>
  <c r="AE399" i="33" s="1"/>
  <c r="AE88" i="48"/>
  <c r="AE405" i="33" s="1"/>
  <c r="AE87" i="43"/>
  <c r="AE87" i="48"/>
  <c r="AE84" i="1"/>
  <c r="AE352" i="33" s="1"/>
  <c r="AE88" i="40"/>
  <c r="AE132" i="40" s="1"/>
  <c r="AE133" i="40" s="1"/>
  <c r="AE134" i="40" s="1"/>
  <c r="AE87" i="40"/>
  <c r="AE359" i="33"/>
  <c r="AE88" i="45"/>
  <c r="AE87" i="45"/>
  <c r="AF128" i="46"/>
  <c r="AF78" i="46"/>
  <c r="AF112" i="46"/>
  <c r="AF77" i="46"/>
  <c r="AF276" i="51"/>
  <c r="AF288" i="51" s="1"/>
  <c r="AF290" i="51" s="1"/>
  <c r="AF61" i="1"/>
  <c r="CW49" i="57" s="1"/>
  <c r="CW61" i="57" s="1"/>
  <c r="AF85" i="1"/>
  <c r="AF49" i="33" s="1"/>
  <c r="AF51" i="59" s="1"/>
  <c r="AF112" i="40"/>
  <c r="AF128" i="40"/>
  <c r="AF78" i="40"/>
  <c r="AF77" i="40"/>
  <c r="AF77" i="44"/>
  <c r="AF78" i="44"/>
  <c r="AF112" i="44"/>
  <c r="AF128" i="44"/>
  <c r="AF78" i="42"/>
  <c r="AF112" i="42"/>
  <c r="AF128" i="42"/>
  <c r="AF77" i="42"/>
  <c r="AF128" i="45"/>
  <c r="AF112" i="45"/>
  <c r="AF78" i="45"/>
  <c r="AF77" i="45"/>
  <c r="AE406" i="33"/>
  <c r="AE130" i="49"/>
  <c r="AD129" i="49"/>
  <c r="AD131" i="49" s="1"/>
  <c r="AD140" i="49" s="1"/>
  <c r="AE215" i="51"/>
  <c r="AE231" i="51" s="1"/>
  <c r="AE132" i="49"/>
  <c r="AE133" i="49" s="1"/>
  <c r="AE134" i="49" s="1"/>
  <c r="AD79" i="49" s="1"/>
  <c r="AE148" i="49" s="1"/>
  <c r="AE90" i="49"/>
  <c r="AE62" i="56"/>
  <c r="AE135" i="33" s="1"/>
  <c r="AE134" i="33"/>
  <c r="AE76" i="59" s="1"/>
  <c r="AE87" i="32"/>
  <c r="AE353" i="33"/>
  <c r="AE88" i="32"/>
  <c r="AE87" i="41"/>
  <c r="AE88" i="41"/>
  <c r="AE354" i="33"/>
  <c r="AF77" i="43"/>
  <c r="AF78" i="43"/>
  <c r="AF128" i="43"/>
  <c r="AF112" i="43"/>
  <c r="AF77" i="49"/>
  <c r="AF78" i="49"/>
  <c r="AF128" i="49"/>
  <c r="AF112" i="49"/>
  <c r="AF78" i="47"/>
  <c r="AF128" i="47"/>
  <c r="AF77" i="47"/>
  <c r="AF112" i="47"/>
  <c r="AF78" i="48"/>
  <c r="AF112" i="48"/>
  <c r="AF77" i="48"/>
  <c r="AF128" i="48"/>
  <c r="AF77" i="32"/>
  <c r="AF128" i="32"/>
  <c r="AF112" i="32"/>
  <c r="AF78" i="32"/>
  <c r="AF77" i="41"/>
  <c r="AF128" i="41"/>
  <c r="AF78" i="41"/>
  <c r="AF112" i="41"/>
  <c r="AD129" i="44" l="1"/>
  <c r="AD131" i="44" s="1"/>
  <c r="AD140" i="44" s="1"/>
  <c r="AE90" i="44"/>
  <c r="AE93" i="44" s="1"/>
  <c r="AE94" i="44" s="1"/>
  <c r="AG44" i="62" s="1"/>
  <c r="AE130" i="44"/>
  <c r="AE210" i="51"/>
  <c r="AE226" i="51" s="1"/>
  <c r="AE401" i="33"/>
  <c r="AE90" i="46"/>
  <c r="AE93" i="46" s="1"/>
  <c r="AE94" i="46" s="1"/>
  <c r="AG46" i="62" s="1"/>
  <c r="AE132" i="46"/>
  <c r="AE133" i="46" s="1"/>
  <c r="AE134" i="46" s="1"/>
  <c r="AD79" i="46" s="1"/>
  <c r="AE148" i="46" s="1"/>
  <c r="B152" i="46" s="1"/>
  <c r="AE130" i="46"/>
  <c r="AE403" i="33"/>
  <c r="AD129" i="46"/>
  <c r="AD131" i="46" s="1"/>
  <c r="AD140" i="46" s="1"/>
  <c r="AE404" i="33"/>
  <c r="AD129" i="47"/>
  <c r="AD131" i="47" s="1"/>
  <c r="AD140" i="47" s="1"/>
  <c r="AE213" i="51"/>
  <c r="AE229" i="51" s="1"/>
  <c r="AE90" i="47"/>
  <c r="AE93" i="47" s="1"/>
  <c r="AE94" i="47" s="1"/>
  <c r="AG47" i="62" s="1"/>
  <c r="AE130" i="47"/>
  <c r="AD129" i="42"/>
  <c r="AD131" i="42" s="1"/>
  <c r="AD140" i="42" s="1"/>
  <c r="AE132" i="42"/>
  <c r="AE133" i="42" s="1"/>
  <c r="AE134" i="42" s="1"/>
  <c r="AD79" i="42" s="1"/>
  <c r="AE148" i="42" s="1"/>
  <c r="AE326" i="33" s="1"/>
  <c r="AE339" i="33" s="1"/>
  <c r="AE90" i="42"/>
  <c r="AE93" i="42" s="1"/>
  <c r="AE94" i="42" s="1"/>
  <c r="AG41" i="62" s="1"/>
  <c r="AE130" i="42"/>
  <c r="AE398" i="33"/>
  <c r="AD129" i="43"/>
  <c r="AD131" i="43" s="1"/>
  <c r="AD140" i="43" s="1"/>
  <c r="AD129" i="40"/>
  <c r="AD131" i="40" s="1"/>
  <c r="AD72" i="59" s="1"/>
  <c r="AD129" i="48"/>
  <c r="AD131" i="48" s="1"/>
  <c r="AD140" i="48" s="1"/>
  <c r="AE132" i="43"/>
  <c r="AE133" i="43" s="1"/>
  <c r="AE134" i="43" s="1"/>
  <c r="AD79" i="43" s="1"/>
  <c r="AE148" i="43" s="1"/>
  <c r="B152" i="43" s="1"/>
  <c r="AE132" i="48"/>
  <c r="AE133" i="48" s="1"/>
  <c r="AE134" i="48" s="1"/>
  <c r="AD79" i="48" s="1"/>
  <c r="AE148" i="48" s="1"/>
  <c r="B152" i="48" s="1"/>
  <c r="AE400" i="33"/>
  <c r="AE90" i="40"/>
  <c r="AE91" i="40" s="1"/>
  <c r="AE130" i="48"/>
  <c r="AE208" i="51"/>
  <c r="AE224" i="51" s="1"/>
  <c r="AE88" i="1"/>
  <c r="AD129" i="1" s="1"/>
  <c r="AE130" i="40"/>
  <c r="AE209" i="51"/>
  <c r="AE225" i="51" s="1"/>
  <c r="AE90" i="48"/>
  <c r="AE93" i="48" s="1"/>
  <c r="AE94" i="48" s="1"/>
  <c r="AG48" i="62" s="1"/>
  <c r="AE214" i="51"/>
  <c r="AE230" i="51" s="1"/>
  <c r="AF295" i="51"/>
  <c r="AE130" i="43"/>
  <c r="AE90" i="43"/>
  <c r="AE91" i="43" s="1"/>
  <c r="AF300" i="51"/>
  <c r="AF291" i="51"/>
  <c r="AE87" i="1"/>
  <c r="AE51" i="33" s="1"/>
  <c r="AE52" i="59" s="1"/>
  <c r="AF292" i="51"/>
  <c r="AF301" i="51"/>
  <c r="AE364" i="33"/>
  <c r="AF297" i="51"/>
  <c r="AF296" i="51"/>
  <c r="AF298" i="51"/>
  <c r="AE48" i="33"/>
  <c r="AE52" i="33" s="1"/>
  <c r="AE53" i="59" s="1"/>
  <c r="AF293" i="51"/>
  <c r="AF299" i="51"/>
  <c r="AF294" i="51"/>
  <c r="AE71" i="59"/>
  <c r="AD79" i="40"/>
  <c r="AE148" i="40" s="1"/>
  <c r="AF119" i="41"/>
  <c r="AF114" i="41"/>
  <c r="AF103" i="41" s="1"/>
  <c r="AH10" i="62" s="1"/>
  <c r="AF119" i="32"/>
  <c r="AF114" i="32"/>
  <c r="AF103" i="32" s="1"/>
  <c r="AH9" i="62" s="1"/>
  <c r="B152" i="44"/>
  <c r="AE329" i="33"/>
  <c r="AE342" i="33" s="1"/>
  <c r="AF119" i="47"/>
  <c r="AF114" i="47"/>
  <c r="AF103" i="47" s="1"/>
  <c r="AH17" i="62" s="1"/>
  <c r="AF119" i="49"/>
  <c r="AF114" i="49"/>
  <c r="AF103" i="49" s="1"/>
  <c r="AH19" i="62" s="1"/>
  <c r="AF119" i="43"/>
  <c r="AF114" i="43"/>
  <c r="AF103" i="43" s="1"/>
  <c r="AH12" i="62" s="1"/>
  <c r="AE93" i="49"/>
  <c r="AE94" i="49" s="1"/>
  <c r="AG49" i="62" s="1"/>
  <c r="AE91" i="49"/>
  <c r="AF114" i="42"/>
  <c r="AF103" i="42" s="1"/>
  <c r="AH11" i="62" s="1"/>
  <c r="AF119" i="42"/>
  <c r="AF114" i="46"/>
  <c r="AF103" i="46" s="1"/>
  <c r="AH16" i="62" s="1"/>
  <c r="AF119" i="46"/>
  <c r="AF114" i="48"/>
  <c r="AF103" i="48" s="1"/>
  <c r="AH18" i="62" s="1"/>
  <c r="AF119" i="48"/>
  <c r="AE332" i="33"/>
  <c r="AE345" i="33" s="1"/>
  <c r="B152" i="47"/>
  <c r="AE206" i="51"/>
  <c r="AE222" i="51" s="1"/>
  <c r="AE132" i="41"/>
  <c r="AE133" i="41" s="1"/>
  <c r="AE134" i="41" s="1"/>
  <c r="AD79" i="41" s="1"/>
  <c r="AE148" i="41" s="1"/>
  <c r="AD129" i="41"/>
  <c r="AD131" i="41" s="1"/>
  <c r="AD140" i="41" s="1"/>
  <c r="AE90" i="41"/>
  <c r="AE397" i="33"/>
  <c r="AE130" i="41"/>
  <c r="AE205" i="51"/>
  <c r="AE221" i="51" s="1"/>
  <c r="AE130" i="32"/>
  <c r="AE132" i="32"/>
  <c r="AE133" i="32" s="1"/>
  <c r="AE134" i="32" s="1"/>
  <c r="AD79" i="32" s="1"/>
  <c r="AE148" i="32" s="1"/>
  <c r="AE90" i="32"/>
  <c r="AE396" i="33"/>
  <c r="AD129" i="32"/>
  <c r="AD131" i="32" s="1"/>
  <c r="AD140" i="32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i="33" s="1"/>
  <c r="B152" i="49"/>
  <c r="AF119" i="45"/>
  <c r="AF114" i="45"/>
  <c r="AF103" i="45" s="1"/>
  <c r="AH15" i="62" s="1"/>
  <c r="AF119" i="44"/>
  <c r="AF114" i="44"/>
  <c r="AF103" i="44" s="1"/>
  <c r="AH14" i="62" s="1"/>
  <c r="AF114" i="40"/>
  <c r="AF103" i="40" s="1"/>
  <c r="AH13" i="62" s="1"/>
  <c r="AF119" i="40"/>
  <c r="AF39" i="33"/>
  <c r="AH62" i="62" s="1"/>
  <c r="AF112" i="1"/>
  <c r="AF128" i="1"/>
  <c r="AF78" i="1"/>
  <c r="AF77" i="1"/>
  <c r="AE130" i="45"/>
  <c r="AD129" i="45"/>
  <c r="AD131" i="45" s="1"/>
  <c r="AD140" i="45" s="1"/>
  <c r="AE90" i="45"/>
  <c r="AE211" i="51"/>
  <c r="AE227" i="51" s="1"/>
  <c r="AE132" i="45"/>
  <c r="AE133" i="45" s="1"/>
  <c r="AE134" i="45" s="1"/>
  <c r="AD79" i="45" s="1"/>
  <c r="AE148" i="45" s="1"/>
  <c r="AE402" i="33"/>
  <c r="AE91" i="44" l="1"/>
  <c r="AE91" i="46"/>
  <c r="AE331" i="33"/>
  <c r="AE344" i="33" s="1"/>
  <c r="AE91" i="47"/>
  <c r="AE333" i="33"/>
  <c r="AE346" i="33" s="1"/>
  <c r="B152" i="42"/>
  <c r="AD140" i="40"/>
  <c r="AE91" i="42"/>
  <c r="AE130" i="1"/>
  <c r="AE327" i="33"/>
  <c r="AE340" i="33" s="1"/>
  <c r="AE93" i="43"/>
  <c r="AE94" i="43" s="1"/>
  <c r="AG42" i="62" s="1"/>
  <c r="AF102" i="40"/>
  <c r="AF71" i="40" s="1"/>
  <c r="AF70" i="40" s="1"/>
  <c r="AE90" i="1"/>
  <c r="AE93" i="1" s="1"/>
  <c r="AE94" i="1" s="1"/>
  <c r="AG38" i="62" s="1"/>
  <c r="AF102" i="46"/>
  <c r="AF71" i="46" s="1"/>
  <c r="AF70" i="46" s="1"/>
  <c r="AF102" i="42"/>
  <c r="AF71" i="42" s="1"/>
  <c r="AF70" i="42" s="1"/>
  <c r="AF102" i="44"/>
  <c r="AF71" i="44" s="1"/>
  <c r="AF70" i="44" s="1"/>
  <c r="AF102" i="45"/>
  <c r="AF102" i="48"/>
  <c r="AF71" i="48" s="1"/>
  <c r="AF70" i="48" s="1"/>
  <c r="AF102" i="43"/>
  <c r="AF71" i="43" s="1"/>
  <c r="AF70" i="43" s="1"/>
  <c r="AF102" i="49"/>
  <c r="AF71" i="49" s="1"/>
  <c r="AF70" i="49" s="1"/>
  <c r="AF102" i="47"/>
  <c r="AF71" i="47" s="1"/>
  <c r="AF70" i="47" s="1"/>
  <c r="AE93" i="40"/>
  <c r="AE94" i="40" s="1"/>
  <c r="AG43" i="62" s="1"/>
  <c r="AE91" i="48"/>
  <c r="AE87" i="33"/>
  <c r="AE53" i="33"/>
  <c r="AE54" i="59" s="1"/>
  <c r="AF304" i="51"/>
  <c r="AF308" i="51" s="1"/>
  <c r="AE395" i="33"/>
  <c r="AE408" i="33" s="1"/>
  <c r="AE78" i="59" s="1"/>
  <c r="AE132" i="1"/>
  <c r="AE133" i="1" s="1"/>
  <c r="AE134" i="1" s="1"/>
  <c r="AE136" i="1" s="1"/>
  <c r="AE204" i="51"/>
  <c r="AE220" i="51" s="1"/>
  <c r="AF102" i="32"/>
  <c r="AF71" i="32" s="1"/>
  <c r="AF70" i="32" s="1"/>
  <c r="AF102" i="41"/>
  <c r="AF305" i="51"/>
  <c r="AF309" i="51" s="1"/>
  <c r="AE369" i="33"/>
  <c r="AE375" i="33" s="1"/>
  <c r="AE50" i="59"/>
  <c r="AF115" i="44"/>
  <c r="AF260" i="33" s="1"/>
  <c r="AF124" i="45"/>
  <c r="AF121" i="45"/>
  <c r="AE93" i="32"/>
  <c r="AE94" i="32" s="1"/>
  <c r="AG39" i="62" s="1"/>
  <c r="AE91" i="32"/>
  <c r="AE91" i="41"/>
  <c r="AE93" i="41"/>
  <c r="AE94" i="41" s="1"/>
  <c r="AG40" i="62" s="1"/>
  <c r="AE325" i="33"/>
  <c r="AE338" i="33" s="1"/>
  <c r="B152" i="41"/>
  <c r="AF115" i="48"/>
  <c r="AF264" i="33" s="1"/>
  <c r="AF124" i="46"/>
  <c r="AF121" i="46"/>
  <c r="AF115" i="42"/>
  <c r="AF257" i="33" s="1"/>
  <c r="AF115" i="43"/>
  <c r="AF258" i="33" s="1"/>
  <c r="AF115" i="47"/>
  <c r="AF263" i="33" s="1"/>
  <c r="AF124" i="47"/>
  <c r="AF121" i="47"/>
  <c r="AF115" i="41"/>
  <c r="AF256" i="33" s="1"/>
  <c r="AF121" i="41"/>
  <c r="AF124" i="41"/>
  <c r="AF115" i="40"/>
  <c r="AF259" i="33" s="1"/>
  <c r="AF115" i="45"/>
  <c r="AF261" i="33" s="1"/>
  <c r="B152" i="45"/>
  <c r="AE330" i="33"/>
  <c r="AE343" i="33" s="1"/>
  <c r="AE93" i="45"/>
  <c r="AE94" i="45" s="1"/>
  <c r="AG45" i="62" s="1"/>
  <c r="AE91" i="45"/>
  <c r="AF114" i="1"/>
  <c r="AF103" i="1" s="1"/>
  <c r="AH8" i="62" s="1"/>
  <c r="AF119" i="1"/>
  <c r="AF124" i="40"/>
  <c r="AF121" i="40"/>
  <c r="AF121" i="44"/>
  <c r="AF124" i="44"/>
  <c r="AE324" i="33"/>
  <c r="AE337" i="33" s="1"/>
  <c r="B152" i="32"/>
  <c r="AD131" i="1"/>
  <c r="AD137" i="1"/>
  <c r="AF121" i="48"/>
  <c r="AF124" i="48"/>
  <c r="AF115" i="46"/>
  <c r="AF262" i="33" s="1"/>
  <c r="AF121" i="42"/>
  <c r="AF124" i="42"/>
  <c r="AF124" i="43"/>
  <c r="AF121" i="43"/>
  <c r="AF115" i="49"/>
  <c r="AF265" i="33" s="1"/>
  <c r="AF124" i="49"/>
  <c r="AF121" i="49"/>
  <c r="AF115" i="32"/>
  <c r="AF255" i="33" s="1"/>
  <c r="AF121" i="32"/>
  <c r="AF124" i="32"/>
  <c r="B152" i="40"/>
  <c r="AE328" i="33"/>
  <c r="AE341" i="33" s="1"/>
  <c r="AG50" i="62" l="1"/>
  <c r="AD79" i="1"/>
  <c r="AE148" i="1" s="1"/>
  <c r="B152" i="1" s="1"/>
  <c r="AE91" i="1"/>
  <c r="AE409" i="33"/>
  <c r="AE79" i="59" s="1"/>
  <c r="AF310" i="51"/>
  <c r="AF349" i="51" s="1"/>
  <c r="AE69" i="59"/>
  <c r="AE411" i="33"/>
  <c r="AE81" i="59" s="1"/>
  <c r="AE410" i="33"/>
  <c r="AE80" i="59" s="1"/>
  <c r="AF306" i="51"/>
  <c r="AF102" i="1"/>
  <c r="AF156" i="33"/>
  <c r="AF240" i="33" s="1"/>
  <c r="AF86" i="32"/>
  <c r="AF66" i="32"/>
  <c r="AF67" i="32" s="1"/>
  <c r="AF101" i="32"/>
  <c r="AF210" i="33" s="1"/>
  <c r="AF116" i="32"/>
  <c r="AF166" i="33"/>
  <c r="AF250" i="33" s="1"/>
  <c r="AF86" i="49"/>
  <c r="AF86" i="40"/>
  <c r="AF160" i="33"/>
  <c r="AF244" i="33" s="1"/>
  <c r="AF101" i="45"/>
  <c r="AF216" i="33" s="1"/>
  <c r="AF66" i="45"/>
  <c r="AF67" i="45" s="1"/>
  <c r="AF116" i="45"/>
  <c r="AF66" i="40"/>
  <c r="AF67" i="40" s="1"/>
  <c r="AF101" i="40"/>
  <c r="AF214" i="33" s="1"/>
  <c r="AF116" i="40"/>
  <c r="AF157" i="33"/>
  <c r="AF241" i="33" s="1"/>
  <c r="AF86" i="41"/>
  <c r="AF66" i="41"/>
  <c r="AF67" i="41" s="1"/>
  <c r="AF101" i="41"/>
  <c r="AF211" i="33" s="1"/>
  <c r="AF116" i="41"/>
  <c r="AF86" i="47"/>
  <c r="AF164" i="33"/>
  <c r="AF248" i="33" s="1"/>
  <c r="AF66" i="48"/>
  <c r="AF67" i="48" s="1"/>
  <c r="AF101" i="48"/>
  <c r="AF219" i="33" s="1"/>
  <c r="AF116" i="48"/>
  <c r="AF86" i="45"/>
  <c r="AF162" i="33"/>
  <c r="AF246" i="33" s="1"/>
  <c r="AF71" i="45"/>
  <c r="AF70" i="45" s="1"/>
  <c r="AF101" i="49"/>
  <c r="AF220" i="33" s="1"/>
  <c r="AF66" i="49"/>
  <c r="AF67" i="49" s="1"/>
  <c r="AF116" i="49"/>
  <c r="AF86" i="43"/>
  <c r="AF159" i="33"/>
  <c r="AF243" i="33" s="1"/>
  <c r="AF158" i="33"/>
  <c r="AF242" i="33" s="1"/>
  <c r="AF86" i="42"/>
  <c r="AF66" i="46"/>
  <c r="AF67" i="46" s="1"/>
  <c r="AF101" i="46"/>
  <c r="AF217" i="33" s="1"/>
  <c r="AF116" i="46"/>
  <c r="AF165" i="33"/>
  <c r="AF249" i="33" s="1"/>
  <c r="AF86" i="48"/>
  <c r="AD70" i="59"/>
  <c r="AD140" i="1"/>
  <c r="AF161" i="33"/>
  <c r="AF245" i="33" s="1"/>
  <c r="AF86" i="44"/>
  <c r="AF124" i="1"/>
  <c r="AF155" i="33" s="1"/>
  <c r="AF121" i="1"/>
  <c r="AF124" i="33" s="1"/>
  <c r="AF101" i="33" s="1"/>
  <c r="AF115" i="1"/>
  <c r="AF254" i="33" s="1"/>
  <c r="AF101" i="47"/>
  <c r="AF218" i="33" s="1"/>
  <c r="AF66" i="47"/>
  <c r="AF67" i="47" s="1"/>
  <c r="AF116" i="47"/>
  <c r="AF66" i="43"/>
  <c r="AF67" i="43" s="1"/>
  <c r="AF101" i="43"/>
  <c r="AF213" i="33" s="1"/>
  <c r="AF116" i="43"/>
  <c r="AF66" i="42"/>
  <c r="AF67" i="42" s="1"/>
  <c r="AF101" i="42"/>
  <c r="AF212" i="33" s="1"/>
  <c r="AF116" i="42"/>
  <c r="AF163" i="33"/>
  <c r="AF247" i="33" s="1"/>
  <c r="AF86" i="46"/>
  <c r="AF66" i="44"/>
  <c r="AF67" i="44" s="1"/>
  <c r="AF101" i="44"/>
  <c r="AF215" i="33" s="1"/>
  <c r="AF116" i="44"/>
  <c r="AF71" i="41"/>
  <c r="AF70" i="41" s="1"/>
  <c r="AE323" i="33" l="1"/>
  <c r="AE366" i="33" s="1"/>
  <c r="AF345" i="51"/>
  <c r="AF351" i="51"/>
  <c r="AF344" i="51"/>
  <c r="AF355" i="51"/>
  <c r="AF346" i="51"/>
  <c r="AF348" i="51"/>
  <c r="AF354" i="51"/>
  <c r="AF352" i="51"/>
  <c r="AF347" i="51"/>
  <c r="AF353" i="51"/>
  <c r="AF350" i="51"/>
  <c r="AF227" i="33"/>
  <c r="AF230" i="33"/>
  <c r="AF228" i="33"/>
  <c r="AF233" i="33"/>
  <c r="AF235" i="33"/>
  <c r="AF226" i="33"/>
  <c r="AF225" i="33"/>
  <c r="AF101" i="1"/>
  <c r="AF209" i="33" s="1"/>
  <c r="AF66" i="1"/>
  <c r="AF67" i="1" s="1"/>
  <c r="AF45" i="33" s="1"/>
  <c r="AF116" i="1"/>
  <c r="AF86" i="1"/>
  <c r="AF232" i="33"/>
  <c r="AF71" i="1"/>
  <c r="AF234" i="33"/>
  <c r="AF229" i="33"/>
  <c r="AF231" i="33"/>
  <c r="AE336" i="33" l="1"/>
  <c r="AF56" i="33"/>
  <c r="AF70" i="1"/>
  <c r="AF5" i="59" s="1"/>
  <c r="AF184" i="33"/>
  <c r="AF113" i="33" s="1"/>
  <c r="AF239" i="33"/>
  <c r="AF251" i="33" s="1"/>
  <c r="AF167" i="33"/>
  <c r="AF224" i="33"/>
  <c r="AF236" i="33" s="1"/>
  <c r="AD9" i="59"/>
  <c r="AE376" i="33"/>
  <c r="AF48" i="59"/>
  <c r="AF119" i="33" l="1"/>
  <c r="AF185" i="33"/>
  <c r="AF114" i="33" s="1"/>
  <c r="AF186" i="33"/>
  <c r="AF57" i="33"/>
  <c r="AF57" i="59" s="1"/>
  <c r="AF56" i="59"/>
  <c r="AF64" i="33"/>
  <c r="AF55" i="33"/>
  <c r="AF55" i="59"/>
  <c r="AG59" i="33"/>
  <c r="AF65" i="33" l="1"/>
  <c r="AG84" i="33" s="1"/>
  <c r="AF61" i="59"/>
  <c r="AG60" i="33"/>
  <c r="AH61" i="33"/>
  <c r="AF71" i="33"/>
  <c r="AI62" i="33" l="1"/>
  <c r="AI60" i="59" s="1"/>
  <c r="AH59" i="59"/>
  <c r="AG9" i="55"/>
  <c r="AG91" i="33"/>
  <c r="AF63" i="59"/>
  <c r="AF70" i="33"/>
  <c r="AH56" i="62" s="1"/>
  <c r="AG4" i="56"/>
  <c r="AG58" i="59"/>
  <c r="AG107" i="42" l="1"/>
  <c r="AG106" i="42" s="1"/>
  <c r="AG109" i="42" s="1"/>
  <c r="AG107" i="40"/>
  <c r="AG106" i="40" s="1"/>
  <c r="AG109" i="40" s="1"/>
  <c r="AG107" i="47"/>
  <c r="AG106" i="47" s="1"/>
  <c r="AG109" i="47" s="1"/>
  <c r="AG107" i="46"/>
  <c r="AG106" i="46" s="1"/>
  <c r="AG109" i="46" s="1"/>
  <c r="AG107" i="41"/>
  <c r="AG106" i="41" s="1"/>
  <c r="AG109" i="41" s="1"/>
  <c r="AG107" i="1"/>
  <c r="AG107" i="45"/>
  <c r="AG106" i="45" s="1"/>
  <c r="AG109" i="45" s="1"/>
  <c r="AG107" i="43"/>
  <c r="AG106" i="43" s="1"/>
  <c r="AG109" i="43" s="1"/>
  <c r="AG107" i="49"/>
  <c r="AG106" i="49" s="1"/>
  <c r="AG109" i="49" s="1"/>
  <c r="AG8" i="55"/>
  <c r="AG107" i="48"/>
  <c r="AG106" i="48" s="1"/>
  <c r="AG109" i="48" s="1"/>
  <c r="AG107" i="32"/>
  <c r="AG106" i="32" s="1"/>
  <c r="AG109" i="32" s="1"/>
  <c r="AG107" i="44"/>
  <c r="AG106" i="44" s="1"/>
  <c r="AG109" i="44" s="1"/>
  <c r="AF81" i="46"/>
  <c r="AF62" i="46" s="1"/>
  <c r="AF63" i="46" s="1"/>
  <c r="AH75" i="62" s="1"/>
  <c r="AF81" i="41"/>
  <c r="AF62" i="41" s="1"/>
  <c r="AF63" i="41" s="1"/>
  <c r="AH69" i="62" s="1"/>
  <c r="AF81" i="45"/>
  <c r="AF62" i="45" s="1"/>
  <c r="AF63" i="45" s="1"/>
  <c r="AH74" i="62" s="1"/>
  <c r="AF81" i="42"/>
  <c r="AF62" i="42" s="1"/>
  <c r="AF63" i="42" s="1"/>
  <c r="AH70" i="62" s="1"/>
  <c r="AF81" i="49"/>
  <c r="AF62" i="49" s="1"/>
  <c r="AF63" i="49" s="1"/>
  <c r="AH78" i="62" s="1"/>
  <c r="AF81" i="47"/>
  <c r="AF62" i="47" s="1"/>
  <c r="AF63" i="47" s="1"/>
  <c r="AH76" i="62" s="1"/>
  <c r="AF3" i="56"/>
  <c r="AF62" i="59"/>
  <c r="AF81" i="32"/>
  <c r="AF62" i="32" s="1"/>
  <c r="AF63" i="32" s="1"/>
  <c r="AH68" i="62" s="1"/>
  <c r="AF81" i="1"/>
  <c r="AF62" i="1" s="1"/>
  <c r="AF63" i="1" s="1"/>
  <c r="AH67" i="62" s="1"/>
  <c r="AF81" i="43"/>
  <c r="AF62" i="43" s="1"/>
  <c r="AF63" i="43" s="1"/>
  <c r="AH71" i="62" s="1"/>
  <c r="AF81" i="40"/>
  <c r="AF62" i="40" s="1"/>
  <c r="AF63" i="40" s="1"/>
  <c r="AH72" i="62" s="1"/>
  <c r="AF81" i="44"/>
  <c r="AF62" i="44" s="1"/>
  <c r="AF63" i="44" s="1"/>
  <c r="AH73" i="62" s="1"/>
  <c r="AF81" i="48"/>
  <c r="AF62" i="48" s="1"/>
  <c r="AF63" i="48" s="1"/>
  <c r="AH77" i="62" s="1"/>
  <c r="AG72" i="33"/>
  <c r="AH79" i="62" l="1"/>
  <c r="AF155" i="48"/>
  <c r="AF64" i="48"/>
  <c r="AF65" i="48" s="1"/>
  <c r="AF68" i="48" s="1"/>
  <c r="AF64" i="40"/>
  <c r="AF65" i="40" s="1"/>
  <c r="AF68" i="40" s="1"/>
  <c r="AF155" i="40"/>
  <c r="AF155" i="1"/>
  <c r="AF64" i="1"/>
  <c r="AF65" i="1" s="1"/>
  <c r="AF155" i="47"/>
  <c r="AF64" i="47"/>
  <c r="AF65" i="47" s="1"/>
  <c r="AF68" i="47" s="1"/>
  <c r="AF155" i="42"/>
  <c r="AF64" i="42"/>
  <c r="AF65" i="42" s="1"/>
  <c r="AF68" i="42" s="1"/>
  <c r="AF155" i="41"/>
  <c r="AF64" i="41"/>
  <c r="AF65" i="41" s="1"/>
  <c r="AF68" i="41" s="1"/>
  <c r="AG64" i="59"/>
  <c r="AF155" i="44"/>
  <c r="AF64" i="44"/>
  <c r="AF65" i="44" s="1"/>
  <c r="AF68" i="44" s="1"/>
  <c r="AF155" i="43"/>
  <c r="AF64" i="43"/>
  <c r="AF65" i="43" s="1"/>
  <c r="AF68" i="43" s="1"/>
  <c r="AF155" i="32"/>
  <c r="AF64" i="32"/>
  <c r="AF65" i="32" s="1"/>
  <c r="AF68" i="32" s="1"/>
  <c r="AF37" i="56"/>
  <c r="AF38" i="56" s="1"/>
  <c r="AF47" i="56"/>
  <c r="AF55" i="56"/>
  <c r="AF56" i="56" s="1"/>
  <c r="AF52" i="56" s="1"/>
  <c r="AF42" i="56"/>
  <c r="AF43" i="56" s="1"/>
  <c r="AG41" i="56" s="1"/>
  <c r="AF64" i="49"/>
  <c r="AF65" i="49" s="1"/>
  <c r="AF68" i="49" s="1"/>
  <c r="AF155" i="49"/>
  <c r="AF64" i="45"/>
  <c r="AF65" i="45" s="1"/>
  <c r="AF68" i="45" s="1"/>
  <c r="AF155" i="45"/>
  <c r="AF64" i="46"/>
  <c r="AF65" i="46" s="1"/>
  <c r="AF68" i="46" s="1"/>
  <c r="AF155" i="46"/>
  <c r="AG90" i="33"/>
  <c r="AG83" i="33"/>
  <c r="AG97" i="33"/>
  <c r="AG106" i="1"/>
  <c r="AG96" i="33" l="1"/>
  <c r="AG104" i="33" s="1"/>
  <c r="AG109" i="1"/>
  <c r="AF49" i="56"/>
  <c r="AG46" i="56"/>
  <c r="AF73" i="32"/>
  <c r="AG74" i="32" s="1"/>
  <c r="AF139" i="32"/>
  <c r="AF139" i="43"/>
  <c r="AF73" i="43"/>
  <c r="AG74" i="43" s="1"/>
  <c r="AF73" i="44"/>
  <c r="AG74" i="44" s="1"/>
  <c r="AF139" i="44"/>
  <c r="AF139" i="40"/>
  <c r="AF73" i="40"/>
  <c r="AG74" i="40" s="1"/>
  <c r="AF139" i="46"/>
  <c r="AF73" i="46"/>
  <c r="AG74" i="46" s="1"/>
  <c r="AF73" i="45"/>
  <c r="AG74" i="45" s="1"/>
  <c r="AF139" i="45"/>
  <c r="AF139" i="49"/>
  <c r="AF73" i="49"/>
  <c r="AG74" i="49" s="1"/>
  <c r="AF59" i="56"/>
  <c r="AF60" i="56"/>
  <c r="AF133" i="33" s="1"/>
  <c r="AF139" i="41"/>
  <c r="AF73" i="41"/>
  <c r="AG74" i="41" s="1"/>
  <c r="AF73" i="42"/>
  <c r="AG74" i="42" s="1"/>
  <c r="AF139" i="42"/>
  <c r="AF73" i="47"/>
  <c r="AG74" i="47" s="1"/>
  <c r="AF139" i="47"/>
  <c r="AF68" i="1"/>
  <c r="AF43" i="33"/>
  <c r="AF73" i="48"/>
  <c r="AG74" i="48" s="1"/>
  <c r="AF139" i="48"/>
  <c r="AF84" i="32" l="1"/>
  <c r="AF87" i="32" s="1"/>
  <c r="AF84" i="44"/>
  <c r="AF358" i="33" s="1"/>
  <c r="AF84" i="42"/>
  <c r="AF88" i="42" s="1"/>
  <c r="AF84" i="45"/>
  <c r="AF359" i="33" s="1"/>
  <c r="AF84" i="48"/>
  <c r="AF362" i="33" s="1"/>
  <c r="AF84" i="47"/>
  <c r="AF87" i="47" s="1"/>
  <c r="AF84" i="41"/>
  <c r="AF354" i="33" s="1"/>
  <c r="AF38" i="33"/>
  <c r="AF42" i="33"/>
  <c r="AF40" i="33"/>
  <c r="AF44" i="33"/>
  <c r="AG285" i="51"/>
  <c r="AG61" i="47"/>
  <c r="CX58" i="57" s="1"/>
  <c r="AG85" i="47"/>
  <c r="AF132" i="33"/>
  <c r="AF75" i="59" s="1"/>
  <c r="AF61" i="56"/>
  <c r="AG287" i="51"/>
  <c r="AG85" i="49"/>
  <c r="AG61" i="49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 i="44"/>
  <c r="CX55" i="57" s="1"/>
  <c r="AG282" i="51"/>
  <c r="AG61" i="43"/>
  <c r="CX53" i="57" s="1"/>
  <c r="AG85" i="43"/>
  <c r="AG280" i="51"/>
  <c r="AG277" i="51"/>
  <c r="AG61" i="32"/>
  <c r="CX50" i="57" s="1"/>
  <c r="AG85" i="32"/>
  <c r="AF48" i="56"/>
  <c r="AG61" i="48"/>
  <c r="CX59" i="57" s="1"/>
  <c r="AG85" i="48"/>
  <c r="AG286" i="51"/>
  <c r="AF73" i="1"/>
  <c r="AG74" i="1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47" i="59" l="1"/>
  <c r="AH53" i="62"/>
  <c r="AF361" i="33"/>
  <c r="AF353" i="33"/>
  <c r="AF87" i="44"/>
  <c r="AF88" i="32"/>
  <c r="AF132" i="32" s="1"/>
  <c r="AF133" i="32" s="1"/>
  <c r="AF134" i="32" s="1"/>
  <c r="AE79" i="32" s="1"/>
  <c r="AF148" i="32" s="1"/>
  <c r="AF324" i="33" s="1"/>
  <c r="AF337" i="33" s="1"/>
  <c r="AF88" i="44"/>
  <c r="AF401" i="33" s="1"/>
  <c r="AF355" i="33"/>
  <c r="AF87" i="45"/>
  <c r="AF88" i="45"/>
  <c r="AF130" i="45" s="1"/>
  <c r="AF87" i="42"/>
  <c r="AF88" i="47"/>
  <c r="AF213" i="51" s="1"/>
  <c r="AF229" i="51" s="1"/>
  <c r="AF88" i="48"/>
  <c r="AF130" i="48" s="1"/>
  <c r="AF84" i="1"/>
  <c r="AF87" i="1" s="1"/>
  <c r="AF87" i="48"/>
  <c r="AF87" i="41"/>
  <c r="AF88" i="41"/>
  <c r="AF206" i="51" s="1"/>
  <c r="AF222" i="51" s="1"/>
  <c r="AF357" i="33"/>
  <c r="AF88" i="40"/>
  <c r="AF87" i="40"/>
  <c r="AF88" i="49"/>
  <c r="AF363" i="33"/>
  <c r="AF87" i="49"/>
  <c r="AG78" i="41"/>
  <c r="AG112" i="41"/>
  <c r="AG77" i="41"/>
  <c r="AG128" i="41"/>
  <c r="AG128" i="42"/>
  <c r="AG77" i="42"/>
  <c r="AG78" i="42"/>
  <c r="AG112" i="42"/>
  <c r="AF132" i="42"/>
  <c r="AF133" i="42" s="1"/>
  <c r="AF134" i="42" s="1"/>
  <c r="AE79" i="42" s="1"/>
  <c r="AF148" i="42" s="1"/>
  <c r="AF326" i="33" s="1"/>
  <c r="AF339" i="33" s="1"/>
  <c r="AF90" i="42"/>
  <c r="AF207" i="51"/>
  <c r="AF223" i="51" s="1"/>
  <c r="AE129" i="42"/>
  <c r="AE131" i="42" s="1"/>
  <c r="AE140" i="42" s="1"/>
  <c r="B145" i="42" s="1"/>
  <c r="AF130" i="42"/>
  <c r="AF398" i="33"/>
  <c r="AG77" i="48"/>
  <c r="AG78" i="48"/>
  <c r="AG112" i="48"/>
  <c r="AG128" i="48"/>
  <c r="AG78" i="43"/>
  <c r="AG77" i="43"/>
  <c r="AG128" i="43"/>
  <c r="AG112" i="43"/>
  <c r="AG78" i="44"/>
  <c r="AG128" i="44"/>
  <c r="AG112" i="44"/>
  <c r="AG77" i="44"/>
  <c r="AG112" i="40"/>
  <c r="AG78" i="40"/>
  <c r="AG128" i="40"/>
  <c r="AG77" i="40"/>
  <c r="AG78" i="46"/>
  <c r="AG77" i="46"/>
  <c r="AG128" i="46"/>
  <c r="AG112" i="46"/>
  <c r="AF134" i="33"/>
  <c r="AF76" i="59" s="1"/>
  <c r="AF62" i="56"/>
  <c r="AF135" i="33" s="1"/>
  <c r="AG128" i="47"/>
  <c r="AG78" i="47"/>
  <c r="AG112" i="47"/>
  <c r="AG77" i="47"/>
  <c r="AF88" i="43"/>
  <c r="AF356" i="33"/>
  <c r="AF87" i="43"/>
  <c r="AF360" i="33"/>
  <c r="AF87" i="46"/>
  <c r="AF88" i="46"/>
  <c r="AG61" i="1"/>
  <c r="CX49" i="57" s="1"/>
  <c r="CX61" i="57" s="1"/>
  <c r="AG276" i="51"/>
  <c r="AG85" i="1"/>
  <c r="AG49" i="33" s="1"/>
  <c r="AG51" i="59" s="1"/>
  <c r="AG78" i="32"/>
  <c r="AG77" i="32"/>
  <c r="AG128" i="32"/>
  <c r="AG112" i="32"/>
  <c r="AG78" i="45"/>
  <c r="AG112" i="45"/>
  <c r="AG77" i="45"/>
  <c r="AG128" i="45"/>
  <c r="AG128" i="49"/>
  <c r="AG77" i="49"/>
  <c r="AG112" i="49"/>
  <c r="AG78" i="49"/>
  <c r="AF352" i="33" l="1"/>
  <c r="AF364" i="33" s="1"/>
  <c r="AF210" i="51"/>
  <c r="AF226" i="51" s="1"/>
  <c r="AF130" i="32"/>
  <c r="AF205" i="51"/>
  <c r="AF221" i="51" s="1"/>
  <c r="AF396" i="33"/>
  <c r="AF90" i="32"/>
  <c r="AF93" i="32" s="1"/>
  <c r="AF94" i="32" s="1"/>
  <c r="AH39" i="62" s="1"/>
  <c r="AE129" i="32"/>
  <c r="AE131" i="32" s="1"/>
  <c r="AE140" i="32" s="1"/>
  <c r="B145" i="32" s="1"/>
  <c r="AE129" i="44"/>
  <c r="AE131" i="44" s="1"/>
  <c r="AE140" i="44" s="1"/>
  <c r="B145" i="44" s="1"/>
  <c r="AF130" i="44"/>
  <c r="AF132" i="44"/>
  <c r="AF133" i="44" s="1"/>
  <c r="AF134" i="44" s="1"/>
  <c r="AE79" i="44" s="1"/>
  <c r="AF148" i="44" s="1"/>
  <c r="AF329" i="33" s="1"/>
  <c r="AF342" i="33" s="1"/>
  <c r="AF90" i="44"/>
  <c r="AF91" i="44" s="1"/>
  <c r="AF130" i="47"/>
  <c r="AE129" i="45"/>
  <c r="AE131" i="45" s="1"/>
  <c r="AE140" i="45" s="1"/>
  <c r="B145" i="45" s="1"/>
  <c r="AF211" i="51"/>
  <c r="AF227" i="51" s="1"/>
  <c r="AF90" i="45"/>
  <c r="AF91" i="45" s="1"/>
  <c r="AE129" i="47"/>
  <c r="AE131" i="47" s="1"/>
  <c r="AE140" i="47" s="1"/>
  <c r="B145" i="47" s="1"/>
  <c r="AF90" i="47"/>
  <c r="AF91" i="47" s="1"/>
  <c r="AF402" i="33"/>
  <c r="AF132" i="45"/>
  <c r="AF133" i="45" s="1"/>
  <c r="AF134" i="45" s="1"/>
  <c r="AE79" i="45" s="1"/>
  <c r="AF148" i="45" s="1"/>
  <c r="AF330" i="33" s="1"/>
  <c r="AF343" i="33" s="1"/>
  <c r="AF404" i="33"/>
  <c r="AF132" i="47"/>
  <c r="AF133" i="47" s="1"/>
  <c r="AF134" i="47" s="1"/>
  <c r="AE79" i="47" s="1"/>
  <c r="AF148" i="47" s="1"/>
  <c r="AF332" i="33" s="1"/>
  <c r="AF345" i="33" s="1"/>
  <c r="AF88" i="1"/>
  <c r="AF132" i="1" s="1"/>
  <c r="AF133" i="1" s="1"/>
  <c r="AF134" i="1" s="1"/>
  <c r="AF90" i="41"/>
  <c r="AF91" i="41" s="1"/>
  <c r="AF90" i="48"/>
  <c r="AF91" i="48" s="1"/>
  <c r="AF405" i="33"/>
  <c r="AE129" i="48"/>
  <c r="AE131" i="48" s="1"/>
  <c r="AE140" i="48" s="1"/>
  <c r="B145" i="48" s="1"/>
  <c r="AE129" i="41"/>
  <c r="AE131" i="41" s="1"/>
  <c r="AE140" i="41" s="1"/>
  <c r="B145" i="41" s="1"/>
  <c r="AF397" i="33"/>
  <c r="AF214" i="51"/>
  <c r="AF230" i="51" s="1"/>
  <c r="AF132" i="48"/>
  <c r="AF133" i="48" s="1"/>
  <c r="AF134" i="48" s="1"/>
  <c r="AE79" i="48" s="1"/>
  <c r="AF148" i="48" s="1"/>
  <c r="AF333" i="33" s="1"/>
  <c r="AF346" i="33" s="1"/>
  <c r="AF48" i="33"/>
  <c r="AF52" i="33" s="1"/>
  <c r="AF53" i="59" s="1"/>
  <c r="AF130" i="41"/>
  <c r="AF132" i="41"/>
  <c r="AF133" i="41" s="1"/>
  <c r="AF134" i="41" s="1"/>
  <c r="AE79" i="41" s="1"/>
  <c r="AF148" i="41" s="1"/>
  <c r="AF325" i="33" s="1"/>
  <c r="AF338" i="33" s="1"/>
  <c r="AG119" i="32"/>
  <c r="AG114" i="32"/>
  <c r="AG103" i="32" s="1"/>
  <c r="AI9" i="62" s="1"/>
  <c r="AG77" i="1"/>
  <c r="AG39" i="33"/>
  <c r="AI62" i="62" s="1"/>
  <c r="AG112" i="1"/>
  <c r="AG78" i="1"/>
  <c r="AG128" i="1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399" i="33"/>
  <c r="AF90" i="43"/>
  <c r="AF130" i="43"/>
  <c r="AF208" i="51"/>
  <c r="AF224" i="51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 i="46"/>
  <c r="AG103" i="46" s="1"/>
  <c r="AI16" i="62" s="1"/>
  <c r="AG114" i="43"/>
  <c r="AG103" i="43" s="1"/>
  <c r="AI12" i="62" s="1"/>
  <c r="AG119" i="43"/>
  <c r="AG119" i="48"/>
  <c r="AG114" i="48"/>
  <c r="AG103" i="48" s="1"/>
  <c r="AI18" i="62" s="1"/>
  <c r="AG114" i="42"/>
  <c r="AG103" i="42" s="1"/>
  <c r="AI11" i="62" s="1"/>
  <c r="AG119" i="42"/>
  <c r="AG119" i="49"/>
  <c r="AG114" i="49"/>
  <c r="AG103" i="49" s="1"/>
  <c r="AI19" i="62" s="1"/>
  <c r="AG119" i="45"/>
  <c r="AG114" i="45"/>
  <c r="AG103" i="45" s="1"/>
  <c r="AI15" i="62" s="1"/>
  <c r="AG288" i="51"/>
  <c r="AG290" i="51" s="1"/>
  <c r="AE129" i="46"/>
  <c r="AE131" i="46" s="1"/>
  <c r="AE140" i="46" s="1"/>
  <c r="B145" i="46" s="1"/>
  <c r="AF212" i="51"/>
  <c r="AF228" i="51" s="1"/>
  <c r="AF130" i="46"/>
  <c r="AF403" i="33"/>
  <c r="AF132" i="46"/>
  <c r="AF133" i="46" s="1"/>
  <c r="AF134" i="46" s="1"/>
  <c r="AE79" i="46" s="1"/>
  <c r="AF148" i="46" s="1"/>
  <c r="AF331" i="33" s="1"/>
  <c r="AF344" i="33" s="1"/>
  <c r="AF90" i="46"/>
  <c r="AG114" i="47"/>
  <c r="AG103" i="47" s="1"/>
  <c r="AI17" i="62" s="1"/>
  <c r="AG119" i="47"/>
  <c r="AG119" i="40"/>
  <c r="AG114" i="40"/>
  <c r="AG103" i="40" s="1"/>
  <c r="AI13" i="62" s="1"/>
  <c r="AG119" i="44"/>
  <c r="AG114" i="44"/>
  <c r="AG103" i="44" s="1"/>
  <c r="AI14" i="62" s="1"/>
  <c r="AF93" i="42"/>
  <c r="AF94" i="42" s="1"/>
  <c r="AH41" i="62" s="1"/>
  <c r="AF91" i="42"/>
  <c r="AG114" i="41"/>
  <c r="AG103" i="41" s="1"/>
  <c r="AI10" i="62" s="1"/>
  <c r="AG119" i="41"/>
  <c r="AF130" i="49"/>
  <c r="AF90" i="49"/>
  <c r="AF406" i="33"/>
  <c r="AE129" i="49"/>
  <c r="AE131" i="49" s="1"/>
  <c r="AE140" i="49" s="1"/>
  <c r="B145" i="49" s="1"/>
  <c r="AF215" i="51"/>
  <c r="AF231" i="51" s="1"/>
  <c r="AF132" i="49"/>
  <c r="AF133" i="49" s="1"/>
  <c r="AF134" i="49" s="1"/>
  <c r="AE79" i="49" s="1"/>
  <c r="AF148" i="49" s="1"/>
  <c r="AF334" i="33" s="1"/>
  <c r="AF347" i="33" s="1"/>
  <c r="AF400" i="33"/>
  <c r="AF132" i="40"/>
  <c r="AF133" i="40" s="1"/>
  <c r="AF134" i="40" s="1"/>
  <c r="AF90" i="40"/>
  <c r="AF209" i="51"/>
  <c r="AF225" i="51" s="1"/>
  <c r="AF130" i="40"/>
  <c r="AE129" i="40"/>
  <c r="AE131" i="40" s="1"/>
  <c r="AF51" i="33"/>
  <c r="AF52" i="59" s="1"/>
  <c r="AF93" i="41" l="1"/>
  <c r="AF94" i="41" s="1"/>
  <c r="AH40" i="62" s="1"/>
  <c r="AF93" i="45"/>
  <c r="AF94" i="45" s="1"/>
  <c r="AH45" i="62" s="1"/>
  <c r="AF91" i="32"/>
  <c r="AF93" i="47"/>
  <c r="AF94" i="47" s="1"/>
  <c r="AH47" i="62" s="1"/>
  <c r="AF93" i="44"/>
  <c r="AF94" i="44" s="1"/>
  <c r="AH44" i="62" s="1"/>
  <c r="AF130" i="1"/>
  <c r="AF395" i="33"/>
  <c r="AF411" i="33" s="1"/>
  <c r="AF81" i="59" s="1"/>
  <c r="AF90" i="1"/>
  <c r="AF91" i="1" s="1"/>
  <c r="AF93" i="48"/>
  <c r="AF94" i="48" s="1"/>
  <c r="AH48" i="62" s="1"/>
  <c r="AE129" i="1"/>
  <c r="AE137" i="1" s="1"/>
  <c r="AF204" i="51"/>
  <c r="AF220" i="51" s="1"/>
  <c r="AG102" i="45"/>
  <c r="AG102" i="49"/>
  <c r="AG71" i="49" s="1"/>
  <c r="AG70" i="49" s="1"/>
  <c r="AG102" i="42"/>
  <c r="AG102" i="43"/>
  <c r="AG71" i="43" s="1"/>
  <c r="AG70" i="43" s="1"/>
  <c r="AG102" i="47"/>
  <c r="AG71" i="47" s="1"/>
  <c r="AG70" i="47" s="1"/>
  <c r="AG102" i="44"/>
  <c r="AG102" i="40"/>
  <c r="AG71" i="40" s="1"/>
  <c r="AG70" i="40" s="1"/>
  <c r="AG102" i="48"/>
  <c r="AG102" i="46"/>
  <c r="H82" i="27"/>
  <c r="J82" i="27" s="1"/>
  <c r="AG102" i="41"/>
  <c r="AG71" i="41" s="1"/>
  <c r="AG70" i="41" s="1"/>
  <c r="AF369" i="33"/>
  <c r="AF375" i="33" s="1"/>
  <c r="AF53" i="33"/>
  <c r="AF54" i="59" s="1"/>
  <c r="AG102" i="32"/>
  <c r="AF87" i="33"/>
  <c r="AF50" i="59"/>
  <c r="AF91" i="40"/>
  <c r="AF93" i="40"/>
  <c r="AF94" i="40" s="1"/>
  <c r="AH43" i="62" s="1"/>
  <c r="AG121" i="41"/>
  <c r="AG124" i="41"/>
  <c r="AG124" i="44"/>
  <c r="AG121" i="44"/>
  <c r="AG115" i="47"/>
  <c r="AG263" i="33" s="1"/>
  <c r="AE140" i="40"/>
  <c r="AE72" i="59"/>
  <c r="AF71" i="59"/>
  <c r="AE79" i="40"/>
  <c r="AF148" i="40" s="1"/>
  <c r="AF328" i="33" s="1"/>
  <c r="AF341" i="33" s="1"/>
  <c r="AF93" i="49"/>
  <c r="AF94" i="49" s="1"/>
  <c r="AH49" i="62" s="1"/>
  <c r="AF91" i="49"/>
  <c r="AG115" i="41"/>
  <c r="AG256" i="33" s="1"/>
  <c r="AG115" i="40"/>
  <c r="AG259" i="33" s="1"/>
  <c r="AG124" i="40"/>
  <c r="AG121" i="40"/>
  <c r="AG124" i="47"/>
  <c r="AG121" i="47"/>
  <c r="AF91" i="46"/>
  <c r="AF93" i="46"/>
  <c r="AF94" i="46" s="1"/>
  <c r="AH46" i="62" s="1"/>
  <c r="AG121" i="45"/>
  <c r="AG124" i="45"/>
  <c r="AG121" i="48"/>
  <c r="AG124" i="48"/>
  <c r="AG121" i="46"/>
  <c r="AG124" i="46"/>
  <c r="AF91" i="43"/>
  <c r="AF93" i="43"/>
  <c r="AF94" i="43" s="1"/>
  <c r="AH42" i="62" s="1"/>
  <c r="AG114" i="1"/>
  <c r="AG103" i="1" s="1"/>
  <c r="AI8" i="62" s="1"/>
  <c r="AG119" i="1"/>
  <c r="AG124" i="32"/>
  <c r="AG121" i="32"/>
  <c r="AG115" i="44"/>
  <c r="AG260" i="33" s="1"/>
  <c r="AG291" i="51"/>
  <c r="AG297" i="51"/>
  <c r="AG293" i="51"/>
  <c r="AG295" i="51"/>
  <c r="AG301" i="51"/>
  <c r="AG292" i="51"/>
  <c r="AG296" i="51"/>
  <c r="AG298" i="51"/>
  <c r="AG299" i="51"/>
  <c r="AG300" i="51"/>
  <c r="AG294" i="51"/>
  <c r="AG115" i="45"/>
  <c r="AG261" i="33" s="1"/>
  <c r="AG115" i="49"/>
  <c r="AG265" i="33" s="1"/>
  <c r="AG124" i="49"/>
  <c r="AG121" i="49"/>
  <c r="AG121" i="42"/>
  <c r="AG124" i="42"/>
  <c r="AG115" i="42"/>
  <c r="AG257" i="33" s="1"/>
  <c r="AF69" i="59"/>
  <c r="AE79" i="1"/>
  <c r="AF148" i="1" s="1"/>
  <c r="AF323" i="33" s="1"/>
  <c r="AF136" i="1"/>
  <c r="AG115" i="48"/>
  <c r="AG264" i="33" s="1"/>
  <c r="AG124" i="43"/>
  <c r="AG121" i="43"/>
  <c r="AG115" i="43"/>
  <c r="AG258" i="33" s="1"/>
  <c r="AG115" i="46"/>
  <c r="AG262" i="33" s="1"/>
  <c r="AG115" i="32"/>
  <c r="AG255" i="33" s="1"/>
  <c r="AF408" i="33" l="1"/>
  <c r="AF78" i="59" s="1"/>
  <c r="AF93" i="1"/>
  <c r="AF94" i="1" s="1"/>
  <c r="AH38" i="62" s="1"/>
  <c r="AH50" i="62" s="1"/>
  <c r="AF409" i="33"/>
  <c r="AF79" i="59" s="1"/>
  <c r="AF410" i="33"/>
  <c r="AF80" i="59" s="1"/>
  <c r="AE131" i="1"/>
  <c r="AE140" i="1" s="1"/>
  <c r="AG102" i="1"/>
  <c r="AG305" i="51"/>
  <c r="AG309" i="51" s="1"/>
  <c r="AG101" i="48"/>
  <c r="AG219" i="33" s="1"/>
  <c r="AG66" i="48"/>
  <c r="AG67" i="48" s="1"/>
  <c r="AG116" i="48"/>
  <c r="AG86" i="42"/>
  <c r="AG158" i="33"/>
  <c r="AG242" i="33" s="1"/>
  <c r="AG66" i="32"/>
  <c r="AG67" i="32" s="1"/>
  <c r="AG101" i="32"/>
  <c r="AG210" i="33" s="1"/>
  <c r="AG116" i="32"/>
  <c r="AG101" i="46"/>
  <c r="AG217" i="33" s="1"/>
  <c r="AG66" i="46"/>
  <c r="AG67" i="46" s="1"/>
  <c r="AG116" i="46"/>
  <c r="AG66" i="43"/>
  <c r="AG67" i="43" s="1"/>
  <c r="AG101" i="43"/>
  <c r="AG213" i="33" s="1"/>
  <c r="AG116" i="43"/>
  <c r="AG159" i="33"/>
  <c r="AG243" i="33" s="1"/>
  <c r="AG86" i="43"/>
  <c r="AF336" i="33"/>
  <c r="AF366" i="33"/>
  <c r="AG101" i="42"/>
  <c r="AG212" i="33" s="1"/>
  <c r="AG66" i="42"/>
  <c r="AG67" i="42" s="1"/>
  <c r="AG116" i="42"/>
  <c r="AG101" i="49"/>
  <c r="AG220" i="33" s="1"/>
  <c r="AG66" i="49"/>
  <c r="AG67" i="49" s="1"/>
  <c r="AG116" i="49"/>
  <c r="AG101" i="45"/>
  <c r="AG216" i="33" s="1"/>
  <c r="AG66" i="45"/>
  <c r="AG67" i="45" s="1"/>
  <c r="AG116" i="45"/>
  <c r="AG86" i="32"/>
  <c r="AG156" i="33"/>
  <c r="AG240" i="33" s="1"/>
  <c r="AG121" i="1"/>
  <c r="AG124" i="33" s="1"/>
  <c r="AG101" i="33" s="1"/>
  <c r="AG124" i="1"/>
  <c r="AG155" i="33" s="1"/>
  <c r="AG163" i="33"/>
  <c r="AG247" i="33" s="1"/>
  <c r="AG86" i="46"/>
  <c r="AG86" i="48"/>
  <c r="AG165" i="33"/>
  <c r="AG249" i="33" s="1"/>
  <c r="AG160" i="33"/>
  <c r="AG244" i="33" s="1"/>
  <c r="AG86" i="40"/>
  <c r="B145" i="40"/>
  <c r="AG71" i="42"/>
  <c r="AG70" i="42" s="1"/>
  <c r="AG71" i="45"/>
  <c r="AG70" i="45" s="1"/>
  <c r="AG304" i="51"/>
  <c r="AG166" i="33"/>
  <c r="AG250" i="33" s="1"/>
  <c r="AG86" i="49"/>
  <c r="AG101" i="44"/>
  <c r="AG215" i="33" s="1"/>
  <c r="AG66" i="44"/>
  <c r="AG67" i="44" s="1"/>
  <c r="AG116" i="44"/>
  <c r="AG115" i="1"/>
  <c r="AG254" i="33" s="1"/>
  <c r="AG86" i="45"/>
  <c r="AG162" i="33"/>
  <c r="AG246" i="33" s="1"/>
  <c r="AG86" i="47"/>
  <c r="AG164" i="33"/>
  <c r="AG248" i="33" s="1"/>
  <c r="AG101" i="40"/>
  <c r="AG214" i="33" s="1"/>
  <c r="AG66" i="40"/>
  <c r="AG67" i="40" s="1"/>
  <c r="AG116" i="40"/>
  <c r="AG66" i="41"/>
  <c r="AG67" i="41" s="1"/>
  <c r="AG101" i="41"/>
  <c r="AG211" i="33" s="1"/>
  <c r="AG116" i="41"/>
  <c r="AG101" i="47"/>
  <c r="AG218" i="33" s="1"/>
  <c r="AG66" i="47"/>
  <c r="AG67" i="47" s="1"/>
  <c r="AG116" i="47"/>
  <c r="AG86" i="44"/>
  <c r="AG161" i="33"/>
  <c r="AG245" i="33" s="1"/>
  <c r="AG86" i="41"/>
  <c r="AG157" i="33"/>
  <c r="AG241" i="33" s="1"/>
  <c r="AG71" i="32"/>
  <c r="AG70" i="32" s="1"/>
  <c r="AG71" i="46"/>
  <c r="AG70" i="46" s="1"/>
  <c r="AG71" i="48"/>
  <c r="AG70" i="48" s="1"/>
  <c r="AG71" i="44"/>
  <c r="AG70" i="44" s="1"/>
  <c r="AG227" i="33" l="1"/>
  <c r="AE70" i="59"/>
  <c r="AG230" i="33"/>
  <c r="AG229" i="33"/>
  <c r="AG306" i="51"/>
  <c r="AG308" i="51"/>
  <c r="AG310" i="51" s="1"/>
  <c r="AG86" i="1"/>
  <c r="B145" i="1"/>
  <c r="AG233" i="33"/>
  <c r="AG226" i="33"/>
  <c r="AG231" i="33"/>
  <c r="AG228" i="33"/>
  <c r="AG232" i="33"/>
  <c r="AG225" i="33"/>
  <c r="AG234" i="33"/>
  <c r="AG66" i="1"/>
  <c r="AG67" i="1" s="1"/>
  <c r="AG45" i="33" s="1"/>
  <c r="AG101" i="1"/>
  <c r="AG209" i="33" s="1"/>
  <c r="AG224" i="33" s="1"/>
  <c r="AG116" i="1"/>
  <c r="AE9" i="59"/>
  <c r="AF376" i="33"/>
  <c r="AG71" i="1"/>
  <c r="AG235" i="33"/>
  <c r="AG48" i="59" l="1"/>
  <c r="AG56" i="33"/>
  <c r="AG70" i="1"/>
  <c r="AG5" i="59" s="1"/>
  <c r="AG167" i="33"/>
  <c r="AG184" i="33"/>
  <c r="AG113" i="33" s="1"/>
  <c r="AG239" i="33"/>
  <c r="AG251" i="33" s="1"/>
  <c r="AG236" i="33"/>
  <c r="AG349" i="51"/>
  <c r="AG345" i="51"/>
  <c r="AG346" i="51"/>
  <c r="AG354" i="51"/>
  <c r="AG348" i="51"/>
  <c r="AG355" i="51"/>
  <c r="AG344" i="51"/>
  <c r="AG351" i="51"/>
  <c r="AG353" i="51"/>
  <c r="AG352" i="51"/>
  <c r="AG350" i="51"/>
  <c r="AG347" i="51"/>
  <c r="AG119" i="33" l="1"/>
  <c r="AG56" i="59"/>
  <c r="AG57" i="33"/>
  <c r="AG57" i="59" s="1"/>
  <c r="AG64" i="33"/>
  <c r="AG185" i="33"/>
  <c r="AG114" i="33" s="1"/>
  <c r="AG186" i="33"/>
  <c r="AG55" i="59"/>
  <c r="AG55" i="33"/>
  <c r="AH59" i="33"/>
  <c r="AG65" i="33" l="1"/>
  <c r="AH84" i="33" s="1"/>
  <c r="AG61" i="59"/>
  <c r="AI61" i="33"/>
  <c r="AH60" i="33"/>
  <c r="AG71" i="33"/>
  <c r="AH58" i="59" l="1"/>
  <c r="AH4" i="56"/>
  <c r="AH91" i="33"/>
  <c r="AH9" i="55"/>
  <c r="AG63" i="59"/>
  <c r="AG70" i="33"/>
  <c r="AI56" i="62" s="1"/>
  <c r="AI59" i="59"/>
  <c r="AJ62" i="33"/>
  <c r="AJ60" i="59" s="1"/>
  <c r="AG3" i="56" l="1"/>
  <c r="AG81" i="47"/>
  <c r="AG62" i="47" s="1"/>
  <c r="AG63" i="47" s="1"/>
  <c r="AI76" i="62" s="1"/>
  <c r="AG81" i="44"/>
  <c r="AG62" i="44" s="1"/>
  <c r="AG63" i="44" s="1"/>
  <c r="AI73" i="62" s="1"/>
  <c r="AG81" i="1"/>
  <c r="AG62" i="1" s="1"/>
  <c r="AG63" i="1" s="1"/>
  <c r="AI67" i="62" s="1"/>
  <c r="AG81" i="46"/>
  <c r="AG62" i="46" s="1"/>
  <c r="AG63" i="46" s="1"/>
  <c r="AI75" i="62" s="1"/>
  <c r="AG81" i="49"/>
  <c r="AG62" i="49" s="1"/>
  <c r="AG63" i="49" s="1"/>
  <c r="AI78" i="62" s="1"/>
  <c r="AG81" i="43"/>
  <c r="AG62" i="43" s="1"/>
  <c r="AG63" i="43" s="1"/>
  <c r="AI71" i="62" s="1"/>
  <c r="AG81" i="48"/>
  <c r="AG62" i="48" s="1"/>
  <c r="AG63" i="48" s="1"/>
  <c r="AI77" i="62" s="1"/>
  <c r="AG81" i="40"/>
  <c r="AG62" i="40" s="1"/>
  <c r="AG63" i="40" s="1"/>
  <c r="AI72" i="62" s="1"/>
  <c r="AG62" i="59"/>
  <c r="AG81" i="41"/>
  <c r="AG62" i="41" s="1"/>
  <c r="AG63" i="41" s="1"/>
  <c r="AI69" i="62" s="1"/>
  <c r="AG81" i="32"/>
  <c r="AG62" i="32" s="1"/>
  <c r="AG63" i="32" s="1"/>
  <c r="AI68" i="62" s="1"/>
  <c r="AG81" i="45"/>
  <c r="AG62" i="45" s="1"/>
  <c r="AG63" i="45" s="1"/>
  <c r="AI74" i="62" s="1"/>
  <c r="AG81" i="42"/>
  <c r="AG62" i="42" s="1"/>
  <c r="AG63" i="42" s="1"/>
  <c r="AI70" i="62" s="1"/>
  <c r="AH72" i="33"/>
  <c r="AH107" i="46"/>
  <c r="AH106" i="46" s="1"/>
  <c r="AH109" i="46" s="1"/>
  <c r="AH107" i="42"/>
  <c r="AH106" i="42" s="1"/>
  <c r="AH109" i="42" s="1"/>
  <c r="AH107" i="32"/>
  <c r="AH106" i="32" s="1"/>
  <c r="AH109" i="32" s="1"/>
  <c r="AH107" i="41"/>
  <c r="AH106" i="41" s="1"/>
  <c r="AH109" i="41" s="1"/>
  <c r="AH107" i="40"/>
  <c r="AH106" i="40" s="1"/>
  <c r="AH109" i="40" s="1"/>
  <c r="AH8" i="55"/>
  <c r="AH107" i="49"/>
  <c r="AH106" i="49" s="1"/>
  <c r="AH109" i="49" s="1"/>
  <c r="AH107" i="43"/>
  <c r="AH106" i="43" s="1"/>
  <c r="AH109" i="43" s="1"/>
  <c r="AH107" i="47"/>
  <c r="AH106" i="47" s="1"/>
  <c r="AH109" i="47" s="1"/>
  <c r="AH107" i="45"/>
  <c r="AH106" i="45" s="1"/>
  <c r="AH109" i="45" s="1"/>
  <c r="AH107" i="48"/>
  <c r="AH106" i="48" s="1"/>
  <c r="AH109" i="48" s="1"/>
  <c r="AH107" i="1"/>
  <c r="AH107" i="44"/>
  <c r="AH106" i="44" s="1"/>
  <c r="AH109" i="44" s="1"/>
  <c r="AI79" i="62" l="1"/>
  <c r="AH106" i="1"/>
  <c r="AH97" i="33"/>
  <c r="AH83" i="33"/>
  <c r="AH90" i="33"/>
  <c r="AH64" i="59"/>
  <c r="AG155" i="45"/>
  <c r="AG64" i="45"/>
  <c r="AG65" i="45" s="1"/>
  <c r="AG68" i="45" s="1"/>
  <c r="AG155" i="41"/>
  <c r="AG64" i="41"/>
  <c r="AG65" i="41" s="1"/>
  <c r="AG68" i="41" s="1"/>
  <c r="AG64" i="40"/>
  <c r="AG65" i="40" s="1"/>
  <c r="AG68" i="40" s="1"/>
  <c r="AG155" i="40"/>
  <c r="AG64" i="43"/>
  <c r="AG65" i="43" s="1"/>
  <c r="AG68" i="43" s="1"/>
  <c r="AG155" i="43"/>
  <c r="AG64" i="46"/>
  <c r="AG65" i="46" s="1"/>
  <c r="AG68" i="46" s="1"/>
  <c r="AG155" i="46"/>
  <c r="AG64" i="44"/>
  <c r="AG65" i="44" s="1"/>
  <c r="AG68" i="44" s="1"/>
  <c r="AG155" i="44"/>
  <c r="AG55" i="56"/>
  <c r="AG56" i="56" s="1"/>
  <c r="AG52" i="56" s="1"/>
  <c r="AG47" i="56"/>
  <c r="AG37" i="56"/>
  <c r="AG38" i="56" s="1"/>
  <c r="AG42" i="56"/>
  <c r="AG43" i="56" s="1"/>
  <c r="AH41" i="56" s="1"/>
  <c r="AG64" i="42"/>
  <c r="AG65" i="42" s="1"/>
  <c r="AG68" i="42" s="1"/>
  <c r="AG155" i="42"/>
  <c r="AG155" i="32"/>
  <c r="AG64" i="32"/>
  <c r="AG65" i="32" s="1"/>
  <c r="AG68" i="32" s="1"/>
  <c r="AG64" i="48"/>
  <c r="AG65" i="48" s="1"/>
  <c r="AG68" i="48" s="1"/>
  <c r="AG155" i="48"/>
  <c r="AG64" i="49"/>
  <c r="AG65" i="49" s="1"/>
  <c r="AG68" i="49" s="1"/>
  <c r="AG155" i="49"/>
  <c r="AG155" i="1"/>
  <c r="AG64" i="1"/>
  <c r="AG65" i="1" s="1"/>
  <c r="AG64" i="47"/>
  <c r="AG65" i="47" s="1"/>
  <c r="AG68" i="47" s="1"/>
  <c r="AG155" i="47"/>
  <c r="AG73" i="47" l="1"/>
  <c r="AH74" i="47" s="1"/>
  <c r="AG139" i="47"/>
  <c r="AG139" i="49"/>
  <c r="AG73" i="49"/>
  <c r="AH74" i="49" s="1"/>
  <c r="AG73" i="48"/>
  <c r="AH74" i="48" s="1"/>
  <c r="AG139" i="48"/>
  <c r="AG73" i="42"/>
  <c r="AH74" i="42" s="1"/>
  <c r="AG139" i="42"/>
  <c r="AG59" i="56"/>
  <c r="AG60" i="56"/>
  <c r="AG133" i="33" s="1"/>
  <c r="AG73" i="44"/>
  <c r="AH74" i="44" s="1"/>
  <c r="AG139" i="44"/>
  <c r="AG139" i="46"/>
  <c r="AG73" i="46"/>
  <c r="AH74" i="46" s="1"/>
  <c r="AG73" i="43"/>
  <c r="AH74" i="43" s="1"/>
  <c r="AG139" i="43"/>
  <c r="AG73" i="40"/>
  <c r="AH74" i="40" s="1"/>
  <c r="AG139" i="40"/>
  <c r="AH109" i="1"/>
  <c r="AH96" i="33"/>
  <c r="AH104" i="33" s="1"/>
  <c r="AG68" i="1"/>
  <c r="AG43" i="33"/>
  <c r="AG139" i="32"/>
  <c r="AG73" i="32"/>
  <c r="AH74" i="32" s="1"/>
  <c r="AG49" i="56"/>
  <c r="AH46" i="56"/>
  <c r="AG139" i="41"/>
  <c r="AG73" i="41"/>
  <c r="AH74" i="41" s="1"/>
  <c r="AG73" i="45"/>
  <c r="AH74" i="45" s="1"/>
  <c r="AG139" i="45"/>
  <c r="AG84" i="44" l="1"/>
  <c r="AG358" i="33" s="1"/>
  <c r="AG84" i="48"/>
  <c r="AG87" i="48" s="1"/>
  <c r="AG84" i="45"/>
  <c r="AG87" i="45" s="1"/>
  <c r="AG84" i="43"/>
  <c r="AG87" i="43" s="1"/>
  <c r="AG84" i="42"/>
  <c r="AG355" i="33" s="1"/>
  <c r="AG84" i="47"/>
  <c r="AG361" i="33" s="1"/>
  <c r="AG84" i="40"/>
  <c r="AG88" i="40" s="1"/>
  <c r="AG84" i="49"/>
  <c r="AG87" i="49" s="1"/>
  <c r="AG84" i="46"/>
  <c r="AG360" i="33" s="1"/>
  <c r="AG84" i="41"/>
  <c r="AG88" i="41" s="1"/>
  <c r="AH85" i="45"/>
  <c r="AH283" i="51"/>
  <c r="AH61" i="45"/>
  <c r="CY56" i="57" s="1"/>
  <c r="AH61" i="41"/>
  <c r="CY51" i="57" s="1"/>
  <c r="AH85" i="41"/>
  <c r="AH278" i="51"/>
  <c r="AG139" i="1"/>
  <c r="AG73" i="1"/>
  <c r="AH74" i="1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 i="33"/>
  <c r="AG42" i="33"/>
  <c r="AG44" i="33"/>
  <c r="AH281" i="51"/>
  <c r="AH61" i="40"/>
  <c r="CY54" i="57" s="1"/>
  <c r="AH85" i="40"/>
  <c r="AH85" i="42"/>
  <c r="AH279" i="51"/>
  <c r="AH61" i="42"/>
  <c r="CY52" i="57" s="1"/>
  <c r="AG47" i="59" l="1"/>
  <c r="AI53" i="62"/>
  <c r="AG88" i="44"/>
  <c r="AG130" i="44" s="1"/>
  <c r="AG84" i="1"/>
  <c r="AG352" i="33" s="1"/>
  <c r="AG87" i="44"/>
  <c r="AG356" i="33"/>
  <c r="AG359" i="33"/>
  <c r="AG88" i="48"/>
  <c r="AG132" i="48" s="1"/>
  <c r="AG133" i="48" s="1"/>
  <c r="AG134" i="48" s="1"/>
  <c r="AF79" i="48" s="1"/>
  <c r="AG148" i="48" s="1"/>
  <c r="AG362" i="33"/>
  <c r="AG87" i="47"/>
  <c r="AG88" i="43"/>
  <c r="AG130" i="43" s="1"/>
  <c r="AG88" i="45"/>
  <c r="AG130" i="45" s="1"/>
  <c r="AG87" i="42"/>
  <c r="AG88" i="47"/>
  <c r="AG213" i="51" s="1"/>
  <c r="AG229" i="51" s="1"/>
  <c r="AG87" i="46"/>
  <c r="AG87" i="40"/>
  <c r="AG88" i="42"/>
  <c r="AG132" i="42" s="1"/>
  <c r="AG133" i="42" s="1"/>
  <c r="AG134" i="42" s="1"/>
  <c r="AF79" i="42" s="1"/>
  <c r="AG148" i="42" s="1"/>
  <c r="AG88" i="46"/>
  <c r="AG212" i="51" s="1"/>
  <c r="AG228" i="51" s="1"/>
  <c r="AG357" i="33"/>
  <c r="AG363" i="33"/>
  <c r="AG87" i="41"/>
  <c r="AG88" i="49"/>
  <c r="AF129" i="49" s="1"/>
  <c r="AF131" i="49" s="1"/>
  <c r="AF140" i="49" s="1"/>
  <c r="AG354" i="33"/>
  <c r="AH112" i="42"/>
  <c r="AH78" i="42"/>
  <c r="AH128" i="42"/>
  <c r="AH77" i="42"/>
  <c r="AH128" i="40"/>
  <c r="AH78" i="40"/>
  <c r="AH77" i="40"/>
  <c r="AH112" i="40"/>
  <c r="AG130" i="41"/>
  <c r="AG132" i="41"/>
  <c r="AG133" i="41" s="1"/>
  <c r="AG134" i="41" s="1"/>
  <c r="AF79" i="41" s="1"/>
  <c r="AG148" i="41" s="1"/>
  <c r="AF129" i="41"/>
  <c r="AF131" i="41" s="1"/>
  <c r="AF140" i="41" s="1"/>
  <c r="AG206" i="51"/>
  <c r="AG222" i="51" s="1"/>
  <c r="AG90" i="41"/>
  <c r="AG353" i="33"/>
  <c r="AG88" i="32"/>
  <c r="AG87" i="32"/>
  <c r="AH128" i="49"/>
  <c r="AH78" i="49"/>
  <c r="AH77" i="49"/>
  <c r="AH112" i="49"/>
  <c r="AG62" i="56"/>
  <c r="AG135" i="33" s="1"/>
  <c r="AG134" i="33"/>
  <c r="AG76" i="59" s="1"/>
  <c r="AH112" i="43"/>
  <c r="AH128" i="43"/>
  <c r="AH77" i="43"/>
  <c r="AH78" i="43"/>
  <c r="AH276" i="51"/>
  <c r="AH288" i="51" s="1"/>
  <c r="AH290" i="51" s="1"/>
  <c r="AH85" i="1"/>
  <c r="AH49" i="33" s="1"/>
  <c r="AH51" i="59" s="1"/>
  <c r="AH61" i="1"/>
  <c r="CY49" i="57" s="1"/>
  <c r="CY61" i="57" s="1"/>
  <c r="AH78" i="41"/>
  <c r="AH112" i="41"/>
  <c r="AH77" i="41"/>
  <c r="AH128" i="41"/>
  <c r="AG130" i="40"/>
  <c r="AG209" i="51"/>
  <c r="AG225" i="51" s="1"/>
  <c r="AF129" i="40"/>
  <c r="AF131" i="40" s="1"/>
  <c r="AG132" i="40"/>
  <c r="AG133" i="40" s="1"/>
  <c r="AG134" i="40" s="1"/>
  <c r="AG90" i="40"/>
  <c r="AH112" i="32"/>
  <c r="AH78" i="32"/>
  <c r="AH77" i="32"/>
  <c r="AH128" i="32"/>
  <c r="AH112" i="47"/>
  <c r="AH78" i="47"/>
  <c r="AH128" i="47"/>
  <c r="AH77" i="47"/>
  <c r="AH112" i="48"/>
  <c r="AH128" i="48"/>
  <c r="AH77" i="48"/>
  <c r="AH78" i="48"/>
  <c r="AH77" i="44"/>
  <c r="AH128" i="44"/>
  <c r="AH78" i="44"/>
  <c r="AH112" i="44"/>
  <c r="AH128" i="46"/>
  <c r="AH112" i="46"/>
  <c r="AH77" i="46"/>
  <c r="AH78" i="46"/>
  <c r="AH77" i="45"/>
  <c r="AH78" i="45"/>
  <c r="AH128" i="45"/>
  <c r="AH112" i="45"/>
  <c r="AG48" i="33" l="1"/>
  <c r="AG53" i="33" s="1"/>
  <c r="AG54" i="59" s="1"/>
  <c r="AF129" i="44"/>
  <c r="AF131" i="44" s="1"/>
  <c r="AF140" i="44" s="1"/>
  <c r="AG210" i="51"/>
  <c r="AG226" i="51" s="1"/>
  <c r="AG87" i="1"/>
  <c r="AG51" i="33" s="1"/>
  <c r="AG52" i="59" s="1"/>
  <c r="AG132" i="44"/>
  <c r="AG133" i="44" s="1"/>
  <c r="AG134" i="44" s="1"/>
  <c r="AF79" i="44" s="1"/>
  <c r="AG148" i="44" s="1"/>
  <c r="AG90" i="44"/>
  <c r="AG91" i="44" s="1"/>
  <c r="AG88" i="1"/>
  <c r="AG132" i="1" s="1"/>
  <c r="AG133" i="1" s="1"/>
  <c r="AG134" i="1" s="1"/>
  <c r="AG90" i="43"/>
  <c r="AG93" i="43" s="1"/>
  <c r="AG94" i="43" s="1"/>
  <c r="AI42" i="62" s="1"/>
  <c r="AG132" i="43"/>
  <c r="AG133" i="43" s="1"/>
  <c r="AG134" i="43" s="1"/>
  <c r="AF79" i="43" s="1"/>
  <c r="AG148" i="43" s="1"/>
  <c r="AG90" i="42"/>
  <c r="AG91" i="42" s="1"/>
  <c r="AF129" i="46"/>
  <c r="AF131" i="46" s="1"/>
  <c r="AF140" i="46" s="1"/>
  <c r="AG208" i="51"/>
  <c r="AG224" i="51" s="1"/>
  <c r="AG90" i="48"/>
  <c r="AG93" i="48" s="1"/>
  <c r="AG94" i="48" s="1"/>
  <c r="AI48" i="62" s="1"/>
  <c r="AG90" i="45"/>
  <c r="AG91" i="45" s="1"/>
  <c r="AG214" i="51"/>
  <c r="AG230" i="51" s="1"/>
  <c r="AF129" i="48"/>
  <c r="AF131" i="48" s="1"/>
  <c r="AF140" i="48" s="1"/>
  <c r="AG130" i="48"/>
  <c r="AF129" i="43"/>
  <c r="AF131" i="43" s="1"/>
  <c r="AF140" i="43" s="1"/>
  <c r="AF129" i="45"/>
  <c r="AF131" i="45" s="1"/>
  <c r="AF140" i="45" s="1"/>
  <c r="AF129" i="47"/>
  <c r="AF131" i="47" s="1"/>
  <c r="AF140" i="47" s="1"/>
  <c r="AG211" i="51"/>
  <c r="AG227" i="51" s="1"/>
  <c r="AG130" i="47"/>
  <c r="AG132" i="45"/>
  <c r="AG133" i="45" s="1"/>
  <c r="AG134" i="45" s="1"/>
  <c r="AF79" i="45" s="1"/>
  <c r="AG148" i="45" s="1"/>
  <c r="AG132" i="47"/>
  <c r="AG133" i="47" s="1"/>
  <c r="AG134" i="47" s="1"/>
  <c r="AF79" i="47" s="1"/>
  <c r="AG148" i="47" s="1"/>
  <c r="AG90" i="47"/>
  <c r="AG91" i="47" s="1"/>
  <c r="AG207" i="51"/>
  <c r="AG223" i="51" s="1"/>
  <c r="AF129" i="42"/>
  <c r="AF131" i="42" s="1"/>
  <c r="AF140" i="42" s="1"/>
  <c r="AG130" i="42"/>
  <c r="AG90" i="46"/>
  <c r="AG93" i="46" s="1"/>
  <c r="AG94" i="46" s="1"/>
  <c r="AI46" i="62" s="1"/>
  <c r="AG130" i="46"/>
  <c r="AG132" i="46"/>
  <c r="AG133" i="46" s="1"/>
  <c r="AG134" i="46" s="1"/>
  <c r="AF79" i="46" s="1"/>
  <c r="AG148" i="46" s="1"/>
  <c r="AG215" i="51"/>
  <c r="AG231" i="51" s="1"/>
  <c r="AG90" i="49"/>
  <c r="AG93" i="49" s="1"/>
  <c r="AG94" i="49" s="1"/>
  <c r="AI49" i="62" s="1"/>
  <c r="AH293" i="51"/>
  <c r="AH294" i="51"/>
  <c r="AH291" i="51"/>
  <c r="AH301" i="51"/>
  <c r="AH297" i="51"/>
  <c r="AH300" i="51"/>
  <c r="AG132" i="49"/>
  <c r="AG133" i="49" s="1"/>
  <c r="AG134" i="49" s="1"/>
  <c r="AF79" i="49" s="1"/>
  <c r="AG148" i="49" s="1"/>
  <c r="AG130" i="49"/>
  <c r="AH298" i="51"/>
  <c r="AH295" i="51"/>
  <c r="AH292" i="51"/>
  <c r="AH296" i="51"/>
  <c r="AH299" i="51"/>
  <c r="AH119" i="46"/>
  <c r="AH114" i="46"/>
  <c r="AH103" i="46" s="1"/>
  <c r="AJ16" i="62" s="1"/>
  <c r="AH119" i="44"/>
  <c r="AH114" i="44"/>
  <c r="AH103" i="44" s="1"/>
  <c r="AJ14" i="62" s="1"/>
  <c r="AH114" i="32"/>
  <c r="AH103" i="32" s="1"/>
  <c r="AJ9" i="62" s="1"/>
  <c r="AH119" i="32"/>
  <c r="AG71" i="59"/>
  <c r="AF79" i="40"/>
  <c r="AG148" i="40" s="1"/>
  <c r="AH119" i="43"/>
  <c r="AH114" i="43"/>
  <c r="AH103" i="43" s="1"/>
  <c r="AJ12" i="62" s="1"/>
  <c r="AH114" i="49"/>
  <c r="AH103" i="49" s="1"/>
  <c r="AJ19" i="62" s="1"/>
  <c r="AH119" i="49"/>
  <c r="AH114" i="42"/>
  <c r="AH103" i="42" s="1"/>
  <c r="AJ11" i="62" s="1"/>
  <c r="AH119" i="42"/>
  <c r="AH114" i="45"/>
  <c r="AH103" i="45" s="1"/>
  <c r="AJ15" i="62" s="1"/>
  <c r="AH119" i="45"/>
  <c r="AH114" i="48"/>
  <c r="AH103" i="48" s="1"/>
  <c r="AJ18" i="62" s="1"/>
  <c r="AH119" i="48"/>
  <c r="AH114" i="47"/>
  <c r="AH103" i="47" s="1"/>
  <c r="AJ17" i="62" s="1"/>
  <c r="AH119" i="47"/>
  <c r="AG91" i="40"/>
  <c r="AG93" i="40"/>
  <c r="AG94" i="40" s="1"/>
  <c r="AI43" i="62" s="1"/>
  <c r="AF72" i="59"/>
  <c r="AF140" i="40"/>
  <c r="AH114" i="41"/>
  <c r="AH103" i="41" s="1"/>
  <c r="AJ10" i="62" s="1"/>
  <c r="AH119" i="41"/>
  <c r="AH128" i="1"/>
  <c r="AH77" i="1"/>
  <c r="AH39" i="33"/>
  <c r="AJ62" i="62" s="1"/>
  <c r="AH112" i="1"/>
  <c r="AH78" i="1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i="32" s="1"/>
  <c r="AF140" i="32" s="1"/>
  <c r="AG90" i="32"/>
  <c r="AG205" i="51"/>
  <c r="AG221" i="51" s="1"/>
  <c r="AG132" i="32"/>
  <c r="AG133" i="32" s="1"/>
  <c r="AG134" i="32" s="1"/>
  <c r="AF79" i="32" s="1"/>
  <c r="AG148" i="32" s="1"/>
  <c r="AG130" i="32"/>
  <c r="AG91" i="41"/>
  <c r="AG93" i="41"/>
  <c r="AG94" i="41" s="1"/>
  <c r="AI40" i="62" s="1"/>
  <c r="AH119" i="40"/>
  <c r="AH114" i="40"/>
  <c r="AH103" i="40" s="1"/>
  <c r="AJ13" i="62" s="1"/>
  <c r="AG87" i="33" l="1"/>
  <c r="AF129" i="1"/>
  <c r="AF131" i="1" s="1"/>
  <c r="AG369" i="33"/>
  <c r="AG375" i="33" s="1"/>
  <c r="AG376" i="33" s="1"/>
  <c r="AG52" i="33"/>
  <c r="AG53" i="59" s="1"/>
  <c r="AG50" i="59"/>
  <c r="AG90" i="1"/>
  <c r="AG93" i="1" s="1"/>
  <c r="AG94" i="1" s="1"/>
  <c r="AI38" i="62" s="1"/>
  <c r="AG204" i="51"/>
  <c r="AG220" i="51" s="1"/>
  <c r="AG130" i="1"/>
  <c r="AG93" i="45"/>
  <c r="AG94" i="45" s="1"/>
  <c r="AI45" i="62" s="1"/>
  <c r="AG93" i="42"/>
  <c r="AG94" i="42" s="1"/>
  <c r="AI41" i="62" s="1"/>
  <c r="AG93" i="44"/>
  <c r="AG94" i="44" s="1"/>
  <c r="AI44" i="62" s="1"/>
  <c r="AG91" i="43"/>
  <c r="AG91" i="49"/>
  <c r="AG91" i="48"/>
  <c r="AG93" i="47"/>
  <c r="AG94" i="47" s="1"/>
  <c r="AI47" i="62" s="1"/>
  <c r="AG91" i="46"/>
  <c r="AH102" i="43"/>
  <c r="AH71" i="43" s="1"/>
  <c r="AH70" i="43" s="1"/>
  <c r="AH304" i="51"/>
  <c r="AH308" i="51" s="1"/>
  <c r="AH102" i="40"/>
  <c r="AH71" i="40" s="1"/>
  <c r="AH70" i="40" s="1"/>
  <c r="AH102" i="47"/>
  <c r="AH102" i="48"/>
  <c r="AH102" i="45"/>
  <c r="AH102" i="42"/>
  <c r="AH71" i="42" s="1"/>
  <c r="AH70" i="42" s="1"/>
  <c r="AH102" i="49"/>
  <c r="AH102" i="44"/>
  <c r="AH71" i="44" s="1"/>
  <c r="AH70" i="44" s="1"/>
  <c r="AH102" i="46"/>
  <c r="AH305" i="51"/>
  <c r="AH309" i="51" s="1"/>
  <c r="AH102" i="32"/>
  <c r="AH71" i="32" s="1"/>
  <c r="AH70" i="32" s="1"/>
  <c r="AH102" i="41"/>
  <c r="AH71" i="41" s="1"/>
  <c r="AH70" i="41" s="1"/>
  <c r="AH115" i="40"/>
  <c r="AH259" i="33" s="1"/>
  <c r="AH121" i="40"/>
  <c r="AH124" i="40"/>
  <c r="AG93" i="32"/>
  <c r="AG94" i="32" s="1"/>
  <c r="AI39" i="62" s="1"/>
  <c r="AG91" i="32"/>
  <c r="AG69" i="59"/>
  <c r="AG136" i="1"/>
  <c r="AF79" i="1"/>
  <c r="AG148" i="1" s="1"/>
  <c r="AH115" i="41"/>
  <c r="AH256" i="33" s="1"/>
  <c r="AH124" i="47"/>
  <c r="AH121" i="47"/>
  <c r="AH121" i="48"/>
  <c r="AH124" i="48"/>
  <c r="AH115" i="48"/>
  <c r="AH264" i="33" s="1"/>
  <c r="AH124" i="45"/>
  <c r="AH121" i="45"/>
  <c r="AH121" i="42"/>
  <c r="AH124" i="42"/>
  <c r="AH115" i="42"/>
  <c r="AH257" i="33" s="1"/>
  <c r="AH124" i="49"/>
  <c r="AH121" i="49"/>
  <c r="AH115" i="43"/>
  <c r="AH258" i="33" s="1"/>
  <c r="AH124" i="43"/>
  <c r="AH121" i="43"/>
  <c r="AH115" i="32"/>
  <c r="AH255" i="33" s="1"/>
  <c r="AH115" i="44"/>
  <c r="AH260" i="33" s="1"/>
  <c r="AH121" i="46"/>
  <c r="AH124" i="46"/>
  <c r="AH114" i="1"/>
  <c r="AH103" i="1" s="1"/>
  <c r="AJ8" i="62" s="1"/>
  <c r="AH119" i="1"/>
  <c r="AH124" i="41"/>
  <c r="AH121" i="41"/>
  <c r="AH115" i="47"/>
  <c r="AH263" i="33" s="1"/>
  <c r="AH115" i="45"/>
  <c r="AH261" i="33" s="1"/>
  <c r="AH115" i="49"/>
  <c r="AH265" i="33" s="1"/>
  <c r="AH124" i="32"/>
  <c r="AH121" i="32"/>
  <c r="AH124" i="44"/>
  <c r="AH121" i="44"/>
  <c r="AH115" i="46"/>
  <c r="AH262" i="33" s="1"/>
  <c r="AI50" i="62" l="1"/>
  <c r="AF137" i="1"/>
  <c r="AG91" i="1"/>
  <c r="AH310" i="51"/>
  <c r="AH346" i="51" s="1"/>
  <c r="AH306" i="51"/>
  <c r="AH102" i="1"/>
  <c r="AH101" i="46"/>
  <c r="AH217" i="33" s="1"/>
  <c r="AH66" i="46"/>
  <c r="AH67" i="46" s="1"/>
  <c r="AH116" i="46"/>
  <c r="AH86" i="44"/>
  <c r="AH161" i="33"/>
  <c r="AH245" i="33" s="1"/>
  <c r="AH66" i="49"/>
  <c r="AH67" i="49" s="1"/>
  <c r="AH101" i="49"/>
  <c r="AH220" i="33" s="1"/>
  <c r="AH116" i="49"/>
  <c r="AH66" i="45"/>
  <c r="AH67" i="45" s="1"/>
  <c r="AH101" i="45"/>
  <c r="AH216" i="33" s="1"/>
  <c r="AH116" i="45"/>
  <c r="AH101" i="47"/>
  <c r="AH218" i="33" s="1"/>
  <c r="AH66" i="47"/>
  <c r="AH67" i="47" s="1"/>
  <c r="AH116" i="47"/>
  <c r="AH86" i="46"/>
  <c r="AH163" i="33"/>
  <c r="AH247" i="33" s="1"/>
  <c r="AH101" i="43"/>
  <c r="AH213" i="33" s="1"/>
  <c r="AH66" i="43"/>
  <c r="AH67" i="43" s="1"/>
  <c r="AH116" i="43"/>
  <c r="AH166" i="33"/>
  <c r="AH250" i="33" s="1"/>
  <c r="AH86" i="49"/>
  <c r="AH162" i="33"/>
  <c r="AH246" i="33" s="1"/>
  <c r="AH86" i="45"/>
  <c r="AH86" i="48"/>
  <c r="AH165" i="33"/>
  <c r="AH249" i="33" s="1"/>
  <c r="AH86" i="47"/>
  <c r="AH164" i="33"/>
  <c r="AH248" i="33" s="1"/>
  <c r="AH71" i="45"/>
  <c r="AH70" i="45" s="1"/>
  <c r="AH156" i="33"/>
  <c r="AH240" i="33" s="1"/>
  <c r="AH86" i="32"/>
  <c r="AH157" i="33"/>
  <c r="AH241" i="33" s="1"/>
  <c r="AH86" i="41"/>
  <c r="AH124" i="1"/>
  <c r="AH155" i="33" s="1"/>
  <c r="AH121" i="1"/>
  <c r="AH124" i="33" s="1"/>
  <c r="AH101" i="33" s="1"/>
  <c r="AH115" i="1"/>
  <c r="AH254" i="33" s="1"/>
  <c r="AF70" i="59"/>
  <c r="AF140" i="1"/>
  <c r="AH66" i="44"/>
  <c r="AH67" i="44" s="1"/>
  <c r="AH101" i="44"/>
  <c r="AH215" i="33" s="1"/>
  <c r="AH116" i="44"/>
  <c r="AH101" i="32"/>
  <c r="AH210" i="33" s="1"/>
  <c r="AH66" i="32"/>
  <c r="AH67" i="32" s="1"/>
  <c r="AH116" i="32"/>
  <c r="AH86" i="43"/>
  <c r="AH159" i="33"/>
  <c r="AH243" i="33" s="1"/>
  <c r="AH66" i="42"/>
  <c r="AH67" i="42" s="1"/>
  <c r="AH101" i="42"/>
  <c r="AH212" i="33" s="1"/>
  <c r="AH116" i="42"/>
  <c r="AH86" i="42"/>
  <c r="AH158" i="33"/>
  <c r="AH242" i="33" s="1"/>
  <c r="AH101" i="48"/>
  <c r="AH219" i="33" s="1"/>
  <c r="AH66" i="48"/>
  <c r="AH67" i="48" s="1"/>
  <c r="AH116" i="48"/>
  <c r="AH101" i="41"/>
  <c r="AH211" i="33" s="1"/>
  <c r="AH66" i="41"/>
  <c r="AH67" i="41" s="1"/>
  <c r="AH116" i="41"/>
  <c r="AH160" i="33"/>
  <c r="AH244" i="33" s="1"/>
  <c r="AH86" i="40"/>
  <c r="AH101" i="40"/>
  <c r="AH214" i="33" s="1"/>
  <c r="AH66" i="40"/>
  <c r="AH67" i="40" s="1"/>
  <c r="AH116" i="40"/>
  <c r="AH71" i="46"/>
  <c r="AH70" i="46" s="1"/>
  <c r="AH71" i="49"/>
  <c r="AH70" i="49" s="1"/>
  <c r="AH71" i="48"/>
  <c r="AH70" i="48" s="1"/>
  <c r="AH71" i="47"/>
  <c r="AH70" i="47" s="1"/>
  <c r="AH229" i="33" l="1"/>
  <c r="AH348" i="51"/>
  <c r="AH354" i="51"/>
  <c r="AH344" i="51"/>
  <c r="AH349" i="51"/>
  <c r="AH347" i="51"/>
  <c r="AH352" i="51"/>
  <c r="AH353" i="51"/>
  <c r="AH351" i="51"/>
  <c r="AH345" i="51"/>
  <c r="AH355" i="51"/>
  <c r="AH350" i="51"/>
  <c r="AH226" i="33"/>
  <c r="AH234" i="33"/>
  <c r="AH230" i="33"/>
  <c r="AH225" i="33"/>
  <c r="AH228" i="33"/>
  <c r="AH235" i="33"/>
  <c r="AH232" i="33"/>
  <c r="AH66" i="1"/>
  <c r="AH67" i="1" s="1"/>
  <c r="AH45" i="33" s="1"/>
  <c r="AH101" i="1"/>
  <c r="AH209" i="33" s="1"/>
  <c r="AH116" i="1"/>
  <c r="AH86" i="1"/>
  <c r="AH227" i="33"/>
  <c r="AH71" i="1"/>
  <c r="AH233" i="33"/>
  <c r="AH231" i="33"/>
  <c r="AH56" i="33" l="1"/>
  <c r="AH70" i="1"/>
  <c r="AH5" i="59" s="1"/>
  <c r="AH184" i="33"/>
  <c r="AH113" i="33" s="1"/>
  <c r="AH167" i="33"/>
  <c r="AH239" i="33"/>
  <c r="AH251" i="33" s="1"/>
  <c r="AH224" i="33"/>
  <c r="AH236" i="33" s="1"/>
  <c r="AH48" i="59"/>
  <c r="AH119" i="33" l="1"/>
  <c r="AH185" i="33"/>
  <c r="AH114" i="33" s="1"/>
  <c r="AH186" i="33"/>
  <c r="AH57" i="33"/>
  <c r="AH57" i="59" s="1"/>
  <c r="AH56" i="59"/>
  <c r="AH64" i="33"/>
  <c r="AH55" i="33"/>
  <c r="AH55" i="59"/>
  <c r="AI59" i="33"/>
  <c r="AH65" i="33" l="1"/>
  <c r="AI84" i="33" s="1"/>
  <c r="AH61" i="59"/>
  <c r="AJ61" i="33"/>
  <c r="AI60" i="33"/>
  <c r="AH71" i="33"/>
  <c r="AI58" i="59" l="1"/>
  <c r="AI4" i="56"/>
  <c r="AI91" i="33"/>
  <c r="AI9" i="55"/>
  <c r="AH63" i="59"/>
  <c r="AH70" i="33"/>
  <c r="AJ56" i="62" s="1"/>
  <c r="AJ59" i="59"/>
  <c r="AK62" i="33"/>
  <c r="AK60" i="59" s="1"/>
  <c r="AH81" i="40" l="1"/>
  <c r="AH62" i="40" s="1"/>
  <c r="AH63" i="40" s="1"/>
  <c r="AJ72" i="62" s="1"/>
  <c r="AH81" i="32"/>
  <c r="AH62" i="32" s="1"/>
  <c r="AH63" i="32" s="1"/>
  <c r="AJ68" i="62" s="1"/>
  <c r="AH81" i="48"/>
  <c r="AH62" i="48" s="1"/>
  <c r="AH63" i="48" s="1"/>
  <c r="AJ77" i="62" s="1"/>
  <c r="AH81" i="43"/>
  <c r="AH62" i="43" s="1"/>
  <c r="AH63" i="43" s="1"/>
  <c r="AJ71" i="62" s="1"/>
  <c r="AH3" i="56"/>
  <c r="AH81" i="41"/>
  <c r="AH62" i="41" s="1"/>
  <c r="AH63" i="41" s="1"/>
  <c r="AJ69" i="62" s="1"/>
  <c r="AH81" i="1"/>
  <c r="AH62" i="1" s="1"/>
  <c r="AH63" i="1" s="1"/>
  <c r="AJ67" i="62" s="1"/>
  <c r="AJ79" i="62" s="1"/>
  <c r="AH81" i="44"/>
  <c r="AH62" i="44" s="1"/>
  <c r="AH63" i="44" s="1"/>
  <c r="AJ73" i="62" s="1"/>
  <c r="AH81" i="45"/>
  <c r="AH62" i="45" s="1"/>
  <c r="AH63" i="45" s="1"/>
  <c r="AJ74" i="62" s="1"/>
  <c r="AH81" i="47"/>
  <c r="AH62" i="47" s="1"/>
  <c r="AH63" i="47" s="1"/>
  <c r="AJ76" i="62" s="1"/>
  <c r="AH81" i="46"/>
  <c r="AH62" i="46" s="1"/>
  <c r="AH63" i="46" s="1"/>
  <c r="AJ75" i="62" s="1"/>
  <c r="AH62" i="59"/>
  <c r="AH81" i="42"/>
  <c r="AH62" i="42" s="1"/>
  <c r="AH63" i="42" s="1"/>
  <c r="AJ70" i="62" s="1"/>
  <c r="AH81" i="49"/>
  <c r="AH62" i="49" s="1"/>
  <c r="AH63" i="49" s="1"/>
  <c r="AJ78" i="62" s="1"/>
  <c r="AI72" i="33"/>
  <c r="AI107" i="1"/>
  <c r="AI107" i="43"/>
  <c r="AI106" i="43" s="1"/>
  <c r="AI109" i="43" s="1"/>
  <c r="AI107" i="42"/>
  <c r="AI106" i="42" s="1"/>
  <c r="AI109" i="42" s="1"/>
  <c r="AI107" i="49"/>
  <c r="AI106" i="49" s="1"/>
  <c r="AI109" i="49" s="1"/>
  <c r="AI107" i="44"/>
  <c r="AI106" i="44" s="1"/>
  <c r="AI109" i="44" s="1"/>
  <c r="AI107" i="48"/>
  <c r="AI106" i="48" s="1"/>
  <c r="AI109" i="48" s="1"/>
  <c r="AI107" i="47"/>
  <c r="AI106" i="47" s="1"/>
  <c r="AI109" i="47" s="1"/>
  <c r="AI107" i="45"/>
  <c r="AI106" i="45" s="1"/>
  <c r="AI109" i="45" s="1"/>
  <c r="AI107" i="41"/>
  <c r="AI106" i="41" s="1"/>
  <c r="AI109" i="41" s="1"/>
  <c r="AI107" i="40"/>
  <c r="AI106" i="40" s="1"/>
  <c r="AI109" i="40" s="1"/>
  <c r="AI107" i="32"/>
  <c r="AI106" i="32" s="1"/>
  <c r="AI109" i="32" s="1"/>
  <c r="AI107" i="46"/>
  <c r="AI106" i="46" s="1"/>
  <c r="AI109" i="46" s="1"/>
  <c r="AI8" i="55"/>
  <c r="AI64" i="59" l="1"/>
  <c r="AH155" i="42"/>
  <c r="AH64" i="42"/>
  <c r="AH65" i="42" s="1"/>
  <c r="AH68" i="42" s="1"/>
  <c r="AH64" i="46"/>
  <c r="AH65" i="46" s="1"/>
  <c r="AH68" i="46" s="1"/>
  <c r="AH155" i="46"/>
  <c r="AH155" i="45"/>
  <c r="AH64" i="45"/>
  <c r="AH65" i="45" s="1"/>
  <c r="AH68" i="45" s="1"/>
  <c r="AH155" i="1"/>
  <c r="AH64" i="1"/>
  <c r="AH65" i="1" s="1"/>
  <c r="AH47" i="56"/>
  <c r="AH55" i="56"/>
  <c r="AH56" i="56" s="1"/>
  <c r="AH52" i="56" s="1"/>
  <c r="AH37" i="56"/>
  <c r="AH38" i="56" s="1"/>
  <c r="AH42" i="56"/>
  <c r="AH43" i="56" s="1"/>
  <c r="AI41" i="56" s="1"/>
  <c r="AH155" i="48"/>
  <c r="AH64" i="48"/>
  <c r="AH65" i="48" s="1"/>
  <c r="AH68" i="48" s="1"/>
  <c r="AH64" i="40"/>
  <c r="AH65" i="40" s="1"/>
  <c r="AH68" i="40" s="1"/>
  <c r="AH155" i="40"/>
  <c r="AI83" i="33"/>
  <c r="AI90" i="33"/>
  <c r="AI97" i="33"/>
  <c r="AI106" i="1"/>
  <c r="AH155" i="49"/>
  <c r="AH64" i="49"/>
  <c r="AH65" i="49" s="1"/>
  <c r="AH68" i="49" s="1"/>
  <c r="AH155" i="47"/>
  <c r="AH64" i="47"/>
  <c r="AH65" i="47" s="1"/>
  <c r="AH68" i="47" s="1"/>
  <c r="AH64" i="44"/>
  <c r="AH65" i="44" s="1"/>
  <c r="AH68" i="44" s="1"/>
  <c r="AH155" i="44"/>
  <c r="AH64" i="41"/>
  <c r="AH65" i="41" s="1"/>
  <c r="AH68" i="41" s="1"/>
  <c r="AH155" i="41"/>
  <c r="AH155" i="43"/>
  <c r="AH64" i="43"/>
  <c r="AH65" i="43" s="1"/>
  <c r="AH68" i="43" s="1"/>
  <c r="AH155" i="32"/>
  <c r="AH64" i="32"/>
  <c r="AH65" i="32" s="1"/>
  <c r="AH68" i="32" s="1"/>
  <c r="AH73" i="41" l="1"/>
  <c r="AI74" i="41" s="1"/>
  <c r="AH139" i="41"/>
  <c r="AH139" i="44"/>
  <c r="AH73" i="44"/>
  <c r="AI74" i="44" s="1"/>
  <c r="AH73" i="40"/>
  <c r="AI74" i="40" s="1"/>
  <c r="AH139" i="40"/>
  <c r="AH59" i="56"/>
  <c r="AH60" i="56"/>
  <c r="AH133" i="33" s="1"/>
  <c r="AI46" i="56"/>
  <c r="AH49" i="56"/>
  <c r="AH139" i="46"/>
  <c r="AH73" i="46"/>
  <c r="AI74" i="46" s="1"/>
  <c r="AH139" i="32"/>
  <c r="AH73" i="32"/>
  <c r="AI74" i="32" s="1"/>
  <c r="AH139" i="43"/>
  <c r="AH73" i="43"/>
  <c r="AI74" i="43" s="1"/>
  <c r="AH139" i="47"/>
  <c r="AH73" i="47"/>
  <c r="AI74" i="47" s="1"/>
  <c r="AH73" i="49"/>
  <c r="AI74" i="49" s="1"/>
  <c r="AH139" i="49"/>
  <c r="AI96" i="33"/>
  <c r="AI104" i="33" s="1"/>
  <c r="AI109" i="1"/>
  <c r="AH139" i="48"/>
  <c r="AH73" i="48"/>
  <c r="AI74" i="48" s="1"/>
  <c r="AH68" i="1"/>
  <c r="AH43" i="33"/>
  <c r="AH73" i="45"/>
  <c r="AI74" i="45" s="1"/>
  <c r="AH139" i="45"/>
  <c r="AH139" i="42"/>
  <c r="AH73" i="42"/>
  <c r="AI74" i="42" s="1"/>
  <c r="AH84" i="40" l="1"/>
  <c r="AH357" i="33" s="1"/>
  <c r="AH84" i="41"/>
  <c r="AH354" i="33" s="1"/>
  <c r="AH84" i="49"/>
  <c r="AH363" i="33" s="1"/>
  <c r="AH84" i="45"/>
  <c r="AH87" i="45" s="1"/>
  <c r="AH84" i="44"/>
  <c r="AH88" i="44" s="1"/>
  <c r="AH84" i="46"/>
  <c r="AH88" i="46" s="1"/>
  <c r="AH84" i="43"/>
  <c r="AH87" i="43" s="1"/>
  <c r="AH84" i="42"/>
  <c r="AH87" i="42" s="1"/>
  <c r="AH84" i="32"/>
  <c r="AH353" i="33" s="1"/>
  <c r="AH38" i="33"/>
  <c r="AH42" i="33"/>
  <c r="AH40" i="33"/>
  <c r="AH44" i="33"/>
  <c r="AI61" i="43"/>
  <c r="CZ53" i="57" s="1"/>
  <c r="AI85" i="43"/>
  <c r="AI280" i="51"/>
  <c r="AI284" i="51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 i="1"/>
  <c r="AI74" i="1" s="1"/>
  <c r="AI286" i="51"/>
  <c r="AI85" i="48"/>
  <c r="AI61" i="48"/>
  <c r="CZ59" i="57" s="1"/>
  <c r="AI85" i="49"/>
  <c r="AI61" i="49"/>
  <c r="CZ60" i="57" s="1"/>
  <c r="AI287" i="51"/>
  <c r="AI285" i="51"/>
  <c r="AI85" i="47"/>
  <c r="AI61" i="47"/>
  <c r="CZ58" i="57" s="1"/>
  <c r="AI277" i="51"/>
  <c r="AI61" i="32"/>
  <c r="CZ50" i="57" s="1"/>
  <c r="AI85" i="32"/>
  <c r="AH61" i="56"/>
  <c r="AH132" i="33"/>
  <c r="AH75" i="59" s="1"/>
  <c r="AH47" i="59" l="1"/>
  <c r="AJ53" i="62"/>
  <c r="AH88" i="40"/>
  <c r="AG129" i="40" s="1"/>
  <c r="AG131" i="40" s="1"/>
  <c r="AH87" i="41"/>
  <c r="AH87" i="40"/>
  <c r="AH88" i="41"/>
  <c r="AH90" i="41" s="1"/>
  <c r="AH359" i="33"/>
  <c r="AH355" i="33"/>
  <c r="AH88" i="49"/>
  <c r="AH90" i="49" s="1"/>
  <c r="AH87" i="49"/>
  <c r="AH360" i="33"/>
  <c r="AH88" i="45"/>
  <c r="AH90" i="45" s="1"/>
  <c r="AH88" i="43"/>
  <c r="AH90" i="43" s="1"/>
  <c r="AH88" i="32"/>
  <c r="AG129" i="32" s="1"/>
  <c r="AG131" i="32" s="1"/>
  <c r="AG140" i="32" s="1"/>
  <c r="AH87" i="46"/>
  <c r="AH88" i="42"/>
  <c r="AG129" i="42" s="1"/>
  <c r="AG131" i="42" s="1"/>
  <c r="AG140" i="42" s="1"/>
  <c r="AH87" i="44"/>
  <c r="AH358" i="33"/>
  <c r="AH356" i="33"/>
  <c r="AH87" i="32"/>
  <c r="AH132" i="46"/>
  <c r="AH133" i="46" s="1"/>
  <c r="AH134" i="46" s="1"/>
  <c r="AG79" i="46" s="1"/>
  <c r="AH148" i="46" s="1"/>
  <c r="AH90" i="46"/>
  <c r="AH130" i="46"/>
  <c r="AH212" i="51"/>
  <c r="AH228" i="51" s="1"/>
  <c r="AG129" i="46"/>
  <c r="AG131" i="46" s="1"/>
  <c r="AG140" i="46" s="1"/>
  <c r="AI78" i="32"/>
  <c r="AI128" i="32"/>
  <c r="AI112" i="32"/>
  <c r="AI77" i="32"/>
  <c r="AI78" i="48"/>
  <c r="AI112" i="48"/>
  <c r="AI128" i="48"/>
  <c r="AI77" i="48"/>
  <c r="AI276" i="51"/>
  <c r="AI288" i="51" s="1"/>
  <c r="AI290" i="51" s="1"/>
  <c r="AI61" i="1"/>
  <c r="CZ49" i="57" s="1"/>
  <c r="CZ61" i="57" s="1"/>
  <c r="AI85" i="1"/>
  <c r="AI49" i="33" s="1"/>
  <c r="AI51" i="59" s="1"/>
  <c r="AH88" i="47"/>
  <c r="AH361" i="33"/>
  <c r="AH87" i="47"/>
  <c r="AI78" i="41"/>
  <c r="AI128" i="41"/>
  <c r="AI112" i="41"/>
  <c r="AI77" i="41"/>
  <c r="AI78" i="44"/>
  <c r="AI112" i="44"/>
  <c r="AI128" i="44"/>
  <c r="AI77" i="44"/>
  <c r="AI128" i="40"/>
  <c r="AI78" i="40"/>
  <c r="AI112" i="40"/>
  <c r="AI77" i="40"/>
  <c r="AI77" i="46"/>
  <c r="AI112" i="46"/>
  <c r="AI78" i="46"/>
  <c r="AI128" i="46"/>
  <c r="AH90" i="44"/>
  <c r="AG129" i="44"/>
  <c r="AG131" i="44" s="1"/>
  <c r="AG140" i="44" s="1"/>
  <c r="AH130" i="44"/>
  <c r="AH210" i="51"/>
  <c r="AH226" i="51" s="1"/>
  <c r="AH132" i="44"/>
  <c r="AH133" i="44" s="1"/>
  <c r="AH134" i="44" s="1"/>
  <c r="AG79" i="44" s="1"/>
  <c r="AH148" i="44" s="1"/>
  <c r="AH62" i="56"/>
  <c r="AH135" i="33" s="1"/>
  <c r="AH134" i="33"/>
  <c r="AH76" i="59" s="1"/>
  <c r="AI128" i="47"/>
  <c r="AI78" i="47"/>
  <c r="AI112" i="47"/>
  <c r="AI77" i="47"/>
  <c r="AI78" i="49"/>
  <c r="AI77" i="49"/>
  <c r="AI112" i="49"/>
  <c r="AI128" i="49"/>
  <c r="AI77" i="45"/>
  <c r="AI112" i="45"/>
  <c r="AI78" i="45"/>
  <c r="AI128" i="45"/>
  <c r="AI78" i="42"/>
  <c r="AI77" i="42"/>
  <c r="AI128" i="42"/>
  <c r="AI112" i="42"/>
  <c r="AH87" i="48"/>
  <c r="AH362" i="33"/>
  <c r="AH88" i="48"/>
  <c r="AI78" i="43"/>
  <c r="AI77" i="43"/>
  <c r="AI128" i="43"/>
  <c r="AI112" i="43"/>
  <c r="AH84" i="1"/>
  <c r="AH90" i="40" l="1"/>
  <c r="AH93" i="40" s="1"/>
  <c r="AH94" i="40" s="1"/>
  <c r="AJ43" i="62" s="1"/>
  <c r="AH130" i="40"/>
  <c r="AH209" i="51"/>
  <c r="AH225" i="51" s="1"/>
  <c r="AH132" i="40"/>
  <c r="AH133" i="40" s="1"/>
  <c r="AH134" i="40" s="1"/>
  <c r="AH71" i="59" s="1"/>
  <c r="AH132" i="41"/>
  <c r="AH133" i="41" s="1"/>
  <c r="AH134" i="41" s="1"/>
  <c r="AG79" i="41" s="1"/>
  <c r="AH148" i="41" s="1"/>
  <c r="AG129" i="41"/>
  <c r="AG131" i="41" s="1"/>
  <c r="AG140" i="41" s="1"/>
  <c r="AH130" i="41"/>
  <c r="AH206" i="51"/>
  <c r="AH222" i="51" s="1"/>
  <c r="AG129" i="49"/>
  <c r="AG131" i="49" s="1"/>
  <c r="AG140" i="49" s="1"/>
  <c r="AH215" i="51"/>
  <c r="AH231" i="51" s="1"/>
  <c r="AH211" i="51"/>
  <c r="AH227" i="51" s="1"/>
  <c r="AH132" i="49"/>
  <c r="AH133" i="49" s="1"/>
  <c r="AH134" i="49" s="1"/>
  <c r="AG79" i="49" s="1"/>
  <c r="AH148" i="49" s="1"/>
  <c r="AH130" i="49"/>
  <c r="AH205" i="51"/>
  <c r="AH221" i="51" s="1"/>
  <c r="AH132" i="45"/>
  <c r="AH133" i="45" s="1"/>
  <c r="AH134" i="45" s="1"/>
  <c r="AG79" i="45" s="1"/>
  <c r="AH148" i="45" s="1"/>
  <c r="AG129" i="45"/>
  <c r="AG131" i="45" s="1"/>
  <c r="AG140" i="45" s="1"/>
  <c r="AH130" i="45"/>
  <c r="AH132" i="32"/>
  <c r="AH133" i="32" s="1"/>
  <c r="AH134" i="32" s="1"/>
  <c r="AG79" i="32" s="1"/>
  <c r="AH148" i="32" s="1"/>
  <c r="AH132" i="42"/>
  <c r="AH133" i="42" s="1"/>
  <c r="AH134" i="42" s="1"/>
  <c r="AG79" i="42" s="1"/>
  <c r="AH148" i="42" s="1"/>
  <c r="AH90" i="32"/>
  <c r="AH93" i="32" s="1"/>
  <c r="AH94" i="32" s="1"/>
  <c r="AJ39" i="62" s="1"/>
  <c r="AH130" i="42"/>
  <c r="AH130" i="43"/>
  <c r="AH130" i="32"/>
  <c r="AH90" i="42"/>
  <c r="AH91" i="42" s="1"/>
  <c r="AH207" i="51"/>
  <c r="AH223" i="51" s="1"/>
  <c r="AH208" i="51"/>
  <c r="AH224" i="51" s="1"/>
  <c r="AH132" i="43"/>
  <c r="AH133" i="43" s="1"/>
  <c r="AH134" i="43" s="1"/>
  <c r="AG79" i="43" s="1"/>
  <c r="AH148" i="43" s="1"/>
  <c r="AG129" i="43"/>
  <c r="AG131" i="43" s="1"/>
  <c r="AG140" i="43" s="1"/>
  <c r="AI296" i="51"/>
  <c r="AI291" i="51"/>
  <c r="AI293" i="51"/>
  <c r="AI298" i="51"/>
  <c r="AI300" i="51"/>
  <c r="AI294" i="51"/>
  <c r="AI295" i="51"/>
  <c r="AI292" i="51"/>
  <c r="AI299" i="51"/>
  <c r="AI297" i="51"/>
  <c r="AI301" i="51"/>
  <c r="AH93" i="41"/>
  <c r="AH94" i="41" s="1"/>
  <c r="AJ40" i="62" s="1"/>
  <c r="AH91" i="41"/>
  <c r="AI119" i="45"/>
  <c r="AI114" i="45"/>
  <c r="AI103" i="45" s="1"/>
  <c r="AK15" i="62" s="1"/>
  <c r="AI114" i="49"/>
  <c r="AI103" i="49" s="1"/>
  <c r="AK19" i="62" s="1"/>
  <c r="AI119" i="49"/>
  <c r="AI119" i="47"/>
  <c r="AI114" i="47"/>
  <c r="AI103" i="47" s="1"/>
  <c r="AK17" i="62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 i="46"/>
  <c r="AI103" i="46" s="1"/>
  <c r="AK16" i="62" s="1"/>
  <c r="AG72" i="59"/>
  <c r="AG140" i="40"/>
  <c r="AG129" i="47"/>
  <c r="AG131" i="47" s="1"/>
  <c r="AG140" i="47" s="1"/>
  <c r="AH213" i="51"/>
  <c r="AH229" i="51" s="1"/>
  <c r="AH130" i="47"/>
  <c r="AH132" i="47"/>
  <c r="AH133" i="47" s="1"/>
  <c r="AH134" i="47" s="1"/>
  <c r="AG79" i="47" s="1"/>
  <c r="AH148" i="47" s="1"/>
  <c r="AH90" i="47"/>
  <c r="AH91" i="45"/>
  <c r="AH93" i="45"/>
  <c r="AH94" i="45" s="1"/>
  <c r="AJ45" i="62" s="1"/>
  <c r="AI119" i="48"/>
  <c r="AI114" i="48"/>
  <c r="AI103" i="48" s="1"/>
  <c r="AK18" i="62" s="1"/>
  <c r="AH93" i="49"/>
  <c r="AH94" i="49" s="1"/>
  <c r="AJ49" i="62" s="1"/>
  <c r="AH91" i="49"/>
  <c r="AI119" i="32"/>
  <c r="AI114" i="32"/>
  <c r="AI103" i="32" s="1"/>
  <c r="AK9" i="62" s="1"/>
  <c r="AH87" i="1"/>
  <c r="AH51" i="33" s="1"/>
  <c r="AH52" i="59" s="1"/>
  <c r="AH352" i="33"/>
  <c r="AH88" i="1"/>
  <c r="AH48" i="33"/>
  <c r="AI114" i="43"/>
  <c r="AI103" i="43" s="1"/>
  <c r="AK12" i="62" s="1"/>
  <c r="AI119" i="43"/>
  <c r="AH130" i="48"/>
  <c r="AH132" i="48"/>
  <c r="AH133" i="48" s="1"/>
  <c r="AH134" i="48" s="1"/>
  <c r="AG79" i="48" s="1"/>
  <c r="AH148" i="48" s="1"/>
  <c r="AG129" i="48"/>
  <c r="AG131" i="48" s="1"/>
  <c r="AG140" i="48" s="1"/>
  <c r="AH90" i="48"/>
  <c r="AH214" i="51"/>
  <c r="AH230" i="51" s="1"/>
  <c r="AI119" i="42"/>
  <c r="AI114" i="42"/>
  <c r="AI103" i="42" s="1"/>
  <c r="AK11" i="62" s="1"/>
  <c r="AH91" i="43"/>
  <c r="AH93" i="43"/>
  <c r="AH94" i="43" s="1"/>
  <c r="AJ42" i="62" s="1"/>
  <c r="AH91" i="44"/>
  <c r="AH93" i="44"/>
  <c r="AH94" i="44" s="1"/>
  <c r="AJ44" i="62" s="1"/>
  <c r="AI114" i="40"/>
  <c r="AI103" i="40" s="1"/>
  <c r="AK13" i="62" s="1"/>
  <c r="AI119" i="40"/>
  <c r="AI114" i="44"/>
  <c r="AI103" i="44" s="1"/>
  <c r="AK14" i="62" s="1"/>
  <c r="AI119" i="44"/>
  <c r="AI119" i="41"/>
  <c r="AI114" i="41"/>
  <c r="AI103" i="41" s="1"/>
  <c r="AK10" i="62" s="1"/>
  <c r="AI77" i="1"/>
  <c r="AI39" i="33"/>
  <c r="AK62" i="62" s="1"/>
  <c r="AI112" i="1"/>
  <c r="AI78" i="1"/>
  <c r="AI128" i="1"/>
  <c r="AH91" i="46"/>
  <c r="AH93" i="46"/>
  <c r="AH94" i="46" s="1"/>
  <c r="AJ46" i="62" s="1"/>
  <c r="AH91" i="40" l="1"/>
  <c r="AG79" i="40"/>
  <c r="AH148" i="40" s="1"/>
  <c r="AH91" i="32"/>
  <c r="AH93" i="42"/>
  <c r="AH94" i="42" s="1"/>
  <c r="AJ41" i="62" s="1"/>
  <c r="AI102" i="49"/>
  <c r="AI102" i="44"/>
  <c r="AI102" i="40"/>
  <c r="AI102" i="42"/>
  <c r="AI71" i="42" s="1"/>
  <c r="AI70" i="42" s="1"/>
  <c r="AI102" i="43"/>
  <c r="AI102" i="46"/>
  <c r="AI102" i="48"/>
  <c r="AI71" i="48" s="1"/>
  <c r="AI70" i="48" s="1"/>
  <c r="AI102" i="47"/>
  <c r="AI71" i="47" s="1"/>
  <c r="AI70" i="47" s="1"/>
  <c r="AI102" i="45"/>
  <c r="AI71" i="45" s="1"/>
  <c r="AI70" i="45" s="1"/>
  <c r="AI305" i="51"/>
  <c r="AI309" i="51" s="1"/>
  <c r="AI102" i="32"/>
  <c r="AI71" i="32" s="1"/>
  <c r="AI70" i="32" s="1"/>
  <c r="AI102" i="41"/>
  <c r="AI71" i="41" s="1"/>
  <c r="AI70" i="41" s="1"/>
  <c r="AI304" i="51"/>
  <c r="AI308" i="51" s="1"/>
  <c r="AI115" i="41"/>
  <c r="AI256" i="33" s="1"/>
  <c r="AI121" i="44"/>
  <c r="AI124" i="44"/>
  <c r="AI115" i="44"/>
  <c r="AI260" i="33" s="1"/>
  <c r="AI121" i="40"/>
  <c r="AI124" i="40"/>
  <c r="AI115" i="42"/>
  <c r="AI257" i="33" s="1"/>
  <c r="AI124" i="42"/>
  <c r="AI121" i="42"/>
  <c r="AH93" i="48"/>
  <c r="AH94" i="48" s="1"/>
  <c r="AJ48" i="62" s="1"/>
  <c r="AH91" i="48"/>
  <c r="AI124" i="43"/>
  <c r="AI121" i="43"/>
  <c r="AI115" i="43"/>
  <c r="AI258" i="33" s="1"/>
  <c r="AH204" i="51"/>
  <c r="AH220" i="51" s="1"/>
  <c r="AH132" i="1"/>
  <c r="AH133" i="1" s="1"/>
  <c r="AH134" i="1" s="1"/>
  <c r="AH90" i="1"/>
  <c r="AH130" i="1"/>
  <c r="AG129" i="1"/>
  <c r="AI115" i="32"/>
  <c r="AI255" i="33" s="1"/>
  <c r="AI115" i="48"/>
  <c r="AI264" i="33" s="1"/>
  <c r="AI121" i="48"/>
  <c r="AI124" i="48"/>
  <c r="AI121" i="46"/>
  <c r="AI124" i="46"/>
  <c r="AI115" i="47"/>
  <c r="AI263" i="33" s="1"/>
  <c r="AI121" i="47"/>
  <c r="AI124" i="47"/>
  <c r="AI121" i="49"/>
  <c r="AI124" i="49"/>
  <c r="AI115" i="45"/>
  <c r="AI261" i="33" s="1"/>
  <c r="AI121" i="45"/>
  <c r="AI124" i="45"/>
  <c r="AI119" i="1"/>
  <c r="AI114" i="1"/>
  <c r="AI103" i="1" s="1"/>
  <c r="AK8" i="62" s="1"/>
  <c r="AI124" i="41"/>
  <c r="AI121" i="41"/>
  <c r="AI115" i="40"/>
  <c r="AI259" i="33" s="1"/>
  <c r="AH87" i="33"/>
  <c r="AH53" i="33"/>
  <c r="AH54" i="59" s="1"/>
  <c r="AH50" i="59"/>
  <c r="AH52" i="33"/>
  <c r="AH53" i="59" s="1"/>
  <c r="AH369" i="33"/>
  <c r="AH375" i="33" s="1"/>
  <c r="AH376" i="33" s="1"/>
  <c r="AI121" i="32"/>
  <c r="AI124" i="32"/>
  <c r="AH93" i="47"/>
  <c r="AH94" i="47" s="1"/>
  <c r="AJ47" i="62" s="1"/>
  <c r="AH91" i="47"/>
  <c r="AI115" i="46"/>
  <c r="AI262" i="33" s="1"/>
  <c r="AI115" i="49"/>
  <c r="AI265" i="33" s="1"/>
  <c r="AI306" i="51" l="1"/>
  <c r="AI310" i="51"/>
  <c r="AI353" i="51" s="1"/>
  <c r="AI102" i="1"/>
  <c r="AI71" i="1" s="1"/>
  <c r="AI101" i="49"/>
  <c r="AI220" i="33" s="1"/>
  <c r="AI66" i="49"/>
  <c r="AI67" i="49" s="1"/>
  <c r="AI116" i="49"/>
  <c r="AI66" i="46"/>
  <c r="AI67" i="46" s="1"/>
  <c r="AI101" i="46"/>
  <c r="AI217" i="33" s="1"/>
  <c r="AI116" i="46"/>
  <c r="AI66" i="40"/>
  <c r="AI67" i="40" s="1"/>
  <c r="AI101" i="40"/>
  <c r="AI214" i="33" s="1"/>
  <c r="AI116" i="40"/>
  <c r="AI86" i="41"/>
  <c r="AI157" i="33"/>
  <c r="AI241" i="33" s="1"/>
  <c r="AI66" i="45"/>
  <c r="AI67" i="45" s="1"/>
  <c r="AI101" i="45"/>
  <c r="AI216" i="33" s="1"/>
  <c r="AI116" i="45"/>
  <c r="AI66" i="47"/>
  <c r="AI67" i="47" s="1"/>
  <c r="AI101" i="47"/>
  <c r="AI218" i="33" s="1"/>
  <c r="AI116" i="47"/>
  <c r="AI86" i="48"/>
  <c r="AI165" i="33"/>
  <c r="AI249" i="33" s="1"/>
  <c r="AI66" i="48"/>
  <c r="AI67" i="48" s="1"/>
  <c r="AI101" i="48"/>
  <c r="AI219" i="33" s="1"/>
  <c r="AI116" i="48"/>
  <c r="AI101" i="32"/>
  <c r="AI210" i="33" s="1"/>
  <c r="AI66" i="32"/>
  <c r="AI67" i="32" s="1"/>
  <c r="AI116" i="32"/>
  <c r="AG131" i="1"/>
  <c r="AG137" i="1"/>
  <c r="AH91" i="1"/>
  <c r="AH93" i="1"/>
  <c r="AH94" i="1" s="1"/>
  <c r="AJ38" i="62" s="1"/>
  <c r="AJ50" i="62" s="1"/>
  <c r="AI158" i="33"/>
  <c r="AI242" i="33" s="1"/>
  <c r="AI86" i="42"/>
  <c r="AI66" i="44"/>
  <c r="AI67" i="44" s="1"/>
  <c r="AI101" i="44"/>
  <c r="AI215" i="33" s="1"/>
  <c r="AI116" i="44"/>
  <c r="AI86" i="44"/>
  <c r="AI161" i="33"/>
  <c r="AI245" i="33" s="1"/>
  <c r="AI71" i="49"/>
  <c r="AI70" i="49" s="1"/>
  <c r="AI71" i="46"/>
  <c r="AI70" i="46" s="1"/>
  <c r="AI71" i="40"/>
  <c r="AI70" i="40" s="1"/>
  <c r="AI156" i="33"/>
  <c r="AI240" i="33" s="1"/>
  <c r="AI86" i="32"/>
  <c r="AI115" i="1"/>
  <c r="AI254" i="33" s="1"/>
  <c r="AI121" i="1"/>
  <c r="AI124" i="33" s="1"/>
  <c r="AI101" i="33" s="1"/>
  <c r="AI124" i="1"/>
  <c r="AI155" i="33" s="1"/>
  <c r="AI162" i="33"/>
  <c r="AI246" i="33" s="1"/>
  <c r="AI86" i="45"/>
  <c r="AI86" i="49"/>
  <c r="AI166" i="33"/>
  <c r="AI250" i="33" s="1"/>
  <c r="AI164" i="33"/>
  <c r="AI248" i="33" s="1"/>
  <c r="AI86" i="47"/>
  <c r="AI163" i="33"/>
  <c r="AI247" i="33" s="1"/>
  <c r="AI86" i="46"/>
  <c r="AH69" i="59"/>
  <c r="AG79" i="1"/>
  <c r="AH148" i="1" s="1"/>
  <c r="AH136" i="1"/>
  <c r="AI66" i="43"/>
  <c r="AI67" i="43" s="1"/>
  <c r="AI101" i="43"/>
  <c r="AI213" i="33" s="1"/>
  <c r="AI116" i="43"/>
  <c r="AI86" i="43"/>
  <c r="AI159" i="33"/>
  <c r="AI243" i="33" s="1"/>
  <c r="AI101" i="42"/>
  <c r="AI212" i="33" s="1"/>
  <c r="AI66" i="42"/>
  <c r="AI67" i="42" s="1"/>
  <c r="AI116" i="42"/>
  <c r="AI86" i="40"/>
  <c r="AI160" i="33"/>
  <c r="AI244" i="33" s="1"/>
  <c r="AI66" i="41"/>
  <c r="AI67" i="41" s="1"/>
  <c r="AI101" i="41"/>
  <c r="AI211" i="33" s="1"/>
  <c r="AI116" i="41"/>
  <c r="AI71" i="43"/>
  <c r="AI70" i="43" s="1"/>
  <c r="AI71" i="44"/>
  <c r="AI70" i="44" s="1"/>
  <c r="AI234" i="33" l="1"/>
  <c r="AI352" i="51"/>
  <c r="AI227" i="33"/>
  <c r="AI345" i="51"/>
  <c r="AI355" i="51"/>
  <c r="AI351" i="51"/>
  <c r="AI344" i="51"/>
  <c r="AI346" i="51"/>
  <c r="AI349" i="51"/>
  <c r="AI354" i="51"/>
  <c r="AI348" i="51"/>
  <c r="AI350" i="51"/>
  <c r="AI347" i="51"/>
  <c r="AI226" i="33"/>
  <c r="AI230" i="33"/>
  <c r="AI86" i="1"/>
  <c r="AI101" i="1"/>
  <c r="AI209" i="33" s="1"/>
  <c r="AI224" i="33" s="1"/>
  <c r="AI66" i="1"/>
  <c r="AI67" i="1" s="1"/>
  <c r="AI45" i="33" s="1"/>
  <c r="AI116" i="1"/>
  <c r="AI228" i="33"/>
  <c r="AI225" i="33"/>
  <c r="AI231" i="33"/>
  <c r="AI232" i="33"/>
  <c r="AI235" i="33"/>
  <c r="AI70" i="1"/>
  <c r="AI5" i="59" s="1"/>
  <c r="AI56" i="33"/>
  <c r="AG70" i="59"/>
  <c r="AG140" i="1"/>
  <c r="AI233" i="33"/>
  <c r="AI229" i="33"/>
  <c r="AI57" i="33" l="1"/>
  <c r="AI57" i="59" s="1"/>
  <c r="AI56" i="59"/>
  <c r="AI64" i="33"/>
  <c r="AI236" i="33"/>
  <c r="AI55" i="33"/>
  <c r="AI55" i="59"/>
  <c r="AJ59" i="33"/>
  <c r="AI48" i="59"/>
  <c r="AI184" i="33"/>
  <c r="AI113" i="33" s="1"/>
  <c r="AI119" i="33" s="1"/>
  <c r="AI239" i="33"/>
  <c r="AI251" i="33" s="1"/>
  <c r="AI167" i="33"/>
  <c r="AI186" i="33" l="1"/>
  <c r="AI185" i="33"/>
  <c r="AI114" i="33" s="1"/>
  <c r="AI65" i="33"/>
  <c r="AJ84" i="33" s="1"/>
  <c r="AI61" i="59"/>
  <c r="AJ60" i="33"/>
  <c r="AK61" i="33"/>
  <c r="AI71" i="33"/>
  <c r="AK59" i="59" l="1"/>
  <c r="AL62" i="33"/>
  <c r="AL60" i="59" s="1"/>
  <c r="AJ91" i="33"/>
  <c r="AJ9" i="55"/>
  <c r="AI63" i="59"/>
  <c r="AI70" i="33"/>
  <c r="AK56" i="62" s="1"/>
  <c r="AJ4" i="56"/>
  <c r="AJ58" i="59"/>
  <c r="AI81" i="43" l="1"/>
  <c r="AI62" i="43" s="1"/>
  <c r="AI63" i="43" s="1"/>
  <c r="AK71" i="62" s="1"/>
  <c r="AI81" i="42"/>
  <c r="AI62" i="42" s="1"/>
  <c r="AI63" i="42" s="1"/>
  <c r="AK70" i="62" s="1"/>
  <c r="AI81" i="1"/>
  <c r="AI62" i="1" s="1"/>
  <c r="AI63" i="1" s="1"/>
  <c r="AK67" i="62" s="1"/>
  <c r="AI81" i="46"/>
  <c r="AI62" i="46" s="1"/>
  <c r="AI63" i="46" s="1"/>
  <c r="AK75" i="62" s="1"/>
  <c r="AI62" i="59"/>
  <c r="AI81" i="49"/>
  <c r="AI62" i="49" s="1"/>
  <c r="AI63" i="49" s="1"/>
  <c r="AK78" i="62" s="1"/>
  <c r="AI81" i="47"/>
  <c r="AI62" i="47" s="1"/>
  <c r="AI63" i="47" s="1"/>
  <c r="AK76" i="62" s="1"/>
  <c r="AI81" i="44"/>
  <c r="AI62" i="44" s="1"/>
  <c r="AI63" i="44" s="1"/>
  <c r="AK73" i="62" s="1"/>
  <c r="AI81" i="45"/>
  <c r="AI62" i="45" s="1"/>
  <c r="AI63" i="45" s="1"/>
  <c r="AK74" i="62" s="1"/>
  <c r="AI81" i="48"/>
  <c r="AI62" i="48" s="1"/>
  <c r="AI63" i="48" s="1"/>
  <c r="AK77" i="62" s="1"/>
  <c r="AI81" i="40"/>
  <c r="AI62" i="40" s="1"/>
  <c r="AI63" i="40" s="1"/>
  <c r="AK72" i="62" s="1"/>
  <c r="AI3" i="56"/>
  <c r="AI81" i="32"/>
  <c r="AI62" i="32" s="1"/>
  <c r="AI63" i="32" s="1"/>
  <c r="AK68" i="62" s="1"/>
  <c r="AI81" i="41"/>
  <c r="AI62" i="41" s="1"/>
  <c r="AI63" i="41" s="1"/>
  <c r="AK69" i="62" s="1"/>
  <c r="AJ72" i="33"/>
  <c r="AJ107" i="1"/>
  <c r="AJ107" i="45"/>
  <c r="AJ106" i="45" s="1"/>
  <c r="AJ109" i="45" s="1"/>
  <c r="AJ107" i="47"/>
  <c r="AJ106" i="47" s="1"/>
  <c r="AJ109" i="47" s="1"/>
  <c r="AJ107" i="48"/>
  <c r="AJ106" i="48" s="1"/>
  <c r="AJ109" i="48" s="1"/>
  <c r="AJ107" i="46"/>
  <c r="AJ106" i="46" s="1"/>
  <c r="AJ109" i="46" s="1"/>
  <c r="AJ107" i="32"/>
  <c r="AJ106" i="32" s="1"/>
  <c r="AJ109" i="32" s="1"/>
  <c r="AJ107" i="43"/>
  <c r="AJ106" i="43" s="1"/>
  <c r="AJ109" i="43" s="1"/>
  <c r="AJ107" i="49"/>
  <c r="AJ106" i="49" s="1"/>
  <c r="AJ109" i="49" s="1"/>
  <c r="AJ107" i="44"/>
  <c r="AJ106" i="44" s="1"/>
  <c r="AJ109" i="44" s="1"/>
  <c r="AJ8" i="55"/>
  <c r="AJ107" i="41"/>
  <c r="AJ106" i="41" s="1"/>
  <c r="AJ109" i="41" s="1"/>
  <c r="AJ107" i="40"/>
  <c r="AJ106" i="40" s="1"/>
  <c r="AJ109" i="40" s="1"/>
  <c r="AJ107" i="42"/>
  <c r="AJ106" i="42" s="1"/>
  <c r="AJ109" i="42" s="1"/>
  <c r="AK79" i="62" l="1"/>
  <c r="AJ90" i="33"/>
  <c r="AJ83" i="33"/>
  <c r="AJ64" i="59"/>
  <c r="AI155" i="32"/>
  <c r="AI64" i="32"/>
  <c r="AI65" i="32" s="1"/>
  <c r="AI68" i="32" s="1"/>
  <c r="AI155" i="40"/>
  <c r="AI64" i="40"/>
  <c r="AI65" i="40" s="1"/>
  <c r="AI68" i="40" s="1"/>
  <c r="AI64" i="45"/>
  <c r="AI65" i="45" s="1"/>
  <c r="AI68" i="45" s="1"/>
  <c r="AI155" i="45"/>
  <c r="AI64" i="47"/>
  <c r="AI65" i="47" s="1"/>
  <c r="AI68" i="47" s="1"/>
  <c r="AI155" i="47"/>
  <c r="AI64" i="1"/>
  <c r="AI65" i="1" s="1"/>
  <c r="AI155" i="1"/>
  <c r="AI64" i="43"/>
  <c r="AI65" i="43" s="1"/>
  <c r="AI68" i="43" s="1"/>
  <c r="AI155" i="43"/>
  <c r="AJ106" i="1"/>
  <c r="AJ97" i="33"/>
  <c r="AI155" i="41"/>
  <c r="AI64" i="41"/>
  <c r="AI65" i="41" s="1"/>
  <c r="AI68" i="41" s="1"/>
  <c r="AI55" i="56"/>
  <c r="AI56" i="56" s="1"/>
  <c r="AI52" i="56" s="1"/>
  <c r="AI37" i="56"/>
  <c r="AI38" i="56" s="1"/>
  <c r="AI47" i="56"/>
  <c r="AI42" i="56"/>
  <c r="AI43" i="56" s="1"/>
  <c r="AJ41" i="56" s="1"/>
  <c r="AI155" i="48"/>
  <c r="AI64" i="48"/>
  <c r="AI65" i="48" s="1"/>
  <c r="AI68" i="48" s="1"/>
  <c r="AI155" i="44"/>
  <c r="AI64" i="44"/>
  <c r="AI65" i="44" s="1"/>
  <c r="AI68" i="44" s="1"/>
  <c r="AI64" i="49"/>
  <c r="AI65" i="49" s="1"/>
  <c r="AI68" i="49" s="1"/>
  <c r="AI155" i="49"/>
  <c r="AI64" i="46"/>
  <c r="AI65" i="46" s="1"/>
  <c r="AI68" i="46" s="1"/>
  <c r="AI155" i="46"/>
  <c r="AI64" i="42"/>
  <c r="AI65" i="42" s="1"/>
  <c r="AI68" i="42" s="1"/>
  <c r="AI155" i="42"/>
  <c r="AI73" i="44" l="1"/>
  <c r="AJ74" i="44" s="1"/>
  <c r="AI139" i="44"/>
  <c r="AI73" i="48"/>
  <c r="AJ74" i="48" s="1"/>
  <c r="AI139" i="48"/>
  <c r="AI60" i="56"/>
  <c r="AI133" i="33" s="1"/>
  <c r="AI59" i="56"/>
  <c r="AI73" i="41"/>
  <c r="AJ74" i="41" s="1"/>
  <c r="AI139" i="41"/>
  <c r="AI73" i="43"/>
  <c r="AJ74" i="43" s="1"/>
  <c r="AI139" i="43"/>
  <c r="AI68" i="1"/>
  <c r="AI43" i="33"/>
  <c r="AI73" i="47"/>
  <c r="AJ74" i="47" s="1"/>
  <c r="AI139" i="47"/>
  <c r="AI139" i="45"/>
  <c r="AI73" i="45"/>
  <c r="AJ74" i="45" s="1"/>
  <c r="AI139" i="42"/>
  <c r="AI73" i="42"/>
  <c r="AJ74" i="42" s="1"/>
  <c r="AI73" i="46"/>
  <c r="AJ74" i="46" s="1"/>
  <c r="AI139" i="46"/>
  <c r="AI139" i="49"/>
  <c r="AI73" i="49"/>
  <c r="AJ74" i="49" s="1"/>
  <c r="AI49" i="56"/>
  <c r="AJ46" i="56"/>
  <c r="AJ96" i="33"/>
  <c r="AJ104" i="33" s="1"/>
  <c r="AJ109" i="1"/>
  <c r="AI73" i="40"/>
  <c r="AJ74" i="40" s="1"/>
  <c r="AI139" i="40"/>
  <c r="AI139" i="32"/>
  <c r="AI73" i="32"/>
  <c r="AJ74" i="32" s="1"/>
  <c r="AI84" i="44" l="1"/>
  <c r="AI88" i="44" s="1"/>
  <c r="AI84" i="48"/>
  <c r="AI88" i="48" s="1"/>
  <c r="AI84" i="43"/>
  <c r="AI88" i="43" s="1"/>
  <c r="AI84" i="41"/>
  <c r="AI88" i="41" s="1"/>
  <c r="AI84" i="46"/>
  <c r="AI87" i="46" s="1"/>
  <c r="AI84" i="47"/>
  <c r="AI87" i="47" s="1"/>
  <c r="AI84" i="40"/>
  <c r="AI88" i="40" s="1"/>
  <c r="AI84" i="45"/>
  <c r="AI359" i="33" s="1"/>
  <c r="AI84" i="49"/>
  <c r="AI87" i="49" s="1"/>
  <c r="AI84" i="42"/>
  <c r="AI355" i="33" s="1"/>
  <c r="AJ85" i="32"/>
  <c r="AJ61" i="32"/>
  <c r="DA50" i="57" s="1"/>
  <c r="AJ277" i="51"/>
  <c r="AJ61" i="40"/>
  <c r="DA54" i="57" s="1"/>
  <c r="AJ85" i="40"/>
  <c r="AJ281" i="51"/>
  <c r="AI48" i="56"/>
  <c r="AJ287" i="51"/>
  <c r="AJ85" i="49"/>
  <c r="AJ61" i="49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 i="45"/>
  <c r="DA56" i="57" s="1"/>
  <c r="AJ85" i="47"/>
  <c r="AJ285" i="51"/>
  <c r="AJ61" i="47"/>
  <c r="DA58" i="57" s="1"/>
  <c r="AI73" i="1"/>
  <c r="AJ74" i="1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 i="33"/>
  <c r="AI42" i="33"/>
  <c r="AI44" i="33"/>
  <c r="AJ280" i="51"/>
  <c r="AJ61" i="43"/>
  <c r="DA53" i="57" s="1"/>
  <c r="AJ85" i="43"/>
  <c r="AI132" i="33"/>
  <c r="AI75" i="59" s="1"/>
  <c r="AI61" i="56"/>
  <c r="AJ85" i="48"/>
  <c r="AJ61" i="48"/>
  <c r="DA59" i="57" s="1"/>
  <c r="AJ286" i="51"/>
  <c r="AI84" i="32"/>
  <c r="AI47" i="59" l="1"/>
  <c r="AK53" i="62"/>
  <c r="AI360" i="33"/>
  <c r="AI87" i="44"/>
  <c r="AI358" i="33"/>
  <c r="AI362" i="33"/>
  <c r="AI87" i="48"/>
  <c r="AI356" i="33"/>
  <c r="AI87" i="43"/>
  <c r="AI87" i="41"/>
  <c r="AI354" i="33"/>
  <c r="AI88" i="46"/>
  <c r="AI212" i="51" s="1"/>
  <c r="AI228" i="51" s="1"/>
  <c r="AI88" i="42"/>
  <c r="AH129" i="42" s="1"/>
  <c r="AH131" i="42" s="1"/>
  <c r="AH140" i="42" s="1"/>
  <c r="AI361" i="33"/>
  <c r="AI88" i="47"/>
  <c r="AI90" i="47" s="1"/>
  <c r="AI88" i="45"/>
  <c r="AI211" i="51" s="1"/>
  <c r="AI227" i="51" s="1"/>
  <c r="AI87" i="42"/>
  <c r="AI87" i="45"/>
  <c r="AI88" i="49"/>
  <c r="AH129" i="49" s="1"/>
  <c r="AH131" i="49" s="1"/>
  <c r="AH140" i="49" s="1"/>
  <c r="AI363" i="33"/>
  <c r="AI357" i="33"/>
  <c r="AI87" i="40"/>
  <c r="AI84" i="1"/>
  <c r="AI88" i="1" s="1"/>
  <c r="AI62" i="56"/>
  <c r="AI135" i="33" s="1"/>
  <c r="AI134" i="33"/>
  <c r="AI76" i="59" s="1"/>
  <c r="AJ128" i="44"/>
  <c r="AJ112" i="44"/>
  <c r="AJ78" i="44"/>
  <c r="AJ77" i="44"/>
  <c r="AH129" i="44"/>
  <c r="AH131" i="44" s="1"/>
  <c r="AH140" i="44" s="1"/>
  <c r="AI132" i="44"/>
  <c r="AI133" i="44" s="1"/>
  <c r="AI134" i="44" s="1"/>
  <c r="AH79" i="44" s="1"/>
  <c r="AI148" i="44" s="1"/>
  <c r="AI90" i="44"/>
  <c r="AI210" i="51"/>
  <c r="AI226" i="51" s="1"/>
  <c r="AI130" i="44"/>
  <c r="AJ78" i="41"/>
  <c r="AJ112" i="41"/>
  <c r="AJ77" i="41"/>
  <c r="AJ128" i="41"/>
  <c r="AI90" i="41"/>
  <c r="AI132" i="41"/>
  <c r="AI133" i="41" s="1"/>
  <c r="AI134" i="41" s="1"/>
  <c r="AH79" i="41" s="1"/>
  <c r="AI148" i="41" s="1"/>
  <c r="AI130" i="41"/>
  <c r="AH129" i="41"/>
  <c r="AH131" i="41" s="1"/>
  <c r="AH140" i="41" s="1"/>
  <c r="AI206" i="51"/>
  <c r="AI222" i="51" s="1"/>
  <c r="AJ276" i="51"/>
  <c r="AJ288" i="51" s="1"/>
  <c r="AJ290" i="51" s="1"/>
  <c r="AJ85" i="1"/>
  <c r="AJ49" i="33" s="1"/>
  <c r="AJ51" i="59" s="1"/>
  <c r="AJ61" i="1"/>
  <c r="DA49" i="57" s="1"/>
  <c r="DA61" i="57" s="1"/>
  <c r="AJ78" i="42"/>
  <c r="AJ112" i="42"/>
  <c r="AJ77" i="42"/>
  <c r="AJ128" i="42"/>
  <c r="AJ112" i="46"/>
  <c r="AJ78" i="46"/>
  <c r="AJ128" i="46"/>
  <c r="AJ77" i="46"/>
  <c r="AJ78" i="40"/>
  <c r="AJ112" i="40"/>
  <c r="AJ128" i="40"/>
  <c r="AJ77" i="40"/>
  <c r="AI88" i="32"/>
  <c r="AI87" i="32"/>
  <c r="AI353" i="33"/>
  <c r="AJ128" i="48"/>
  <c r="AJ112" i="48"/>
  <c r="AJ78" i="48"/>
  <c r="AJ77" i="48"/>
  <c r="AH129" i="48"/>
  <c r="AH131" i="48" s="1"/>
  <c r="AH140" i="48" s="1"/>
  <c r="AI132" i="48"/>
  <c r="AI133" i="48" s="1"/>
  <c r="AI134" i="48" s="1"/>
  <c r="AH79" i="48" s="1"/>
  <c r="AI148" i="48" s="1"/>
  <c r="AI214" i="51"/>
  <c r="AI230" i="51" s="1"/>
  <c r="AI130" i="48"/>
  <c r="AI90" i="48"/>
  <c r="AJ77" i="43"/>
  <c r="AJ128" i="43"/>
  <c r="AJ78" i="43"/>
  <c r="AJ112" i="43"/>
  <c r="AI208" i="51"/>
  <c r="AI224" i="51" s="1"/>
  <c r="AH129" i="43"/>
  <c r="AH131" i="43" s="1"/>
  <c r="AH140" i="43" s="1"/>
  <c r="AI90" i="43"/>
  <c r="AI130" i="43"/>
  <c r="AI132" i="43"/>
  <c r="AI133" i="43" s="1"/>
  <c r="AI134" i="43" s="1"/>
  <c r="AH79" i="43" s="1"/>
  <c r="AI148" i="43" s="1"/>
  <c r="AJ78" i="47"/>
  <c r="AJ128" i="47"/>
  <c r="AJ77" i="47"/>
  <c r="AJ112" i="47"/>
  <c r="AJ128" i="45"/>
  <c r="AJ77" i="45"/>
  <c r="AJ112" i="45"/>
  <c r="AJ78" i="45"/>
  <c r="AJ128" i="49"/>
  <c r="AJ78" i="49"/>
  <c r="AJ77" i="49"/>
  <c r="AJ112" i="49"/>
  <c r="AI90" i="40"/>
  <c r="AH129" i="40"/>
  <c r="AH131" i="40" s="1"/>
  <c r="AI132" i="40"/>
  <c r="AI133" i="40" s="1"/>
  <c r="AI134" i="40" s="1"/>
  <c r="AI209" i="51"/>
  <c r="AI225" i="51" s="1"/>
  <c r="AI130" i="40"/>
  <c r="AJ77" i="32"/>
  <c r="AJ128" i="32"/>
  <c r="AJ78" i="32"/>
  <c r="AJ112" i="32"/>
  <c r="AI132" i="46" l="1"/>
  <c r="AI133" i="46" s="1"/>
  <c r="AI134" i="46" s="1"/>
  <c r="AH79" i="46" s="1"/>
  <c r="AI148" i="46" s="1"/>
  <c r="AI132" i="47"/>
  <c r="AI133" i="47" s="1"/>
  <c r="AI134" i="47" s="1"/>
  <c r="AH79" i="47" s="1"/>
  <c r="AI148" i="47" s="1"/>
  <c r="AI90" i="46"/>
  <c r="AI93" i="46" s="1"/>
  <c r="AI94" i="46" s="1"/>
  <c r="AK46" i="62" s="1"/>
  <c r="AI130" i="46"/>
  <c r="AH129" i="46"/>
  <c r="AH131" i="46" s="1"/>
  <c r="AH140" i="46" s="1"/>
  <c r="AI207" i="51"/>
  <c r="AI223" i="51" s="1"/>
  <c r="AI90" i="42"/>
  <c r="AI93" i="42" s="1"/>
  <c r="AI94" i="42" s="1"/>
  <c r="AK41" i="62" s="1"/>
  <c r="AI130" i="42"/>
  <c r="AI132" i="42"/>
  <c r="AI133" i="42" s="1"/>
  <c r="AI134" i="42" s="1"/>
  <c r="AH79" i="42" s="1"/>
  <c r="AI148" i="42" s="1"/>
  <c r="AI213" i="51"/>
  <c r="AI229" i="51" s="1"/>
  <c r="AI132" i="45"/>
  <c r="AI133" i="45" s="1"/>
  <c r="AI134" i="45" s="1"/>
  <c r="AH79" i="45" s="1"/>
  <c r="AI148" i="45" s="1"/>
  <c r="AI130" i="47"/>
  <c r="AH129" i="47"/>
  <c r="AH131" i="47" s="1"/>
  <c r="AH140" i="47" s="1"/>
  <c r="AI90" i="45"/>
  <c r="AI93" i="45" s="1"/>
  <c r="AI94" i="45" s="1"/>
  <c r="AK45" i="62" s="1"/>
  <c r="AH129" i="45"/>
  <c r="AH131" i="45" s="1"/>
  <c r="AH140" i="45" s="1"/>
  <c r="AI130" i="45"/>
  <c r="AI215" i="51"/>
  <c r="AI231" i="51" s="1"/>
  <c r="AI132" i="49"/>
  <c r="AI133" i="49" s="1"/>
  <c r="AI134" i="49" s="1"/>
  <c r="AH79" i="49" s="1"/>
  <c r="AI148" i="49" s="1"/>
  <c r="AJ297" i="51"/>
  <c r="AI48" i="33"/>
  <c r="AI53" i="33" s="1"/>
  <c r="AI54" i="59" s="1"/>
  <c r="AJ295" i="51"/>
  <c r="AI130" i="49"/>
  <c r="AI90" i="49"/>
  <c r="AI91" i="49" s="1"/>
  <c r="AJ298" i="51"/>
  <c r="AJ296" i="51"/>
  <c r="AI87" i="1"/>
  <c r="AI51" i="33" s="1"/>
  <c r="AI52" i="59" s="1"/>
  <c r="AJ294" i="51"/>
  <c r="AJ301" i="51"/>
  <c r="AJ293" i="51"/>
  <c r="AJ292" i="51"/>
  <c r="AI352" i="33"/>
  <c r="AJ291" i="51"/>
  <c r="AJ299" i="51"/>
  <c r="AJ300" i="51"/>
  <c r="AJ114" i="32"/>
  <c r="AJ103" i="32" s="1"/>
  <c r="AL9" i="62" s="1"/>
  <c r="AJ119" i="32"/>
  <c r="AI71" i="59"/>
  <c r="AH79" i="40"/>
  <c r="AI148" i="40" s="1"/>
  <c r="AI93" i="40"/>
  <c r="AI94" i="40" s="1"/>
  <c r="AK43" i="62" s="1"/>
  <c r="AI91" i="40"/>
  <c r="AJ119" i="49"/>
  <c r="AJ114" i="49"/>
  <c r="AJ103" i="49" s="1"/>
  <c r="AL19" i="62" s="1"/>
  <c r="AI91" i="43"/>
  <c r="AI93" i="43"/>
  <c r="AI94" i="43" s="1"/>
  <c r="AK42" i="62" s="1"/>
  <c r="AJ114" i="43"/>
  <c r="AJ103" i="43" s="1"/>
  <c r="AL12" i="62" s="1"/>
  <c r="AJ119" i="43"/>
  <c r="AI91" i="48"/>
  <c r="AI93" i="48"/>
  <c r="AI94" i="48" s="1"/>
  <c r="AK48" i="62" s="1"/>
  <c r="AJ114" i="48"/>
  <c r="AJ103" i="48" s="1"/>
  <c r="AL18" i="62" s="1"/>
  <c r="AJ119" i="48"/>
  <c r="AI90" i="32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J114" i="46"/>
  <c r="AJ103" i="46" s="1"/>
  <c r="AL16" i="62" s="1"/>
  <c r="AJ119" i="46"/>
  <c r="AJ119" i="42"/>
  <c r="AJ114" i="42"/>
  <c r="AJ103" i="42" s="1"/>
  <c r="AL11" i="62" s="1"/>
  <c r="AI93" i="41"/>
  <c r="AI94" i="41" s="1"/>
  <c r="AK40" i="62" s="1"/>
  <c r="AI91" i="41"/>
  <c r="AJ114" i="41"/>
  <c r="AJ103" i="41" s="1"/>
  <c r="AL10" i="62" s="1"/>
  <c r="AJ119" i="41"/>
  <c r="AI91" i="44"/>
  <c r="AI93" i="44"/>
  <c r="AI94" i="44" s="1"/>
  <c r="AK44" i="62" s="1"/>
  <c r="AJ114" i="44"/>
  <c r="AJ103" i="44" s="1"/>
  <c r="AL14" i="62" s="1"/>
  <c r="AJ119" i="44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i="45" s="1"/>
  <c r="AL15" i="62" s="1"/>
  <c r="AJ119" i="45"/>
  <c r="AJ114" i="47"/>
  <c r="AJ103" i="47" s="1"/>
  <c r="AL17" i="62" s="1"/>
  <c r="AJ119" i="47"/>
  <c r="AH129" i="1"/>
  <c r="AI204" i="51"/>
  <c r="AI220" i="51" s="1"/>
  <c r="AI132" i="1"/>
  <c r="AI133" i="1" s="1"/>
  <c r="AI134" i="1" s="1"/>
  <c r="AI90" i="1"/>
  <c r="AI130" i="1"/>
  <c r="AJ114" i="40"/>
  <c r="AJ103" i="40" s="1"/>
  <c r="AL13" i="62" s="1"/>
  <c r="AJ119" i="40"/>
  <c r="AI93" i="47"/>
  <c r="AI94" i="47" s="1"/>
  <c r="AK47" i="62" s="1"/>
  <c r="AI91" i="47"/>
  <c r="AJ78" i="1"/>
  <c r="AJ128" i="1"/>
  <c r="AJ39" i="33"/>
  <c r="AL62" i="62" s="1"/>
  <c r="AJ77" i="1"/>
  <c r="AJ112" i="1"/>
  <c r="AI91" i="42" l="1"/>
  <c r="AI91" i="46"/>
  <c r="AI91" i="45"/>
  <c r="AI50" i="59"/>
  <c r="AJ102" i="47"/>
  <c r="AJ71" i="47" s="1"/>
  <c r="AJ70" i="47" s="1"/>
  <c r="AJ102" i="45"/>
  <c r="AJ102" i="44"/>
  <c r="AJ102" i="46"/>
  <c r="AJ71" i="46" s="1"/>
  <c r="AJ70" i="46" s="1"/>
  <c r="AI52" i="33"/>
  <c r="AI53" i="59" s="1"/>
  <c r="AI93" i="49"/>
  <c r="AI94" i="49" s="1"/>
  <c r="AK49" i="62" s="1"/>
  <c r="AJ304" i="51"/>
  <c r="AJ308" i="51" s="1"/>
  <c r="AI369" i="33"/>
  <c r="AI375" i="33" s="1"/>
  <c r="AI376" i="33" s="1"/>
  <c r="AI87" i="33"/>
  <c r="AJ102" i="40"/>
  <c r="AJ71" i="40" s="1"/>
  <c r="AJ70" i="40" s="1"/>
  <c r="AJ102" i="42"/>
  <c r="AJ71" i="42" s="1"/>
  <c r="AJ70" i="42" s="1"/>
  <c r="AJ102" i="48"/>
  <c r="AJ102" i="43"/>
  <c r="AJ102" i="49"/>
  <c r="AJ71" i="49" s="1"/>
  <c r="AJ70" i="49" s="1"/>
  <c r="AJ102" i="41"/>
  <c r="AJ71" i="41" s="1"/>
  <c r="AJ70" i="41" s="1"/>
  <c r="AJ102" i="32"/>
  <c r="AJ71" i="32" s="1"/>
  <c r="AJ70" i="32" s="1"/>
  <c r="AJ305" i="51"/>
  <c r="AJ309" i="51" s="1"/>
  <c r="AJ119" i="1"/>
  <c r="AJ114" i="1"/>
  <c r="AJ103" i="1" s="1"/>
  <c r="AL8" i="62" s="1"/>
  <c r="AJ115" i="40"/>
  <c r="AJ259" i="33" s="1"/>
  <c r="AI91" i="1"/>
  <c r="AI93" i="1"/>
  <c r="AI94" i="1" s="1"/>
  <c r="AK38" i="62" s="1"/>
  <c r="AJ115" i="47"/>
  <c r="AJ263" i="33" s="1"/>
  <c r="AJ121" i="44"/>
  <c r="AJ124" i="44"/>
  <c r="AJ115" i="41"/>
  <c r="AJ256" i="33" s="1"/>
  <c r="AJ115" i="46"/>
  <c r="AJ262" i="33" s="1"/>
  <c r="AJ124" i="48"/>
  <c r="AJ121" i="48"/>
  <c r="AJ115" i="48"/>
  <c r="AJ264" i="33" s="1"/>
  <c r="AJ121" i="43"/>
  <c r="AJ124" i="43"/>
  <c r="AJ115" i="32"/>
  <c r="AJ255" i="33" s="1"/>
  <c r="AJ121" i="40"/>
  <c r="AJ124" i="40"/>
  <c r="AH79" i="1"/>
  <c r="AI148" i="1" s="1"/>
  <c r="AI69" i="59"/>
  <c r="AI136" i="1"/>
  <c r="AH131" i="1"/>
  <c r="AH137" i="1"/>
  <c r="AJ121" i="47"/>
  <c r="AJ124" i="47"/>
  <c r="AJ124" i="45"/>
  <c r="AJ121" i="45"/>
  <c r="AJ115" i="45"/>
  <c r="AJ261" i="33" s="1"/>
  <c r="AJ115" i="44"/>
  <c r="AJ260" i="33" s="1"/>
  <c r="AJ124" i="41"/>
  <c r="AJ121" i="41"/>
  <c r="AJ115" i="42"/>
  <c r="AJ257" i="33" s="1"/>
  <c r="AJ121" i="42"/>
  <c r="AJ124" i="42"/>
  <c r="AJ121" i="46"/>
  <c r="AJ124" i="46"/>
  <c r="AI93" i="32"/>
  <c r="AI94" i="32" s="1"/>
  <c r="AK39" i="62" s="1"/>
  <c r="AI91" i="32"/>
  <c r="AJ115" i="43"/>
  <c r="AJ258" i="33" s="1"/>
  <c r="AJ115" i="49"/>
  <c r="AJ265" i="33" s="1"/>
  <c r="AJ124" i="49"/>
  <c r="AJ121" i="49"/>
  <c r="AJ121" i="32"/>
  <c r="AJ124" i="32"/>
  <c r="AK50" i="62" l="1"/>
  <c r="AJ102" i="1"/>
  <c r="AJ71" i="1" s="1"/>
  <c r="AJ310" i="51"/>
  <c r="AJ354" i="51" s="1"/>
  <c r="AJ306" i="51"/>
  <c r="AJ86" i="32"/>
  <c r="AJ156" i="33"/>
  <c r="AJ240" i="33" s="1"/>
  <c r="AJ166" i="33"/>
  <c r="AJ250" i="33" s="1"/>
  <c r="AJ86" i="49"/>
  <c r="AJ163" i="33"/>
  <c r="AJ247" i="33" s="1"/>
  <c r="AJ86" i="46"/>
  <c r="AJ158" i="33"/>
  <c r="AJ242" i="33" s="1"/>
  <c r="AJ86" i="42"/>
  <c r="AJ66" i="44"/>
  <c r="AJ67" i="44" s="1"/>
  <c r="AJ101" i="44"/>
  <c r="AJ215" i="33" s="1"/>
  <c r="AJ116" i="44"/>
  <c r="AJ66" i="45"/>
  <c r="AJ67" i="45" s="1"/>
  <c r="AJ101" i="45"/>
  <c r="AJ216" i="33" s="1"/>
  <c r="AJ116" i="45"/>
  <c r="AJ86" i="45"/>
  <c r="AJ162" i="33"/>
  <c r="AJ246" i="33" s="1"/>
  <c r="AJ86" i="47"/>
  <c r="AJ164" i="33"/>
  <c r="AJ248" i="33" s="1"/>
  <c r="AJ159" i="33"/>
  <c r="AJ243" i="33" s="1"/>
  <c r="AJ86" i="43"/>
  <c r="AJ101" i="48"/>
  <c r="AJ219" i="33" s="1"/>
  <c r="AJ66" i="48"/>
  <c r="AJ67" i="48" s="1"/>
  <c r="AJ116" i="48"/>
  <c r="AJ86" i="48"/>
  <c r="AJ165" i="33"/>
  <c r="AJ249" i="33" s="1"/>
  <c r="AJ86" i="44"/>
  <c r="AJ161" i="33"/>
  <c r="AJ245" i="33" s="1"/>
  <c r="AJ66" i="47"/>
  <c r="AJ67" i="47" s="1"/>
  <c r="AJ101" i="47"/>
  <c r="AJ218" i="33" s="1"/>
  <c r="AJ116" i="47"/>
  <c r="AJ66" i="40"/>
  <c r="AJ67" i="40" s="1"/>
  <c r="AJ101" i="40"/>
  <c r="AJ214" i="33" s="1"/>
  <c r="AJ116" i="40"/>
  <c r="AJ115" i="1"/>
  <c r="AJ254" i="33" s="1"/>
  <c r="AJ124" i="1"/>
  <c r="AJ155" i="33" s="1"/>
  <c r="AJ121" i="1"/>
  <c r="AJ124" i="33" s="1"/>
  <c r="AJ101" i="33" s="1"/>
  <c r="AJ66" i="49"/>
  <c r="AJ67" i="49" s="1"/>
  <c r="AJ101" i="49"/>
  <c r="AJ220" i="33" s="1"/>
  <c r="AJ116" i="49"/>
  <c r="AJ101" i="43"/>
  <c r="AJ213" i="33" s="1"/>
  <c r="AJ66" i="43"/>
  <c r="AJ67" i="43" s="1"/>
  <c r="AJ116" i="43"/>
  <c r="AJ66" i="42"/>
  <c r="AJ67" i="42" s="1"/>
  <c r="AJ101" i="42"/>
  <c r="AJ212" i="33" s="1"/>
  <c r="AJ116" i="42"/>
  <c r="AJ157" i="33"/>
  <c r="AJ241" i="33" s="1"/>
  <c r="AJ86" i="41"/>
  <c r="AH70" i="59"/>
  <c r="AH140" i="1"/>
  <c r="AJ160" i="33"/>
  <c r="AJ244" i="33" s="1"/>
  <c r="AJ86" i="40"/>
  <c r="AJ66" i="32"/>
  <c r="AJ67" i="32" s="1"/>
  <c r="AJ101" i="32"/>
  <c r="AJ210" i="33" s="1"/>
  <c r="AJ116" i="32"/>
  <c r="AJ66" i="46"/>
  <c r="AJ67" i="46" s="1"/>
  <c r="AJ101" i="46"/>
  <c r="AJ217" i="33" s="1"/>
  <c r="AJ116" i="46"/>
  <c r="AJ66" i="41"/>
  <c r="AJ67" i="41" s="1"/>
  <c r="AJ101" i="41"/>
  <c r="AJ211" i="33" s="1"/>
  <c r="AJ116" i="41"/>
  <c r="AJ71" i="45"/>
  <c r="AJ70" i="45" s="1"/>
  <c r="AJ71" i="43"/>
  <c r="AJ70" i="43" s="1"/>
  <c r="AJ71" i="48"/>
  <c r="AJ70" i="48" s="1"/>
  <c r="AJ71" i="44"/>
  <c r="AJ70" i="44" s="1"/>
  <c r="AJ352" i="51" l="1"/>
  <c r="AJ349" i="51"/>
  <c r="AJ345" i="51"/>
  <c r="AJ225" i="33"/>
  <c r="AJ233" i="33"/>
  <c r="AJ344" i="51"/>
  <c r="AJ355" i="51"/>
  <c r="AJ350" i="51"/>
  <c r="AJ347" i="51"/>
  <c r="AJ353" i="51"/>
  <c r="AJ346" i="51"/>
  <c r="AJ351" i="51"/>
  <c r="AJ348" i="51"/>
  <c r="AJ226" i="33"/>
  <c r="AJ232" i="33"/>
  <c r="AJ227" i="33"/>
  <c r="AJ228" i="33"/>
  <c r="AJ235" i="33"/>
  <c r="AJ101" i="1"/>
  <c r="AJ209" i="33" s="1"/>
  <c r="AJ66" i="1"/>
  <c r="AJ67" i="1" s="1"/>
  <c r="AJ45" i="33" s="1"/>
  <c r="AJ116" i="1"/>
  <c r="AJ234" i="33"/>
  <c r="AJ231" i="33"/>
  <c r="AJ70" i="1"/>
  <c r="AJ5" i="59" s="1"/>
  <c r="AJ56" i="33"/>
  <c r="AJ86" i="1"/>
  <c r="AJ229" i="33"/>
  <c r="AJ230" i="33"/>
  <c r="AJ57" i="33" l="1"/>
  <c r="AJ57" i="59" s="1"/>
  <c r="AJ56" i="59"/>
  <c r="AJ64" i="33"/>
  <c r="AJ224" i="33"/>
  <c r="AJ236" i="33" s="1"/>
  <c r="AJ167" i="33"/>
  <c r="AJ184" i="33"/>
  <c r="AJ113" i="33" s="1"/>
  <c r="AJ119" i="33" s="1"/>
  <c r="AJ239" i="33"/>
  <c r="AJ251" i="33" s="1"/>
  <c r="AJ55" i="33"/>
  <c r="AJ55" i="59"/>
  <c r="AK59" i="33"/>
  <c r="AJ48" i="59"/>
  <c r="AJ61" i="59" l="1"/>
  <c r="AJ65" i="33"/>
  <c r="AK84" i="33" s="1"/>
  <c r="AK60" i="33"/>
  <c r="AL61" i="33"/>
  <c r="AJ71" i="33"/>
  <c r="AJ186" i="33"/>
  <c r="AJ185" i="33"/>
  <c r="AJ114" i="33" s="1"/>
  <c r="AL59" i="59" l="1"/>
  <c r="AM62" i="33"/>
  <c r="AM60" i="59" s="1"/>
  <c r="AJ63" i="59"/>
  <c r="AJ70" i="33"/>
  <c r="AL56" i="62" s="1"/>
  <c r="AK58" i="59"/>
  <c r="AK4" i="56"/>
  <c r="AK91" i="33"/>
  <c r="AK9" i="55"/>
  <c r="AK107" i="49" l="1"/>
  <c r="AK106" i="49" s="1"/>
  <c r="AK109" i="49" s="1"/>
  <c r="AK107" i="40"/>
  <c r="AK106" i="40" s="1"/>
  <c r="AK109" i="40" s="1"/>
  <c r="AK107" i="43"/>
  <c r="AK106" i="43" s="1"/>
  <c r="AK109" i="43" s="1"/>
  <c r="AK107" i="46"/>
  <c r="AK106" i="46" s="1"/>
  <c r="AK109" i="46" s="1"/>
  <c r="AK107" i="41"/>
  <c r="AK106" i="41" s="1"/>
  <c r="AK109" i="41" s="1"/>
  <c r="AK107" i="47"/>
  <c r="AK106" i="47" s="1"/>
  <c r="AK109" i="47" s="1"/>
  <c r="AK8" i="55"/>
  <c r="AK107" i="42"/>
  <c r="AK106" i="42" s="1"/>
  <c r="AK109" i="42" s="1"/>
  <c r="AK107" i="44"/>
  <c r="AK106" i="44" s="1"/>
  <c r="AK109" i="44" s="1"/>
  <c r="AK107" i="45"/>
  <c r="AK106" i="45" s="1"/>
  <c r="AK109" i="45" s="1"/>
  <c r="AK107" i="1"/>
  <c r="AK107" i="32"/>
  <c r="AK106" i="32" s="1"/>
  <c r="AK109" i="32" s="1"/>
  <c r="AK107" i="48"/>
  <c r="AK106" i="48" s="1"/>
  <c r="AK109" i="48" s="1"/>
  <c r="AJ81" i="43"/>
  <c r="AJ62" i="43" s="1"/>
  <c r="AJ63" i="43" s="1"/>
  <c r="AL71" i="62" s="1"/>
  <c r="AJ81" i="45"/>
  <c r="AJ62" i="45" s="1"/>
  <c r="AJ63" i="45" s="1"/>
  <c r="AL74" i="62" s="1"/>
  <c r="AJ81" i="1"/>
  <c r="AJ62" i="1" s="1"/>
  <c r="AJ63" i="1" s="1"/>
  <c r="AL67" i="62" s="1"/>
  <c r="AJ81" i="49"/>
  <c r="AJ62" i="49" s="1"/>
  <c r="AJ63" i="49" s="1"/>
  <c r="AL78" i="62" s="1"/>
  <c r="AJ81" i="48"/>
  <c r="AJ62" i="48" s="1"/>
  <c r="AJ63" i="48" s="1"/>
  <c r="AL77" i="62" s="1"/>
  <c r="AJ81" i="44"/>
  <c r="AJ62" i="44" s="1"/>
  <c r="AJ63" i="44" s="1"/>
  <c r="AL73" i="62" s="1"/>
  <c r="AJ62" i="59"/>
  <c r="AJ81" i="40"/>
  <c r="AJ62" i="40" s="1"/>
  <c r="AJ63" i="40" s="1"/>
  <c r="AL72" i="62" s="1"/>
  <c r="AJ81" i="46"/>
  <c r="AJ62" i="46" s="1"/>
  <c r="AJ63" i="46" s="1"/>
  <c r="AL75" i="62" s="1"/>
  <c r="AJ81" i="32"/>
  <c r="AJ62" i="32" s="1"/>
  <c r="AJ63" i="32" s="1"/>
  <c r="AL68" i="62" s="1"/>
  <c r="AJ81" i="41"/>
  <c r="AJ62" i="41" s="1"/>
  <c r="AJ63" i="41" s="1"/>
  <c r="AL69" i="62" s="1"/>
  <c r="AJ81" i="47"/>
  <c r="AJ62" i="47" s="1"/>
  <c r="AJ63" i="47" s="1"/>
  <c r="AL76" i="62" s="1"/>
  <c r="AJ81" i="42"/>
  <c r="AJ62" i="42" s="1"/>
  <c r="AJ63" i="42" s="1"/>
  <c r="AL70" i="62" s="1"/>
  <c r="AJ3" i="56"/>
  <c r="AK72" i="33"/>
  <c r="AL79" i="62" l="1"/>
  <c r="AJ37" i="56"/>
  <c r="AJ38" i="56" s="1"/>
  <c r="AJ55" i="56"/>
  <c r="AJ56" i="56" s="1"/>
  <c r="AJ52" i="56" s="1"/>
  <c r="AJ47" i="56"/>
  <c r="AJ42" i="56"/>
  <c r="AJ43" i="56" s="1"/>
  <c r="AK41" i="56" s="1"/>
  <c r="AJ64" i="47"/>
  <c r="AJ65" i="47" s="1"/>
  <c r="AJ68" i="47" s="1"/>
  <c r="AJ155" i="47"/>
  <c r="AJ155" i="32"/>
  <c r="AJ64" i="32"/>
  <c r="AJ65" i="32" s="1"/>
  <c r="AJ68" i="32" s="1"/>
  <c r="AJ155" i="40"/>
  <c r="AJ64" i="40"/>
  <c r="AJ65" i="40" s="1"/>
  <c r="AJ68" i="40" s="1"/>
  <c r="AJ64" i="44"/>
  <c r="AJ65" i="44" s="1"/>
  <c r="AJ68" i="44" s="1"/>
  <c r="AJ155" i="44"/>
  <c r="AJ155" i="49"/>
  <c r="AJ64" i="49"/>
  <c r="AJ65" i="49" s="1"/>
  <c r="AJ68" i="49" s="1"/>
  <c r="AJ64" i="45"/>
  <c r="AJ65" i="45" s="1"/>
  <c r="AJ68" i="45" s="1"/>
  <c r="AJ155" i="45"/>
  <c r="AK97" i="33"/>
  <c r="AK106" i="1"/>
  <c r="AK83" i="33"/>
  <c r="AK90" i="33"/>
  <c r="AK64" i="59"/>
  <c r="AJ155" i="42"/>
  <c r="AJ64" i="42"/>
  <c r="AJ65" i="42" s="1"/>
  <c r="AJ68" i="42" s="1"/>
  <c r="AJ64" i="41"/>
  <c r="AJ65" i="41" s="1"/>
  <c r="AJ68" i="41" s="1"/>
  <c r="AJ155" i="41"/>
  <c r="AJ155" i="46"/>
  <c r="AJ64" i="46"/>
  <c r="AJ65" i="46" s="1"/>
  <c r="AJ68" i="46" s="1"/>
  <c r="AJ64" i="48"/>
  <c r="AJ65" i="48" s="1"/>
  <c r="AJ68" i="48" s="1"/>
  <c r="AJ155" i="48"/>
  <c r="AJ155" i="1"/>
  <c r="AJ64" i="1"/>
  <c r="AJ65" i="1" s="1"/>
  <c r="AJ64" i="43"/>
  <c r="AJ65" i="43" s="1"/>
  <c r="AJ68" i="43" s="1"/>
  <c r="AJ155" i="43"/>
  <c r="AJ68" i="1" l="1"/>
  <c r="AJ43" i="33"/>
  <c r="AJ139" i="46"/>
  <c r="AJ73" i="46"/>
  <c r="AK74" i="46" s="1"/>
  <c r="AJ73" i="42"/>
  <c r="AK74" i="42" s="1"/>
  <c r="AJ139" i="42"/>
  <c r="AJ139" i="45"/>
  <c r="AJ73" i="45"/>
  <c r="AK74" i="45" s="1"/>
  <c r="AJ73" i="44"/>
  <c r="AK74" i="44" s="1"/>
  <c r="AJ139" i="44"/>
  <c r="AJ139" i="47"/>
  <c r="AJ73" i="47"/>
  <c r="AK74" i="47" s="1"/>
  <c r="AK46" i="56"/>
  <c r="AJ49" i="56"/>
  <c r="AJ60" i="56"/>
  <c r="AJ133" i="33" s="1"/>
  <c r="AJ59" i="56"/>
  <c r="AJ139" i="43"/>
  <c r="AJ73" i="43"/>
  <c r="AK74" i="43" s="1"/>
  <c r="AJ139" i="48"/>
  <c r="AJ73" i="48"/>
  <c r="AK74" i="48" s="1"/>
  <c r="AJ73" i="41"/>
  <c r="AK74" i="41" s="1"/>
  <c r="AJ139" i="41"/>
  <c r="AK109" i="1"/>
  <c r="AK96" i="33"/>
  <c r="AK104" i="33" s="1"/>
  <c r="AJ73" i="49"/>
  <c r="AK74" i="49" s="1"/>
  <c r="AJ139" i="49"/>
  <c r="AJ139" i="40"/>
  <c r="AJ73" i="40"/>
  <c r="AK74" i="40" s="1"/>
  <c r="AJ139" i="32"/>
  <c r="AJ73" i="32"/>
  <c r="AK74" i="32" s="1"/>
  <c r="AJ84" i="42" l="1"/>
  <c r="AJ88" i="42" s="1"/>
  <c r="AJ84" i="49"/>
  <c r="AJ363" i="33" s="1"/>
  <c r="AJ84" i="44"/>
  <c r="AJ88" i="44" s="1"/>
  <c r="AJ84" i="41"/>
  <c r="AJ88" i="41" s="1"/>
  <c r="AJ84" i="40"/>
  <c r="AJ357" i="33" s="1"/>
  <c r="AJ84" i="43"/>
  <c r="AJ88" i="43" s="1"/>
  <c r="AK281" i="51"/>
  <c r="AK61" i="40"/>
  <c r="DB54" i="57" s="1"/>
  <c r="AK85" i="40"/>
  <c r="AK287" i="51"/>
  <c r="AK85" i="49"/>
  <c r="AK61" i="49"/>
  <c r="DB60" i="57" s="1"/>
  <c r="AK280" i="51"/>
  <c r="AK61" i="43"/>
  <c r="DB53" i="57" s="1"/>
  <c r="AK85" i="43"/>
  <c r="AJ132" i="33"/>
  <c r="AJ75" i="59" s="1"/>
  <c r="AJ61" i="56"/>
  <c r="AJ48" i="56"/>
  <c r="AJ73" i="1"/>
  <c r="AK74" i="1" s="1"/>
  <c r="AJ139" i="1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 i="42"/>
  <c r="DB52" i="57" s="1"/>
  <c r="AK279" i="51"/>
  <c r="AK284" i="51"/>
  <c r="AK61" i="46"/>
  <c r="DB57" i="57" s="1"/>
  <c r="AK85" i="46"/>
  <c r="AJ38" i="33"/>
  <c r="AJ42" i="33"/>
  <c r="AJ40" i="33"/>
  <c r="AJ44" i="33"/>
  <c r="AJ47" i="59" l="1"/>
  <c r="AL53" i="62"/>
  <c r="AJ355" i="33"/>
  <c r="AJ87" i="42"/>
  <c r="AJ87" i="40"/>
  <c r="AJ88" i="49"/>
  <c r="AJ132" i="49" s="1"/>
  <c r="AJ133" i="49" s="1"/>
  <c r="AJ134" i="49" s="1"/>
  <c r="AI79" i="49" s="1"/>
  <c r="AJ148" i="49" s="1"/>
  <c r="AJ87" i="49"/>
  <c r="AJ354" i="33"/>
  <c r="AJ87" i="44"/>
  <c r="AJ358" i="33"/>
  <c r="AJ356" i="33"/>
  <c r="AJ87" i="41"/>
  <c r="AJ87" i="43"/>
  <c r="AJ88" i="40"/>
  <c r="AI129" i="40" s="1"/>
  <c r="AI131" i="40" s="1"/>
  <c r="AJ84" i="1"/>
  <c r="AJ88" i="1" s="1"/>
  <c r="AK77" i="42"/>
  <c r="AK112" i="42"/>
  <c r="AK78" i="42"/>
  <c r="AK128" i="42"/>
  <c r="AK128" i="44"/>
  <c r="AK112" i="44"/>
  <c r="AK77" i="44"/>
  <c r="AK78" i="44"/>
  <c r="AK78" i="47"/>
  <c r="AK77" i="47"/>
  <c r="AK112" i="47"/>
  <c r="AK128" i="47"/>
  <c r="AK112" i="48"/>
  <c r="AK78" i="48"/>
  <c r="AK77" i="48"/>
  <c r="AK128" i="48"/>
  <c r="AK78" i="32"/>
  <c r="AK77" i="32"/>
  <c r="AK112" i="32"/>
  <c r="AK128" i="32"/>
  <c r="AJ88" i="45"/>
  <c r="AJ87" i="45"/>
  <c r="AJ359" i="33"/>
  <c r="AJ88" i="48"/>
  <c r="AJ362" i="33"/>
  <c r="AJ87" i="48"/>
  <c r="AJ87" i="32"/>
  <c r="AJ353" i="33"/>
  <c r="AJ88" i="32"/>
  <c r="AK61" i="1"/>
  <c r="DB49" i="57" s="1"/>
  <c r="DB61" i="57" s="1"/>
  <c r="AK276" i="51"/>
  <c r="AK288" i="51" s="1"/>
  <c r="AK290" i="51" s="1"/>
  <c r="AK85" i="1"/>
  <c r="AK49" i="33" s="1"/>
  <c r="AK51" i="59" s="1"/>
  <c r="AK77" i="43"/>
  <c r="AK112" i="43"/>
  <c r="AK78" i="43"/>
  <c r="AK128" i="43"/>
  <c r="AK112" i="49"/>
  <c r="AK128" i="49"/>
  <c r="AK78" i="49"/>
  <c r="AK77" i="49"/>
  <c r="AK78" i="46"/>
  <c r="AK77" i="46"/>
  <c r="AK128" i="46"/>
  <c r="AK112" i="46"/>
  <c r="AJ130" i="42"/>
  <c r="AI129" i="42"/>
  <c r="AI131" i="42" s="1"/>
  <c r="AI140" i="42" s="1"/>
  <c r="AJ132" i="42"/>
  <c r="AJ133" i="42" s="1"/>
  <c r="AJ134" i="42" s="1"/>
  <c r="AI79" i="42" s="1"/>
  <c r="AJ148" i="42" s="1"/>
  <c r="AJ207" i="51"/>
  <c r="AJ223" i="51" s="1"/>
  <c r="AJ90" i="42"/>
  <c r="AK77" i="45"/>
  <c r="AK128" i="45"/>
  <c r="AK112" i="45"/>
  <c r="AK78" i="45"/>
  <c r="AJ130" i="44"/>
  <c r="AJ210" i="51"/>
  <c r="AJ226" i="51" s="1"/>
  <c r="AI129" i="44"/>
  <c r="AI131" i="44" s="1"/>
  <c r="AI140" i="44" s="1"/>
  <c r="AJ90" i="44"/>
  <c r="AJ132" i="44"/>
  <c r="AJ133" i="44" s="1"/>
  <c r="AJ134" i="44" s="1"/>
  <c r="AI79" i="44" s="1"/>
  <c r="AJ148" i="44" s="1"/>
  <c r="AJ130" i="43"/>
  <c r="AJ208" i="51"/>
  <c r="AJ224" i="51" s="1"/>
  <c r="AJ132" i="43"/>
  <c r="AJ133" i="43" s="1"/>
  <c r="AJ134" i="43" s="1"/>
  <c r="AI79" i="43" s="1"/>
  <c r="AJ148" i="43" s="1"/>
  <c r="AJ90" i="43"/>
  <c r="AI129" i="43"/>
  <c r="AI131" i="43" s="1"/>
  <c r="AI140" i="43" s="1"/>
  <c r="AK78" i="41"/>
  <c r="AK77" i="41"/>
  <c r="AK112" i="41"/>
  <c r="AK128" i="41"/>
  <c r="AJ130" i="41"/>
  <c r="AJ90" i="41"/>
  <c r="AJ132" i="41"/>
  <c r="AJ133" i="41" s="1"/>
  <c r="AJ134" i="41" s="1"/>
  <c r="AI79" i="41" s="1"/>
  <c r="AJ148" i="41" s="1"/>
  <c r="AJ206" i="51"/>
  <c r="AJ222" i="51" s="1"/>
  <c r="AI129" i="41"/>
  <c r="AI131" i="41" s="1"/>
  <c r="AI140" i="41" s="1"/>
  <c r="AJ88" i="46"/>
  <c r="AJ87" i="46"/>
  <c r="AJ360" i="33"/>
  <c r="AJ87" i="47"/>
  <c r="AJ361" i="33"/>
  <c r="AJ88" i="47"/>
  <c r="AJ62" i="56"/>
  <c r="AJ135" i="33" s="1"/>
  <c r="AJ134" i="33"/>
  <c r="AJ76" i="59" s="1"/>
  <c r="AK77" i="40"/>
  <c r="AK78" i="40"/>
  <c r="AK112" i="40"/>
  <c r="AK128" i="40"/>
  <c r="AJ90" i="49" l="1"/>
  <c r="AJ93" i="49" s="1"/>
  <c r="AJ94" i="49" s="1"/>
  <c r="AL49" i="62" s="1"/>
  <c r="AJ215" i="51"/>
  <c r="AJ231" i="51" s="1"/>
  <c r="AI129" i="49"/>
  <c r="AI131" i="49" s="1"/>
  <c r="AI140" i="49" s="1"/>
  <c r="AJ130" i="49"/>
  <c r="AJ48" i="33"/>
  <c r="AJ52" i="33" s="1"/>
  <c r="AJ53" i="59" s="1"/>
  <c r="AK298" i="51"/>
  <c r="AJ209" i="51"/>
  <c r="AJ225" i="51" s="1"/>
  <c r="AK299" i="51"/>
  <c r="AK295" i="51"/>
  <c r="AK291" i="51"/>
  <c r="AK293" i="51"/>
  <c r="AJ90" i="40"/>
  <c r="AJ93" i="40" s="1"/>
  <c r="AJ94" i="40" s="1"/>
  <c r="AL43" i="62" s="1"/>
  <c r="AK292" i="51"/>
  <c r="AK294" i="51"/>
  <c r="AK300" i="51"/>
  <c r="AK296" i="51"/>
  <c r="AJ130" i="40"/>
  <c r="AJ132" i="40"/>
  <c r="AJ133" i="40" s="1"/>
  <c r="AJ134" i="40" s="1"/>
  <c r="AJ71" i="59" s="1"/>
  <c r="AK301" i="51"/>
  <c r="AK297" i="51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i="1" s="1"/>
  <c r="AJ134" i="1" s="1"/>
  <c r="AJ90" i="1"/>
  <c r="AJ204" i="51"/>
  <c r="AJ220" i="51" s="1"/>
  <c r="AI129" i="1"/>
  <c r="AJ130" i="1"/>
  <c r="AI129" i="46"/>
  <c r="AI131" i="46" s="1"/>
  <c r="AI140" i="46" s="1"/>
  <c r="AJ130" i="46"/>
  <c r="AJ212" i="51"/>
  <c r="AJ228" i="51" s="1"/>
  <c r="AJ132" i="46"/>
  <c r="AJ133" i="46" s="1"/>
  <c r="AJ134" i="46" s="1"/>
  <c r="AI79" i="46" s="1"/>
  <c r="AJ148" i="46" s="1"/>
  <c r="AJ90" i="46"/>
  <c r="AJ93" i="44"/>
  <c r="AJ94" i="44" s="1"/>
  <c r="AL44" i="62" s="1"/>
  <c r="AJ91" i="44"/>
  <c r="AK114" i="49"/>
  <c r="AK103" i="49" s="1"/>
  <c r="AM19" i="62" s="1"/>
  <c r="AK119" i="49"/>
  <c r="AK114" i="43"/>
  <c r="AK103" i="43" s="1"/>
  <c r="AM12" i="62" s="1"/>
  <c r="AK119" i="43"/>
  <c r="AK128" i="1"/>
  <c r="AK77" i="1"/>
  <c r="AK78" i="1"/>
  <c r="AK39" i="33"/>
  <c r="AM62" i="62" s="1"/>
  <c r="AK112" i="1"/>
  <c r="AJ214" i="51"/>
  <c r="AJ230" i="51" s="1"/>
  <c r="AJ132" i="48"/>
  <c r="AJ133" i="48" s="1"/>
  <c r="AJ134" i="48" s="1"/>
  <c r="AI79" i="48" s="1"/>
  <c r="AJ148" i="48" s="1"/>
  <c r="AI129" i="48"/>
  <c r="AI131" i="48" s="1"/>
  <c r="AI140" i="48" s="1"/>
  <c r="AJ130" i="48"/>
  <c r="AJ90" i="48"/>
  <c r="AK114" i="47"/>
  <c r="AK103" i="47" s="1"/>
  <c r="AM17" i="62" s="1"/>
  <c r="AK119" i="47"/>
  <c r="AK114" i="44"/>
  <c r="AK103" i="44" s="1"/>
  <c r="AM14" i="62" s="1"/>
  <c r="AK119" i="44"/>
  <c r="AK114" i="40"/>
  <c r="AK103" i="40" s="1"/>
  <c r="AM13" i="62" s="1"/>
  <c r="AK119" i="40"/>
  <c r="AJ213" i="51"/>
  <c r="AJ229" i="51" s="1"/>
  <c r="AJ130" i="47"/>
  <c r="AI129" i="47"/>
  <c r="AI131" i="47" s="1"/>
  <c r="AI140" i="47" s="1"/>
  <c r="AJ90" i="47"/>
  <c r="AJ132" i="47"/>
  <c r="AJ133" i="47" s="1"/>
  <c r="AJ134" i="47" s="1"/>
  <c r="AI79" i="47" s="1"/>
  <c r="AJ148" i="47" s="1"/>
  <c r="AI72" i="59"/>
  <c r="AI140" i="40"/>
  <c r="AJ93" i="41"/>
  <c r="AJ94" i="41" s="1"/>
  <c r="AL40" i="62" s="1"/>
  <c r="AJ91" i="41"/>
  <c r="AK119" i="41"/>
  <c r="AK114" i="41"/>
  <c r="AK103" i="41" s="1"/>
  <c r="AM10" i="62" s="1"/>
  <c r="AJ93" i="43"/>
  <c r="AJ94" i="43" s="1"/>
  <c r="AL42" i="62" s="1"/>
  <c r="AJ91" i="43"/>
  <c r="AK114" i="45"/>
  <c r="AK103" i="45" s="1"/>
  <c r="AM15" i="62" s="1"/>
  <c r="AK119" i="45"/>
  <c r="AJ93" i="42"/>
  <c r="AJ94" i="42" s="1"/>
  <c r="AL41" i="62" s="1"/>
  <c r="AJ91" i="42"/>
  <c r="AK119" i="46"/>
  <c r="AK114" i="46"/>
  <c r="AK103" i="46" s="1"/>
  <c r="AM16" i="62" s="1"/>
  <c r="AI129" i="32"/>
  <c r="AI131" i="32" s="1"/>
  <c r="AI140" i="32" s="1"/>
  <c r="AJ130" i="32"/>
  <c r="AJ132" i="32"/>
  <c r="AJ133" i="32" s="1"/>
  <c r="AJ134" i="32" s="1"/>
  <c r="AI79" i="32" s="1"/>
  <c r="AJ148" i="32" s="1"/>
  <c r="AJ205" i="51"/>
  <c r="AJ221" i="51" s="1"/>
  <c r="AJ90" i="32"/>
  <c r="AJ130" i="45"/>
  <c r="AI129" i="45"/>
  <c r="AI131" i="45" s="1"/>
  <c r="AI140" i="45" s="1"/>
  <c r="AJ132" i="45"/>
  <c r="AJ133" i="45" s="1"/>
  <c r="AJ134" i="45" s="1"/>
  <c r="AI79" i="45" s="1"/>
  <c r="AJ148" i="45" s="1"/>
  <c r="AJ90" i="45"/>
  <c r="AJ211" i="51"/>
  <c r="AJ227" i="51" s="1"/>
  <c r="AK114" i="32"/>
  <c r="AK103" i="32" s="1"/>
  <c r="AM9" i="62" s="1"/>
  <c r="AK119" i="32"/>
  <c r="AK119" i="48"/>
  <c r="AK114" i="48"/>
  <c r="AK103" i="48" s="1"/>
  <c r="AM18" i="62" s="1"/>
  <c r="AK119" i="42"/>
  <c r="AK114" i="42"/>
  <c r="AK103" i="42" s="1"/>
  <c r="AM11" i="62" s="1"/>
  <c r="AJ91" i="49" l="1"/>
  <c r="AJ91" i="40"/>
  <c r="AJ53" i="33"/>
  <c r="AJ54" i="59" s="1"/>
  <c r="AJ369" i="33"/>
  <c r="AJ375" i="33" s="1"/>
  <c r="AJ376" i="33" s="1"/>
  <c r="AJ87" i="33"/>
  <c r="AJ50" i="59"/>
  <c r="AK102" i="42"/>
  <c r="AK71" i="42" s="1"/>
  <c r="AK70" i="42" s="1"/>
  <c r="AK102" i="48"/>
  <c r="AK71" i="48" s="1"/>
  <c r="AK70" i="48" s="1"/>
  <c r="AK102" i="46"/>
  <c r="AK71" i="46" s="1"/>
  <c r="AK70" i="46" s="1"/>
  <c r="AK102" i="45"/>
  <c r="AK71" i="45" s="1"/>
  <c r="AK70" i="45" s="1"/>
  <c r="AK102" i="40"/>
  <c r="AK71" i="40" s="1"/>
  <c r="AK70" i="40" s="1"/>
  <c r="AK102" i="44"/>
  <c r="AK102" i="47"/>
  <c r="AK71" i="47" s="1"/>
  <c r="AK70" i="47" s="1"/>
  <c r="AK102" i="43"/>
  <c r="AK102" i="49"/>
  <c r="AK102" i="41"/>
  <c r="AK71" i="41" s="1"/>
  <c r="AK70" i="41" s="1"/>
  <c r="AI79" i="40"/>
  <c r="AJ148" i="40" s="1"/>
  <c r="AK102" i="32"/>
  <c r="AK304" i="51"/>
  <c r="AK308" i="51" s="1"/>
  <c r="AK305" i="51"/>
  <c r="AK309" i="51" s="1"/>
  <c r="AK115" i="42"/>
  <c r="AK257" i="33" s="1"/>
  <c r="AK124" i="42"/>
  <c r="AK121" i="42"/>
  <c r="AK124" i="32"/>
  <c r="AK121" i="32"/>
  <c r="AK115" i="32"/>
  <c r="AK255" i="33" s="1"/>
  <c r="AJ91" i="45"/>
  <c r="AJ93" i="45"/>
  <c r="AJ94" i="45" s="1"/>
  <c r="AL45" i="62" s="1"/>
  <c r="AJ93" i="32"/>
  <c r="AJ94" i="32" s="1"/>
  <c r="AL39" i="62" s="1"/>
  <c r="AJ91" i="32"/>
  <c r="AK115" i="45"/>
  <c r="AK261" i="33" s="1"/>
  <c r="AK115" i="41"/>
  <c r="AK256" i="33" s="1"/>
  <c r="AK115" i="40"/>
  <c r="AK259" i="33" s="1"/>
  <c r="AK121" i="44"/>
  <c r="AK124" i="44"/>
  <c r="AK124" i="47"/>
  <c r="AK121" i="47"/>
  <c r="AK115" i="47"/>
  <c r="AK263" i="33" s="1"/>
  <c r="AK119" i="1"/>
  <c r="AK114" i="1"/>
  <c r="AK103" i="1" s="1"/>
  <c r="AM8" i="62" s="1"/>
  <c r="AK124" i="43"/>
  <c r="AK121" i="43"/>
  <c r="AK115" i="43"/>
  <c r="AK258" i="33" s="1"/>
  <c r="AK124" i="49"/>
  <c r="AK121" i="49"/>
  <c r="AJ91" i="46"/>
  <c r="AJ93" i="46"/>
  <c r="AJ94" i="46" s="1"/>
  <c r="AL46" i="62" s="1"/>
  <c r="AI131" i="1"/>
  <c r="AI137" i="1"/>
  <c r="AJ91" i="1"/>
  <c r="AJ93" i="1"/>
  <c r="AJ94" i="1" s="1"/>
  <c r="AL38" i="62" s="1"/>
  <c r="AK115" i="48"/>
  <c r="AK264" i="33" s="1"/>
  <c r="AK124" i="48"/>
  <c r="AK121" i="48"/>
  <c r="AK115" i="46"/>
  <c r="AK262" i="33" s="1"/>
  <c r="AK124" i="46"/>
  <c r="AK121" i="46"/>
  <c r="AK124" i="45"/>
  <c r="AK121" i="45"/>
  <c r="AK124" i="41"/>
  <c r="AK121" i="41"/>
  <c r="AJ93" i="47"/>
  <c r="AJ94" i="47" s="1"/>
  <c r="AL47" i="62" s="1"/>
  <c r="AJ91" i="47"/>
  <c r="AK121" i="40"/>
  <c r="AK124" i="40"/>
  <c r="AK115" i="44"/>
  <c r="AK260" i="33" s="1"/>
  <c r="AJ93" i="48"/>
  <c r="AJ94" i="48" s="1"/>
  <c r="AL48" i="62" s="1"/>
  <c r="AJ91" i="48"/>
  <c r="AK115" i="49"/>
  <c r="AK265" i="33" s="1"/>
  <c r="AJ69" i="59"/>
  <c r="AJ136" i="1"/>
  <c r="AI79" i="1"/>
  <c r="AJ148" i="1" s="1"/>
  <c r="AL50" i="62" l="1"/>
  <c r="AK102" i="1"/>
  <c r="AK71" i="1" s="1"/>
  <c r="AK310" i="51"/>
  <c r="AK355" i="51" s="1"/>
  <c r="AK306" i="51"/>
  <c r="AK101" i="49"/>
  <c r="AK220" i="33" s="1"/>
  <c r="AK66" i="49"/>
  <c r="AK67" i="49" s="1"/>
  <c r="AK116" i="49"/>
  <c r="AK101" i="44"/>
  <c r="AK215" i="33" s="1"/>
  <c r="AK66" i="44"/>
  <c r="AK67" i="44" s="1"/>
  <c r="AK116" i="44"/>
  <c r="AK86" i="45"/>
  <c r="AK162" i="33"/>
  <c r="AK246" i="33" s="1"/>
  <c r="AK66" i="46"/>
  <c r="AK67" i="46" s="1"/>
  <c r="AK101" i="46"/>
  <c r="AK217" i="33" s="1"/>
  <c r="AK116" i="46"/>
  <c r="AK86" i="48"/>
  <c r="AK165" i="33"/>
  <c r="AK249" i="33" s="1"/>
  <c r="AK86" i="49"/>
  <c r="AK166" i="33"/>
  <c r="AK250" i="33" s="1"/>
  <c r="AK121" i="1"/>
  <c r="AK124" i="33" s="1"/>
  <c r="AK101" i="33" s="1"/>
  <c r="AK124" i="1"/>
  <c r="AK155" i="33" s="1"/>
  <c r="AK86" i="42"/>
  <c r="AK158" i="33"/>
  <c r="AK242" i="33" s="1"/>
  <c r="AK71" i="44"/>
  <c r="AK70" i="44" s="1"/>
  <c r="AK86" i="40"/>
  <c r="AK160" i="33"/>
  <c r="AK244" i="33" s="1"/>
  <c r="AK157" i="33"/>
  <c r="AK241" i="33" s="1"/>
  <c r="AK86" i="41"/>
  <c r="AK86" i="46"/>
  <c r="AK163" i="33"/>
  <c r="AK247" i="33" s="1"/>
  <c r="AK101" i="48"/>
  <c r="AK219" i="33" s="1"/>
  <c r="AK66" i="48"/>
  <c r="AK67" i="48" s="1"/>
  <c r="AK116" i="48"/>
  <c r="AI70" i="59"/>
  <c r="AI140" i="1"/>
  <c r="AK101" i="43"/>
  <c r="AK213" i="33" s="1"/>
  <c r="AK66" i="43"/>
  <c r="AK67" i="43" s="1"/>
  <c r="AK116" i="43"/>
  <c r="AK86" i="43"/>
  <c r="AK159" i="33"/>
  <c r="AK243" i="33" s="1"/>
  <c r="AK115" i="1"/>
  <c r="AK254" i="33" s="1"/>
  <c r="AK101" i="47"/>
  <c r="AK218" i="33" s="1"/>
  <c r="AK66" i="47"/>
  <c r="AK67" i="47" s="1"/>
  <c r="AK116" i="47"/>
  <c r="AK86" i="47"/>
  <c r="AK164" i="33"/>
  <c r="AK248" i="33" s="1"/>
  <c r="AK86" i="44"/>
  <c r="AK161" i="33"/>
  <c r="AK245" i="33" s="1"/>
  <c r="AK101" i="40"/>
  <c r="AK214" i="33" s="1"/>
  <c r="AK66" i="40"/>
  <c r="AK67" i="40" s="1"/>
  <c r="AK116" i="40"/>
  <c r="AK66" i="41"/>
  <c r="AK67" i="41" s="1"/>
  <c r="AK101" i="41"/>
  <c r="AK211" i="33" s="1"/>
  <c r="AK116" i="41"/>
  <c r="AK66" i="45"/>
  <c r="AK67" i="45" s="1"/>
  <c r="AK101" i="45"/>
  <c r="AK216" i="33" s="1"/>
  <c r="AK116" i="45"/>
  <c r="AK101" i="32"/>
  <c r="AK210" i="33" s="1"/>
  <c r="AK66" i="32"/>
  <c r="AK67" i="32" s="1"/>
  <c r="AK116" i="32"/>
  <c r="AK156" i="33"/>
  <c r="AK240" i="33" s="1"/>
  <c r="AK86" i="32"/>
  <c r="AK66" i="42"/>
  <c r="AK67" i="42" s="1"/>
  <c r="AK101" i="42"/>
  <c r="AK212" i="33" s="1"/>
  <c r="AK116" i="42"/>
  <c r="AK71" i="49"/>
  <c r="AK70" i="49" s="1"/>
  <c r="AK71" i="43"/>
  <c r="AK70" i="43" s="1"/>
  <c r="AK71" i="32"/>
  <c r="AK70" i="32" s="1"/>
  <c r="AK353" i="51" l="1"/>
  <c r="AK229" i="33"/>
  <c r="AK234" i="33"/>
  <c r="AK346" i="51"/>
  <c r="AK354" i="51"/>
  <c r="AK227" i="33"/>
  <c r="AK347" i="51"/>
  <c r="AK349" i="51"/>
  <c r="AK352" i="51"/>
  <c r="AK345" i="51"/>
  <c r="AK351" i="51"/>
  <c r="AK348" i="51"/>
  <c r="AK344" i="51"/>
  <c r="AK350" i="51"/>
  <c r="AK226" i="33"/>
  <c r="AK231" i="33"/>
  <c r="AK70" i="1"/>
  <c r="AK5" i="59" s="1"/>
  <c r="AK56" i="33"/>
  <c r="AK225" i="33"/>
  <c r="AK233" i="33"/>
  <c r="AK235" i="33"/>
  <c r="AK101" i="1"/>
  <c r="AK209" i="33" s="1"/>
  <c r="AK66" i="1"/>
  <c r="AK67" i="1" s="1"/>
  <c r="AK45" i="33" s="1"/>
  <c r="AK116" i="1"/>
  <c r="AK86" i="1"/>
  <c r="AK228" i="33"/>
  <c r="AK232" i="33"/>
  <c r="AK230" i="33"/>
  <c r="AK55" i="33" l="1"/>
  <c r="AK55" i="59"/>
  <c r="AL59" i="33"/>
  <c r="AK224" i="33"/>
  <c r="AK236" i="33" s="1"/>
  <c r="AK167" i="33"/>
  <c r="AK184" i="33"/>
  <c r="AK113" i="33" s="1"/>
  <c r="AK119" i="33" s="1"/>
  <c r="AK239" i="33"/>
  <c r="AK251" i="33" s="1"/>
  <c r="AK48" i="59"/>
  <c r="AK57" i="33"/>
  <c r="AK57" i="59" s="1"/>
  <c r="AK56" i="59"/>
  <c r="AK64" i="33"/>
  <c r="AM61" i="33" l="1"/>
  <c r="AL60" i="33"/>
  <c r="AK71" i="33"/>
  <c r="AK61" i="59"/>
  <c r="AK65" i="33"/>
  <c r="AL84" i="33" s="1"/>
  <c r="AK185" i="33"/>
  <c r="AK114" i="33" s="1"/>
  <c r="AK186" i="33"/>
  <c r="AL9" i="55" l="1"/>
  <c r="AL91" i="33"/>
  <c r="AK63" i="59"/>
  <c r="AK70" i="33"/>
  <c r="AM56" i="62" s="1"/>
  <c r="AN62" i="33"/>
  <c r="AN60" i="59" s="1"/>
  <c r="AM59" i="59"/>
  <c r="AL4" i="56"/>
  <c r="AL58" i="59"/>
  <c r="AL107" i="47" l="1"/>
  <c r="AL106" i="47" s="1"/>
  <c r="AL109" i="47" s="1"/>
  <c r="AL107" i="44"/>
  <c r="AL106" i="44" s="1"/>
  <c r="AL109" i="44" s="1"/>
  <c r="AL107" i="49"/>
  <c r="AL106" i="49" s="1"/>
  <c r="AL109" i="49" s="1"/>
  <c r="AL107" i="40"/>
  <c r="AL106" i="40" s="1"/>
  <c r="AL109" i="40" s="1"/>
  <c r="AL107" i="42"/>
  <c r="AL106" i="42" s="1"/>
  <c r="AL109" i="42" s="1"/>
  <c r="AL107" i="46"/>
  <c r="AL106" i="46" s="1"/>
  <c r="AL109" i="46" s="1"/>
  <c r="AL107" i="48"/>
  <c r="AL106" i="48" s="1"/>
  <c r="AL109" i="48" s="1"/>
  <c r="AL107" i="32"/>
  <c r="AL106" i="32" s="1"/>
  <c r="AL109" i="32" s="1"/>
  <c r="AL8" i="55"/>
  <c r="AL107" i="41"/>
  <c r="AL106" i="41" s="1"/>
  <c r="AL109" i="41" s="1"/>
  <c r="AL107" i="43"/>
  <c r="AL106" i="43" s="1"/>
  <c r="AL109" i="43" s="1"/>
  <c r="AL107" i="1"/>
  <c r="AL107" i="45"/>
  <c r="AL106" i="45" s="1"/>
  <c r="AL109" i="45" s="1"/>
  <c r="AK81" i="42"/>
  <c r="AK62" i="42" s="1"/>
  <c r="AK63" i="42" s="1"/>
  <c r="AM70" i="62" s="1"/>
  <c r="AK81" i="46"/>
  <c r="AK62" i="46" s="1"/>
  <c r="AK63" i="46" s="1"/>
  <c r="AM75" i="62" s="1"/>
  <c r="AK81" i="45"/>
  <c r="AK62" i="45" s="1"/>
  <c r="AK63" i="45" s="1"/>
  <c r="AM74" i="62" s="1"/>
  <c r="AK3" i="56"/>
  <c r="AK81" i="41"/>
  <c r="AK62" i="41" s="1"/>
  <c r="AK63" i="41" s="1"/>
  <c r="AM69" i="62" s="1"/>
  <c r="AK81" i="47"/>
  <c r="AK62" i="47" s="1"/>
  <c r="AK63" i="47" s="1"/>
  <c r="AM76" i="62" s="1"/>
  <c r="AK81" i="32"/>
  <c r="AK62" i="32" s="1"/>
  <c r="AK63" i="32" s="1"/>
  <c r="AM68" i="62" s="1"/>
  <c r="AK81" i="43"/>
  <c r="AK62" i="43" s="1"/>
  <c r="AK63" i="43" s="1"/>
  <c r="AM71" i="62" s="1"/>
  <c r="AK81" i="1"/>
  <c r="AK62" i="1" s="1"/>
  <c r="AK63" i="1" s="1"/>
  <c r="AM67" i="62" s="1"/>
  <c r="AK81" i="48"/>
  <c r="AK62" i="48" s="1"/>
  <c r="AK63" i="48" s="1"/>
  <c r="AM77" i="62" s="1"/>
  <c r="AK81" i="40"/>
  <c r="AK62" i="40" s="1"/>
  <c r="AK63" i="40" s="1"/>
  <c r="AM72" i="62" s="1"/>
  <c r="AK81" i="49"/>
  <c r="AK62" i="49" s="1"/>
  <c r="AK63" i="49" s="1"/>
  <c r="AM78" i="62" s="1"/>
  <c r="AK81" i="44"/>
  <c r="AK62" i="44" s="1"/>
  <c r="AK63" i="44" s="1"/>
  <c r="AM73" i="62" s="1"/>
  <c r="AK62" i="59"/>
  <c r="AL72" i="33"/>
  <c r="AM79" i="62" l="1"/>
  <c r="AK64" i="49"/>
  <c r="AK65" i="49" s="1"/>
  <c r="AK68" i="49" s="1"/>
  <c r="AK155" i="49"/>
  <c r="AK64" i="48"/>
  <c r="AK65" i="48" s="1"/>
  <c r="AK68" i="48" s="1"/>
  <c r="AK155" i="48"/>
  <c r="AK155" i="43"/>
  <c r="AK64" i="43"/>
  <c r="AK65" i="43" s="1"/>
  <c r="AK68" i="43" s="1"/>
  <c r="AK64" i="47"/>
  <c r="AK65" i="47" s="1"/>
  <c r="AK68" i="47" s="1"/>
  <c r="AK155" i="47"/>
  <c r="AK55" i="56"/>
  <c r="AK56" i="56" s="1"/>
  <c r="AK52" i="56" s="1"/>
  <c r="AK37" i="56"/>
  <c r="AK38" i="56" s="1"/>
  <c r="AK47" i="56"/>
  <c r="AK42" i="56"/>
  <c r="AK43" i="56" s="1"/>
  <c r="AL41" i="56" s="1"/>
  <c r="AK155" i="46"/>
  <c r="AK64" i="46"/>
  <c r="AK65" i="46" s="1"/>
  <c r="AK68" i="46" s="1"/>
  <c r="AL83" i="33"/>
  <c r="AL90" i="33"/>
  <c r="AL64" i="59"/>
  <c r="AK64" i="44"/>
  <c r="AK65" i="44" s="1"/>
  <c r="AK68" i="44" s="1"/>
  <c r="AK155" i="44"/>
  <c r="AK64" i="40"/>
  <c r="AK65" i="40" s="1"/>
  <c r="AK68" i="40" s="1"/>
  <c r="AK155" i="40"/>
  <c r="AK64" i="1"/>
  <c r="AK65" i="1" s="1"/>
  <c r="AK155" i="1"/>
  <c r="AK155" i="32"/>
  <c r="AK64" i="32"/>
  <c r="AK65" i="32" s="1"/>
  <c r="AK68" i="32" s="1"/>
  <c r="AK155" i="41"/>
  <c r="AK64" i="41"/>
  <c r="AK65" i="41" s="1"/>
  <c r="AK68" i="41" s="1"/>
  <c r="AK155" i="45"/>
  <c r="AK64" i="45"/>
  <c r="AK65" i="45" s="1"/>
  <c r="AK68" i="45" s="1"/>
  <c r="AK64" i="42"/>
  <c r="AK65" i="42" s="1"/>
  <c r="AK68" i="42" s="1"/>
  <c r="AK155" i="42"/>
  <c r="AL97" i="33"/>
  <c r="AL106" i="1"/>
  <c r="AK139" i="42" l="1"/>
  <c r="AK73" i="42"/>
  <c r="AL74" i="42" s="1"/>
  <c r="AK43" i="33"/>
  <c r="AK68" i="1"/>
  <c r="AK139" i="40"/>
  <c r="AK73" i="40"/>
  <c r="AL74" i="40" s="1"/>
  <c r="AK73" i="44"/>
  <c r="AL74" i="44" s="1"/>
  <c r="AK139" i="44"/>
  <c r="AK49" i="56"/>
  <c r="AL46" i="56"/>
  <c r="AK73" i="47"/>
  <c r="AL74" i="47" s="1"/>
  <c r="AK139" i="47"/>
  <c r="AK139" i="48"/>
  <c r="AK73" i="48"/>
  <c r="AL74" i="48" s="1"/>
  <c r="AK139" i="49"/>
  <c r="AK73" i="49"/>
  <c r="AL74" i="49" s="1"/>
  <c r="AL96" i="33"/>
  <c r="AL104" i="33" s="1"/>
  <c r="AL109" i="1"/>
  <c r="AK139" i="45"/>
  <c r="AK73" i="45"/>
  <c r="AL74" i="45" s="1"/>
  <c r="AK73" i="41"/>
  <c r="AL74" i="41" s="1"/>
  <c r="AK139" i="41"/>
  <c r="AK73" i="32"/>
  <c r="AL74" i="32" s="1"/>
  <c r="AK139" i="32"/>
  <c r="AK139" i="46"/>
  <c r="AK73" i="46"/>
  <c r="AL74" i="46" s="1"/>
  <c r="AK59" i="56"/>
  <c r="AK60" i="56"/>
  <c r="AK133" i="33" s="1"/>
  <c r="AK139" i="43"/>
  <c r="AK73" i="43"/>
  <c r="AL74" i="43" s="1"/>
  <c r="AK84" i="47" l="1"/>
  <c r="AK361" i="33" s="1"/>
  <c r="AK84" i="44"/>
  <c r="AK87" i="44" s="1"/>
  <c r="AK84" i="32"/>
  <c r="AK88" i="32" s="1"/>
  <c r="AK84" i="41"/>
  <c r="AK88" i="41" s="1"/>
  <c r="AK84" i="40"/>
  <c r="AK87" i="40" s="1"/>
  <c r="AK84" i="43"/>
  <c r="AK87" i="43" s="1"/>
  <c r="AK84" i="42"/>
  <c r="AK88" i="42" s="1"/>
  <c r="AK84" i="45"/>
  <c r="AK359" i="33" s="1"/>
  <c r="AK84" i="46"/>
  <c r="AK88" i="46" s="1"/>
  <c r="AK84" i="49"/>
  <c r="AK363" i="33" s="1"/>
  <c r="AK132" i="33"/>
  <c r="AK75" i="59" s="1"/>
  <c r="AK61" i="56"/>
  <c r="AL85" i="46"/>
  <c r="AL61" i="46"/>
  <c r="DC57" i="57" s="1"/>
  <c r="AL284" i="51"/>
  <c r="AL277" i="51"/>
  <c r="AL85" i="32"/>
  <c r="AL61" i="32"/>
  <c r="DC50" i="57" s="1"/>
  <c r="AL85" i="49"/>
  <c r="AL61" i="49"/>
  <c r="DC60" i="57" s="1"/>
  <c r="AL287" i="51"/>
  <c r="AL85" i="44"/>
  <c r="AL61" i="44"/>
  <c r="DC55" i="57" s="1"/>
  <c r="AL282" i="51"/>
  <c r="AL281" i="51"/>
  <c r="AL85" i="40"/>
  <c r="AL61" i="40"/>
  <c r="DC54" i="57" s="1"/>
  <c r="AK46" i="33"/>
  <c r="AK49" i="59" s="1"/>
  <c r="AK73" i="1"/>
  <c r="AL74" i="1" s="1"/>
  <c r="AK139" i="1"/>
  <c r="AK84" i="48"/>
  <c r="AL85" i="43"/>
  <c r="AL280" i="51"/>
  <c r="AL61" i="43"/>
  <c r="DC53" i="57" s="1"/>
  <c r="AL61" i="41"/>
  <c r="DC51" i="57" s="1"/>
  <c r="AL85" i="41"/>
  <c r="AL278" i="51"/>
  <c r="AL283" i="51"/>
  <c r="AL85" i="45"/>
  <c r="AL61" i="45"/>
  <c r="DC56" i="57" s="1"/>
  <c r="AL85" i="48"/>
  <c r="AL286" i="51"/>
  <c r="AL61" i="48"/>
  <c r="DC59" i="57" s="1"/>
  <c r="AL285" i="51"/>
  <c r="AL85" i="47"/>
  <c r="AL61" i="47"/>
  <c r="DC58" i="57" s="1"/>
  <c r="AK48" i="56"/>
  <c r="AK38" i="33"/>
  <c r="AK42" i="33"/>
  <c r="AK40" i="33"/>
  <c r="AK44" i="33"/>
  <c r="AL61" i="42"/>
  <c r="DC52" i="57" s="1"/>
  <c r="AL279" i="51"/>
  <c r="AL85" i="42"/>
  <c r="AK47" i="59" l="1"/>
  <c r="AM53" i="62"/>
  <c r="AK88" i="47"/>
  <c r="AK90" i="47" s="1"/>
  <c r="AK88" i="44"/>
  <c r="AK90" i="44" s="1"/>
  <c r="AK87" i="47"/>
  <c r="AK84" i="1"/>
  <c r="AK48" i="33" s="1"/>
  <c r="AK358" i="33"/>
  <c r="AK87" i="41"/>
  <c r="AK354" i="33"/>
  <c r="AK353" i="33"/>
  <c r="AK87" i="32"/>
  <c r="AK88" i="49"/>
  <c r="AK132" i="49" s="1"/>
  <c r="AK133" i="49" s="1"/>
  <c r="AK134" i="49" s="1"/>
  <c r="AJ79" i="49" s="1"/>
  <c r="AK148" i="49" s="1"/>
  <c r="AK87" i="45"/>
  <c r="AK88" i="43"/>
  <c r="AK90" i="43" s="1"/>
  <c r="AK88" i="40"/>
  <c r="AJ129" i="40" s="1"/>
  <c r="AJ131" i="40" s="1"/>
  <c r="AK360" i="33"/>
  <c r="AK87" i="46"/>
  <c r="AK87" i="42"/>
  <c r="AK357" i="33"/>
  <c r="AK355" i="33"/>
  <c r="AK87" i="49"/>
  <c r="AK88" i="45"/>
  <c r="AK132" i="45" s="1"/>
  <c r="AK133" i="45" s="1"/>
  <c r="AK134" i="45" s="1"/>
  <c r="AJ79" i="45" s="1"/>
  <c r="AK148" i="45" s="1"/>
  <c r="AK356" i="33"/>
  <c r="AL112" i="42"/>
  <c r="AL128" i="42"/>
  <c r="AL78" i="42"/>
  <c r="AL77" i="42"/>
  <c r="AL78" i="47"/>
  <c r="AL128" i="47"/>
  <c r="AL112" i="47"/>
  <c r="AL77" i="47"/>
  <c r="AL78" i="48"/>
  <c r="AL128" i="48"/>
  <c r="AL112" i="48"/>
  <c r="AL77" i="48"/>
  <c r="AL112" i="45"/>
  <c r="AL128" i="45"/>
  <c r="AL78" i="45"/>
  <c r="AL77" i="45"/>
  <c r="AJ129" i="46"/>
  <c r="AJ131" i="46" s="1"/>
  <c r="AJ140" i="46" s="1"/>
  <c r="AK90" i="46"/>
  <c r="AK132" i="46"/>
  <c r="AK133" i="46" s="1"/>
  <c r="AK134" i="46" s="1"/>
  <c r="AJ79" i="46" s="1"/>
  <c r="AK148" i="46" s="1"/>
  <c r="AK130" i="46"/>
  <c r="AK212" i="51"/>
  <c r="AK228" i="51" s="1"/>
  <c r="AL78" i="43"/>
  <c r="AL128" i="43"/>
  <c r="AL112" i="43"/>
  <c r="AL77" i="43"/>
  <c r="AK362" i="33"/>
  <c r="AK87" i="48"/>
  <c r="AK88" i="48"/>
  <c r="AL276" i="51"/>
  <c r="AL61" i="1"/>
  <c r="DC49" i="57" s="1"/>
  <c r="DC61" i="57" s="1"/>
  <c r="AL85" i="1"/>
  <c r="AL49" i="33" s="1"/>
  <c r="AL51" i="59" s="1"/>
  <c r="AL78" i="40"/>
  <c r="AL112" i="40"/>
  <c r="AL128" i="40"/>
  <c r="AL77" i="40"/>
  <c r="AL78" i="44"/>
  <c r="AL77" i="44"/>
  <c r="AL112" i="44"/>
  <c r="AL128" i="44"/>
  <c r="AL128" i="49"/>
  <c r="AL112" i="49"/>
  <c r="AL77" i="49"/>
  <c r="AL78" i="49"/>
  <c r="AK205" i="51"/>
  <c r="AK221" i="51" s="1"/>
  <c r="AK90" i="32"/>
  <c r="AJ129" i="32"/>
  <c r="AJ131" i="32" s="1"/>
  <c r="AJ140" i="32" s="1"/>
  <c r="AK130" i="32"/>
  <c r="AK132" i="32"/>
  <c r="AK133" i="32" s="1"/>
  <c r="AK134" i="32" s="1"/>
  <c r="AJ79" i="32" s="1"/>
  <c r="AK148" i="32" s="1"/>
  <c r="AL112" i="46"/>
  <c r="AL77" i="46"/>
  <c r="AL78" i="46"/>
  <c r="AL128" i="46"/>
  <c r="AK134" i="33"/>
  <c r="AK76" i="59" s="1"/>
  <c r="AK62" i="56"/>
  <c r="AK135" i="33" s="1"/>
  <c r="AL128" i="41"/>
  <c r="AL77" i="41"/>
  <c r="AL112" i="41"/>
  <c r="AL78" i="41"/>
  <c r="AJ129" i="41"/>
  <c r="AJ131" i="41" s="1"/>
  <c r="AJ140" i="41" s="1"/>
  <c r="AK130" i="41"/>
  <c r="AK132" i="41"/>
  <c r="AK133" i="41" s="1"/>
  <c r="AK134" i="41" s="1"/>
  <c r="AJ79" i="41" s="1"/>
  <c r="AK148" i="41" s="1"/>
  <c r="AK90" i="41"/>
  <c r="AK206" i="51"/>
  <c r="AK222" i="51" s="1"/>
  <c r="AJ129" i="42"/>
  <c r="AJ131" i="42" s="1"/>
  <c r="AJ140" i="42" s="1"/>
  <c r="AK207" i="51"/>
  <c r="AK223" i="51" s="1"/>
  <c r="AK90" i="42"/>
  <c r="AK130" i="42"/>
  <c r="AK132" i="42"/>
  <c r="AK133" i="42" s="1"/>
  <c r="AK134" i="42" s="1"/>
  <c r="AJ79" i="42" s="1"/>
  <c r="AK148" i="42" s="1"/>
  <c r="AL112" i="32"/>
  <c r="AL78" i="32"/>
  <c r="AL77" i="32"/>
  <c r="AL128" i="32"/>
  <c r="AJ129" i="44" l="1"/>
  <c r="AJ131" i="44" s="1"/>
  <c r="AJ140" i="44" s="1"/>
  <c r="AK132" i="44"/>
  <c r="AK133" i="44" s="1"/>
  <c r="AK134" i="44" s="1"/>
  <c r="AJ79" i="44" s="1"/>
  <c r="AK148" i="44" s="1"/>
  <c r="AK130" i="47"/>
  <c r="AK210" i="51"/>
  <c r="AK226" i="51" s="1"/>
  <c r="AK130" i="44"/>
  <c r="AK213" i="51"/>
  <c r="AK229" i="51" s="1"/>
  <c r="AK132" i="47"/>
  <c r="AK133" i="47" s="1"/>
  <c r="AK134" i="47" s="1"/>
  <c r="AJ79" i="47" s="1"/>
  <c r="AK148" i="47" s="1"/>
  <c r="AJ129" i="47"/>
  <c r="AJ131" i="47" s="1"/>
  <c r="AJ140" i="47" s="1"/>
  <c r="AK88" i="1"/>
  <c r="AK130" i="1" s="1"/>
  <c r="AK87" i="1"/>
  <c r="AK51" i="33" s="1"/>
  <c r="AK52" i="59" s="1"/>
  <c r="AK352" i="33"/>
  <c r="AK209" i="51"/>
  <c r="AK225" i="51" s="1"/>
  <c r="AJ129" i="49"/>
  <c r="AJ131" i="49" s="1"/>
  <c r="AJ140" i="49" s="1"/>
  <c r="AK132" i="40"/>
  <c r="AK133" i="40" s="1"/>
  <c r="AK134" i="40" s="1"/>
  <c r="AJ79" i="40" s="1"/>
  <c r="AK148" i="40" s="1"/>
  <c r="AK132" i="43"/>
  <c r="AK133" i="43" s="1"/>
  <c r="AK134" i="43" s="1"/>
  <c r="AJ79" i="43" s="1"/>
  <c r="AK148" i="43" s="1"/>
  <c r="AK208" i="51"/>
  <c r="AK224" i="51" s="1"/>
  <c r="AK90" i="49"/>
  <c r="AK91" i="49" s="1"/>
  <c r="AJ129" i="43"/>
  <c r="AJ131" i="43" s="1"/>
  <c r="AJ140" i="43" s="1"/>
  <c r="AK211" i="51"/>
  <c r="AK227" i="51" s="1"/>
  <c r="AK130" i="49"/>
  <c r="AK130" i="43"/>
  <c r="AK130" i="45"/>
  <c r="AJ129" i="45"/>
  <c r="AJ131" i="45" s="1"/>
  <c r="AJ140" i="45" s="1"/>
  <c r="AK215" i="51"/>
  <c r="AK231" i="51" s="1"/>
  <c r="AK130" i="40"/>
  <c r="AK90" i="40"/>
  <c r="AK93" i="40" s="1"/>
  <c r="AK94" i="40" s="1"/>
  <c r="AM43" i="62" s="1"/>
  <c r="AK90" i="45"/>
  <c r="AK91" i="45" s="1"/>
  <c r="AK91" i="43"/>
  <c r="AK93" i="43"/>
  <c r="AK94" i="43" s="1"/>
  <c r="AM42" i="62" s="1"/>
  <c r="AL119" i="32"/>
  <c r="AL114" i="32"/>
  <c r="AL103" i="32" s="1"/>
  <c r="AN9" i="62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 i="46"/>
  <c r="AL103" i="46" s="1"/>
  <c r="AN16" i="62" s="1"/>
  <c r="AK91" i="32"/>
  <c r="AK93" i="32"/>
  <c r="AK94" i="32" s="1"/>
  <c r="AM39" i="62" s="1"/>
  <c r="AL114" i="49"/>
  <c r="AL103" i="49" s="1"/>
  <c r="AN19" i="62" s="1"/>
  <c r="AL119" i="49"/>
  <c r="AK91" i="44"/>
  <c r="AK93" i="44"/>
  <c r="AK94" i="44" s="1"/>
  <c r="AM44" i="62" s="1"/>
  <c r="AL112" i="1"/>
  <c r="AL128" i="1"/>
  <c r="AL39" i="33"/>
  <c r="AN62" i="62" s="1"/>
  <c r="AL77" i="1"/>
  <c r="AL78" i="1"/>
  <c r="AK52" i="33"/>
  <c r="AK53" i="59" s="1"/>
  <c r="AK53" i="33"/>
  <c r="AK54" i="59" s="1"/>
  <c r="AK87" i="33"/>
  <c r="AK50" i="59"/>
  <c r="AK369" i="33"/>
  <c r="AK375" i="33" s="1"/>
  <c r="AK376" i="33" s="1"/>
  <c r="AK90" i="48"/>
  <c r="AJ129" i="48"/>
  <c r="AJ131" i="48" s="1"/>
  <c r="AJ140" i="48" s="1"/>
  <c r="AK214" i="51"/>
  <c r="AK230" i="51" s="1"/>
  <c r="AK132" i="48"/>
  <c r="AK133" i="48" s="1"/>
  <c r="AK134" i="48" s="1"/>
  <c r="AJ79" i="48" s="1"/>
  <c r="AK148" i="48" s="1"/>
  <c r="AK130" i="48"/>
  <c r="AL119" i="48"/>
  <c r="AL114" i="48"/>
  <c r="AL103" i="48" s="1"/>
  <c r="AN18" i="62" s="1"/>
  <c r="AL119" i="42"/>
  <c r="AL114" i="42"/>
  <c r="AL103" i="42" s="1"/>
  <c r="AN11" i="62" s="1"/>
  <c r="AK93" i="42"/>
  <c r="AK94" i="42" s="1"/>
  <c r="AM41" i="62" s="1"/>
  <c r="AK91" i="42"/>
  <c r="AK93" i="41"/>
  <c r="AK94" i="41" s="1"/>
  <c r="AM40" i="62" s="1"/>
  <c r="AK91" i="41"/>
  <c r="AL114" i="41"/>
  <c r="AL103" i="41" s="1"/>
  <c r="AN10" i="62" s="1"/>
  <c r="AL119" i="41"/>
  <c r="AK93" i="47"/>
  <c r="AK94" i="47" s="1"/>
  <c r="AM47" i="62" s="1"/>
  <c r="AK91" i="47"/>
  <c r="AL114" i="44"/>
  <c r="AL103" i="44" s="1"/>
  <c r="AN14" i="62" s="1"/>
  <c r="AL119" i="44"/>
  <c r="AL114" i="40"/>
  <c r="AL103" i="40" s="1"/>
  <c r="AN13" i="62" s="1"/>
  <c r="AL119" i="40"/>
  <c r="AL288" i="51"/>
  <c r="AL290" i="51" s="1"/>
  <c r="AJ129" i="1"/>
  <c r="AL114" i="43"/>
  <c r="AL103" i="43" s="1"/>
  <c r="AN12" i="62" s="1"/>
  <c r="AL119" i="43"/>
  <c r="AK93" i="46"/>
  <c r="AK94" i="46" s="1"/>
  <c r="AM46" i="62" s="1"/>
  <c r="AK91" i="46"/>
  <c r="AL114" i="45"/>
  <c r="AL103" i="45" s="1"/>
  <c r="AN15" i="62" s="1"/>
  <c r="AL119" i="45"/>
  <c r="AL114" i="47"/>
  <c r="AL103" i="47" s="1"/>
  <c r="AN17" i="62" s="1"/>
  <c r="AL119" i="47"/>
  <c r="AJ72" i="59"/>
  <c r="AJ140" i="40"/>
  <c r="AK204" i="51" l="1"/>
  <c r="AK220" i="51" s="1"/>
  <c r="AK90" i="1"/>
  <c r="AK91" i="1" s="1"/>
  <c r="AK132" i="1"/>
  <c r="AK133" i="1" s="1"/>
  <c r="AK134" i="1" s="1"/>
  <c r="AK136" i="1" s="1"/>
  <c r="AK93" i="49"/>
  <c r="AK94" i="49" s="1"/>
  <c r="AM49" i="62" s="1"/>
  <c r="AK71" i="59"/>
  <c r="AL102" i="49"/>
  <c r="AL71" i="49" s="1"/>
  <c r="AL70" i="49" s="1"/>
  <c r="AK91" i="40"/>
  <c r="AL102" i="42"/>
  <c r="AL71" i="42" s="1"/>
  <c r="AL70" i="42" s="1"/>
  <c r="AL102" i="48"/>
  <c r="AL71" i="48" s="1"/>
  <c r="AL70" i="48" s="1"/>
  <c r="AL102" i="47"/>
  <c r="AL102" i="45"/>
  <c r="AL71" i="45" s="1"/>
  <c r="AL70" i="45" s="1"/>
  <c r="AL102" i="43"/>
  <c r="AL71" i="43" s="1"/>
  <c r="AL70" i="43" s="1"/>
  <c r="AL102" i="40"/>
  <c r="AL71" i="40" s="1"/>
  <c r="AL70" i="40" s="1"/>
  <c r="AL102" i="44"/>
  <c r="AL102" i="46"/>
  <c r="AL71" i="46" s="1"/>
  <c r="AL70" i="46" s="1"/>
  <c r="AK93" i="45"/>
  <c r="AK94" i="45" s="1"/>
  <c r="AM45" i="62" s="1"/>
  <c r="AL102" i="32"/>
  <c r="AL102" i="41"/>
  <c r="AL71" i="41" s="1"/>
  <c r="AL70" i="41" s="1"/>
  <c r="AL124" i="47"/>
  <c r="AL121" i="47"/>
  <c r="AL115" i="47"/>
  <c r="AL121" i="45"/>
  <c r="AL124" i="45"/>
  <c r="AL115" i="43"/>
  <c r="AL115" i="40"/>
  <c r="AL124" i="44"/>
  <c r="AL121" i="44"/>
  <c r="AL115" i="41"/>
  <c r="AL115" i="48"/>
  <c r="AL124" i="48"/>
  <c r="AL121" i="48"/>
  <c r="AL115" i="46"/>
  <c r="AL121" i="46"/>
  <c r="AL124" i="46"/>
  <c r="AL121" i="32"/>
  <c r="AL124" i="32"/>
  <c r="AL115" i="45"/>
  <c r="AL121" i="43"/>
  <c r="AL124" i="43"/>
  <c r="AJ131" i="1"/>
  <c r="AJ137" i="1"/>
  <c r="AL299" i="51"/>
  <c r="AL295" i="51"/>
  <c r="AL301" i="51"/>
  <c r="AL297" i="51"/>
  <c r="AL293" i="51"/>
  <c r="AL292" i="51"/>
  <c r="AL296" i="51"/>
  <c r="AL291" i="51"/>
  <c r="AL300" i="51"/>
  <c r="AL294" i="51"/>
  <c r="AL298" i="51"/>
  <c r="AL124" i="40"/>
  <c r="AL121" i="40"/>
  <c r="AL115" i="44"/>
  <c r="AL124" i="41"/>
  <c r="AL121" i="41"/>
  <c r="AL115" i="42"/>
  <c r="AL121" i="42"/>
  <c r="AL124" i="42"/>
  <c r="AK93" i="48"/>
  <c r="AK94" i="48" s="1"/>
  <c r="AM48" i="62" s="1"/>
  <c r="AK91" i="48"/>
  <c r="AL119" i="1"/>
  <c r="AL114" i="1"/>
  <c r="AL103" i="1" s="1"/>
  <c r="AN8" i="62" s="1"/>
  <c r="AL121" i="49"/>
  <c r="AL124" i="49"/>
  <c r="AL115" i="49"/>
  <c r="AL115" i="32"/>
  <c r="AK69" i="59" l="1"/>
  <c r="AK93" i="1"/>
  <c r="AK94" i="1" s="1"/>
  <c r="AM38" i="62" s="1"/>
  <c r="AM50" i="62" s="1"/>
  <c r="AJ79" i="1"/>
  <c r="AK148" i="1" s="1"/>
  <c r="AL102" i="1"/>
  <c r="AL71" i="1" s="1"/>
  <c r="AL305" i="51"/>
  <c r="AL309" i="51" s="1"/>
  <c r="AL66" i="32"/>
  <c r="AL67" i="32" s="1"/>
  <c r="AL101" i="32"/>
  <c r="AL210" i="33" s="1"/>
  <c r="AL116" i="32"/>
  <c r="AL66" i="49"/>
  <c r="AL67" i="49" s="1"/>
  <c r="AL101" i="49"/>
  <c r="AL220" i="33" s="1"/>
  <c r="AL116" i="49"/>
  <c r="AL166" i="33"/>
  <c r="AL250" i="33" s="1"/>
  <c r="AL86" i="49"/>
  <c r="AL115" i="1"/>
  <c r="AL158" i="33"/>
  <c r="AL242" i="33" s="1"/>
  <c r="AL86" i="42"/>
  <c r="AL101" i="44"/>
  <c r="AL215" i="33" s="1"/>
  <c r="AL66" i="44"/>
  <c r="AL67" i="44" s="1"/>
  <c r="AL116" i="44"/>
  <c r="AL160" i="33"/>
  <c r="AL244" i="33" s="1"/>
  <c r="AL86" i="40"/>
  <c r="AL86" i="46"/>
  <c r="AL163" i="33"/>
  <c r="AL247" i="33" s="1"/>
  <c r="AL101" i="46"/>
  <c r="AL217" i="33" s="1"/>
  <c r="AL66" i="46"/>
  <c r="AL67" i="46" s="1"/>
  <c r="AL116" i="46"/>
  <c r="AL165" i="33"/>
  <c r="AL249" i="33" s="1"/>
  <c r="AL86" i="48"/>
  <c r="AL66" i="40"/>
  <c r="AL67" i="40" s="1"/>
  <c r="AL101" i="40"/>
  <c r="AL214" i="33" s="1"/>
  <c r="AL116" i="40"/>
  <c r="AL101" i="47"/>
  <c r="AL218" i="33" s="1"/>
  <c r="AL66" i="47"/>
  <c r="AL67" i="47" s="1"/>
  <c r="AL116" i="47"/>
  <c r="AL86" i="47"/>
  <c r="AL164" i="33"/>
  <c r="AL248" i="33" s="1"/>
  <c r="AL71" i="32"/>
  <c r="AL70" i="32" s="1"/>
  <c r="AL304" i="51"/>
  <c r="AL121" i="1"/>
  <c r="AL124" i="33" s="1"/>
  <c r="AL101" i="33" s="1"/>
  <c r="AL124" i="1"/>
  <c r="AL155" i="33" s="1"/>
  <c r="AL101" i="42"/>
  <c r="AL212" i="33" s="1"/>
  <c r="AL66" i="42"/>
  <c r="AL67" i="42" s="1"/>
  <c r="AL116" i="42"/>
  <c r="AL157" i="33"/>
  <c r="AL241" i="33" s="1"/>
  <c r="AL86" i="41"/>
  <c r="AJ70" i="59"/>
  <c r="AJ140" i="1"/>
  <c r="AL159" i="33"/>
  <c r="AL243" i="33" s="1"/>
  <c r="AL86" i="43"/>
  <c r="AL101" i="45"/>
  <c r="AL216" i="33" s="1"/>
  <c r="AL66" i="45"/>
  <c r="AL67" i="45" s="1"/>
  <c r="AL116" i="45"/>
  <c r="AL86" i="32"/>
  <c r="AL156" i="33"/>
  <c r="AL240" i="33" s="1"/>
  <c r="AL101" i="48"/>
  <c r="AL219" i="33" s="1"/>
  <c r="AL66" i="48"/>
  <c r="AL67" i="48" s="1"/>
  <c r="AL116" i="48"/>
  <c r="AL66" i="41"/>
  <c r="AL67" i="41" s="1"/>
  <c r="AL101" i="41"/>
  <c r="AL211" i="33" s="1"/>
  <c r="AL116" i="41"/>
  <c r="AL161" i="33"/>
  <c r="AL245" i="33" s="1"/>
  <c r="AL86" i="44"/>
  <c r="AL66" i="43"/>
  <c r="AL67" i="43" s="1"/>
  <c r="AL101" i="43"/>
  <c r="AL213" i="33" s="1"/>
  <c r="AL116" i="43"/>
  <c r="AL162" i="33"/>
  <c r="AL246" i="33" s="1"/>
  <c r="AL86" i="45"/>
  <c r="AL71" i="44"/>
  <c r="AL70" i="44" s="1"/>
  <c r="AL71" i="47"/>
  <c r="AL70" i="47" s="1"/>
  <c r="AL228" i="33" l="1"/>
  <c r="AL229" i="33"/>
  <c r="AL234" i="33"/>
  <c r="AL227" i="33"/>
  <c r="AL226" i="33"/>
  <c r="AL232" i="33"/>
  <c r="AL86" i="1"/>
  <c r="AL231" i="33"/>
  <c r="AL230" i="33"/>
  <c r="AL235" i="33"/>
  <c r="AL70" i="1"/>
  <c r="AL5" i="59" s="1"/>
  <c r="AL56" i="33"/>
  <c r="AL308" i="51"/>
  <c r="AL310" i="51" s="1"/>
  <c r="AL306" i="51"/>
  <c r="AL66" i="1"/>
  <c r="AL67" i="1" s="1"/>
  <c r="AL45" i="33" s="1"/>
  <c r="AL101" i="1"/>
  <c r="AL209" i="33" s="1"/>
  <c r="AL224" i="33" s="1"/>
  <c r="AL116" i="1"/>
  <c r="AL233" i="33"/>
  <c r="AL225" i="33"/>
  <c r="AL56" i="59" l="1"/>
  <c r="AL57" i="33"/>
  <c r="AL57" i="59" s="1"/>
  <c r="AL64" i="33"/>
  <c r="AL167" i="33"/>
  <c r="AL239" i="33"/>
  <c r="AL251" i="33" s="1"/>
  <c r="AL184" i="33"/>
  <c r="AL113" i="33" s="1"/>
  <c r="AL119" i="33" s="1"/>
  <c r="AL236" i="33"/>
  <c r="AL48" i="59"/>
  <c r="AL353" i="51"/>
  <c r="AL355" i="51"/>
  <c r="AL350" i="51"/>
  <c r="AL354" i="51"/>
  <c r="AL345" i="51"/>
  <c r="AL351" i="51"/>
  <c r="AL344" i="51"/>
  <c r="AL349" i="51"/>
  <c r="AL346" i="51"/>
  <c r="AL352" i="51"/>
  <c r="AL348" i="51"/>
  <c r="AL347" i="51"/>
  <c r="AL55" i="33"/>
  <c r="AL55" i="59"/>
  <c r="AM59" i="33"/>
  <c r="AL61" i="59" l="1"/>
  <c r="AL65" i="33"/>
  <c r="AM84" i="33" s="1"/>
  <c r="AN61" i="33"/>
  <c r="AM60" i="33"/>
  <c r="AL71" i="33"/>
  <c r="AL185" i="33"/>
  <c r="AL114" i="33" s="1"/>
  <c r="AL186" i="33"/>
  <c r="AM4" i="56" l="1"/>
  <c r="AM58" i="59"/>
  <c r="AL63" i="59"/>
  <c r="AL70" i="33"/>
  <c r="AN56" i="62" s="1"/>
  <c r="AO62" i="33"/>
  <c r="AO60" i="59" s="1"/>
  <c r="AN59" i="59"/>
  <c r="AM91" i="33"/>
  <c r="AM9" i="55"/>
  <c r="AM107" i="1" l="1"/>
  <c r="AM107" i="46"/>
  <c r="AM106" i="46" s="1"/>
  <c r="AM109" i="46" s="1"/>
  <c r="AM8" i="55"/>
  <c r="AM107" i="48"/>
  <c r="AM106" i="48" s="1"/>
  <c r="AM109" i="48" s="1"/>
  <c r="AM107" i="42"/>
  <c r="AM106" i="42" s="1"/>
  <c r="AM109" i="42" s="1"/>
  <c r="AM107" i="47"/>
  <c r="AM106" i="47" s="1"/>
  <c r="AM109" i="47" s="1"/>
  <c r="AM107" i="44"/>
  <c r="AM106" i="44" s="1"/>
  <c r="AM109" i="44" s="1"/>
  <c r="AM107" i="49"/>
  <c r="AM106" i="49" s="1"/>
  <c r="AM109" i="49" s="1"/>
  <c r="AM107" i="32"/>
  <c r="AM106" i="32" s="1"/>
  <c r="AM109" i="32" s="1"/>
  <c r="AM107" i="41"/>
  <c r="AM106" i="41" s="1"/>
  <c r="AM109" i="41" s="1"/>
  <c r="AM107" i="40"/>
  <c r="AM106" i="40" s="1"/>
  <c r="AM109" i="40" s="1"/>
  <c r="AM107" i="43"/>
  <c r="AM106" i="43" s="1"/>
  <c r="AM109" i="43" s="1"/>
  <c r="AM107" i="45"/>
  <c r="AM106" i="45" s="1"/>
  <c r="AM109" i="45" s="1"/>
  <c r="AL81" i="43"/>
  <c r="AL62" i="43" s="1"/>
  <c r="AL63" i="43" s="1"/>
  <c r="AN71" i="62" s="1"/>
  <c r="AL81" i="40"/>
  <c r="AL62" i="40" s="1"/>
  <c r="AL63" i="40" s="1"/>
  <c r="AN72" i="62" s="1"/>
  <c r="AL81" i="48"/>
  <c r="AL62" i="48" s="1"/>
  <c r="AL63" i="48" s="1"/>
  <c r="AN77" i="62" s="1"/>
  <c r="AL81" i="32"/>
  <c r="AL62" i="32" s="1"/>
  <c r="AL63" i="32" s="1"/>
  <c r="AN68" i="62" s="1"/>
  <c r="AL81" i="47"/>
  <c r="AL62" i="47" s="1"/>
  <c r="AL63" i="47" s="1"/>
  <c r="AN76" i="62" s="1"/>
  <c r="AL81" i="46"/>
  <c r="AL62" i="46" s="1"/>
  <c r="AL63" i="46" s="1"/>
  <c r="AN75" i="62" s="1"/>
  <c r="AL81" i="1"/>
  <c r="AL62" i="1" s="1"/>
  <c r="AL63" i="1" s="1"/>
  <c r="AN67" i="62" s="1"/>
  <c r="AL81" i="49"/>
  <c r="AL62" i="49" s="1"/>
  <c r="AL63" i="49" s="1"/>
  <c r="AN78" i="62" s="1"/>
  <c r="AL81" i="42"/>
  <c r="AL62" i="42" s="1"/>
  <c r="AL63" i="42" s="1"/>
  <c r="AN70" i="62" s="1"/>
  <c r="AL81" i="44"/>
  <c r="AL62" i="44" s="1"/>
  <c r="AL63" i="44" s="1"/>
  <c r="AN73" i="62" s="1"/>
  <c r="AL81" i="41"/>
  <c r="AL62" i="41" s="1"/>
  <c r="AL63" i="41" s="1"/>
  <c r="AN69" i="62" s="1"/>
  <c r="AL62" i="59"/>
  <c r="AL3" i="56"/>
  <c r="AL81" i="45"/>
  <c r="AL62" i="45" s="1"/>
  <c r="AL63" i="45" s="1"/>
  <c r="AN74" i="62" s="1"/>
  <c r="AM72" i="33"/>
  <c r="AN79" i="62" l="1"/>
  <c r="AL155" i="45"/>
  <c r="AL64" i="45"/>
  <c r="AL65" i="45" s="1"/>
  <c r="AL68" i="45" s="1"/>
  <c r="AL64" i="44"/>
  <c r="AL65" i="44" s="1"/>
  <c r="AL68" i="44" s="1"/>
  <c r="AL155" i="44"/>
  <c r="AL155" i="49"/>
  <c r="AL64" i="49"/>
  <c r="AL65" i="49" s="1"/>
  <c r="AL68" i="49" s="1"/>
  <c r="AL155" i="46"/>
  <c r="AL64" i="46"/>
  <c r="AL65" i="46" s="1"/>
  <c r="AL68" i="46" s="1"/>
  <c r="AL155" i="32"/>
  <c r="AL64" i="32"/>
  <c r="AL65" i="32" s="1"/>
  <c r="AL68" i="32" s="1"/>
  <c r="AL64" i="40"/>
  <c r="AL65" i="40" s="1"/>
  <c r="AL68" i="40" s="1"/>
  <c r="AL155" i="40"/>
  <c r="AM83" i="33"/>
  <c r="AM90" i="33"/>
  <c r="AM97" i="33"/>
  <c r="AM106" i="1"/>
  <c r="AM64" i="59"/>
  <c r="AL47" i="56"/>
  <c r="AL55" i="56"/>
  <c r="AL56" i="56" s="1"/>
  <c r="AL52" i="56" s="1"/>
  <c r="AL37" i="56"/>
  <c r="AL38" i="56" s="1"/>
  <c r="AL42" i="56"/>
  <c r="AL43" i="56" s="1"/>
  <c r="AM41" i="56" s="1"/>
  <c r="AL64" i="41"/>
  <c r="AL65" i="41" s="1"/>
  <c r="AL68" i="41" s="1"/>
  <c r="AL155" i="41"/>
  <c r="AL155" i="42"/>
  <c r="AL64" i="42"/>
  <c r="AL65" i="42" s="1"/>
  <c r="AL68" i="42" s="1"/>
  <c r="AL155" i="1"/>
  <c r="AL64" i="1"/>
  <c r="AL65" i="1" s="1"/>
  <c r="AL155" i="47"/>
  <c r="AL64" i="47"/>
  <c r="AL65" i="47" s="1"/>
  <c r="AL68" i="47" s="1"/>
  <c r="AL155" i="48"/>
  <c r="AL64" i="48"/>
  <c r="AL65" i="48" s="1"/>
  <c r="AL68" i="48" s="1"/>
  <c r="AL64" i="43"/>
  <c r="AL65" i="43" s="1"/>
  <c r="AL68" i="43" s="1"/>
  <c r="AL155" i="43"/>
  <c r="AL73" i="48" l="1"/>
  <c r="AM74" i="48" s="1"/>
  <c r="AL139" i="48"/>
  <c r="AL139" i="47"/>
  <c r="AL73" i="47"/>
  <c r="AM74" i="47" s="1"/>
  <c r="AL68" i="1"/>
  <c r="AL43" i="33"/>
  <c r="AL73" i="42"/>
  <c r="AM74" i="42" s="1"/>
  <c r="AL139" i="42"/>
  <c r="AL73" i="40"/>
  <c r="AM74" i="40" s="1"/>
  <c r="AL139" i="40"/>
  <c r="AL73" i="44"/>
  <c r="AM74" i="44" s="1"/>
  <c r="AL139" i="44"/>
  <c r="AL139" i="43"/>
  <c r="AL73" i="43"/>
  <c r="AM74" i="43" s="1"/>
  <c r="AL73" i="41"/>
  <c r="AM74" i="41" s="1"/>
  <c r="AL139" i="41"/>
  <c r="AL60" i="56"/>
  <c r="AL133" i="33" s="1"/>
  <c r="AL59" i="56"/>
  <c r="AM46" i="56"/>
  <c r="AL49" i="56"/>
  <c r="AM109" i="1"/>
  <c r="AM96" i="33"/>
  <c r="AM104" i="33" s="1"/>
  <c r="AL139" i="32"/>
  <c r="AL73" i="32"/>
  <c r="AM74" i="32" s="1"/>
  <c r="AL73" i="46"/>
  <c r="AM74" i="46" s="1"/>
  <c r="AL139" i="46"/>
  <c r="AL139" i="49"/>
  <c r="AL73" i="49"/>
  <c r="AM74" i="49" s="1"/>
  <c r="AL73" i="45"/>
  <c r="AM74" i="45" s="1"/>
  <c r="AL139" i="45"/>
  <c r="AL84" i="44" l="1"/>
  <c r="AL358" i="33" s="1"/>
  <c r="AL84" i="48"/>
  <c r="AL87" i="48" s="1"/>
  <c r="AL84" i="42"/>
  <c r="AL355" i="33" s="1"/>
  <c r="AL84" i="41"/>
  <c r="AL88" i="41" s="1"/>
  <c r="AL84" i="46"/>
  <c r="AL87" i="46" s="1"/>
  <c r="AL84" i="40"/>
  <c r="AL357" i="33" s="1"/>
  <c r="AL84" i="47"/>
  <c r="AL361" i="33" s="1"/>
  <c r="AL84" i="45"/>
  <c r="AL359" i="33" s="1"/>
  <c r="AM85" i="44"/>
  <c r="AM61" i="44"/>
  <c r="DD55" i="57" s="1"/>
  <c r="AM282" i="51"/>
  <c r="AM61" i="42"/>
  <c r="DD52" i="57" s="1"/>
  <c r="AM279" i="51"/>
  <c r="AM85" i="42"/>
  <c r="AL139" i="1"/>
  <c r="AL73" i="1"/>
  <c r="AM74" i="1" s="1"/>
  <c r="AL46" i="33"/>
  <c r="AL49" i="59" s="1"/>
  <c r="AM85" i="47"/>
  <c r="AM61" i="47"/>
  <c r="DD58" i="57" s="1"/>
  <c r="AM285" i="51"/>
  <c r="AM286" i="51"/>
  <c r="AM61" i="48"/>
  <c r="DD59" i="57" s="1"/>
  <c r="AM85" i="48"/>
  <c r="AL84" i="49"/>
  <c r="AL84" i="32"/>
  <c r="AL84" i="43"/>
  <c r="AM61" i="45"/>
  <c r="DD56" i="57" s="1"/>
  <c r="AM85" i="45"/>
  <c r="AM283" i="51"/>
  <c r="AM287" i="51"/>
  <c r="AM85" i="49"/>
  <c r="AM61" i="49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 i="51"/>
  <c r="AM85" i="43"/>
  <c r="AM61" i="43"/>
  <c r="DD53" i="57" s="1"/>
  <c r="AM281" i="51"/>
  <c r="AM61" i="40"/>
  <c r="DD54" i="57" s="1"/>
  <c r="AM85" i="40"/>
  <c r="AL38" i="33"/>
  <c r="AL42" i="33"/>
  <c r="AL40" i="33"/>
  <c r="AL44" i="33"/>
  <c r="AL47" i="59" l="1"/>
  <c r="AN53" i="62"/>
  <c r="AL87" i="42"/>
  <c r="AL88" i="44"/>
  <c r="AL130" i="44" s="1"/>
  <c r="AL84" i="1"/>
  <c r="AL352" i="33" s="1"/>
  <c r="AL362" i="33"/>
  <c r="AL87" i="44"/>
  <c r="AL88" i="48"/>
  <c r="AL90" i="48" s="1"/>
  <c r="AL88" i="42"/>
  <c r="AL132" i="42" s="1"/>
  <c r="AL133" i="42" s="1"/>
  <c r="AL134" i="42" s="1"/>
  <c r="AK79" i="42" s="1"/>
  <c r="AL148" i="42" s="1"/>
  <c r="AL360" i="33"/>
  <c r="AL87" i="41"/>
  <c r="AL354" i="33"/>
  <c r="AL88" i="46"/>
  <c r="AL212" i="51" s="1"/>
  <c r="AL228" i="51" s="1"/>
  <c r="AL87" i="40"/>
  <c r="AL88" i="40"/>
  <c r="AL132" i="40" s="1"/>
  <c r="AL133" i="40" s="1"/>
  <c r="AL134" i="40" s="1"/>
  <c r="AL88" i="47"/>
  <c r="AL132" i="47" s="1"/>
  <c r="AL133" i="47" s="1"/>
  <c r="AL134" i="47" s="1"/>
  <c r="AK79" i="47" s="1"/>
  <c r="AL148" i="47" s="1"/>
  <c r="AL87" i="45"/>
  <c r="AL88" i="45"/>
  <c r="AK129" i="45" s="1"/>
  <c r="AK131" i="45" s="1"/>
  <c r="AK140" i="45" s="1"/>
  <c r="AL87" i="47"/>
  <c r="AM128" i="43"/>
  <c r="AM77" i="43"/>
  <c r="AM112" i="43"/>
  <c r="AM78" i="43"/>
  <c r="AK129" i="41"/>
  <c r="AK131" i="41" s="1"/>
  <c r="AK140" i="41" s="1"/>
  <c r="AL130" i="41"/>
  <c r="AL90" i="41"/>
  <c r="AL132" i="41"/>
  <c r="AL133" i="41" s="1"/>
  <c r="AL134" i="41" s="1"/>
  <c r="AK79" i="41" s="1"/>
  <c r="AL148" i="41" s="1"/>
  <c r="AL206" i="51"/>
  <c r="AL222" i="51" s="1"/>
  <c r="AM128" i="46"/>
  <c r="AM77" i="46"/>
  <c r="AM112" i="46"/>
  <c r="AM78" i="46"/>
  <c r="AM77" i="49"/>
  <c r="AM78" i="49"/>
  <c r="AM112" i="49"/>
  <c r="AM128" i="49"/>
  <c r="AL353" i="33"/>
  <c r="AL88" i="32"/>
  <c r="AL87" i="32"/>
  <c r="AM128" i="44"/>
  <c r="AM112" i="44"/>
  <c r="AM77" i="44"/>
  <c r="AM78" i="44"/>
  <c r="AM128" i="40"/>
  <c r="AM77" i="40"/>
  <c r="AM112" i="40"/>
  <c r="AM78" i="40"/>
  <c r="AM77" i="41"/>
  <c r="AM78" i="41"/>
  <c r="AM112" i="41"/>
  <c r="AM128" i="41"/>
  <c r="AL134" i="33"/>
  <c r="AL76" i="59" s="1"/>
  <c r="AL62" i="56"/>
  <c r="AL135" i="33" s="1"/>
  <c r="AM128" i="32"/>
  <c r="AM112" i="32"/>
  <c r="AM78" i="32"/>
  <c r="AM77" i="32"/>
  <c r="AM128" i="45"/>
  <c r="AM78" i="45"/>
  <c r="AM77" i="45"/>
  <c r="AM112" i="45"/>
  <c r="AL87" i="43"/>
  <c r="AL356" i="33"/>
  <c r="AL88" i="43"/>
  <c r="AL87" i="49"/>
  <c r="AL363" i="33"/>
  <c r="AL88" i="49"/>
  <c r="AM112" i="48"/>
  <c r="AM78" i="48"/>
  <c r="AM77" i="48"/>
  <c r="AM128" i="48"/>
  <c r="AM128" i="47"/>
  <c r="AM78" i="47"/>
  <c r="AM77" i="47"/>
  <c r="AM112" i="47"/>
  <c r="AM85" i="1"/>
  <c r="AM49" i="33" s="1"/>
  <c r="AM51" i="59" s="1"/>
  <c r="AM61" i="1"/>
  <c r="DD49" i="57" s="1"/>
  <c r="DD61" i="57" s="1"/>
  <c r="AM276" i="51"/>
  <c r="AM288" i="51" s="1"/>
  <c r="AM290" i="51" s="1"/>
  <c r="AM78" i="42"/>
  <c r="AM112" i="42"/>
  <c r="AM77" i="42"/>
  <c r="AM128" i="42"/>
  <c r="AL132" i="44" l="1"/>
  <c r="AL133" i="44" s="1"/>
  <c r="AL134" i="44" s="1"/>
  <c r="AK79" i="44" s="1"/>
  <c r="AL148" i="44" s="1"/>
  <c r="AK129" i="44"/>
  <c r="AK131" i="44" s="1"/>
  <c r="AK140" i="44" s="1"/>
  <c r="AL48" i="33"/>
  <c r="AL52" i="33" s="1"/>
  <c r="AL53" i="59" s="1"/>
  <c r="AL210" i="51"/>
  <c r="AL226" i="51" s="1"/>
  <c r="AL90" i="44"/>
  <c r="AL91" i="44" s="1"/>
  <c r="AL87" i="1"/>
  <c r="AL51" i="33" s="1"/>
  <c r="AL52" i="59" s="1"/>
  <c r="AL88" i="1"/>
  <c r="AL90" i="1" s="1"/>
  <c r="AL132" i="48"/>
  <c r="AL133" i="48" s="1"/>
  <c r="AL134" i="48" s="1"/>
  <c r="AK79" i="48" s="1"/>
  <c r="AL148" i="48" s="1"/>
  <c r="AK129" i="48"/>
  <c r="AK131" i="48" s="1"/>
  <c r="AK140" i="48" s="1"/>
  <c r="AL214" i="51"/>
  <c r="AL230" i="51" s="1"/>
  <c r="AL130" i="48"/>
  <c r="AK129" i="40"/>
  <c r="AK131" i="40" s="1"/>
  <c r="AK140" i="40" s="1"/>
  <c r="AL207" i="51"/>
  <c r="AL223" i="51" s="1"/>
  <c r="AL130" i="42"/>
  <c r="AL213" i="51"/>
  <c r="AL229" i="51" s="1"/>
  <c r="AK129" i="42"/>
  <c r="AK131" i="42" s="1"/>
  <c r="AK140" i="42" s="1"/>
  <c r="AL90" i="42"/>
  <c r="AL91" i="42" s="1"/>
  <c r="AL90" i="46"/>
  <c r="AL91" i="46" s="1"/>
  <c r="AL132" i="46"/>
  <c r="AL133" i="46" s="1"/>
  <c r="AL134" i="46" s="1"/>
  <c r="AK79" i="46" s="1"/>
  <c r="AL148" i="46" s="1"/>
  <c r="AK129" i="46"/>
  <c r="AK131" i="46" s="1"/>
  <c r="AK140" i="46" s="1"/>
  <c r="AL130" i="46"/>
  <c r="AL90" i="40"/>
  <c r="AL91" i="40" s="1"/>
  <c r="AL130" i="40"/>
  <c r="AL209" i="51"/>
  <c r="AL225" i="51" s="1"/>
  <c r="AL130" i="47"/>
  <c r="AL90" i="47"/>
  <c r="AL91" i="47" s="1"/>
  <c r="AK129" i="47"/>
  <c r="AK131" i="47" s="1"/>
  <c r="AK140" i="47" s="1"/>
  <c r="AL211" i="51"/>
  <c r="AL227" i="51" s="1"/>
  <c r="AL132" i="45"/>
  <c r="AL133" i="45" s="1"/>
  <c r="AL134" i="45" s="1"/>
  <c r="AK79" i="45" s="1"/>
  <c r="AL148" i="45" s="1"/>
  <c r="AL90" i="45"/>
  <c r="AL93" i="45" s="1"/>
  <c r="AL94" i="45" s="1"/>
  <c r="AN45" i="62" s="1"/>
  <c r="AL130" i="45"/>
  <c r="AM297" i="51"/>
  <c r="AM291" i="51"/>
  <c r="AM296" i="51"/>
  <c r="AM298" i="51"/>
  <c r="AM292" i="51"/>
  <c r="AM114" i="48"/>
  <c r="AM103" i="48" s="1"/>
  <c r="AO18" i="62" s="1"/>
  <c r="AM119" i="48"/>
  <c r="AL90" i="43"/>
  <c r="AL132" i="43"/>
  <c r="AL133" i="43" s="1"/>
  <c r="AL134" i="43" s="1"/>
  <c r="AK79" i="43" s="1"/>
  <c r="AL148" i="43" s="1"/>
  <c r="AK129" i="43"/>
  <c r="AK131" i="43" s="1"/>
  <c r="AK140" i="43" s="1"/>
  <c r="AL130" i="43"/>
  <c r="AL208" i="51"/>
  <c r="AL224" i="51" s="1"/>
  <c r="AM119" i="45"/>
  <c r="AM114" i="45"/>
  <c r="AM103" i="45" s="1"/>
  <c r="AO15" i="62" s="1"/>
  <c r="AM114" i="32"/>
  <c r="AM103" i="32" s="1"/>
  <c r="AO9" i="62" s="1"/>
  <c r="AM119" i="32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i="40" s="1"/>
  <c r="AM119" i="44"/>
  <c r="AM114" i="44"/>
  <c r="AM103" i="44" s="1"/>
  <c r="AO14" i="62" s="1"/>
  <c r="AL93" i="42"/>
  <c r="AL94" i="42" s="1"/>
  <c r="AN41" i="62" s="1"/>
  <c r="AL205" i="51"/>
  <c r="AL221" i="51" s="1"/>
  <c r="AK129" i="32"/>
  <c r="AK131" i="32" s="1"/>
  <c r="AK140" i="32" s="1"/>
  <c r="AL90" i="32"/>
  <c r="AL130" i="32"/>
  <c r="AL132" i="32"/>
  <c r="AL133" i="32" s="1"/>
  <c r="AL134" i="32" s="1"/>
  <c r="AK79" i="32" s="1"/>
  <c r="AL148" i="32" s="1"/>
  <c r="AM119" i="43"/>
  <c r="AM114" i="43"/>
  <c r="AM103" i="43" s="1"/>
  <c r="AO12" i="62" s="1"/>
  <c r="AM293" i="51"/>
  <c r="AM300" i="51"/>
  <c r="AM294" i="51"/>
  <c r="AM112" i="1"/>
  <c r="AM78" i="1"/>
  <c r="AM39" i="33"/>
  <c r="AO62" i="62" s="1"/>
  <c r="AM77" i="1"/>
  <c r="AM128" i="1"/>
  <c r="AM114" i="42"/>
  <c r="AM103" i="42" s="1"/>
  <c r="AO11" i="62" s="1"/>
  <c r="AM119" i="42"/>
  <c r="AM119" i="47"/>
  <c r="AM114" i="47"/>
  <c r="AM103" i="47" s="1"/>
  <c r="AO17" i="62" s="1"/>
  <c r="AL91" i="48"/>
  <c r="AL93" i="48"/>
  <c r="AL94" i="48" s="1"/>
  <c r="AN48" i="62" s="1"/>
  <c r="AL130" i="49"/>
  <c r="AL215" i="51"/>
  <c r="AL231" i="51" s="1"/>
  <c r="AL132" i="49"/>
  <c r="AL133" i="49" s="1"/>
  <c r="AL134" i="49" s="1"/>
  <c r="AK79" i="49" s="1"/>
  <c r="AL148" i="49" s="1"/>
  <c r="AL90" i="49"/>
  <c r="AK129" i="49"/>
  <c r="AK131" i="49" s="1"/>
  <c r="AK140" i="49" s="1"/>
  <c r="AM119" i="41"/>
  <c r="AM114" i="41"/>
  <c r="AM103" i="41" s="1"/>
  <c r="AO10" i="62" s="1"/>
  <c r="AM119" i="40"/>
  <c r="AM114" i="40"/>
  <c r="AM103" i="40" s="1"/>
  <c r="AO13" i="62" s="1"/>
  <c r="AM119" i="49"/>
  <c r="AM114" i="49"/>
  <c r="AM103" i="49" s="1"/>
  <c r="AO19" i="62" s="1"/>
  <c r="AM114" i="46"/>
  <c r="AM103" i="46" s="1"/>
  <c r="AO16" i="62" s="1"/>
  <c r="AM119" i="46"/>
  <c r="AL93" i="41"/>
  <c r="AL94" i="41" s="1"/>
  <c r="AN40" i="62" s="1"/>
  <c r="AL91" i="41"/>
  <c r="AM299" i="51"/>
  <c r="AM301" i="51"/>
  <c r="AM295" i="51"/>
  <c r="AL50" i="59" l="1"/>
  <c r="AL93" i="44"/>
  <c r="AL94" i="44" s="1"/>
  <c r="AN44" i="62" s="1"/>
  <c r="AL369" i="33"/>
  <c r="AL375" i="33" s="1"/>
  <c r="AL376" i="33" s="1"/>
  <c r="AL87" i="33"/>
  <c r="AL53" i="33"/>
  <c r="AL54" i="59" s="1"/>
  <c r="AL130" i="1"/>
  <c r="AL204" i="51"/>
  <c r="AL220" i="51" s="1"/>
  <c r="AK72" i="59"/>
  <c r="AK129" i="1"/>
  <c r="AK137" i="1" s="1"/>
  <c r="AL132" i="1"/>
  <c r="AL133" i="1" s="1"/>
  <c r="AL134" i="1" s="1"/>
  <c r="AL69" i="59" s="1"/>
  <c r="AL93" i="46"/>
  <c r="AL94" i="46" s="1"/>
  <c r="AN46" i="62" s="1"/>
  <c r="AL91" i="45"/>
  <c r="AL93" i="40"/>
  <c r="AL94" i="40" s="1"/>
  <c r="AN43" i="62" s="1"/>
  <c r="AL93" i="47"/>
  <c r="AL94" i="47" s="1"/>
  <c r="AN47" i="62" s="1"/>
  <c r="AM102" i="49"/>
  <c r="AM71" i="49" s="1"/>
  <c r="AM70" i="49" s="1"/>
  <c r="AM102" i="40"/>
  <c r="AM71" i="40" s="1"/>
  <c r="AM70" i="40" s="1"/>
  <c r="AM102" i="45"/>
  <c r="AM71" i="45" s="1"/>
  <c r="AM70" i="45" s="1"/>
  <c r="AM102" i="48"/>
  <c r="AM71" i="48" s="1"/>
  <c r="AM70" i="48" s="1"/>
  <c r="AM102" i="46"/>
  <c r="AM71" i="46" s="1"/>
  <c r="AM70" i="46" s="1"/>
  <c r="AM102" i="47"/>
  <c r="AM71" i="47" s="1"/>
  <c r="AM70" i="47" s="1"/>
  <c r="AM102" i="42"/>
  <c r="AM102" i="43"/>
  <c r="AM71" i="43" s="1"/>
  <c r="AM70" i="43" s="1"/>
  <c r="AM102" i="44"/>
  <c r="AM71" i="44" s="1"/>
  <c r="AM70" i="44" s="1"/>
  <c r="AM102" i="41"/>
  <c r="AM71" i="41" s="1"/>
  <c r="AM70" i="41" s="1"/>
  <c r="AM102" i="32"/>
  <c r="AM71" i="32" s="1"/>
  <c r="AM70" i="32" s="1"/>
  <c r="AM304" i="51"/>
  <c r="AM308" i="51" s="1"/>
  <c r="AM115" i="40"/>
  <c r="AM115" i="41"/>
  <c r="AM124" i="41"/>
  <c r="AM121" i="41"/>
  <c r="AL93" i="49"/>
  <c r="AL94" i="49" s="1"/>
  <c r="AN49" i="62" s="1"/>
  <c r="AL91" i="49"/>
  <c r="AM115" i="47"/>
  <c r="AM121" i="47"/>
  <c r="AM124" i="47"/>
  <c r="AM121" i="42"/>
  <c r="AM124" i="42"/>
  <c r="AM115" i="42"/>
  <c r="AL91" i="1"/>
  <c r="AL93" i="1"/>
  <c r="AL94" i="1" s="1"/>
  <c r="AN38" i="62" s="1"/>
  <c r="AM114" i="1"/>
  <c r="AM103" i="1" s="1"/>
  <c r="AO8" i="62" s="1"/>
  <c r="AM119" i="1"/>
  <c r="AL91" i="32"/>
  <c r="AL93" i="32"/>
  <c r="AL94" i="32" s="1"/>
  <c r="AN39" i="62" s="1"/>
  <c r="AM124" i="45"/>
  <c r="AM121" i="45"/>
  <c r="AM115" i="48"/>
  <c r="AM305" i="51"/>
  <c r="AM309" i="51" s="1"/>
  <c r="AM124" i="46"/>
  <c r="AM121" i="46"/>
  <c r="AM124" i="49"/>
  <c r="AM121" i="49"/>
  <c r="AM115" i="46"/>
  <c r="AM115" i="49"/>
  <c r="AM121" i="40"/>
  <c r="AM124" i="40"/>
  <c r="AM115" i="43"/>
  <c r="AM124" i="43"/>
  <c r="AM121" i="43"/>
  <c r="AM115" i="44"/>
  <c r="AM121" i="44"/>
  <c r="AM124" i="44"/>
  <c r="AM124" i="32"/>
  <c r="AM121" i="32"/>
  <c r="AM115" i="32"/>
  <c r="AM115" i="45"/>
  <c r="AL91" i="43"/>
  <c r="AL93" i="43"/>
  <c r="AL94" i="43" s="1"/>
  <c r="AN42" i="62" s="1"/>
  <c r="AM121" i="48"/>
  <c r="AM124" i="48"/>
  <c r="AN50" i="62" l="1"/>
  <c r="AK131" i="1"/>
  <c r="AK70" i="59" s="1"/>
  <c r="AL136" i="1"/>
  <c r="AK79" i="1"/>
  <c r="AL148" i="1" s="1"/>
  <c r="AM102" i="1"/>
  <c r="AM101" i="43"/>
  <c r="AM213" i="33" s="1"/>
  <c r="AM66" i="43"/>
  <c r="AM67" i="43" s="1"/>
  <c r="AM116" i="43"/>
  <c r="AM86" i="46"/>
  <c r="AM163" i="33"/>
  <c r="AM247" i="33" s="1"/>
  <c r="AM124" i="1"/>
  <c r="AM155" i="33" s="1"/>
  <c r="AM121" i="1"/>
  <c r="AM124" i="33" s="1"/>
  <c r="AM101" i="33" s="1"/>
  <c r="AM115" i="1"/>
  <c r="AM66" i="42"/>
  <c r="AM67" i="42" s="1"/>
  <c r="AM101" i="42"/>
  <c r="AM212" i="33" s="1"/>
  <c r="AM116" i="42"/>
  <c r="AM101" i="47"/>
  <c r="AM218" i="33" s="1"/>
  <c r="AM66" i="47"/>
  <c r="AM67" i="47" s="1"/>
  <c r="AM116" i="47"/>
  <c r="AM157" i="33"/>
  <c r="AM241" i="33" s="1"/>
  <c r="AM86" i="41"/>
  <c r="AM71" i="42"/>
  <c r="AM70" i="42" s="1"/>
  <c r="AM310" i="51"/>
  <c r="AM165" i="33"/>
  <c r="AM249" i="33" s="1"/>
  <c r="AM86" i="48"/>
  <c r="AM66" i="45"/>
  <c r="AM67" i="45" s="1"/>
  <c r="AM101" i="45"/>
  <c r="AM216" i="33" s="1"/>
  <c r="AM116" i="45"/>
  <c r="AM66" i="32"/>
  <c r="AM67" i="32" s="1"/>
  <c r="AM101" i="32"/>
  <c r="AM210" i="33" s="1"/>
  <c r="AM116" i="32"/>
  <c r="AM86" i="32"/>
  <c r="AM156" i="33"/>
  <c r="AM240" i="33" s="1"/>
  <c r="AM161" i="33"/>
  <c r="AM245" i="33" s="1"/>
  <c r="AM86" i="44"/>
  <c r="AM101" i="44"/>
  <c r="AM215" i="33" s="1"/>
  <c r="AM66" i="44"/>
  <c r="AM67" i="44" s="1"/>
  <c r="AM116" i="44"/>
  <c r="AM159" i="33"/>
  <c r="AM243" i="33" s="1"/>
  <c r="AM86" i="43"/>
  <c r="AM160" i="33"/>
  <c r="AM244" i="33" s="1"/>
  <c r="AM86" i="40"/>
  <c r="AM101" i="49"/>
  <c r="AM220" i="33" s="1"/>
  <c r="AM66" i="49"/>
  <c r="AM67" i="49" s="1"/>
  <c r="AM116" i="49"/>
  <c r="AM66" i="46"/>
  <c r="AM67" i="46" s="1"/>
  <c r="AM101" i="46"/>
  <c r="AM217" i="33" s="1"/>
  <c r="AM116" i="46"/>
  <c r="AM166" i="33"/>
  <c r="AM250" i="33" s="1"/>
  <c r="AM86" i="49"/>
  <c r="AM101" i="48"/>
  <c r="AM219" i="33" s="1"/>
  <c r="AM66" i="48"/>
  <c r="AM67" i="48" s="1"/>
  <c r="AM116" i="48"/>
  <c r="AM162" i="33"/>
  <c r="AM246" i="33" s="1"/>
  <c r="AM86" i="45"/>
  <c r="AM86" i="42"/>
  <c r="AM158" i="33"/>
  <c r="AM242" i="33" s="1"/>
  <c r="AM164" i="33"/>
  <c r="AM248" i="33" s="1"/>
  <c r="AM86" i="47"/>
  <c r="AM101" i="41"/>
  <c r="AM211" i="33" s="1"/>
  <c r="AM66" i="41"/>
  <c r="AM67" i="41" s="1"/>
  <c r="AM116" i="41"/>
  <c r="AM101" i="40"/>
  <c r="AM214" i="33" s="1"/>
  <c r="AM66" i="40"/>
  <c r="AM67" i="40" s="1"/>
  <c r="AM116" i="40"/>
  <c r="AM306" i="51"/>
  <c r="AK140" i="1" l="1"/>
  <c r="AM229" i="33"/>
  <c r="AM226" i="33"/>
  <c r="AM230" i="33"/>
  <c r="AM234" i="33"/>
  <c r="AM232" i="33"/>
  <c r="AM225" i="33"/>
  <c r="AM228" i="33"/>
  <c r="AM352" i="51"/>
  <c r="AM346" i="51"/>
  <c r="AM351" i="51"/>
  <c r="AM349" i="51"/>
  <c r="AM345" i="51"/>
  <c r="AM354" i="51"/>
  <c r="AM344" i="51"/>
  <c r="AM347" i="51"/>
  <c r="AM350" i="51"/>
  <c r="AM355" i="51"/>
  <c r="AM353" i="51"/>
  <c r="AM348" i="51"/>
  <c r="AM66" i="1"/>
  <c r="AM67" i="1" s="1"/>
  <c r="AM45" i="33" s="1"/>
  <c r="AM101" i="1"/>
  <c r="AM209" i="33" s="1"/>
  <c r="AM116" i="1"/>
  <c r="AM86" i="1"/>
  <c r="AM235" i="33"/>
  <c r="AM231" i="33"/>
  <c r="AM233" i="33"/>
  <c r="AM227" i="33"/>
  <c r="AM71" i="1"/>
  <c r="AM70" i="1" l="1"/>
  <c r="AM5" i="59" s="1"/>
  <c r="AM56" i="33"/>
  <c r="AM224" i="33"/>
  <c r="AM236" i="33" s="1"/>
  <c r="AM184" i="33"/>
  <c r="AM113" i="33" s="1"/>
  <c r="AM239" i="33"/>
  <c r="AM251" i="33" s="1"/>
  <c r="AM167" i="33"/>
  <c r="AM48" i="59"/>
  <c r="AM119" i="33" l="1"/>
  <c r="AM55" i="59"/>
  <c r="AM55" i="33"/>
  <c r="AN59" i="33"/>
  <c r="AM185" i="33"/>
  <c r="AM114" i="33" s="1"/>
  <c r="AM186" i="33"/>
  <c r="AM57" i="33"/>
  <c r="AM57" i="59" s="1"/>
  <c r="AM56" i="59"/>
  <c r="AM64" i="33"/>
  <c r="AO61" i="33" l="1"/>
  <c r="AN60" i="33"/>
  <c r="AM71" i="33"/>
  <c r="AM61" i="59"/>
  <c r="AM65" i="33"/>
  <c r="AN84" i="33" s="1"/>
  <c r="AN9" i="55" l="1"/>
  <c r="AN91" i="33"/>
  <c r="AM63" i="59"/>
  <c r="AM70" i="33"/>
  <c r="AO56" i="62" s="1"/>
  <c r="AP62" i="33"/>
  <c r="AP60" i="59" s="1"/>
  <c r="AO59" i="59"/>
  <c r="AN58" i="59"/>
  <c r="AN4" i="56"/>
  <c r="AN107" i="49" l="1"/>
  <c r="AN106" i="49" s="1"/>
  <c r="AN109" i="49" s="1"/>
  <c r="AN107" i="41"/>
  <c r="AN106" i="41" s="1"/>
  <c r="AN109" i="41" s="1"/>
  <c r="AN107" i="44"/>
  <c r="AN106" i="44" s="1"/>
  <c r="AN109" i="44" s="1"/>
  <c r="AN8" i="55"/>
  <c r="AN107" i="46"/>
  <c r="AN106" i="46" s="1"/>
  <c r="AN109" i="46" s="1"/>
  <c r="AN107" i="45"/>
  <c r="AN106" i="45" s="1"/>
  <c r="AN109" i="45" s="1"/>
  <c r="AN107" i="32"/>
  <c r="AN106" i="32" s="1"/>
  <c r="AN109" i="32" s="1"/>
  <c r="AN107" i="40"/>
  <c r="AN106" i="40" s="1"/>
  <c r="AN109" i="40" s="1"/>
  <c r="AN107" i="42"/>
  <c r="AN106" i="42" s="1"/>
  <c r="AN109" i="42" s="1"/>
  <c r="AN107" i="43"/>
  <c r="AN106" i="43" s="1"/>
  <c r="AN109" i="43" s="1"/>
  <c r="AN107" i="47"/>
  <c r="AN106" i="47" s="1"/>
  <c r="AN109" i="47" s="1"/>
  <c r="AN107" i="1"/>
  <c r="AN107" i="48"/>
  <c r="AN106" i="48" s="1"/>
  <c r="AN109" i="48" s="1"/>
  <c r="AM81" i="1"/>
  <c r="AM62" i="1" s="1"/>
  <c r="AM63" i="1" s="1"/>
  <c r="AO67" i="62" s="1"/>
  <c r="AM81" i="41"/>
  <c r="AM62" i="41" s="1"/>
  <c r="AM63" i="41" s="1"/>
  <c r="AO69" i="62" s="1"/>
  <c r="AM81" i="32"/>
  <c r="AM62" i="32" s="1"/>
  <c r="AM63" i="32" s="1"/>
  <c r="AO68" i="62" s="1"/>
  <c r="AM81" i="45"/>
  <c r="AM62" i="45" s="1"/>
  <c r="AM63" i="45" s="1"/>
  <c r="AO74" i="62" s="1"/>
  <c r="AM81" i="43"/>
  <c r="AM62" i="43" s="1"/>
  <c r="AM63" i="43" s="1"/>
  <c r="AO71" i="62" s="1"/>
  <c r="AM62" i="59"/>
  <c r="AM81" i="48"/>
  <c r="AM62" i="48" s="1"/>
  <c r="AM63" i="48" s="1"/>
  <c r="AO77" i="62" s="1"/>
  <c r="AM81" i="44"/>
  <c r="AM62" i="44" s="1"/>
  <c r="AM63" i="44" s="1"/>
  <c r="AO73" i="62" s="1"/>
  <c r="AM81" i="46"/>
  <c r="AM62" i="46" s="1"/>
  <c r="AM63" i="46" s="1"/>
  <c r="AO75" i="62" s="1"/>
  <c r="AM81" i="47"/>
  <c r="AM62" i="47" s="1"/>
  <c r="AM63" i="47" s="1"/>
  <c r="AO76" i="62" s="1"/>
  <c r="AM81" i="49"/>
  <c r="AM62" i="49" s="1"/>
  <c r="AM63" i="49" s="1"/>
  <c r="AO78" i="62" s="1"/>
  <c r="AM81" i="42"/>
  <c r="AM62" i="42" s="1"/>
  <c r="AM63" i="42" s="1"/>
  <c r="AO70" i="62" s="1"/>
  <c r="AM3" i="56"/>
  <c r="AM81" i="40"/>
  <c r="AM62" i="40" s="1"/>
  <c r="AM63" i="40" s="1"/>
  <c r="AO72" i="62" s="1"/>
  <c r="AN72" i="33"/>
  <c r="AO79" i="62" l="1"/>
  <c r="AM64" i="40"/>
  <c r="AM65" i="40" s="1"/>
  <c r="AM68" i="40" s="1"/>
  <c r="AM155" i="40"/>
  <c r="AM64" i="42"/>
  <c r="AM65" i="42" s="1"/>
  <c r="AM68" i="42" s="1"/>
  <c r="AM155" i="42"/>
  <c r="AM155" i="47"/>
  <c r="AM64" i="47"/>
  <c r="AM65" i="47" s="1"/>
  <c r="AM68" i="47" s="1"/>
  <c r="AM155" i="44"/>
  <c r="AM64" i="44"/>
  <c r="AM65" i="44" s="1"/>
  <c r="AM68" i="44" s="1"/>
  <c r="AM64" i="45"/>
  <c r="AM65" i="45" s="1"/>
  <c r="AM68" i="45" s="1"/>
  <c r="AM155" i="45"/>
  <c r="AM64" i="41"/>
  <c r="AM65" i="41" s="1"/>
  <c r="AM68" i="41" s="1"/>
  <c r="AM155" i="41"/>
  <c r="AN64" i="59"/>
  <c r="AM37" i="56"/>
  <c r="AM38" i="56" s="1"/>
  <c r="AM55" i="56"/>
  <c r="AM56" i="56" s="1"/>
  <c r="AM52" i="56" s="1"/>
  <c r="AM47" i="56"/>
  <c r="AM42" i="56"/>
  <c r="AM43" i="56" s="1"/>
  <c r="AN41" i="56" s="1"/>
  <c r="AM155" i="49"/>
  <c r="AM64" i="49"/>
  <c r="AM65" i="49" s="1"/>
  <c r="AM68" i="49" s="1"/>
  <c r="AM64" i="46"/>
  <c r="AM65" i="46" s="1"/>
  <c r="AM68" i="46" s="1"/>
  <c r="AM155" i="46"/>
  <c r="AM155" i="48"/>
  <c r="AM64" i="48"/>
  <c r="AM65" i="48" s="1"/>
  <c r="AM68" i="48" s="1"/>
  <c r="AM64" i="43"/>
  <c r="AM65" i="43" s="1"/>
  <c r="AM68" i="43" s="1"/>
  <c r="AM155" i="43"/>
  <c r="AM64" i="32"/>
  <c r="AM65" i="32" s="1"/>
  <c r="AM68" i="32" s="1"/>
  <c r="AM155" i="32"/>
  <c r="AM155" i="1"/>
  <c r="AM64" i="1"/>
  <c r="AM65" i="1" s="1"/>
  <c r="AN97" i="33"/>
  <c r="AN106" i="1"/>
  <c r="AN83" i="33"/>
  <c r="AN90" i="33"/>
  <c r="AN109" i="1" l="1"/>
  <c r="AN96" i="33"/>
  <c r="AN104" i="33" s="1"/>
  <c r="AM68" i="1"/>
  <c r="AM43" i="33"/>
  <c r="AM139" i="48"/>
  <c r="AM73" i="48"/>
  <c r="AN74" i="48" s="1"/>
  <c r="AM139" i="49"/>
  <c r="AM73" i="49"/>
  <c r="AN74" i="49" s="1"/>
  <c r="AM73" i="41"/>
  <c r="AN74" i="41" s="1"/>
  <c r="AM139" i="41"/>
  <c r="AM139" i="45"/>
  <c r="AM73" i="45"/>
  <c r="AN74" i="45" s="1"/>
  <c r="AM73" i="42"/>
  <c r="AN74" i="42" s="1"/>
  <c r="AM139" i="42"/>
  <c r="AM139" i="40"/>
  <c r="AM73" i="40"/>
  <c r="AN74" i="40" s="1"/>
  <c r="AM73" i="32"/>
  <c r="AN74" i="32" s="1"/>
  <c r="AM139" i="32"/>
  <c r="AM73" i="43"/>
  <c r="AN74" i="43" s="1"/>
  <c r="AM139" i="43"/>
  <c r="AM139" i="46"/>
  <c r="AM73" i="46"/>
  <c r="AN74" i="46" s="1"/>
  <c r="AM49" i="56"/>
  <c r="AN46" i="56"/>
  <c r="AM59" i="56"/>
  <c r="AM60" i="56"/>
  <c r="AM133" i="33" s="1"/>
  <c r="AM73" i="44"/>
  <c r="AN74" i="44" s="1"/>
  <c r="AM139" i="44"/>
  <c r="AM73" i="47"/>
  <c r="AN74" i="47" s="1"/>
  <c r="AM139" i="47"/>
  <c r="AM84" i="42" l="1"/>
  <c r="AM355" i="33" s="1"/>
  <c r="AM84" i="32"/>
  <c r="AM353" i="33" s="1"/>
  <c r="AM84" i="41"/>
  <c r="AM87" i="41" s="1"/>
  <c r="AM84" i="44"/>
  <c r="AM88" i="44" s="1"/>
  <c r="AM84" i="43"/>
  <c r="AM356" i="33" s="1"/>
  <c r="AM84" i="47"/>
  <c r="AM88" i="47" s="1"/>
  <c r="AM84" i="46"/>
  <c r="AM87" i="46" s="1"/>
  <c r="AM84" i="40"/>
  <c r="AM88" i="40" s="1"/>
  <c r="AM84" i="45"/>
  <c r="AM88" i="45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 i="42"/>
  <c r="DE52" i="57" s="1"/>
  <c r="AN61" i="45"/>
  <c r="DE56" i="57" s="1"/>
  <c r="AN85" i="45"/>
  <c r="AN283" i="51"/>
  <c r="AN278" i="51"/>
  <c r="AN61" i="41"/>
  <c r="DE51" i="57" s="1"/>
  <c r="AN85" i="41"/>
  <c r="AN61" i="49"/>
  <c r="DE60" i="57" s="1"/>
  <c r="AN85" i="49"/>
  <c r="AN287" i="51"/>
  <c r="AM73" i="1"/>
  <c r="AN74" i="1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 i="33"/>
  <c r="AM40" i="33"/>
  <c r="AM44" i="33"/>
  <c r="AM47" i="59" l="1"/>
  <c r="AO53" i="62"/>
  <c r="AM354" i="33"/>
  <c r="AM87" i="42"/>
  <c r="AM88" i="42"/>
  <c r="AL129" i="42" s="1"/>
  <c r="AL131" i="42" s="1"/>
  <c r="AL140" i="42" s="1"/>
  <c r="AM87" i="32"/>
  <c r="AM88" i="32"/>
  <c r="AM130" i="32" s="1"/>
  <c r="AM87" i="45"/>
  <c r="AM88" i="41"/>
  <c r="AM90" i="41" s="1"/>
  <c r="AM359" i="33"/>
  <c r="AM360" i="33"/>
  <c r="AM87" i="43"/>
  <c r="AM88" i="46"/>
  <c r="AM212" i="51" s="1"/>
  <c r="AM228" i="51" s="1"/>
  <c r="AM88" i="43"/>
  <c r="AL129" i="43" s="1"/>
  <c r="AL131" i="43" s="1"/>
  <c r="AL140" i="43" s="1"/>
  <c r="AM88" i="49"/>
  <c r="AM130" i="49" s="1"/>
  <c r="AM357" i="33"/>
  <c r="AM87" i="49"/>
  <c r="AM87" i="40"/>
  <c r="AM361" i="33"/>
  <c r="AM358" i="33"/>
  <c r="AM87" i="47"/>
  <c r="AM84" i="1"/>
  <c r="AM48" i="33" s="1"/>
  <c r="AM87" i="44"/>
  <c r="AN128" i="48"/>
  <c r="AN112" i="48"/>
  <c r="AN78" i="48"/>
  <c r="AN77" i="48"/>
  <c r="AL129" i="40"/>
  <c r="AL131" i="40" s="1"/>
  <c r="AM130" i="40"/>
  <c r="AM90" i="40"/>
  <c r="AM132" i="40"/>
  <c r="AM133" i="40" s="1"/>
  <c r="AM134" i="40" s="1"/>
  <c r="AM209" i="51"/>
  <c r="AM225" i="51" s="1"/>
  <c r="AN128" i="32"/>
  <c r="AN112" i="32"/>
  <c r="AN78" i="32"/>
  <c r="AN77" i="32"/>
  <c r="AM132" i="47"/>
  <c r="AM133" i="47" s="1"/>
  <c r="AM134" i="47" s="1"/>
  <c r="AL79" i="47" s="1"/>
  <c r="AM148" i="47" s="1"/>
  <c r="AL129" i="47"/>
  <c r="AL131" i="47" s="1"/>
  <c r="AL140" i="47" s="1"/>
  <c r="AM130" i="47"/>
  <c r="AM213" i="51"/>
  <c r="AM229" i="51" s="1"/>
  <c r="AM90" i="47"/>
  <c r="AM362" i="33"/>
  <c r="AM88" i="48"/>
  <c r="AM87" i="48"/>
  <c r="AN61" i="1"/>
  <c r="DE49" i="57" s="1"/>
  <c r="DE61" i="57" s="1"/>
  <c r="AN85" i="1"/>
  <c r="AN49" i="33" s="1"/>
  <c r="AN51" i="59" s="1"/>
  <c r="AN276" i="51"/>
  <c r="AN288" i="51" s="1"/>
  <c r="AN290" i="51" s="1"/>
  <c r="AN78" i="45"/>
  <c r="AN128" i="45"/>
  <c r="AN77" i="45"/>
  <c r="AN112" i="45"/>
  <c r="AN128" i="46"/>
  <c r="AN112" i="46"/>
  <c r="AN78" i="46"/>
  <c r="AN77" i="46"/>
  <c r="AM62" i="56"/>
  <c r="AM135" i="33" s="1"/>
  <c r="AM134" i="33"/>
  <c r="AM76" i="59" s="1"/>
  <c r="AM130" i="44"/>
  <c r="AM90" i="44"/>
  <c r="AM132" i="44"/>
  <c r="AM133" i="44" s="1"/>
  <c r="AM134" i="44" s="1"/>
  <c r="AL79" i="44" s="1"/>
  <c r="AM148" i="44" s="1"/>
  <c r="AM210" i="51"/>
  <c r="AM226" i="51" s="1"/>
  <c r="AL129" i="44"/>
  <c r="AL131" i="44" s="1"/>
  <c r="AL140" i="44" s="1"/>
  <c r="AM211" i="51"/>
  <c r="AM227" i="51" s="1"/>
  <c r="AL129" i="45"/>
  <c r="AL131" i="45" s="1"/>
  <c r="AL140" i="45" s="1"/>
  <c r="AM132" i="45"/>
  <c r="AM133" i="45" s="1"/>
  <c r="AM134" i="45" s="1"/>
  <c r="AL79" i="45" s="1"/>
  <c r="AM148" i="45" s="1"/>
  <c r="AM90" i="45"/>
  <c r="AM130" i="45"/>
  <c r="AN112" i="47"/>
  <c r="AN128" i="47"/>
  <c r="AN77" i="47"/>
  <c r="AN78" i="47"/>
  <c r="AN77" i="49"/>
  <c r="AN128" i="49"/>
  <c r="AN78" i="49"/>
  <c r="AN112" i="49"/>
  <c r="AN77" i="41"/>
  <c r="AN78" i="41"/>
  <c r="AN128" i="41"/>
  <c r="AN112" i="41"/>
  <c r="AN77" i="42"/>
  <c r="AN112" i="42"/>
  <c r="AN78" i="42"/>
  <c r="AN128" i="42"/>
  <c r="AN128" i="40"/>
  <c r="AN112" i="40"/>
  <c r="AN77" i="40"/>
  <c r="AN78" i="40"/>
  <c r="AN112" i="43"/>
  <c r="AN128" i="43"/>
  <c r="AN77" i="43"/>
  <c r="AN78" i="43"/>
  <c r="AN128" i="44"/>
  <c r="AN112" i="44"/>
  <c r="AN77" i="44"/>
  <c r="AN78" i="44"/>
  <c r="AM132" i="46" l="1"/>
  <c r="AM133" i="46" s="1"/>
  <c r="AM134" i="46" s="1"/>
  <c r="AL79" i="46" s="1"/>
  <c r="AM148" i="46" s="1"/>
  <c r="AM132" i="42"/>
  <c r="AM133" i="42" s="1"/>
  <c r="AM134" i="42" s="1"/>
  <c r="AL79" i="42" s="1"/>
  <c r="AM148" i="42" s="1"/>
  <c r="AM90" i="32"/>
  <c r="AM93" i="32" s="1"/>
  <c r="AM94" i="32" s="1"/>
  <c r="AO39" i="62" s="1"/>
  <c r="AM130" i="42"/>
  <c r="AM132" i="41"/>
  <c r="AM133" i="41" s="1"/>
  <c r="AM134" i="41" s="1"/>
  <c r="AL79" i="41" s="1"/>
  <c r="AM148" i="41" s="1"/>
  <c r="AM205" i="51"/>
  <c r="AM221" i="51" s="1"/>
  <c r="AM207" i="51"/>
  <c r="AM223" i="51" s="1"/>
  <c r="AL129" i="32"/>
  <c r="AL131" i="32" s="1"/>
  <c r="AL140" i="32" s="1"/>
  <c r="AM132" i="32"/>
  <c r="AM133" i="32" s="1"/>
  <c r="AM134" i="32" s="1"/>
  <c r="AL79" i="32" s="1"/>
  <c r="AM148" i="32" s="1"/>
  <c r="AM90" i="42"/>
  <c r="AM93" i="42" s="1"/>
  <c r="AM94" i="42" s="1"/>
  <c r="AO41" i="62" s="1"/>
  <c r="AL129" i="41"/>
  <c r="AL131" i="41" s="1"/>
  <c r="AL140" i="41" s="1"/>
  <c r="AM208" i="51"/>
  <c r="AM224" i="51" s="1"/>
  <c r="AM206" i="51"/>
  <c r="AM222" i="51" s="1"/>
  <c r="AM130" i="41"/>
  <c r="AM132" i="43"/>
  <c r="AM133" i="43" s="1"/>
  <c r="AM134" i="43" s="1"/>
  <c r="AL79" i="43" s="1"/>
  <c r="AM148" i="43" s="1"/>
  <c r="AM90" i="43"/>
  <c r="AM91" i="43" s="1"/>
  <c r="AM352" i="33"/>
  <c r="AM130" i="43"/>
  <c r="AM87" i="1"/>
  <c r="AM51" i="33" s="1"/>
  <c r="AM52" i="59" s="1"/>
  <c r="AM90" i="46"/>
  <c r="AM93" i="46" s="1"/>
  <c r="AM94" i="46" s="1"/>
  <c r="AO46" i="62" s="1"/>
  <c r="AM130" i="46"/>
  <c r="AL129" i="46"/>
  <c r="AL131" i="46" s="1"/>
  <c r="AL140" i="46" s="1"/>
  <c r="AM88" i="1"/>
  <c r="AM90" i="1" s="1"/>
  <c r="AN296" i="51"/>
  <c r="AL129" i="49"/>
  <c r="AL131" i="49" s="1"/>
  <c r="AL140" i="49" s="1"/>
  <c r="AM215" i="51"/>
  <c r="AM231" i="51" s="1"/>
  <c r="AN292" i="51"/>
  <c r="AM90" i="49"/>
  <c r="AM91" i="49" s="1"/>
  <c r="AM132" i="49"/>
  <c r="AM133" i="49" s="1"/>
  <c r="AM134" i="49" s="1"/>
  <c r="AL79" i="49" s="1"/>
  <c r="AM148" i="49" s="1"/>
  <c r="AN293" i="51"/>
  <c r="AN295" i="51"/>
  <c r="AN291" i="51"/>
  <c r="AN298" i="51"/>
  <c r="AN301" i="51"/>
  <c r="AN294" i="51"/>
  <c r="AN297" i="51"/>
  <c r="AN299" i="51"/>
  <c r="AN300" i="51"/>
  <c r="AN119" i="43"/>
  <c r="AN114" i="43"/>
  <c r="AN103" i="43" s="1"/>
  <c r="AP12" i="62" s="1"/>
  <c r="AN114" i="40"/>
  <c r="AN103" i="40" s="1"/>
  <c r="AP13" i="62" s="1"/>
  <c r="AN119" i="40"/>
  <c r="AM91" i="41"/>
  <c r="AM93" i="41"/>
  <c r="AM94" i="41" s="1"/>
  <c r="AO40" i="62" s="1"/>
  <c r="AN114" i="49"/>
  <c r="AN103" i="49" s="1"/>
  <c r="AP19" i="62" s="1"/>
  <c r="AN119" i="49"/>
  <c r="AN119" i="47"/>
  <c r="AN114" i="47"/>
  <c r="AN103" i="47" s="1"/>
  <c r="AP17" i="62" s="1"/>
  <c r="AM93" i="44"/>
  <c r="AM94" i="44" s="1"/>
  <c r="AO44" i="62" s="1"/>
  <c r="AM91" i="44"/>
  <c r="AN119" i="45"/>
  <c r="AN114" i="45"/>
  <c r="AN103" i="45" s="1"/>
  <c r="AP15" i="62" s="1"/>
  <c r="AN114" i="32"/>
  <c r="AN103" i="32" s="1"/>
  <c r="AP9" i="62" s="1"/>
  <c r="AN119" i="32"/>
  <c r="AM91" i="40"/>
  <c r="AM93" i="40"/>
  <c r="AM94" i="40" s="1"/>
  <c r="AO43" i="62" s="1"/>
  <c r="AL72" i="59"/>
  <c r="AL140" i="40"/>
  <c r="AN114" i="48"/>
  <c r="AN103" i="48" s="1"/>
  <c r="AP18" i="62" s="1"/>
  <c r="AN119" i="48"/>
  <c r="AN119" i="44"/>
  <c r="AN114" i="44"/>
  <c r="AN103" i="44" s="1"/>
  <c r="AP14" i="62" s="1"/>
  <c r="AN119" i="42"/>
  <c r="AN114" i="42"/>
  <c r="AN103" i="42" s="1"/>
  <c r="AP11" i="62" s="1"/>
  <c r="AN114" i="41"/>
  <c r="AN103" i="41" s="1"/>
  <c r="AP10" i="62" s="1"/>
  <c r="AN119" i="41"/>
  <c r="AM52" i="33"/>
  <c r="AM53" i="59" s="1"/>
  <c r="AM53" i="33"/>
  <c r="AM54" i="59" s="1"/>
  <c r="AM50" i="59"/>
  <c r="AM87" i="33"/>
  <c r="AM369" i="33"/>
  <c r="AM375" i="33" s="1"/>
  <c r="AM376" i="33" s="1"/>
  <c r="AM91" i="45"/>
  <c r="AM93" i="45"/>
  <c r="AM94" i="45" s="1"/>
  <c r="AO45" i="62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 i="46"/>
  <c r="AN103" i="46" s="1"/>
  <c r="AP16" i="62" s="1"/>
  <c r="AN112" i="1"/>
  <c r="AN77" i="1"/>
  <c r="AN39" i="33"/>
  <c r="AP62" i="62" s="1"/>
  <c r="AN78" i="1"/>
  <c r="AN128" i="1"/>
  <c r="AM130" i="48"/>
  <c r="AM214" i="51"/>
  <c r="AM230" i="51" s="1"/>
  <c r="AL129" i="48"/>
  <c r="AL131" i="48" s="1"/>
  <c r="AL140" i="48" s="1"/>
  <c r="AM132" i="48"/>
  <c r="AM133" i="48" s="1"/>
  <c r="AM134" i="48" s="1"/>
  <c r="AL79" i="48" s="1"/>
  <c r="AM148" i="48" s="1"/>
  <c r="AM90" i="48"/>
  <c r="AM91" i="47"/>
  <c r="AM93" i="47"/>
  <c r="AM94" i="47" s="1"/>
  <c r="AO47" i="62" s="1"/>
  <c r="AM71" i="59"/>
  <c r="AL79" i="40"/>
  <c r="AM148" i="40" s="1"/>
  <c r="AM91" i="32" l="1"/>
  <c r="AM91" i="42"/>
  <c r="AM91" i="46"/>
  <c r="AM93" i="43"/>
  <c r="AM94" i="43" s="1"/>
  <c r="AO42" i="62" s="1"/>
  <c r="AM132" i="1"/>
  <c r="AM133" i="1" s="1"/>
  <c r="AM134" i="1" s="1"/>
  <c r="AM69" i="59" s="1"/>
  <c r="AN102" i="46"/>
  <c r="AN71" i="46" s="1"/>
  <c r="AN70" i="46" s="1"/>
  <c r="AM130" i="1"/>
  <c r="AN102" i="42"/>
  <c r="AN71" i="42" s="1"/>
  <c r="AN70" i="42" s="1"/>
  <c r="AN102" i="44"/>
  <c r="AN71" i="44" s="1"/>
  <c r="AN70" i="44" s="1"/>
  <c r="AN102" i="45"/>
  <c r="AN71" i="45" s="1"/>
  <c r="AN70" i="45" s="1"/>
  <c r="AN102" i="47"/>
  <c r="AN71" i="47" s="1"/>
  <c r="AN70" i="47" s="1"/>
  <c r="AN102" i="43"/>
  <c r="AN71" i="43" s="1"/>
  <c r="AN70" i="43" s="1"/>
  <c r="AN102" i="48"/>
  <c r="AN71" i="48" s="1"/>
  <c r="AN70" i="48" s="1"/>
  <c r="AN102" i="49"/>
  <c r="AN102" i="40"/>
  <c r="AM204" i="51"/>
  <c r="AM220" i="51" s="1"/>
  <c r="AL129" i="1"/>
  <c r="AL131" i="1" s="1"/>
  <c r="AM93" i="49"/>
  <c r="AM94" i="49" s="1"/>
  <c r="AO49" i="62" s="1"/>
  <c r="AN102" i="41"/>
  <c r="AN102" i="32"/>
  <c r="AN304" i="51"/>
  <c r="AN308" i="51" s="1"/>
  <c r="AN305" i="51"/>
  <c r="AN309" i="51" s="1"/>
  <c r="AM93" i="48"/>
  <c r="AM94" i="48" s="1"/>
  <c r="AO48" i="62" s="1"/>
  <c r="AM91" i="48"/>
  <c r="AM93" i="1"/>
  <c r="AM94" i="1" s="1"/>
  <c r="AO38" i="62" s="1"/>
  <c r="AM91" i="1"/>
  <c r="AN115" i="42"/>
  <c r="AN124" i="42"/>
  <c r="AN121" i="42"/>
  <c r="AN115" i="48"/>
  <c r="AN124" i="32"/>
  <c r="AN121" i="32"/>
  <c r="AN115" i="45"/>
  <c r="AN124" i="45"/>
  <c r="AN121" i="45"/>
  <c r="AN115" i="47"/>
  <c r="AN124" i="49"/>
  <c r="AN121" i="49"/>
  <c r="AN115" i="49"/>
  <c r="AN115" i="43"/>
  <c r="AN124" i="43"/>
  <c r="AN121" i="43"/>
  <c r="AN119" i="1"/>
  <c r="AN114" i="1"/>
  <c r="AN103" i="1" s="1"/>
  <c r="AP8" i="62" s="1"/>
  <c r="AN115" i="46"/>
  <c r="AN121" i="46"/>
  <c r="AN124" i="46"/>
  <c r="AN124" i="41"/>
  <c r="AN121" i="41"/>
  <c r="AN115" i="41"/>
  <c r="AN115" i="44"/>
  <c r="AN121" i="44"/>
  <c r="AN124" i="44"/>
  <c r="AN124" i="48"/>
  <c r="AN121" i="48"/>
  <c r="AN115" i="32"/>
  <c r="AN121" i="47"/>
  <c r="AN124" i="47"/>
  <c r="AN124" i="40"/>
  <c r="AN121" i="40"/>
  <c r="AN115" i="40"/>
  <c r="AO50" i="62" l="1"/>
  <c r="AL137" i="1"/>
  <c r="AL79" i="1"/>
  <c r="AM148" i="1" s="1"/>
  <c r="AM136" i="1"/>
  <c r="AN306" i="51"/>
  <c r="AN102" i="1"/>
  <c r="AN71" i="1" s="1"/>
  <c r="AN310" i="51"/>
  <c r="AN350" i="51" s="1"/>
  <c r="AN101" i="40"/>
  <c r="AN214" i="33" s="1"/>
  <c r="AN66" i="40"/>
  <c r="AN67" i="40" s="1"/>
  <c r="AN116" i="40"/>
  <c r="AN160" i="33"/>
  <c r="AN244" i="33" s="1"/>
  <c r="AN86" i="40"/>
  <c r="AN66" i="32"/>
  <c r="AN67" i="32" s="1"/>
  <c r="AN101" i="32"/>
  <c r="AN210" i="33" s="1"/>
  <c r="AN116" i="32"/>
  <c r="AN86" i="48"/>
  <c r="AN165" i="33"/>
  <c r="AN249" i="33" s="1"/>
  <c r="AN86" i="44"/>
  <c r="AN161" i="33"/>
  <c r="AN245" i="33" s="1"/>
  <c r="AN101" i="44"/>
  <c r="AN215" i="33" s="1"/>
  <c r="AN66" i="44"/>
  <c r="AN67" i="44" s="1"/>
  <c r="AN116" i="44"/>
  <c r="AN101" i="41"/>
  <c r="AN211" i="33" s="1"/>
  <c r="AN66" i="41"/>
  <c r="AN67" i="41" s="1"/>
  <c r="AN116" i="41"/>
  <c r="AN86" i="43"/>
  <c r="AN159" i="33"/>
  <c r="AN243" i="33" s="1"/>
  <c r="AN101" i="47"/>
  <c r="AN218" i="33" s="1"/>
  <c r="AN66" i="47"/>
  <c r="AN67" i="47" s="1"/>
  <c r="AN116" i="47"/>
  <c r="AN86" i="45"/>
  <c r="AN162" i="33"/>
  <c r="AN246" i="33" s="1"/>
  <c r="AN66" i="48"/>
  <c r="AN67" i="48" s="1"/>
  <c r="AN101" i="48"/>
  <c r="AN219" i="33" s="1"/>
  <c r="AN116" i="48"/>
  <c r="AN158" i="33"/>
  <c r="AN242" i="33" s="1"/>
  <c r="AN86" i="42"/>
  <c r="AN71" i="40"/>
  <c r="AN70" i="40" s="1"/>
  <c r="AN71" i="41"/>
  <c r="AN70" i="41" s="1"/>
  <c r="AN71" i="32"/>
  <c r="AN70" i="32" s="1"/>
  <c r="AN164" i="33"/>
  <c r="AN248" i="33" s="1"/>
  <c r="AN86" i="47"/>
  <c r="AN86" i="41"/>
  <c r="AN157" i="33"/>
  <c r="AN241" i="33" s="1"/>
  <c r="AN86" i="46"/>
  <c r="AN163" i="33"/>
  <c r="AN247" i="33" s="1"/>
  <c r="AN101" i="46"/>
  <c r="AN217" i="33" s="1"/>
  <c r="AN66" i="46"/>
  <c r="AN67" i="46" s="1"/>
  <c r="AN116" i="46"/>
  <c r="AN115" i="1"/>
  <c r="AN124" i="1"/>
  <c r="AN155" i="33" s="1"/>
  <c r="AN121" i="1"/>
  <c r="AN124" i="33" s="1"/>
  <c r="AN101" i="33" s="1"/>
  <c r="AN66" i="43"/>
  <c r="AN67" i="43" s="1"/>
  <c r="AN101" i="43"/>
  <c r="AN213" i="33" s="1"/>
  <c r="AN116" i="43"/>
  <c r="AN66" i="49"/>
  <c r="AN67" i="49" s="1"/>
  <c r="AN101" i="49"/>
  <c r="AN220" i="33" s="1"/>
  <c r="AN116" i="49"/>
  <c r="AN86" i="49"/>
  <c r="AN166" i="33"/>
  <c r="AN250" i="33" s="1"/>
  <c r="AN66" i="45"/>
  <c r="AN67" i="45" s="1"/>
  <c r="AN101" i="45"/>
  <c r="AN216" i="33" s="1"/>
  <c r="AN116" i="45"/>
  <c r="AN156" i="33"/>
  <c r="AN240" i="33" s="1"/>
  <c r="AN86" i="32"/>
  <c r="AN66" i="42"/>
  <c r="AN67" i="42" s="1"/>
  <c r="AN101" i="42"/>
  <c r="AN212" i="33" s="1"/>
  <c r="AN116" i="42"/>
  <c r="AL140" i="1"/>
  <c r="AL70" i="59"/>
  <c r="AN71" i="49"/>
  <c r="AN70" i="49" s="1"/>
  <c r="AN348" i="51" l="1"/>
  <c r="AN231" i="33"/>
  <c r="AN355" i="51"/>
  <c r="AN345" i="51"/>
  <c r="AN354" i="51"/>
  <c r="AN352" i="51"/>
  <c r="AN351" i="51"/>
  <c r="AN228" i="33"/>
  <c r="AN234" i="33"/>
  <c r="AN346" i="51"/>
  <c r="AN347" i="51"/>
  <c r="AN349" i="51"/>
  <c r="AN353" i="51"/>
  <c r="AN344" i="51"/>
  <c r="AN230" i="33"/>
  <c r="AN227" i="33"/>
  <c r="AN235" i="33"/>
  <c r="AN70" i="1"/>
  <c r="AN5" i="59" s="1"/>
  <c r="AN56" i="33"/>
  <c r="AN86" i="1"/>
  <c r="AN233" i="33"/>
  <c r="AN225" i="33"/>
  <c r="AN229" i="33"/>
  <c r="AN66" i="1"/>
  <c r="AN67" i="1" s="1"/>
  <c r="AN45" i="33" s="1"/>
  <c r="AN101" i="1"/>
  <c r="AN209" i="33" s="1"/>
  <c r="AN224" i="33" s="1"/>
  <c r="AN116" i="1"/>
  <c r="AN232" i="33"/>
  <c r="AN226" i="33"/>
  <c r="AN55" i="33" l="1"/>
  <c r="AN55" i="59"/>
  <c r="AO59" i="33"/>
  <c r="AN236" i="33"/>
  <c r="AN48" i="59"/>
  <c r="AN167" i="33"/>
  <c r="AN239" i="33"/>
  <c r="AN251" i="33" s="1"/>
  <c r="AN184" i="33"/>
  <c r="AN113" i="33" s="1"/>
  <c r="AN119" i="33" s="1"/>
  <c r="AN57" i="33"/>
  <c r="AN57" i="59" s="1"/>
  <c r="AN56" i="59"/>
  <c r="AN64" i="33"/>
  <c r="AN186" i="33" l="1"/>
  <c r="AN185" i="33"/>
  <c r="AN114" i="33" s="1"/>
  <c r="AO60" i="33"/>
  <c r="AP61" i="33"/>
  <c r="AN71" i="33"/>
  <c r="AN65" i="33"/>
  <c r="AO84" i="33" s="1"/>
  <c r="AN61" i="59"/>
  <c r="AN63" i="59" l="1"/>
  <c r="AN70" i="33"/>
  <c r="AP56" i="62" s="1"/>
  <c r="AO4" i="56"/>
  <c r="AO58" i="59"/>
  <c r="AO91" i="33"/>
  <c r="AO9" i="55"/>
  <c r="AP59" i="59"/>
  <c r="AQ62" i="33"/>
  <c r="AQ60" i="59" s="1"/>
  <c r="AO107" i="41" l="1"/>
  <c r="AO106" i="41" s="1"/>
  <c r="AO109" i="41" s="1"/>
  <c r="AO107" i="40"/>
  <c r="AO106" i="40" s="1"/>
  <c r="AO109" i="40" s="1"/>
  <c r="AO107" i="32"/>
  <c r="AO106" i="32" s="1"/>
  <c r="AO109" i="32" s="1"/>
  <c r="AO8" i="55"/>
  <c r="AO107" i="44"/>
  <c r="AO106" i="44" s="1"/>
  <c r="AO109" i="44" s="1"/>
  <c r="AO107" i="42"/>
  <c r="AO106" i="42" s="1"/>
  <c r="AO109" i="42" s="1"/>
  <c r="AO107" i="46"/>
  <c r="AO106" i="46" s="1"/>
  <c r="AO109" i="46" s="1"/>
  <c r="AO107" i="1"/>
  <c r="AO107" i="48"/>
  <c r="AO106" i="48" s="1"/>
  <c r="AO109" i="48" s="1"/>
  <c r="AO107" i="49"/>
  <c r="AO106" i="49" s="1"/>
  <c r="AO109" i="49" s="1"/>
  <c r="AO107" i="45"/>
  <c r="AO106" i="45" s="1"/>
  <c r="AO109" i="45" s="1"/>
  <c r="AO107" i="47"/>
  <c r="AO106" i="47" s="1"/>
  <c r="AO109" i="47" s="1"/>
  <c r="AO107" i="43"/>
  <c r="AO106" i="43" s="1"/>
  <c r="AO109" i="43" s="1"/>
  <c r="AN81" i="46"/>
  <c r="AN62" i="46" s="1"/>
  <c r="AN63" i="46" s="1"/>
  <c r="AP75" i="62" s="1"/>
  <c r="AN62" i="59"/>
  <c r="AN81" i="48"/>
  <c r="AN62" i="48" s="1"/>
  <c r="AN63" i="48" s="1"/>
  <c r="AP77" i="62" s="1"/>
  <c r="AN81" i="49"/>
  <c r="AN62" i="49" s="1"/>
  <c r="AN63" i="49" s="1"/>
  <c r="AP78" i="62" s="1"/>
  <c r="AN81" i="43"/>
  <c r="AN62" i="43" s="1"/>
  <c r="AN63" i="43" s="1"/>
  <c r="AP71" i="62" s="1"/>
  <c r="AN81" i="41"/>
  <c r="AN62" i="41" s="1"/>
  <c r="AN63" i="41" s="1"/>
  <c r="AP69" i="62" s="1"/>
  <c r="AN81" i="47"/>
  <c r="AN62" i="47" s="1"/>
  <c r="AN63" i="47" s="1"/>
  <c r="AP76" i="62" s="1"/>
  <c r="AN3" i="56"/>
  <c r="AN81" i="40"/>
  <c r="AN62" i="40" s="1"/>
  <c r="AN63" i="40" s="1"/>
  <c r="AP72" i="62" s="1"/>
  <c r="AN81" i="44"/>
  <c r="AN62" i="44" s="1"/>
  <c r="AN63" i="44" s="1"/>
  <c r="AP73" i="62" s="1"/>
  <c r="AN81" i="1"/>
  <c r="AN62" i="1" s="1"/>
  <c r="AN63" i="1" s="1"/>
  <c r="AP67" i="62" s="1"/>
  <c r="AN81" i="42"/>
  <c r="AN62" i="42" s="1"/>
  <c r="AN63" i="42" s="1"/>
  <c r="AP70" i="62" s="1"/>
  <c r="AN81" i="32"/>
  <c r="AN62" i="32" s="1"/>
  <c r="AN63" i="32" s="1"/>
  <c r="AP68" i="62" s="1"/>
  <c r="AN81" i="45"/>
  <c r="AN62" i="45" s="1"/>
  <c r="AN63" i="45" s="1"/>
  <c r="AP74" i="62" s="1"/>
  <c r="AO72" i="33"/>
  <c r="AP79" i="62" l="1"/>
  <c r="AN64" i="45"/>
  <c r="AN65" i="45" s="1"/>
  <c r="AN68" i="45" s="1"/>
  <c r="AN155" i="45"/>
  <c r="AN155" i="42"/>
  <c r="AN64" i="42"/>
  <c r="AN65" i="42" s="1"/>
  <c r="AN68" i="42" s="1"/>
  <c r="AN64" i="44"/>
  <c r="AN65" i="44" s="1"/>
  <c r="AN68" i="44" s="1"/>
  <c r="AN155" i="44"/>
  <c r="AN47" i="56"/>
  <c r="AN55" i="56"/>
  <c r="AN56" i="56" s="1"/>
  <c r="AN52" i="56" s="1"/>
  <c r="AN37" i="56"/>
  <c r="AN38" i="56" s="1"/>
  <c r="AN42" i="56"/>
  <c r="AN43" i="56" s="1"/>
  <c r="AO41" i="56" s="1"/>
  <c r="AN64" i="41"/>
  <c r="AN65" i="41" s="1"/>
  <c r="AN68" i="41" s="1"/>
  <c r="AN155" i="41"/>
  <c r="AN64" i="49"/>
  <c r="AN65" i="49" s="1"/>
  <c r="AN68" i="49" s="1"/>
  <c r="AN155" i="49"/>
  <c r="AO64" i="59"/>
  <c r="AN155" i="32"/>
  <c r="AN64" i="32"/>
  <c r="AN65" i="32" s="1"/>
  <c r="AN68" i="32" s="1"/>
  <c r="AN64" i="1"/>
  <c r="AN65" i="1" s="1"/>
  <c r="AN155" i="1"/>
  <c r="AN64" i="40"/>
  <c r="AN65" i="40" s="1"/>
  <c r="AN68" i="40" s="1"/>
  <c r="AN155" i="40"/>
  <c r="AN64" i="47"/>
  <c r="AN65" i="47" s="1"/>
  <c r="AN68" i="47" s="1"/>
  <c r="AN155" i="47"/>
  <c r="AN64" i="43"/>
  <c r="AN65" i="43" s="1"/>
  <c r="AN68" i="43" s="1"/>
  <c r="AN155" i="43"/>
  <c r="AN155" i="48"/>
  <c r="AN64" i="48"/>
  <c r="AN65" i="48" s="1"/>
  <c r="AN68" i="48" s="1"/>
  <c r="AN155" i="46"/>
  <c r="AN64" i="46"/>
  <c r="AN65" i="46" s="1"/>
  <c r="AN68" i="46" s="1"/>
  <c r="AO106" i="1"/>
  <c r="AO97" i="33"/>
  <c r="AO90" i="33"/>
  <c r="AO83" i="33"/>
  <c r="AN73" i="46" l="1"/>
  <c r="AO74" i="46" s="1"/>
  <c r="AN139" i="46"/>
  <c r="AN73" i="48"/>
  <c r="AO74" i="48" s="1"/>
  <c r="AN139" i="48"/>
  <c r="AN73" i="32"/>
  <c r="AO74" i="32" s="1"/>
  <c r="AN139" i="32"/>
  <c r="AN139" i="49"/>
  <c r="AN73" i="49"/>
  <c r="AO74" i="49" s="1"/>
  <c r="AN139" i="41"/>
  <c r="AN73" i="41"/>
  <c r="AO74" i="41" s="1"/>
  <c r="AN59" i="56"/>
  <c r="AN60" i="56"/>
  <c r="AN133" i="33" s="1"/>
  <c r="AN49" i="56"/>
  <c r="AO46" i="56"/>
  <c r="AN139" i="44"/>
  <c r="AN73" i="44"/>
  <c r="AO74" i="44" s="1"/>
  <c r="AN73" i="45"/>
  <c r="AO74" i="45" s="1"/>
  <c r="AN139" i="45"/>
  <c r="AO109" i="1"/>
  <c r="AO96" i="33"/>
  <c r="AO104" i="33" s="1"/>
  <c r="AN139" i="43"/>
  <c r="AN73" i="43"/>
  <c r="AO74" i="43" s="1"/>
  <c r="AN73" i="47"/>
  <c r="AO74" i="47" s="1"/>
  <c r="AN139" i="47"/>
  <c r="AN73" i="40"/>
  <c r="AO74" i="40" s="1"/>
  <c r="AN139" i="40"/>
  <c r="AN43" i="33"/>
  <c r="AN68" i="1"/>
  <c r="AN73" i="42"/>
  <c r="AO74" i="42" s="1"/>
  <c r="AN139" i="42"/>
  <c r="AN84" i="45" l="1"/>
  <c r="AN88" i="45" s="1"/>
  <c r="AN84" i="32"/>
  <c r="AN87" i="32" s="1"/>
  <c r="AN84" i="48"/>
  <c r="AN362" i="33" s="1"/>
  <c r="AN84" i="40"/>
  <c r="AN88" i="40" s="1"/>
  <c r="AN84" i="46"/>
  <c r="AN87" i="46" s="1"/>
  <c r="AN84" i="47"/>
  <c r="AN88" i="47" s="1"/>
  <c r="AN84" i="42"/>
  <c r="AN88" i="42" s="1"/>
  <c r="AN84" i="49"/>
  <c r="AN363" i="33" s="1"/>
  <c r="AN84" i="41"/>
  <c r="AN87" i="41" s="1"/>
  <c r="AO61" i="42"/>
  <c r="DF52" i="57" s="1"/>
  <c r="AO85" i="42"/>
  <c r="AO279" i="51"/>
  <c r="AN38" i="33"/>
  <c r="AN40" i="33"/>
  <c r="AN42" i="33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 i="51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i="1" s="1"/>
  <c r="AN139" i="1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 i="48"/>
  <c r="DF59" i="57" s="1"/>
  <c r="AO286" i="51"/>
  <c r="AN84" i="43"/>
  <c r="AN84" i="44"/>
  <c r="AN47" i="59" l="1"/>
  <c r="AP53" i="62"/>
  <c r="AN359" i="33"/>
  <c r="AN87" i="45"/>
  <c r="AN353" i="33"/>
  <c r="AN88" i="32"/>
  <c r="AN132" i="32" s="1"/>
  <c r="AN133" i="32" s="1"/>
  <c r="AN134" i="32" s="1"/>
  <c r="AM79" i="32" s="1"/>
  <c r="AN148" i="32" s="1"/>
  <c r="AN87" i="48"/>
  <c r="AN88" i="48"/>
  <c r="AM129" i="48" s="1"/>
  <c r="AM131" i="48" s="1"/>
  <c r="AM140" i="48" s="1"/>
  <c r="AN360" i="33"/>
  <c r="AN88" i="46"/>
  <c r="AN90" i="46" s="1"/>
  <c r="AN87" i="40"/>
  <c r="AN357" i="33"/>
  <c r="AN354" i="33"/>
  <c r="AN88" i="49"/>
  <c r="AN130" i="49" s="1"/>
  <c r="AN87" i="49"/>
  <c r="AN87" i="47"/>
  <c r="AN361" i="33"/>
  <c r="AN355" i="33"/>
  <c r="AN88" i="41"/>
  <c r="AN130" i="41" s="1"/>
  <c r="AN87" i="42"/>
  <c r="AO77" i="48"/>
  <c r="AO78" i="48"/>
  <c r="AO112" i="48"/>
  <c r="AO128" i="48"/>
  <c r="AN134" i="33"/>
  <c r="AN76" i="59" s="1"/>
  <c r="AN62" i="56"/>
  <c r="AN135" i="33" s="1"/>
  <c r="AO112" i="40"/>
  <c r="AO78" i="40"/>
  <c r="AO77" i="40"/>
  <c r="AO128" i="40"/>
  <c r="AN209" i="51"/>
  <c r="AN225" i="51" s="1"/>
  <c r="AN130" i="40"/>
  <c r="AN90" i="40"/>
  <c r="AN132" i="40"/>
  <c r="AN133" i="40" s="1"/>
  <c r="AN134" i="40" s="1"/>
  <c r="AM129" i="40"/>
  <c r="AM131" i="40" s="1"/>
  <c r="AO77" i="44"/>
  <c r="AO78" i="44"/>
  <c r="AO112" i="44"/>
  <c r="AO128" i="44"/>
  <c r="AO112" i="45"/>
  <c r="AO78" i="45"/>
  <c r="AO128" i="45"/>
  <c r="AO77" i="45"/>
  <c r="AN132" i="45"/>
  <c r="AN133" i="45" s="1"/>
  <c r="AN134" i="45" s="1"/>
  <c r="AM79" i="45" s="1"/>
  <c r="AN148" i="45" s="1"/>
  <c r="AN211" i="51"/>
  <c r="AN227" i="51" s="1"/>
  <c r="AN90" i="45"/>
  <c r="AM129" i="45"/>
  <c r="AM131" i="45" s="1"/>
  <c r="AM140" i="45" s="1"/>
  <c r="AN130" i="45"/>
  <c r="AM129" i="47"/>
  <c r="AM131" i="47" s="1"/>
  <c r="AM140" i="47" s="1"/>
  <c r="AN130" i="47"/>
  <c r="AN90" i="47"/>
  <c r="AN132" i="47"/>
  <c r="AN133" i="47" s="1"/>
  <c r="AN134" i="47" s="1"/>
  <c r="AM79" i="47" s="1"/>
  <c r="AN148" i="47" s="1"/>
  <c r="AN213" i="51"/>
  <c r="AN229" i="51" s="1"/>
  <c r="AM129" i="42"/>
  <c r="AM131" i="42" s="1"/>
  <c r="AM140" i="42" s="1"/>
  <c r="AN207" i="51"/>
  <c r="AN223" i="51" s="1"/>
  <c r="AN90" i="42"/>
  <c r="AN132" i="42"/>
  <c r="AN133" i="42" s="1"/>
  <c r="AN134" i="42" s="1"/>
  <c r="AM79" i="42" s="1"/>
  <c r="AN148" i="42" s="1"/>
  <c r="AN130" i="42"/>
  <c r="AN84" i="1"/>
  <c r="AN358" i="33"/>
  <c r="AN87" i="44"/>
  <c r="AN88" i="44"/>
  <c r="AN356" i="33"/>
  <c r="AN87" i="43"/>
  <c r="AN88" i="43"/>
  <c r="AO128" i="41"/>
  <c r="AO112" i="41"/>
  <c r="AO78" i="41"/>
  <c r="AO77" i="41"/>
  <c r="AO276" i="51"/>
  <c r="AO85" i="1"/>
  <c r="AO49" i="33" s="1"/>
  <c r="AO51" i="59" s="1"/>
  <c r="AO61" i="1"/>
  <c r="DF49" i="57" s="1"/>
  <c r="DF61" i="57" s="1"/>
  <c r="AO112" i="46"/>
  <c r="AO77" i="46"/>
  <c r="AO128" i="46"/>
  <c r="AO78" i="46"/>
  <c r="AO77" i="32"/>
  <c r="AO78" i="32"/>
  <c r="AO112" i="32"/>
  <c r="AO128" i="32"/>
  <c r="AO78" i="49"/>
  <c r="AO77" i="49"/>
  <c r="AO112" i="49"/>
  <c r="AO128" i="49"/>
  <c r="AO77" i="43"/>
  <c r="AO78" i="43"/>
  <c r="AO128" i="43"/>
  <c r="AO112" i="43"/>
  <c r="AO77" i="47"/>
  <c r="AO112" i="47"/>
  <c r="AO128" i="47"/>
  <c r="AO78" i="47"/>
  <c r="AO78" i="42"/>
  <c r="AO77" i="42"/>
  <c r="AO128" i="42"/>
  <c r="AO112" i="42"/>
  <c r="AM129" i="32" l="1"/>
  <c r="AM131" i="32" s="1"/>
  <c r="AM140" i="32" s="1"/>
  <c r="AN205" i="51"/>
  <c r="AN221" i="51" s="1"/>
  <c r="AN90" i="32"/>
  <c r="AN91" i="32" s="1"/>
  <c r="AN130" i="32"/>
  <c r="AN132" i="48"/>
  <c r="AN133" i="48" s="1"/>
  <c r="AN134" i="48" s="1"/>
  <c r="AM79" i="48" s="1"/>
  <c r="AN148" i="48" s="1"/>
  <c r="AM129" i="46"/>
  <c r="AM131" i="46" s="1"/>
  <c r="AM140" i="46" s="1"/>
  <c r="AN214" i="51"/>
  <c r="AN230" i="51" s="1"/>
  <c r="AN90" i="48"/>
  <c r="AN93" i="48" s="1"/>
  <c r="AN94" i="48" s="1"/>
  <c r="AP48" i="62" s="1"/>
  <c r="AN130" i="48"/>
  <c r="AN130" i="46"/>
  <c r="AN212" i="51"/>
  <c r="AN228" i="51" s="1"/>
  <c r="AN132" i="46"/>
  <c r="AN133" i="46" s="1"/>
  <c r="AN134" i="46" s="1"/>
  <c r="AM79" i="46" s="1"/>
  <c r="AN148" i="46" s="1"/>
  <c r="AN206" i="51"/>
  <c r="AN222" i="51" s="1"/>
  <c r="AN132" i="41"/>
  <c r="AN133" i="41" s="1"/>
  <c r="AN134" i="41" s="1"/>
  <c r="AM79" i="41" s="1"/>
  <c r="AN148" i="41" s="1"/>
  <c r="AN132" i="49"/>
  <c r="AN133" i="49" s="1"/>
  <c r="AN134" i="49" s="1"/>
  <c r="AM79" i="49" s="1"/>
  <c r="AN148" i="49" s="1"/>
  <c r="AN215" i="51"/>
  <c r="AN231" i="51" s="1"/>
  <c r="AN90" i="49"/>
  <c r="AN93" i="49" s="1"/>
  <c r="AN94" i="49" s="1"/>
  <c r="AP49" i="62" s="1"/>
  <c r="AM129" i="49"/>
  <c r="AM131" i="49" s="1"/>
  <c r="AM140" i="49" s="1"/>
  <c r="AN90" i="41"/>
  <c r="AN91" i="41" s="1"/>
  <c r="AM129" i="41"/>
  <c r="AM131" i="41" s="1"/>
  <c r="AM140" i="41" s="1"/>
  <c r="AO114" i="47"/>
  <c r="AO103" i="47" s="1"/>
  <c r="AQ17" i="62" s="1"/>
  <c r="AO119" i="47"/>
  <c r="AO114" i="43"/>
  <c r="AO103" i="43" s="1"/>
  <c r="AQ12" i="62" s="1"/>
  <c r="AO119" i="43"/>
  <c r="AO119" i="32"/>
  <c r="AO114" i="32"/>
  <c r="AO103" i="32" s="1"/>
  <c r="AQ9" i="62" s="1"/>
  <c r="AO78" i="1"/>
  <c r="AO128" i="1"/>
  <c r="AO39" i="33"/>
  <c r="AQ62" i="62" s="1"/>
  <c r="AO112" i="1"/>
  <c r="AO77" i="1"/>
  <c r="AO288" i="51"/>
  <c r="AO290" i="51" s="1"/>
  <c r="AO114" i="41"/>
  <c r="AO103" i="41" s="1"/>
  <c r="AQ10" i="62" s="1"/>
  <c r="AO119" i="41"/>
  <c r="AM129" i="44"/>
  <c r="AM131" i="44" s="1"/>
  <c r="AM140" i="44" s="1"/>
  <c r="AN210" i="51"/>
  <c r="AN226" i="51" s="1"/>
  <c r="AN132" i="44"/>
  <c r="AN133" i="44" s="1"/>
  <c r="AN134" i="44" s="1"/>
  <c r="AM79" i="44" s="1"/>
  <c r="AN148" i="44" s="1"/>
  <c r="AN90" i="44"/>
  <c r="AN130" i="44"/>
  <c r="AN88" i="1"/>
  <c r="AN48" i="33"/>
  <c r="AN87" i="1"/>
  <c r="AN51" i="33" s="1"/>
  <c r="AN52" i="59" s="1"/>
  <c r="AN352" i="33"/>
  <c r="AN91" i="47"/>
  <c r="AN93" i="47"/>
  <c r="AN94" i="47" s="1"/>
  <c r="AP47" i="62" s="1"/>
  <c r="AO114" i="45"/>
  <c r="AO103" i="45" s="1"/>
  <c r="AQ15" i="62" s="1"/>
  <c r="AO119" i="45"/>
  <c r="AN71" i="59"/>
  <c r="AM79" i="40"/>
  <c r="AN148" i="40" s="1"/>
  <c r="AO119" i="40"/>
  <c r="AO114" i="40"/>
  <c r="AO103" i="40" s="1"/>
  <c r="AQ13" i="62" s="1"/>
  <c r="AO114" i="42"/>
  <c r="AO103" i="42" s="1"/>
  <c r="AQ11" i="62" s="1"/>
  <c r="AO119" i="42"/>
  <c r="AO119" i="49"/>
  <c r="AO114" i="49"/>
  <c r="AO103" i="49" s="1"/>
  <c r="AQ19" i="62" s="1"/>
  <c r="AO119" i="46"/>
  <c r="AO114" i="46"/>
  <c r="AO103" i="46" s="1"/>
  <c r="AQ16" i="62" s="1"/>
  <c r="AM129" i="43"/>
  <c r="AM131" i="43" s="1"/>
  <c r="AM140" i="43" s="1"/>
  <c r="AN208" i="51"/>
  <c r="AN224" i="51" s="1"/>
  <c r="AN132" i="43"/>
  <c r="AN133" i="43" s="1"/>
  <c r="AN134" i="43" s="1"/>
  <c r="AM79" i="43" s="1"/>
  <c r="AN148" i="43" s="1"/>
  <c r="AN130" i="43"/>
  <c r="AN90" i="43"/>
  <c r="AN93" i="42"/>
  <c r="AN94" i="42" s="1"/>
  <c r="AP41" i="62" s="1"/>
  <c r="AN91" i="42"/>
  <c r="AN93" i="45"/>
  <c r="AN94" i="45" s="1"/>
  <c r="AP45" i="62" s="1"/>
  <c r="AN91" i="45"/>
  <c r="AO114" i="44"/>
  <c r="AO103" i="44" s="1"/>
  <c r="AQ14" i="62" s="1"/>
  <c r="AO119" i="44"/>
  <c r="AN93" i="46"/>
  <c r="AN94" i="46" s="1"/>
  <c r="AP46" i="62" s="1"/>
  <c r="AN91" i="46"/>
  <c r="AM140" i="40"/>
  <c r="AM72" i="59"/>
  <c r="AN91" i="40"/>
  <c r="AN93" i="40"/>
  <c r="AN94" i="40" s="1"/>
  <c r="AP43" i="62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i="48" s="1"/>
  <c r="AQ18" i="62" s="1"/>
  <c r="AO119" i="48"/>
  <c r="AN93" i="32" l="1"/>
  <c r="AN94" i="32" s="1"/>
  <c r="AP39" i="62" s="1"/>
  <c r="AN91" i="48"/>
  <c r="AN91" i="49"/>
  <c r="AO102" i="48"/>
  <c r="AO71" i="48" s="1"/>
  <c r="AO70" i="48" s="1"/>
  <c r="AO102" i="42"/>
  <c r="AO102" i="45"/>
  <c r="AO102" i="44"/>
  <c r="AO102" i="46"/>
  <c r="AO71" i="46" s="1"/>
  <c r="AO70" i="46" s="1"/>
  <c r="AO102" i="49"/>
  <c r="AO71" i="49" s="1"/>
  <c r="AO70" i="49" s="1"/>
  <c r="AO102" i="40"/>
  <c r="AO102" i="43"/>
  <c r="AO102" i="47"/>
  <c r="AO71" i="47" s="1"/>
  <c r="AO70" i="47" s="1"/>
  <c r="AN93" i="41"/>
  <c r="AN94" i="41" s="1"/>
  <c r="AP40" i="62" s="1"/>
  <c r="AO102" i="32"/>
  <c r="AO102" i="41"/>
  <c r="AN93" i="43"/>
  <c r="AN94" i="43" s="1"/>
  <c r="AP42" i="62" s="1"/>
  <c r="AN91" i="43"/>
  <c r="AO115" i="49"/>
  <c r="AO124" i="49"/>
  <c r="AO121" i="49"/>
  <c r="AO121" i="40"/>
  <c r="AO124" i="40"/>
  <c r="AO124" i="45"/>
  <c r="AO121" i="45"/>
  <c r="AN52" i="33"/>
  <c r="AN53" i="59" s="1"/>
  <c r="AN53" i="33"/>
  <c r="AN54" i="59" s="1"/>
  <c r="AN50" i="59"/>
  <c r="AN87" i="33"/>
  <c r="AN369" i="33"/>
  <c r="AN375" i="33" s="1"/>
  <c r="AN376" i="33" s="1"/>
  <c r="AO121" i="32"/>
  <c r="AO124" i="32"/>
  <c r="AO124" i="43"/>
  <c r="AO121" i="43"/>
  <c r="AO115" i="47"/>
  <c r="AO121" i="48"/>
  <c r="AO124" i="48"/>
  <c r="AO115" i="48"/>
  <c r="AO124" i="44"/>
  <c r="AO121" i="44"/>
  <c r="AO115" i="44"/>
  <c r="AO115" i="46"/>
  <c r="AO124" i="46"/>
  <c r="AO121" i="46"/>
  <c r="AO121" i="42"/>
  <c r="AO124" i="42"/>
  <c r="AO115" i="42"/>
  <c r="AO115" i="40"/>
  <c r="AO115" i="45"/>
  <c r="AN90" i="1"/>
  <c r="AN130" i="1"/>
  <c r="AN132" i="1"/>
  <c r="AN133" i="1" s="1"/>
  <c r="AN134" i="1" s="1"/>
  <c r="AN204" i="51"/>
  <c r="AN220" i="51" s="1"/>
  <c r="AM129" i="1"/>
  <c r="AN91" i="44"/>
  <c r="AN93" i="44"/>
  <c r="AN94" i="44" s="1"/>
  <c r="AP44" i="62" s="1"/>
  <c r="AO124" i="41"/>
  <c r="AO121" i="41"/>
  <c r="AO115" i="41"/>
  <c r="AO292" i="51"/>
  <c r="AO291" i="51"/>
  <c r="AO297" i="51"/>
  <c r="AO299" i="51"/>
  <c r="AO295" i="51"/>
  <c r="AO296" i="51"/>
  <c r="AO300" i="51"/>
  <c r="AO301" i="51"/>
  <c r="AO294" i="51"/>
  <c r="AO298" i="51"/>
  <c r="AO293" i="51"/>
  <c r="AO119" i="1"/>
  <c r="AO114" i="1"/>
  <c r="AO103" i="1" s="1"/>
  <c r="AQ8" i="62" s="1"/>
  <c r="AO115" i="32"/>
  <c r="AO115" i="43"/>
  <c r="AO124" i="47"/>
  <c r="AO121" i="47"/>
  <c r="AO102" i="1" l="1"/>
  <c r="AO71" i="1" s="1"/>
  <c r="AO304" i="51"/>
  <c r="AO308" i="51" s="1"/>
  <c r="AO101" i="43"/>
  <c r="AO213" i="33" s="1"/>
  <c r="AO66" i="43"/>
  <c r="AO67" i="43" s="1"/>
  <c r="AO116" i="43"/>
  <c r="AO66" i="32"/>
  <c r="AO67" i="32" s="1"/>
  <c r="AO101" i="32"/>
  <c r="AO210" i="33" s="1"/>
  <c r="AO116" i="32"/>
  <c r="AO115" i="1"/>
  <c r="AO124" i="1"/>
  <c r="AO155" i="33" s="1"/>
  <c r="AO121" i="1"/>
  <c r="AO124" i="33" s="1"/>
  <c r="AO101" i="33" s="1"/>
  <c r="AO101" i="41"/>
  <c r="AO211" i="33" s="1"/>
  <c r="AO66" i="41"/>
  <c r="AO67" i="41" s="1"/>
  <c r="AO116" i="41"/>
  <c r="AO86" i="41"/>
  <c r="AO157" i="33"/>
  <c r="AO241" i="33" s="1"/>
  <c r="AO101" i="45"/>
  <c r="AO216" i="33" s="1"/>
  <c r="AO66" i="45"/>
  <c r="AO67" i="45" s="1"/>
  <c r="AO116" i="45"/>
  <c r="AO101" i="40"/>
  <c r="AO214" i="33" s="1"/>
  <c r="AO66" i="40"/>
  <c r="AO67" i="40" s="1"/>
  <c r="AO116" i="40"/>
  <c r="AO101" i="42"/>
  <c r="AO212" i="33" s="1"/>
  <c r="AO66" i="42"/>
  <c r="AO67" i="42" s="1"/>
  <c r="AO116" i="42"/>
  <c r="AO101" i="46"/>
  <c r="AO217" i="33" s="1"/>
  <c r="AO66" i="46"/>
  <c r="AO67" i="46" s="1"/>
  <c r="AO116" i="46"/>
  <c r="AO66" i="44"/>
  <c r="AO67" i="44" s="1"/>
  <c r="AO101" i="44"/>
  <c r="AO215" i="33" s="1"/>
  <c r="AO116" i="44"/>
  <c r="AO86" i="44"/>
  <c r="AO161" i="33"/>
  <c r="AO245" i="33" s="1"/>
  <c r="AO156" i="33"/>
  <c r="AO240" i="33" s="1"/>
  <c r="AO86" i="32"/>
  <c r="AO162" i="33"/>
  <c r="AO246" i="33" s="1"/>
  <c r="AO86" i="45"/>
  <c r="AO166" i="33"/>
  <c r="AO250" i="33" s="1"/>
  <c r="AO86" i="49"/>
  <c r="AO71" i="41"/>
  <c r="AO70" i="41" s="1"/>
  <c r="AO71" i="42"/>
  <c r="AO70" i="42" s="1"/>
  <c r="AO71" i="43"/>
  <c r="AO70" i="43" s="1"/>
  <c r="AO305" i="51"/>
  <c r="AO309" i="51" s="1"/>
  <c r="AO71" i="45"/>
  <c r="AO70" i="45" s="1"/>
  <c r="AO86" i="47"/>
  <c r="AO164" i="33"/>
  <c r="AO248" i="33" s="1"/>
  <c r="AM131" i="1"/>
  <c r="AM137" i="1"/>
  <c r="AN136" i="1"/>
  <c r="AN69" i="59"/>
  <c r="AM79" i="1"/>
  <c r="AN148" i="1" s="1"/>
  <c r="AN91" i="1"/>
  <c r="AN93" i="1"/>
  <c r="AN94" i="1" s="1"/>
  <c r="AP38" i="62" s="1"/>
  <c r="AP50" i="62" s="1"/>
  <c r="AO158" i="33"/>
  <c r="AO242" i="33" s="1"/>
  <c r="AO86" i="42"/>
  <c r="AO86" i="46"/>
  <c r="AO163" i="33"/>
  <c r="AO247" i="33" s="1"/>
  <c r="AO66" i="48"/>
  <c r="AO67" i="48" s="1"/>
  <c r="AO101" i="48"/>
  <c r="AO219" i="33" s="1"/>
  <c r="AO116" i="48"/>
  <c r="AO86" i="48"/>
  <c r="AO165" i="33"/>
  <c r="AO249" i="33" s="1"/>
  <c r="AO66" i="47"/>
  <c r="AO67" i="47" s="1"/>
  <c r="AO101" i="47"/>
  <c r="AO218" i="33" s="1"/>
  <c r="AO116" i="47"/>
  <c r="AO159" i="33"/>
  <c r="AO243" i="33" s="1"/>
  <c r="AO86" i="43"/>
  <c r="AO160" i="33"/>
  <c r="AO244" i="33" s="1"/>
  <c r="AO86" i="40"/>
  <c r="AO101" i="49"/>
  <c r="AO220" i="33" s="1"/>
  <c r="AO66" i="49"/>
  <c r="AO67" i="49" s="1"/>
  <c r="AO116" i="49"/>
  <c r="AO71" i="44"/>
  <c r="AO70" i="44" s="1"/>
  <c r="AO71" i="32"/>
  <c r="AO70" i="32" s="1"/>
  <c r="AO71" i="40"/>
  <c r="AO70" i="40" s="1"/>
  <c r="AO233" i="33" l="1"/>
  <c r="AO235" i="33"/>
  <c r="AO234" i="33"/>
  <c r="AM70" i="59"/>
  <c r="AM140" i="1"/>
  <c r="AO86" i="1"/>
  <c r="AO227" i="33"/>
  <c r="AO231" i="33"/>
  <c r="AO225" i="33"/>
  <c r="AO228" i="33"/>
  <c r="AO306" i="51"/>
  <c r="AO70" i="1"/>
  <c r="AO5" i="59" s="1"/>
  <c r="AO56" i="33"/>
  <c r="AO101" i="1"/>
  <c r="AO209" i="33" s="1"/>
  <c r="AO224" i="33" s="1"/>
  <c r="AO66" i="1"/>
  <c r="AO67" i="1" s="1"/>
  <c r="AO45" i="33" s="1"/>
  <c r="AO116" i="1"/>
  <c r="AO230" i="33"/>
  <c r="AO232" i="33"/>
  <c r="AO229" i="33"/>
  <c r="AO226" i="33"/>
  <c r="AO310" i="51"/>
  <c r="AO55" i="59" l="1"/>
  <c r="AO55" i="33"/>
  <c r="AP59" i="33"/>
  <c r="AO167" i="33"/>
  <c r="AO239" i="33"/>
  <c r="AO251" i="33" s="1"/>
  <c r="AO184" i="33"/>
  <c r="AO113" i="33" s="1"/>
  <c r="AO119" i="33" s="1"/>
  <c r="AO236" i="33"/>
  <c r="AO346" i="51"/>
  <c r="AO351" i="51"/>
  <c r="AO353" i="51"/>
  <c r="AO349" i="51"/>
  <c r="AO347" i="51"/>
  <c r="AO348" i="51"/>
  <c r="AO354" i="51"/>
  <c r="AO355" i="51"/>
  <c r="AO350" i="51"/>
  <c r="AO345" i="51"/>
  <c r="AO352" i="51"/>
  <c r="AO344" i="51"/>
  <c r="AO48" i="59"/>
  <c r="AO57" i="33"/>
  <c r="AO57" i="59" s="1"/>
  <c r="AO56" i="59"/>
  <c r="AO64" i="33"/>
  <c r="AP60" i="33" l="1"/>
  <c r="AQ61" i="33"/>
  <c r="AO71" i="33"/>
  <c r="AO65" i="33"/>
  <c r="AP84" i="33" s="1"/>
  <c r="AO61" i="59"/>
  <c r="AO186" i="33"/>
  <c r="AO185" i="33"/>
  <c r="AO114" i="33" s="1"/>
  <c r="AO63" i="59" l="1"/>
  <c r="AO70" i="33"/>
  <c r="AQ56" i="62" s="1"/>
  <c r="AP4" i="56"/>
  <c r="AP58" i="59"/>
  <c r="AP91" i="33"/>
  <c r="AP9" i="55"/>
  <c r="AR62" i="33"/>
  <c r="AR60" i="59" s="1"/>
  <c r="AQ59" i="59"/>
  <c r="AP107" i="43" l="1"/>
  <c r="AP106" i="43" s="1"/>
  <c r="AP109" i="43" s="1"/>
  <c r="AP107" i="42"/>
  <c r="AP106" i="42" s="1"/>
  <c r="AP109" i="42" s="1"/>
  <c r="AP107" i="48"/>
  <c r="AP106" i="48" s="1"/>
  <c r="AP109" i="48" s="1"/>
  <c r="AP107" i="46"/>
  <c r="AP106" i="46" s="1"/>
  <c r="AP109" i="46" s="1"/>
  <c r="AP107" i="45"/>
  <c r="AP106" i="45" s="1"/>
  <c r="AP109" i="45" s="1"/>
  <c r="AP107" i="49"/>
  <c r="AP106" i="49" s="1"/>
  <c r="AP109" i="49" s="1"/>
  <c r="AP107" i="47"/>
  <c r="AP106" i="47" s="1"/>
  <c r="AP109" i="47" s="1"/>
  <c r="AP107" i="41"/>
  <c r="AP106" i="41" s="1"/>
  <c r="AP109" i="41" s="1"/>
  <c r="AP107" i="40"/>
  <c r="AP106" i="40" s="1"/>
  <c r="AP109" i="40" s="1"/>
  <c r="AP107" i="32"/>
  <c r="AP106" i="32" s="1"/>
  <c r="AP109" i="32" s="1"/>
  <c r="AP8" i="55"/>
  <c r="AP107" i="44"/>
  <c r="AP106" i="44" s="1"/>
  <c r="AP109" i="44" s="1"/>
  <c r="AP107" i="1"/>
  <c r="AO81" i="41"/>
  <c r="AO62" i="41" s="1"/>
  <c r="AO63" i="41" s="1"/>
  <c r="AQ69" i="62" s="1"/>
  <c r="AO81" i="42"/>
  <c r="AO62" i="42" s="1"/>
  <c r="AO63" i="42" s="1"/>
  <c r="AQ70" i="62" s="1"/>
  <c r="AO81" i="40"/>
  <c r="AO62" i="40" s="1"/>
  <c r="AO63" i="40" s="1"/>
  <c r="AQ72" i="62" s="1"/>
  <c r="AO81" i="44"/>
  <c r="AO62" i="44" s="1"/>
  <c r="AO63" i="44" s="1"/>
  <c r="AQ73" i="62" s="1"/>
  <c r="AO81" i="49"/>
  <c r="AO62" i="49" s="1"/>
  <c r="AO63" i="49" s="1"/>
  <c r="AQ78" i="62" s="1"/>
  <c r="AO62" i="59"/>
  <c r="AO3" i="56"/>
  <c r="AO81" i="48"/>
  <c r="AO62" i="48" s="1"/>
  <c r="AO63" i="48" s="1"/>
  <c r="AQ77" i="62" s="1"/>
  <c r="AO81" i="32"/>
  <c r="AO62" i="32" s="1"/>
  <c r="AO63" i="32" s="1"/>
  <c r="AQ68" i="62" s="1"/>
  <c r="AO81" i="43"/>
  <c r="AO62" i="43" s="1"/>
  <c r="AO63" i="43" s="1"/>
  <c r="AQ71" i="62" s="1"/>
  <c r="AO81" i="1"/>
  <c r="AO62" i="1" s="1"/>
  <c r="AO63" i="1" s="1"/>
  <c r="AQ67" i="62" s="1"/>
  <c r="AO81" i="46"/>
  <c r="AO62" i="46" s="1"/>
  <c r="AO63" i="46" s="1"/>
  <c r="AQ75" i="62" s="1"/>
  <c r="AO81" i="45"/>
  <c r="AO62" i="45" s="1"/>
  <c r="AO63" i="45" s="1"/>
  <c r="AQ74" i="62" s="1"/>
  <c r="AO81" i="47"/>
  <c r="AO62" i="47" s="1"/>
  <c r="AO63" i="47" s="1"/>
  <c r="AQ76" i="62" s="1"/>
  <c r="AP72" i="33"/>
  <c r="AQ79" i="62" l="1"/>
  <c r="AO155" i="47"/>
  <c r="AO64" i="47"/>
  <c r="AO65" i="47" s="1"/>
  <c r="AO68" i="47" s="1"/>
  <c r="AO155" i="46"/>
  <c r="AO64" i="46"/>
  <c r="AO65" i="46" s="1"/>
  <c r="AO68" i="46" s="1"/>
  <c r="AO155" i="43"/>
  <c r="AO64" i="43"/>
  <c r="AO65" i="43" s="1"/>
  <c r="AO68" i="43" s="1"/>
  <c r="AO64" i="48"/>
  <c r="AO65" i="48" s="1"/>
  <c r="AO68" i="48" s="1"/>
  <c r="AO155" i="48"/>
  <c r="AO64" i="44"/>
  <c r="AO65" i="44" s="1"/>
  <c r="AO68" i="44" s="1"/>
  <c r="AO155" i="44"/>
  <c r="AO155" i="42"/>
  <c r="AO64" i="42"/>
  <c r="AO65" i="42" s="1"/>
  <c r="AO68" i="42" s="1"/>
  <c r="AP106" i="1"/>
  <c r="AP97" i="33"/>
  <c r="AP83" i="33"/>
  <c r="AP90" i="33"/>
  <c r="AP64" i="59"/>
  <c r="AO155" i="45"/>
  <c r="AO64" i="45"/>
  <c r="AO65" i="45" s="1"/>
  <c r="AO68" i="45" s="1"/>
  <c r="AO64" i="1"/>
  <c r="AO65" i="1" s="1"/>
  <c r="AO155" i="1"/>
  <c r="AO64" i="32"/>
  <c r="AO65" i="32" s="1"/>
  <c r="AO68" i="32" s="1"/>
  <c r="AO155" i="32"/>
  <c r="AO47" i="56"/>
  <c r="AO37" i="56"/>
  <c r="AO38" i="56" s="1"/>
  <c r="AO55" i="56"/>
  <c r="AO56" i="56" s="1"/>
  <c r="AO52" i="56" s="1"/>
  <c r="AO42" i="56"/>
  <c r="AO43" i="56" s="1"/>
  <c r="AP41" i="56" s="1"/>
  <c r="AO155" i="49"/>
  <c r="AO64" i="49"/>
  <c r="AO65" i="49" s="1"/>
  <c r="AO68" i="49" s="1"/>
  <c r="AO155" i="40"/>
  <c r="AO64" i="40"/>
  <c r="AO65" i="40" s="1"/>
  <c r="AO68" i="40" s="1"/>
  <c r="AO64" i="41"/>
  <c r="AO65" i="41" s="1"/>
  <c r="AO68" i="41" s="1"/>
  <c r="AO155" i="41"/>
  <c r="AO139" i="40" l="1"/>
  <c r="AO73" i="40"/>
  <c r="AP74" i="40" s="1"/>
  <c r="AO139" i="49"/>
  <c r="AO73" i="49"/>
  <c r="AP74" i="49" s="1"/>
  <c r="AO60" i="56"/>
  <c r="AO133" i="33" s="1"/>
  <c r="AO59" i="56"/>
  <c r="AO139" i="45"/>
  <c r="AO73" i="45"/>
  <c r="AP74" i="45" s="1"/>
  <c r="AP109" i="1"/>
  <c r="AP96" i="33"/>
  <c r="AP104" i="33" s="1"/>
  <c r="AO139" i="44"/>
  <c r="AO73" i="44"/>
  <c r="AP74" i="44" s="1"/>
  <c r="AO73" i="48"/>
  <c r="AP74" i="48" s="1"/>
  <c r="AO139" i="48"/>
  <c r="AO139" i="41"/>
  <c r="AO73" i="41"/>
  <c r="AP74" i="41" s="1"/>
  <c r="AP46" i="56"/>
  <c r="AO49" i="56"/>
  <c r="AO73" i="32"/>
  <c r="AP74" i="32" s="1"/>
  <c r="AO139" i="32"/>
  <c r="AO43" i="33"/>
  <c r="AO68" i="1"/>
  <c r="AO139" i="42"/>
  <c r="AO73" i="42"/>
  <c r="AP74" i="42" s="1"/>
  <c r="AO73" i="43"/>
  <c r="AP74" i="43" s="1"/>
  <c r="AO139" i="43"/>
  <c r="AO139" i="46"/>
  <c r="AO73" i="46"/>
  <c r="AP74" i="46" s="1"/>
  <c r="AO73" i="47"/>
  <c r="AP74" i="47" s="1"/>
  <c r="AO139" i="47"/>
  <c r="AO84" i="48" l="1"/>
  <c r="AO87" i="48" s="1"/>
  <c r="AO84" i="32"/>
  <c r="AO353" i="33" s="1"/>
  <c r="AO84" i="43"/>
  <c r="AO88" i="43" s="1"/>
  <c r="AO84" i="47"/>
  <c r="AO88" i="47" s="1"/>
  <c r="AO84" i="49"/>
  <c r="AO88" i="49" s="1"/>
  <c r="AO84" i="46"/>
  <c r="AO88" i="46" s="1"/>
  <c r="AO84" i="42"/>
  <c r="AO87" i="42" s="1"/>
  <c r="AO84" i="41"/>
  <c r="AO87" i="41" s="1"/>
  <c r="AO84" i="44"/>
  <c r="AO88" i="44" s="1"/>
  <c r="AO38" i="33"/>
  <c r="AO40" i="33"/>
  <c r="AO42" i="33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 i="46"/>
  <c r="DG57" i="57" s="1"/>
  <c r="AP284" i="51"/>
  <c r="AP61" i="43"/>
  <c r="DG53" i="57" s="1"/>
  <c r="AP85" i="43"/>
  <c r="AP280" i="51"/>
  <c r="AP85" i="42"/>
  <c r="AP61" i="42"/>
  <c r="DG52" i="57" s="1"/>
  <c r="AP279" i="51"/>
  <c r="AO46" i="33"/>
  <c r="AO49" i="59" s="1"/>
  <c r="AO73" i="1"/>
  <c r="AP74" i="1" s="1"/>
  <c r="AO139" i="1"/>
  <c r="AP85" i="32"/>
  <c r="AP61" i="32"/>
  <c r="DG50" i="57" s="1"/>
  <c r="AP277" i="51"/>
  <c r="AP278" i="51"/>
  <c r="AP85" i="41"/>
  <c r="AP61" i="4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47" i="59" l="1"/>
  <c r="AQ53" i="62"/>
  <c r="AO87" i="46"/>
  <c r="AO362" i="33"/>
  <c r="AO355" i="33"/>
  <c r="AO356" i="33"/>
  <c r="AO88" i="48"/>
  <c r="AO130" i="48" s="1"/>
  <c r="AO87" i="32"/>
  <c r="AO88" i="32"/>
  <c r="AN129" i="32" s="1"/>
  <c r="AN131" i="32" s="1"/>
  <c r="AN140" i="32" s="1"/>
  <c r="AO84" i="1"/>
  <c r="AO352" i="33" s="1"/>
  <c r="AO363" i="33"/>
  <c r="AO87" i="44"/>
  <c r="AO87" i="43"/>
  <c r="AO87" i="49"/>
  <c r="AO358" i="33"/>
  <c r="AO87" i="47"/>
  <c r="AO361" i="33"/>
  <c r="AO354" i="33"/>
  <c r="AO88" i="41"/>
  <c r="AO206" i="51" s="1"/>
  <c r="AO222" i="51" s="1"/>
  <c r="AO88" i="42"/>
  <c r="AO130" i="42" s="1"/>
  <c r="AO360" i="33"/>
  <c r="AP78" i="40"/>
  <c r="AP112" i="40"/>
  <c r="AP128" i="40"/>
  <c r="AP77" i="40"/>
  <c r="AO215" i="51"/>
  <c r="AO231" i="51" s="1"/>
  <c r="AO132" i="49"/>
  <c r="AO133" i="49" s="1"/>
  <c r="AO134" i="49" s="1"/>
  <c r="AN79" i="49" s="1"/>
  <c r="AO148" i="49" s="1"/>
  <c r="AO90" i="49"/>
  <c r="AN129" i="49"/>
  <c r="AN131" i="49" s="1"/>
  <c r="AN140" i="49" s="1"/>
  <c r="AO130" i="49"/>
  <c r="AO134" i="33"/>
  <c r="AO76" i="59" s="1"/>
  <c r="AO62" i="56"/>
  <c r="AO135" i="33" s="1"/>
  <c r="AP77" i="41"/>
  <c r="AP78" i="41"/>
  <c r="AP112" i="41"/>
  <c r="AP128" i="41"/>
  <c r="AP276" i="51"/>
  <c r="AP61" i="1"/>
  <c r="DG49" i="57" s="1"/>
  <c r="DG61" i="57" s="1"/>
  <c r="AP85" i="1"/>
  <c r="AP49" i="33" s="1"/>
  <c r="AP51" i="59" s="1"/>
  <c r="AP128" i="46"/>
  <c r="AP78" i="46"/>
  <c r="AP112" i="46"/>
  <c r="AP77" i="46"/>
  <c r="AO90" i="47"/>
  <c r="AO213" i="51"/>
  <c r="AO229" i="51" s="1"/>
  <c r="AN129" i="47"/>
  <c r="AN131" i="47" s="1"/>
  <c r="AN140" i="47" s="1"/>
  <c r="AO132" i="47"/>
  <c r="AO133" i="47" s="1"/>
  <c r="AO134" i="47" s="1"/>
  <c r="AN79" i="47" s="1"/>
  <c r="AO148" i="47" s="1"/>
  <c r="AO130" i="47"/>
  <c r="AO87" i="40"/>
  <c r="AO88" i="40"/>
  <c r="AO357" i="33"/>
  <c r="AP128" i="48"/>
  <c r="AP77" i="48"/>
  <c r="AP78" i="48"/>
  <c r="AP112" i="48"/>
  <c r="AP77" i="45"/>
  <c r="AP112" i="45"/>
  <c r="AP128" i="45"/>
  <c r="AP78" i="45"/>
  <c r="AO132" i="44"/>
  <c r="AO133" i="44" s="1"/>
  <c r="AO134" i="44" s="1"/>
  <c r="AN79" i="44" s="1"/>
  <c r="AO148" i="44" s="1"/>
  <c r="AO130" i="44"/>
  <c r="AO210" i="51"/>
  <c r="AO226" i="51" s="1"/>
  <c r="AN129" i="44"/>
  <c r="AN131" i="44" s="1"/>
  <c r="AN140" i="44" s="1"/>
  <c r="AO90" i="44"/>
  <c r="AP77" i="32"/>
  <c r="AP128" i="32"/>
  <c r="AP78" i="32"/>
  <c r="AP112" i="32"/>
  <c r="AP77" i="42"/>
  <c r="AP112" i="42"/>
  <c r="AP128" i="42"/>
  <c r="AP78" i="42"/>
  <c r="AP78" i="43"/>
  <c r="AP112" i="43"/>
  <c r="AP128" i="43"/>
  <c r="AP77" i="43"/>
  <c r="AO132" i="43"/>
  <c r="AO133" i="43" s="1"/>
  <c r="AO134" i="43" s="1"/>
  <c r="AN79" i="43" s="1"/>
  <c r="AO148" i="43" s="1"/>
  <c r="AN129" i="43"/>
  <c r="AN131" i="43" s="1"/>
  <c r="AN140" i="43" s="1"/>
  <c r="AO130" i="43"/>
  <c r="AO90" i="43"/>
  <c r="AO208" i="51"/>
  <c r="AO224" i="51" s="1"/>
  <c r="AP78" i="47"/>
  <c r="AP112" i="47"/>
  <c r="AP128" i="47"/>
  <c r="AP77" i="47"/>
  <c r="AO87" i="45"/>
  <c r="AO359" i="33"/>
  <c r="AO88" i="45"/>
  <c r="AP78" i="49"/>
  <c r="AP128" i="49"/>
  <c r="AP77" i="49"/>
  <c r="AP112" i="49"/>
  <c r="AP112" i="44"/>
  <c r="AP78" i="44"/>
  <c r="AP77" i="44"/>
  <c r="AP128" i="44"/>
  <c r="AO212" i="51"/>
  <c r="AO228" i="51" s="1"/>
  <c r="AO132" i="46"/>
  <c r="AO133" i="46" s="1"/>
  <c r="AO134" i="46" s="1"/>
  <c r="AN79" i="46" s="1"/>
  <c r="AO148" i="46" s="1"/>
  <c r="AN129" i="46"/>
  <c r="AN131" i="46" s="1"/>
  <c r="AN140" i="46" s="1"/>
  <c r="AO90" i="46"/>
  <c r="AO130" i="46"/>
  <c r="AO214" i="51" l="1"/>
  <c r="AO230" i="51" s="1"/>
  <c r="AO48" i="33"/>
  <c r="AO52" i="33" s="1"/>
  <c r="AO53" i="59" s="1"/>
  <c r="AO90" i="32"/>
  <c r="AO91" i="32" s="1"/>
  <c r="B92" i="32" s="1"/>
  <c r="AO132" i="48"/>
  <c r="AO133" i="48" s="1"/>
  <c r="AO134" i="48" s="1"/>
  <c r="AN79" i="48" s="1"/>
  <c r="AO148" i="48" s="1"/>
  <c r="AO90" i="42"/>
  <c r="AO91" i="42" s="1"/>
  <c r="B92" i="42" s="1"/>
  <c r="AN129" i="48"/>
  <c r="AN131" i="48" s="1"/>
  <c r="AN140" i="48" s="1"/>
  <c r="AO90" i="48"/>
  <c r="AO91" i="48" s="1"/>
  <c r="B92" i="48" s="1"/>
  <c r="AO130" i="32"/>
  <c r="AO205" i="51"/>
  <c r="AO221" i="51" s="1"/>
  <c r="AO132" i="32"/>
  <c r="AO133" i="32" s="1"/>
  <c r="AO134" i="32" s="1"/>
  <c r="AN79" i="32" s="1"/>
  <c r="AO148" i="32" s="1"/>
  <c r="AO90" i="41"/>
  <c r="AO91" i="41" s="1"/>
  <c r="B92" i="41" s="1"/>
  <c r="AO87" i="1"/>
  <c r="AO51" i="33" s="1"/>
  <c r="AO52" i="59" s="1"/>
  <c r="AO88" i="1"/>
  <c r="AO130" i="1" s="1"/>
  <c r="AN129" i="41"/>
  <c r="AN131" i="41" s="1"/>
  <c r="AN140" i="41" s="1"/>
  <c r="AO130" i="41"/>
  <c r="AO207" i="51"/>
  <c r="AO223" i="51" s="1"/>
  <c r="AO132" i="42"/>
  <c r="AO133" i="42" s="1"/>
  <c r="AO134" i="42" s="1"/>
  <c r="AN79" i="42" s="1"/>
  <c r="AO148" i="42" s="1"/>
  <c r="AN129" i="42"/>
  <c r="AN131" i="42" s="1"/>
  <c r="AN140" i="42" s="1"/>
  <c r="AO132" i="41"/>
  <c r="AO133" i="41" s="1"/>
  <c r="AO134" i="41" s="1"/>
  <c r="AN79" i="41" s="1"/>
  <c r="AO148" i="41" s="1"/>
  <c r="AP119" i="44"/>
  <c r="AP114" i="44"/>
  <c r="AP103" i="44" s="1"/>
  <c r="AR14" i="62" s="1"/>
  <c r="AP114" i="49"/>
  <c r="AP103" i="49" s="1"/>
  <c r="AR19" i="62" s="1"/>
  <c r="AP119" i="49"/>
  <c r="AO211" i="51"/>
  <c r="AO227" i="51" s="1"/>
  <c r="AO90" i="45"/>
  <c r="AN129" i="45"/>
  <c r="AN131" i="45" s="1"/>
  <c r="AN140" i="45" s="1"/>
  <c r="AO132" i="45"/>
  <c r="AO133" i="45" s="1"/>
  <c r="AO134" i="45" s="1"/>
  <c r="AN79" i="45" s="1"/>
  <c r="AO148" i="45" s="1"/>
  <c r="AO130" i="45"/>
  <c r="AP119" i="47"/>
  <c r="AP114" i="47"/>
  <c r="AP103" i="47" s="1"/>
  <c r="AR17" i="62" s="1"/>
  <c r="AP119" i="43"/>
  <c r="AP114" i="43"/>
  <c r="AP103" i="43" s="1"/>
  <c r="AR12" i="62" s="1"/>
  <c r="AO93" i="44"/>
  <c r="AO94" i="44" s="1"/>
  <c r="AQ44" i="62" s="1"/>
  <c r="AO91" i="44"/>
  <c r="B92" i="44" s="1"/>
  <c r="AP119" i="45"/>
  <c r="AP114" i="45"/>
  <c r="AP103" i="45" s="1"/>
  <c r="AR15" i="62" s="1"/>
  <c r="AP119" i="48"/>
  <c r="AP114" i="48"/>
  <c r="AP103" i="48" s="1"/>
  <c r="AR18" i="62" s="1"/>
  <c r="AN129" i="40"/>
  <c r="AN131" i="40" s="1"/>
  <c r="AO90" i="40"/>
  <c r="AO209" i="51"/>
  <c r="AO225" i="51" s="1"/>
  <c r="AO132" i="40"/>
  <c r="AO133" i="40" s="1"/>
  <c r="AO134" i="40" s="1"/>
  <c r="AO130" i="40"/>
  <c r="AO93" i="47"/>
  <c r="AO94" i="47" s="1"/>
  <c r="AQ47" i="62" s="1"/>
  <c r="AO91" i="47"/>
  <c r="B92" i="47" s="1"/>
  <c r="AP114" i="46"/>
  <c r="AP103" i="46" s="1"/>
  <c r="AR16" i="62" s="1"/>
  <c r="AP119" i="46"/>
  <c r="AP288" i="51"/>
  <c r="AP290" i="51" s="1"/>
  <c r="AP114" i="41"/>
  <c r="AP103" i="41" s="1"/>
  <c r="AR10" i="62" s="1"/>
  <c r="AP119" i="41"/>
  <c r="AO93" i="46"/>
  <c r="AO94" i="46" s="1"/>
  <c r="AQ46" i="62" s="1"/>
  <c r="AO91" i="46"/>
  <c r="B92" i="46" s="1"/>
  <c r="AO91" i="43"/>
  <c r="B92" i="43" s="1"/>
  <c r="AO93" i="43"/>
  <c r="AO94" i="43" s="1"/>
  <c r="AQ42" i="62" s="1"/>
  <c r="AP119" i="42"/>
  <c r="AP114" i="42"/>
  <c r="AP103" i="42" s="1"/>
  <c r="AR11" i="62" s="1"/>
  <c r="AP119" i="32"/>
  <c r="AP114" i="32"/>
  <c r="AP103" i="32" s="1"/>
  <c r="AR9" i="62" s="1"/>
  <c r="AP112" i="1"/>
  <c r="AP78" i="1"/>
  <c r="AP128" i="1"/>
  <c r="AP77" i="1"/>
  <c r="AP39" i="33"/>
  <c r="AR62" i="62" s="1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i="49" s="1"/>
  <c r="AQ49" i="62" s="1"/>
  <c r="AO91" i="49"/>
  <c r="B92" i="49" s="1"/>
  <c r="AP114" i="40"/>
  <c r="AP103" i="40" s="1"/>
  <c r="AR13" i="62" s="1"/>
  <c r="AP119" i="40"/>
  <c r="AO369" i="33" l="1"/>
  <c r="AO375" i="33" s="1"/>
  <c r="AO376" i="33" s="1"/>
  <c r="AO50" i="59"/>
  <c r="AO53" i="33"/>
  <c r="AO54" i="59" s="1"/>
  <c r="AO87" i="33"/>
  <c r="AO93" i="32"/>
  <c r="AO94" i="32" s="1"/>
  <c r="AQ39" i="62" s="1"/>
  <c r="AN129" i="1"/>
  <c r="AN131" i="1" s="1"/>
  <c r="AO93" i="41"/>
  <c r="AO94" i="41" s="1"/>
  <c r="AQ40" i="62" s="1"/>
  <c r="AO93" i="42"/>
  <c r="AO94" i="42" s="1"/>
  <c r="AQ41" i="62" s="1"/>
  <c r="AO93" i="48"/>
  <c r="AO94" i="48" s="1"/>
  <c r="AQ48" i="62" s="1"/>
  <c r="AO90" i="1"/>
  <c r="AO93" i="1" s="1"/>
  <c r="AO94" i="1" s="1"/>
  <c r="AQ38" i="62" s="1"/>
  <c r="AO132" i="1"/>
  <c r="AO133" i="1" s="1"/>
  <c r="AO134" i="1" s="1"/>
  <c r="AN79" i="1" s="1"/>
  <c r="AO148" i="1" s="1"/>
  <c r="AO204" i="51"/>
  <c r="AO220" i="51" s="1"/>
  <c r="AP102" i="44"/>
  <c r="AP102" i="40"/>
  <c r="AP102" i="42"/>
  <c r="AP102" i="46"/>
  <c r="AP71" i="46" s="1"/>
  <c r="AP70" i="46" s="1"/>
  <c r="AP102" i="48"/>
  <c r="AP71" i="48" s="1"/>
  <c r="AP70" i="48" s="1"/>
  <c r="AP102" i="45"/>
  <c r="AP71" i="45" s="1"/>
  <c r="AP70" i="45" s="1"/>
  <c r="AP102" i="43"/>
  <c r="AP102" i="47"/>
  <c r="AP102" i="49"/>
  <c r="AP71" i="49" s="1"/>
  <c r="AP70" i="49" s="1"/>
  <c r="AP102" i="32"/>
  <c r="AP71" i="32" s="1"/>
  <c r="AP70" i="32" s="1"/>
  <c r="AP102" i="41"/>
  <c r="AP124" i="40"/>
  <c r="AP121" i="40"/>
  <c r="AP115" i="40"/>
  <c r="AP124" i="42"/>
  <c r="AP121" i="42"/>
  <c r="J173" i="51"/>
  <c r="D92" i="43"/>
  <c r="AP124" i="41"/>
  <c r="AP121" i="41"/>
  <c r="AP115" i="41"/>
  <c r="AP115" i="46"/>
  <c r="AN79" i="40"/>
  <c r="AO148" i="40" s="1"/>
  <c r="AO71" i="59"/>
  <c r="AO91" i="40"/>
  <c r="B92" i="40" s="1"/>
  <c r="AO93" i="40"/>
  <c r="AO94" i="40" s="1"/>
  <c r="AQ43" i="62" s="1"/>
  <c r="AP115" i="48"/>
  <c r="AP124" i="48"/>
  <c r="AP121" i="48"/>
  <c r="AP115" i="45"/>
  <c r="D92" i="44"/>
  <c r="J175" i="51"/>
  <c r="AP115" i="43"/>
  <c r="AP124" i="43"/>
  <c r="AP121" i="43"/>
  <c r="AP124" i="49"/>
  <c r="AP121" i="49"/>
  <c r="AP121" i="44"/>
  <c r="AP124" i="44"/>
  <c r="J179" i="51"/>
  <c r="D92" i="48"/>
  <c r="J172" i="51"/>
  <c r="D92" i="42"/>
  <c r="J180" i="51"/>
  <c r="D92" i="49"/>
  <c r="J170" i="51"/>
  <c r="D92" i="32"/>
  <c r="AP114" i="1"/>
  <c r="AP103" i="1" s="1"/>
  <c r="AR8" i="62" s="1"/>
  <c r="AP119" i="1"/>
  <c r="J171" i="51"/>
  <c r="D92" i="41"/>
  <c r="AP115" i="32"/>
  <c r="AP124" i="32"/>
  <c r="AP121" i="32"/>
  <c r="AP115" i="42"/>
  <c r="D92" i="46"/>
  <c r="J177" i="51"/>
  <c r="AP297" i="51"/>
  <c r="AP293" i="51"/>
  <c r="AP301" i="51"/>
  <c r="AP294" i="51"/>
  <c r="AP300" i="51"/>
  <c r="AP295" i="51"/>
  <c r="AP298" i="51"/>
  <c r="AP292" i="51"/>
  <c r="AP291" i="51"/>
  <c r="AP299" i="51"/>
  <c r="AP296" i="51"/>
  <c r="AP121" i="46"/>
  <c r="AP124" i="46"/>
  <c r="J178" i="51"/>
  <c r="D92" i="47"/>
  <c r="AN72" i="59"/>
  <c r="AN140" i="40"/>
  <c r="AP124" i="45"/>
  <c r="AP121" i="45"/>
  <c r="AP115" i="47"/>
  <c r="AP124" i="47"/>
  <c r="AP121" i="47"/>
  <c r="AO93" i="45"/>
  <c r="AO94" i="45" s="1"/>
  <c r="AQ45" i="62" s="1"/>
  <c r="AO91" i="45"/>
  <c r="B92" i="45" s="1"/>
  <c r="AP115" i="49"/>
  <c r="AP115" i="44"/>
  <c r="AQ50" i="62" l="1"/>
  <c r="AO136" i="1"/>
  <c r="AN137" i="1"/>
  <c r="AO91" i="1"/>
  <c r="B92" i="1" s="1"/>
  <c r="B74" i="33" s="1"/>
  <c r="AO69" i="59"/>
  <c r="AP102" i="1"/>
  <c r="AP305" i="51"/>
  <c r="AP309" i="51" s="1"/>
  <c r="AP66" i="47"/>
  <c r="AP67" i="47" s="1"/>
  <c r="AP101" i="47"/>
  <c r="AP218" i="33" s="1"/>
  <c r="AP116" i="47"/>
  <c r="AP86" i="45"/>
  <c r="AP162" i="33"/>
  <c r="AP246" i="33" s="1"/>
  <c r="AP66" i="32"/>
  <c r="AP67" i="32" s="1"/>
  <c r="AP101" i="32"/>
  <c r="AP210" i="33" s="1"/>
  <c r="AP116" i="32"/>
  <c r="AP121" i="1"/>
  <c r="AP124" i="33" s="1"/>
  <c r="AP101" i="33" s="1"/>
  <c r="AP124" i="1"/>
  <c r="AP155" i="33" s="1"/>
  <c r="AP115" i="1"/>
  <c r="AN70" i="59"/>
  <c r="AN140" i="1"/>
  <c r="AP86" i="44"/>
  <c r="AP161" i="33"/>
  <c r="AP245" i="33" s="1"/>
  <c r="AP86" i="49"/>
  <c r="AP166" i="33"/>
  <c r="AP250" i="33" s="1"/>
  <c r="AP66" i="43"/>
  <c r="AP67" i="43" s="1"/>
  <c r="AP101" i="43"/>
  <c r="AP213" i="33" s="1"/>
  <c r="AP116" i="43"/>
  <c r="AP101" i="45"/>
  <c r="AP216" i="33" s="1"/>
  <c r="AP66" i="45"/>
  <c r="AP67" i="45" s="1"/>
  <c r="AP116" i="45"/>
  <c r="AP165" i="33"/>
  <c r="AP249" i="33" s="1"/>
  <c r="AP86" i="48"/>
  <c r="J174" i="51"/>
  <c r="D92" i="40"/>
  <c r="AP86" i="42"/>
  <c r="AP158" i="33"/>
  <c r="AP242" i="33" s="1"/>
  <c r="AP101" i="40"/>
  <c r="AP214" i="33" s="1"/>
  <c r="AP66" i="40"/>
  <c r="AP67" i="40" s="1"/>
  <c r="AP116" i="40"/>
  <c r="AP86" i="40"/>
  <c r="AP160" i="33"/>
  <c r="AP244" i="33" s="1"/>
  <c r="AP304" i="51"/>
  <c r="AP66" i="44"/>
  <c r="AP67" i="44" s="1"/>
  <c r="AP101" i="44"/>
  <c r="AP215" i="33" s="1"/>
  <c r="AP116" i="44"/>
  <c r="AP66" i="49"/>
  <c r="AP67" i="49" s="1"/>
  <c r="AP101" i="49"/>
  <c r="AP220" i="33" s="1"/>
  <c r="AP116" i="49"/>
  <c r="D92" i="45"/>
  <c r="J176" i="51"/>
  <c r="AP86" i="47"/>
  <c r="AP164" i="33"/>
  <c r="AP248" i="33" s="1"/>
  <c r="AP163" i="33"/>
  <c r="AP247" i="33" s="1"/>
  <c r="AP86" i="46"/>
  <c r="AP101" i="42"/>
  <c r="AP212" i="33" s="1"/>
  <c r="AP66" i="42"/>
  <c r="AP67" i="42" s="1"/>
  <c r="AP116" i="42"/>
  <c r="AP86" i="32"/>
  <c r="AP156" i="33"/>
  <c r="AP240" i="33" s="1"/>
  <c r="AP86" i="43"/>
  <c r="AP159" i="33"/>
  <c r="AP243" i="33" s="1"/>
  <c r="AP101" i="48"/>
  <c r="AP219" i="33" s="1"/>
  <c r="AP66" i="48"/>
  <c r="AP67" i="48" s="1"/>
  <c r="AP116" i="48"/>
  <c r="AP66" i="46"/>
  <c r="AP67" i="46" s="1"/>
  <c r="AP101" i="46"/>
  <c r="AP217" i="33" s="1"/>
  <c r="AP116" i="46"/>
  <c r="AP66" i="41"/>
  <c r="AP67" i="41" s="1"/>
  <c r="AP101" i="41"/>
  <c r="AP211" i="33" s="1"/>
  <c r="AP116" i="41"/>
  <c r="AP86" i="41"/>
  <c r="AP157" i="33"/>
  <c r="AP241" i="33" s="1"/>
  <c r="AP71" i="47"/>
  <c r="AP70" i="47" s="1"/>
  <c r="AP71" i="44"/>
  <c r="AP70" i="44" s="1"/>
  <c r="AP71" i="43"/>
  <c r="AP70" i="43" s="1"/>
  <c r="AP71" i="41"/>
  <c r="AP70" i="41" s="1"/>
  <c r="AP71" i="42"/>
  <c r="AP70" i="42" s="1"/>
  <c r="AP71" i="40"/>
  <c r="AP70" i="40" s="1"/>
  <c r="AP230" i="33" l="1"/>
  <c r="J169" i="51"/>
  <c r="J181" i="51" s="1"/>
  <c r="D92" i="1"/>
  <c r="D74" i="33"/>
  <c r="AP231" i="33"/>
  <c r="AP227" i="33"/>
  <c r="AP235" i="33"/>
  <c r="AP232" i="33"/>
  <c r="AP234" i="33"/>
  <c r="AP66" i="1"/>
  <c r="AP67" i="1" s="1"/>
  <c r="AP45" i="33" s="1"/>
  <c r="AP101" i="1"/>
  <c r="AP209" i="33" s="1"/>
  <c r="AP116" i="1"/>
  <c r="AP86" i="1"/>
  <c r="AP226" i="33"/>
  <c r="AP229" i="33"/>
  <c r="AP225" i="33"/>
  <c r="AP306" i="51"/>
  <c r="AP308" i="51"/>
  <c r="AP310" i="51" s="1"/>
  <c r="AP228" i="33"/>
  <c r="AP71" i="1"/>
  <c r="AP233" i="33"/>
  <c r="AP184" i="33" l="1"/>
  <c r="AP113" i="33" s="1"/>
  <c r="AP167" i="33"/>
  <c r="AP239" i="33"/>
  <c r="AP251" i="33" s="1"/>
  <c r="AP48" i="59"/>
  <c r="AP70" i="1"/>
  <c r="AP5" i="59" s="1"/>
  <c r="AP56" i="33"/>
  <c r="AP344" i="51"/>
  <c r="AP355" i="51"/>
  <c r="AP350" i="51"/>
  <c r="AP353" i="51"/>
  <c r="AP345" i="51"/>
  <c r="AP354" i="51"/>
  <c r="AP347" i="51"/>
  <c r="AP349" i="51"/>
  <c r="AP352" i="51"/>
  <c r="AP351" i="51"/>
  <c r="AP348" i="51"/>
  <c r="AP346" i="51"/>
  <c r="AP224" i="33"/>
  <c r="AP236" i="33" s="1"/>
  <c r="AP119" i="33" l="1"/>
  <c r="AP56" i="59"/>
  <c r="AP57" i="33"/>
  <c r="AP57" i="59" s="1"/>
  <c r="AP64" i="33"/>
  <c r="AP185" i="33"/>
  <c r="AP114" i="33" s="1"/>
  <c r="AP186" i="33"/>
  <c r="AP55" i="33"/>
  <c r="AP55" i="59"/>
  <c r="AQ59" i="33"/>
  <c r="AP61" i="59" l="1"/>
  <c r="AP65" i="33"/>
  <c r="AQ84" i="33" s="1"/>
  <c r="AQ60" i="33"/>
  <c r="AR61" i="33"/>
  <c r="AP71" i="33"/>
  <c r="AR59" i="59" l="1"/>
  <c r="AS62" i="33"/>
  <c r="AS60" i="59" s="1"/>
  <c r="AP63" i="59"/>
  <c r="AP70" i="33"/>
  <c r="AR56" i="62" s="1"/>
  <c r="AQ58" i="59"/>
  <c r="AQ4" i="56"/>
  <c r="AQ9" i="55"/>
  <c r="AQ91" i="33"/>
  <c r="AQ107" i="42" l="1"/>
  <c r="AQ106" i="42" s="1"/>
  <c r="AQ109" i="42" s="1"/>
  <c r="AQ107" i="32"/>
  <c r="AQ106" i="32" s="1"/>
  <c r="AQ109" i="32" s="1"/>
  <c r="AQ8" i="55"/>
  <c r="AQ107" i="43"/>
  <c r="AQ106" i="43" s="1"/>
  <c r="AQ109" i="43" s="1"/>
  <c r="AQ107" i="40"/>
  <c r="AQ106" i="40" s="1"/>
  <c r="AQ109" i="40" s="1"/>
  <c r="AQ107" i="48"/>
  <c r="AQ106" i="48" s="1"/>
  <c r="AQ109" i="48" s="1"/>
  <c r="AQ107" i="41"/>
  <c r="AQ106" i="41" s="1"/>
  <c r="AQ109" i="41" s="1"/>
  <c r="AQ107" i="1"/>
  <c r="AQ107" i="46"/>
  <c r="AQ106" i="46" s="1"/>
  <c r="AQ109" i="46" s="1"/>
  <c r="AQ107" i="49"/>
  <c r="AQ106" i="49" s="1"/>
  <c r="AQ109" i="49" s="1"/>
  <c r="AQ107" i="44"/>
  <c r="AQ106" i="44" s="1"/>
  <c r="AQ109" i="44" s="1"/>
  <c r="AQ107" i="47"/>
  <c r="AQ106" i="47" s="1"/>
  <c r="AQ109" i="47" s="1"/>
  <c r="AQ107" i="45"/>
  <c r="AQ106" i="45" s="1"/>
  <c r="AQ109" i="45" s="1"/>
  <c r="AP81" i="49"/>
  <c r="AP62" i="49" s="1"/>
  <c r="AP63" i="49" s="1"/>
  <c r="AR78" i="62" s="1"/>
  <c r="AP62" i="59"/>
  <c r="AP81" i="45"/>
  <c r="AP62" i="45" s="1"/>
  <c r="AP63" i="45" s="1"/>
  <c r="AR74" i="62" s="1"/>
  <c r="AP81" i="46"/>
  <c r="AP62" i="46" s="1"/>
  <c r="AP63" i="46" s="1"/>
  <c r="AR75" i="62" s="1"/>
  <c r="AP81" i="1"/>
  <c r="AP62" i="1" s="1"/>
  <c r="AP63" i="1" s="1"/>
  <c r="AR67" i="62" s="1"/>
  <c r="AP81" i="32"/>
  <c r="AP62" i="32" s="1"/>
  <c r="AP63" i="32" s="1"/>
  <c r="AR68" i="62" s="1"/>
  <c r="AP81" i="40"/>
  <c r="AP62" i="40" s="1"/>
  <c r="AP63" i="40" s="1"/>
  <c r="AR72" i="62" s="1"/>
  <c r="AP81" i="41"/>
  <c r="AP62" i="41" s="1"/>
  <c r="AP63" i="41" s="1"/>
  <c r="AR69" i="62" s="1"/>
  <c r="AP81" i="47"/>
  <c r="AP62" i="47" s="1"/>
  <c r="AP63" i="47" s="1"/>
  <c r="AR76" i="62" s="1"/>
  <c r="AP81" i="42"/>
  <c r="AP62" i="42" s="1"/>
  <c r="AP63" i="42" s="1"/>
  <c r="AR70" i="62" s="1"/>
  <c r="AP81" i="48"/>
  <c r="AP62" i="48" s="1"/>
  <c r="AP63" i="48" s="1"/>
  <c r="AR77" i="62" s="1"/>
  <c r="AP3" i="56"/>
  <c r="AP81" i="44"/>
  <c r="AP62" i="44" s="1"/>
  <c r="AP63" i="44" s="1"/>
  <c r="AR73" i="62" s="1"/>
  <c r="AP81" i="43"/>
  <c r="AP62" i="43" s="1"/>
  <c r="AP63" i="43" s="1"/>
  <c r="AR71" i="62" s="1"/>
  <c r="AQ72" i="33"/>
  <c r="AR79" i="62" l="1"/>
  <c r="AP64" i="43"/>
  <c r="AP65" i="43" s="1"/>
  <c r="AP68" i="43" s="1"/>
  <c r="AP155" i="43"/>
  <c r="AP47" i="56"/>
  <c r="AP37" i="56"/>
  <c r="AP38" i="56" s="1"/>
  <c r="AP55" i="56"/>
  <c r="AP56" i="56" s="1"/>
  <c r="AP52" i="56" s="1"/>
  <c r="AP42" i="56"/>
  <c r="AP43" i="56" s="1"/>
  <c r="AQ41" i="56" s="1"/>
  <c r="AP155" i="42"/>
  <c r="AP64" i="42"/>
  <c r="AP65" i="42" s="1"/>
  <c r="AP68" i="42" s="1"/>
  <c r="AP64" i="41"/>
  <c r="AP65" i="41" s="1"/>
  <c r="AP68" i="41" s="1"/>
  <c r="AP155" i="41"/>
  <c r="AP155" i="32"/>
  <c r="AP64" i="32"/>
  <c r="AP65" i="32" s="1"/>
  <c r="AP68" i="32" s="1"/>
  <c r="AP155" i="46"/>
  <c r="AP64" i="46"/>
  <c r="AP65" i="46" s="1"/>
  <c r="AP68" i="46" s="1"/>
  <c r="AQ90" i="33"/>
  <c r="AQ83" i="33"/>
  <c r="AQ64" i="59"/>
  <c r="AP155" i="44"/>
  <c r="AP64" i="44"/>
  <c r="AP65" i="44" s="1"/>
  <c r="AP68" i="44" s="1"/>
  <c r="AP155" i="48"/>
  <c r="AP64" i="48"/>
  <c r="AP65" i="48" s="1"/>
  <c r="AP68" i="48" s="1"/>
  <c r="AP155" i="47"/>
  <c r="AP64" i="47"/>
  <c r="AP65" i="47" s="1"/>
  <c r="AP68" i="47" s="1"/>
  <c r="AP155" i="40"/>
  <c r="AP64" i="40"/>
  <c r="AP65" i="40" s="1"/>
  <c r="AP68" i="40" s="1"/>
  <c r="AP155" i="1"/>
  <c r="AP64" i="1"/>
  <c r="AP65" i="1" s="1"/>
  <c r="AP155" i="45"/>
  <c r="AP64" i="45"/>
  <c r="AP65" i="45" s="1"/>
  <c r="AP68" i="45" s="1"/>
  <c r="AP64" i="49"/>
  <c r="AP65" i="49" s="1"/>
  <c r="AP68" i="49" s="1"/>
  <c r="AP155" i="49"/>
  <c r="AQ97" i="33"/>
  <c r="AQ106" i="1"/>
  <c r="AP73" i="49" l="1"/>
  <c r="AQ74" i="49" s="1"/>
  <c r="AP139" i="49"/>
  <c r="AP73" i="41"/>
  <c r="AQ74" i="41" s="1"/>
  <c r="AP139" i="41"/>
  <c r="AP49" i="56"/>
  <c r="AQ46" i="56"/>
  <c r="AP139" i="43"/>
  <c r="AP73" i="43"/>
  <c r="AQ74" i="43" s="1"/>
  <c r="AQ109" i="1"/>
  <c r="AQ96" i="33"/>
  <c r="AQ104" i="33" s="1"/>
  <c r="AP139" i="45"/>
  <c r="AP73" i="45"/>
  <c r="AQ74" i="45" s="1"/>
  <c r="AP43" i="33"/>
  <c r="AP68" i="1"/>
  <c r="AP73" i="40"/>
  <c r="AQ74" i="40" s="1"/>
  <c r="AP139" i="40"/>
  <c r="AP73" i="47"/>
  <c r="AQ74" i="47" s="1"/>
  <c r="AP139" i="47"/>
  <c r="AP73" i="48"/>
  <c r="AQ74" i="48" s="1"/>
  <c r="AP139" i="48"/>
  <c r="AP73" i="44"/>
  <c r="AQ74" i="44" s="1"/>
  <c r="AP139" i="44"/>
  <c r="AP73" i="46"/>
  <c r="AQ74" i="46" s="1"/>
  <c r="AP139" i="46"/>
  <c r="AP73" i="32"/>
  <c r="AQ74" i="32" s="1"/>
  <c r="AP139" i="32"/>
  <c r="AP139" i="42"/>
  <c r="AP73" i="42"/>
  <c r="AQ74" i="42" s="1"/>
  <c r="AP59" i="56"/>
  <c r="AP60" i="56"/>
  <c r="AP133" i="33" s="1"/>
  <c r="AP84" i="40" l="1"/>
  <c r="AP87" i="40" s="1"/>
  <c r="AP84" i="41"/>
  <c r="AP88" i="41" s="1"/>
  <c r="AP84" i="47"/>
  <c r="AP88" i="47" s="1"/>
  <c r="AP84" i="49"/>
  <c r="AP87" i="49" s="1"/>
  <c r="AP84" i="44"/>
  <c r="AP88" i="44" s="1"/>
  <c r="AP84" i="48"/>
  <c r="AP88" i="48" s="1"/>
  <c r="AP84" i="46"/>
  <c r="AP87" i="46" s="1"/>
  <c r="AP84" i="32"/>
  <c r="AP88" i="32" s="1"/>
  <c r="AP84" i="42"/>
  <c r="AP87" i="42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 i="33"/>
  <c r="AP42" i="33"/>
  <c r="AP44" i="33"/>
  <c r="AQ61" i="45"/>
  <c r="DH56" i="57" s="1"/>
  <c r="AQ85" i="45"/>
  <c r="AQ283" i="51"/>
  <c r="AP48" i="56"/>
  <c r="AQ287" i="51"/>
  <c r="AQ85" i="49"/>
  <c r="AQ61" i="49"/>
  <c r="DH60" i="57" s="1"/>
  <c r="AP84" i="43"/>
  <c r="AP61" i="56"/>
  <c r="AP132" i="33"/>
  <c r="AP75" i="59" s="1"/>
  <c r="AQ279" i="51"/>
  <c r="AQ85" i="42"/>
  <c r="AQ61" i="42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 i="47"/>
  <c r="DH58" i="57" s="1"/>
  <c r="AP73" i="1"/>
  <c r="AQ74" i="1" s="1"/>
  <c r="AP46" i="33"/>
  <c r="AP49" i="59" s="1"/>
  <c r="AP139" i="1"/>
  <c r="AQ280" i="51"/>
  <c r="AQ61" i="43"/>
  <c r="DH53" i="57" s="1"/>
  <c r="AQ85" i="43"/>
  <c r="AQ85" i="41"/>
  <c r="AQ61" i="41"/>
  <c r="DH51" i="57" s="1"/>
  <c r="AQ278" i="51"/>
  <c r="AP84" i="45"/>
  <c r="AP47" i="59" l="1"/>
  <c r="AR53" i="62"/>
  <c r="AP88" i="49"/>
  <c r="AP215" i="51" s="1"/>
  <c r="AP231" i="51" s="1"/>
  <c r="AP87" i="44"/>
  <c r="AP357" i="33"/>
  <c r="AP88" i="40"/>
  <c r="AP132" i="40" s="1"/>
  <c r="AP133" i="40" s="1"/>
  <c r="AP134" i="40" s="1"/>
  <c r="AO79" i="40" s="1"/>
  <c r="AP148" i="40" s="1"/>
  <c r="AP87" i="47"/>
  <c r="AP354" i="33"/>
  <c r="AP87" i="41"/>
  <c r="AP361" i="33"/>
  <c r="AP363" i="33"/>
  <c r="AP358" i="33"/>
  <c r="AP362" i="33"/>
  <c r="AP87" i="32"/>
  <c r="AP87" i="48"/>
  <c r="AP360" i="33"/>
  <c r="AP88" i="46"/>
  <c r="AP132" i="46" s="1"/>
  <c r="AP133" i="46" s="1"/>
  <c r="AP134" i="46" s="1"/>
  <c r="AO79" i="46" s="1"/>
  <c r="AP148" i="46" s="1"/>
  <c r="AP353" i="33"/>
  <c r="AP84" i="1"/>
  <c r="AP352" i="33" s="1"/>
  <c r="AP88" i="42"/>
  <c r="AP130" i="42" s="1"/>
  <c r="AP355" i="33"/>
  <c r="AP359" i="33"/>
  <c r="AP87" i="45"/>
  <c r="AP88" i="45"/>
  <c r="AP90" i="41"/>
  <c r="AO129" i="41"/>
  <c r="AO131" i="41" s="1"/>
  <c r="AO140" i="41" s="1"/>
  <c r="AP206" i="51"/>
  <c r="AP222" i="51" s="1"/>
  <c r="AP130" i="41"/>
  <c r="AP132" i="41"/>
  <c r="AP133" i="41" s="1"/>
  <c r="AP134" i="41" s="1"/>
  <c r="AO79" i="41" s="1"/>
  <c r="AP148" i="41" s="1"/>
  <c r="AQ61" i="1"/>
  <c r="DH49" i="57" s="1"/>
  <c r="DH61" i="57" s="1"/>
  <c r="AQ85" i="1"/>
  <c r="AQ49" i="33" s="1"/>
  <c r="AQ51" i="59" s="1"/>
  <c r="AQ276" i="51"/>
  <c r="AQ78" i="32"/>
  <c r="AQ77" i="32"/>
  <c r="AQ128" i="32"/>
  <c r="AQ112" i="32"/>
  <c r="AP356" i="33"/>
  <c r="AP87" i="43"/>
  <c r="AP88" i="43"/>
  <c r="AQ77" i="40"/>
  <c r="AQ128" i="40"/>
  <c r="AQ78" i="40"/>
  <c r="AQ112" i="40"/>
  <c r="AQ78" i="48"/>
  <c r="AQ77" i="48"/>
  <c r="AQ128" i="48"/>
  <c r="AQ112" i="48"/>
  <c r="AQ78" i="46"/>
  <c r="AQ128" i="46"/>
  <c r="AQ112" i="46"/>
  <c r="AQ77" i="46"/>
  <c r="AQ112" i="41"/>
  <c r="AQ78" i="41"/>
  <c r="AQ128" i="41"/>
  <c r="AQ77" i="41"/>
  <c r="AQ112" i="43"/>
  <c r="AQ77" i="43"/>
  <c r="AQ78" i="43"/>
  <c r="AQ128" i="43"/>
  <c r="AQ128" i="47"/>
  <c r="AQ78" i="47"/>
  <c r="AQ77" i="47"/>
  <c r="AQ112" i="47"/>
  <c r="AP132" i="47"/>
  <c r="AP133" i="47" s="1"/>
  <c r="AP134" i="47" s="1"/>
  <c r="AO79" i="47" s="1"/>
  <c r="AP148" i="47" s="1"/>
  <c r="AP90" i="47"/>
  <c r="AP213" i="51"/>
  <c r="AP229" i="51" s="1"/>
  <c r="AO129" i="47"/>
  <c r="AO131" i="47" s="1"/>
  <c r="AO140" i="47" s="1"/>
  <c r="AP130" i="47"/>
  <c r="AQ128" i="44"/>
  <c r="AQ112" i="44"/>
  <c r="AQ78" i="44"/>
  <c r="AQ77" i="44"/>
  <c r="AO129" i="44"/>
  <c r="AO131" i="44" s="1"/>
  <c r="AO140" i="44" s="1"/>
  <c r="AP132" i="44"/>
  <c r="AP133" i="44" s="1"/>
  <c r="AP134" i="44" s="1"/>
  <c r="AO79" i="44" s="1"/>
  <c r="AP148" i="44" s="1"/>
  <c r="AP90" i="44"/>
  <c r="AP130" i="44"/>
  <c r="AP210" i="51"/>
  <c r="AP226" i="51" s="1"/>
  <c r="AP132" i="32"/>
  <c r="AP133" i="32" s="1"/>
  <c r="AP134" i="32" s="1"/>
  <c r="AO79" i="32" s="1"/>
  <c r="AP148" i="32" s="1"/>
  <c r="AO129" i="32"/>
  <c r="AO131" i="32" s="1"/>
  <c r="AO140" i="32" s="1"/>
  <c r="AP205" i="51"/>
  <c r="AP221" i="51" s="1"/>
  <c r="AP130" i="32"/>
  <c r="AP90" i="32"/>
  <c r="AQ78" i="42"/>
  <c r="AQ128" i="42"/>
  <c r="AQ77" i="42"/>
  <c r="AQ112" i="42"/>
  <c r="AP62" i="56"/>
  <c r="AP135" i="33" s="1"/>
  <c r="AP134" i="33"/>
  <c r="AP76" i="59" s="1"/>
  <c r="AQ78" i="49"/>
  <c r="AQ112" i="49"/>
  <c r="AQ77" i="49"/>
  <c r="AQ128" i="49"/>
  <c r="AQ128" i="45"/>
  <c r="AQ77" i="45"/>
  <c r="AQ78" i="45"/>
  <c r="AQ112" i="45"/>
  <c r="AP90" i="48"/>
  <c r="AP130" i="48"/>
  <c r="AO129" i="48"/>
  <c r="AO131" i="48" s="1"/>
  <c r="AO140" i="48" s="1"/>
  <c r="AP132" i="48"/>
  <c r="AP133" i="48" s="1"/>
  <c r="AP134" i="48" s="1"/>
  <c r="AO79" i="48" s="1"/>
  <c r="AP148" i="48" s="1"/>
  <c r="AP214" i="51"/>
  <c r="AP230" i="51" s="1"/>
  <c r="AP90" i="49" l="1"/>
  <c r="AP93" i="49" s="1"/>
  <c r="AP94" i="49" s="1"/>
  <c r="AR49" i="62" s="1"/>
  <c r="AP212" i="51"/>
  <c r="AP228" i="51" s="1"/>
  <c r="AP132" i="49"/>
  <c r="AP133" i="49" s="1"/>
  <c r="AP134" i="49" s="1"/>
  <c r="AO79" i="49" s="1"/>
  <c r="AP148" i="49" s="1"/>
  <c r="AP130" i="49"/>
  <c r="AO129" i="49"/>
  <c r="AO131" i="49" s="1"/>
  <c r="AO140" i="49" s="1"/>
  <c r="AP90" i="40"/>
  <c r="AP91" i="40" s="1"/>
  <c r="AP209" i="51"/>
  <c r="AP225" i="51" s="1"/>
  <c r="AO129" i="40"/>
  <c r="AO131" i="40" s="1"/>
  <c r="AO72" i="59" s="1"/>
  <c r="AP130" i="40"/>
  <c r="AP130" i="46"/>
  <c r="AO129" i="46"/>
  <c r="AO131" i="46" s="1"/>
  <c r="AO140" i="46" s="1"/>
  <c r="AP90" i="46"/>
  <c r="AP91" i="46" s="1"/>
  <c r="AP90" i="42"/>
  <c r="AP91" i="42" s="1"/>
  <c r="AP207" i="51"/>
  <c r="AP223" i="51" s="1"/>
  <c r="AP87" i="1"/>
  <c r="AP51" i="33" s="1"/>
  <c r="AP52" i="59" s="1"/>
  <c r="AP48" i="33"/>
  <c r="AP87" i="33" s="1"/>
  <c r="AP88" i="1"/>
  <c r="AP90" i="1" s="1"/>
  <c r="AO129" i="42"/>
  <c r="AO131" i="42" s="1"/>
  <c r="AO140" i="42" s="1"/>
  <c r="AP132" i="42"/>
  <c r="AP133" i="42" s="1"/>
  <c r="AP134" i="42" s="1"/>
  <c r="AO79" i="42" s="1"/>
  <c r="AP148" i="42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 i="32"/>
  <c r="AP94" i="32" s="1"/>
  <c r="AR39" i="62" s="1"/>
  <c r="AP93" i="47"/>
  <c r="AP94" i="47" s="1"/>
  <c r="AR47" i="62" s="1"/>
  <c r="AP91" i="47"/>
  <c r="AQ119" i="47"/>
  <c r="AQ114" i="47"/>
  <c r="AQ103" i="47" s="1"/>
  <c r="AS17" i="62" s="1"/>
  <c r="AQ114" i="41"/>
  <c r="AQ103" i="41" s="1"/>
  <c r="AS10" i="62" s="1"/>
  <c r="AQ119" i="41"/>
  <c r="AQ119" i="48"/>
  <c r="AQ114" i="48"/>
  <c r="AQ103" i="48" s="1"/>
  <c r="AS18" i="62" s="1"/>
  <c r="AP208" i="51"/>
  <c r="AP224" i="51" s="1"/>
  <c r="AP90" i="43"/>
  <c r="AP130" i="43"/>
  <c r="AO129" i="43"/>
  <c r="AO131" i="43" s="1"/>
  <c r="AO140" i="43" s="1"/>
  <c r="AP132" i="43"/>
  <c r="AP133" i="43" s="1"/>
  <c r="AP134" i="43" s="1"/>
  <c r="AO79" i="43" s="1"/>
  <c r="AP148" i="43" s="1"/>
  <c r="AQ114" i="32"/>
  <c r="AQ103" i="32" s="1"/>
  <c r="AS9" i="62" s="1"/>
  <c r="AQ119" i="32"/>
  <c r="AQ288" i="51"/>
  <c r="AQ290" i="51" s="1"/>
  <c r="AQ78" i="1"/>
  <c r="AQ128" i="1"/>
  <c r="AQ77" i="1"/>
  <c r="AQ112" i="1"/>
  <c r="AQ39" i="33"/>
  <c r="AS62" i="62" s="1"/>
  <c r="AP130" i="45"/>
  <c r="AP211" i="51"/>
  <c r="AP227" i="51" s="1"/>
  <c r="AP90" i="45"/>
  <c r="AO129" i="45"/>
  <c r="AO131" i="45" s="1"/>
  <c r="AO140" i="45" s="1"/>
  <c r="AP132" i="45"/>
  <c r="AP133" i="45" s="1"/>
  <c r="AP134" i="45" s="1"/>
  <c r="AO79" i="45" s="1"/>
  <c r="AP148" i="45" s="1"/>
  <c r="AP93" i="48"/>
  <c r="AP94" i="48" s="1"/>
  <c r="AR48" i="62" s="1"/>
  <c r="AP91" i="48"/>
  <c r="AQ119" i="45"/>
  <c r="AQ114" i="45"/>
  <c r="AQ103" i="45" s="1"/>
  <c r="AS15" i="62" s="1"/>
  <c r="AQ119" i="49"/>
  <c r="AQ114" i="49"/>
  <c r="AQ103" i="49" s="1"/>
  <c r="AS19" i="62" s="1"/>
  <c r="AQ119" i="42"/>
  <c r="AQ114" i="42"/>
  <c r="AQ103" i="42" s="1"/>
  <c r="AS11" i="62" s="1"/>
  <c r="AP91" i="44"/>
  <c r="AP93" i="44"/>
  <c r="AP94" i="44" s="1"/>
  <c r="AR44" i="62" s="1"/>
  <c r="AQ119" i="44"/>
  <c r="AQ114" i="44"/>
  <c r="AQ103" i="44" s="1"/>
  <c r="AS14" i="62" s="1"/>
  <c r="AQ119" i="43"/>
  <c r="AQ114" i="43"/>
  <c r="AQ103" i="43" s="1"/>
  <c r="AS12" i="62" s="1"/>
  <c r="AQ119" i="46"/>
  <c r="AQ114" i="46"/>
  <c r="AQ103" i="46" s="1"/>
  <c r="AS16" i="62" s="1"/>
  <c r="AQ114" i="40"/>
  <c r="AQ103" i="40" s="1"/>
  <c r="AS13" i="62" s="1"/>
  <c r="AQ119" i="40"/>
  <c r="AP91" i="41"/>
  <c r="AP93" i="41"/>
  <c r="AP94" i="41" s="1"/>
  <c r="AR40" i="62" s="1"/>
  <c r="AO140" i="40" l="1"/>
  <c r="AP93" i="40"/>
  <c r="AP94" i="40" s="1"/>
  <c r="AR43" i="62" s="1"/>
  <c r="AP91" i="49"/>
  <c r="AP204" i="51"/>
  <c r="AP220" i="51" s="1"/>
  <c r="AP93" i="46"/>
  <c r="AP94" i="46" s="1"/>
  <c r="AR46" i="62" s="1"/>
  <c r="AP52" i="33"/>
  <c r="AP53" i="59" s="1"/>
  <c r="AP93" i="42"/>
  <c r="AP94" i="42" s="1"/>
  <c r="AR41" i="62" s="1"/>
  <c r="AP53" i="33"/>
  <c r="AP54" i="59" s="1"/>
  <c r="AQ102" i="40"/>
  <c r="AQ102" i="47"/>
  <c r="AQ71" i="47" s="1"/>
  <c r="AQ70" i="47" s="1"/>
  <c r="AQ102" i="46"/>
  <c r="AQ71" i="46" s="1"/>
  <c r="AQ70" i="46" s="1"/>
  <c r="AQ102" i="43"/>
  <c r="AQ71" i="43" s="1"/>
  <c r="AQ70" i="43" s="1"/>
  <c r="AQ102" i="44"/>
  <c r="AQ71" i="44" s="1"/>
  <c r="AQ70" i="44" s="1"/>
  <c r="AQ102" i="42"/>
  <c r="AQ71" i="42" s="1"/>
  <c r="AQ70" i="42" s="1"/>
  <c r="AQ102" i="49"/>
  <c r="AQ71" i="49" s="1"/>
  <c r="AQ70" i="49" s="1"/>
  <c r="AQ102" i="45"/>
  <c r="AQ71" i="45" s="1"/>
  <c r="AQ70" i="45" s="1"/>
  <c r="AQ102" i="48"/>
  <c r="AP132" i="1"/>
  <c r="AP133" i="1" s="1"/>
  <c r="AP134" i="1" s="1"/>
  <c r="AO79" i="1" s="1"/>
  <c r="AP148" i="1" s="1"/>
  <c r="AQ102" i="41"/>
  <c r="AO129" i="1"/>
  <c r="AO131" i="1" s="1"/>
  <c r="AP130" i="1"/>
  <c r="AQ102" i="32"/>
  <c r="AP369" i="33"/>
  <c r="AP375" i="33" s="1"/>
  <c r="AP376" i="33" s="1"/>
  <c r="AP50" i="59"/>
  <c r="AQ121" i="46"/>
  <c r="AQ124" i="46"/>
  <c r="AQ115" i="42"/>
  <c r="AQ124" i="42"/>
  <c r="AQ121" i="42"/>
  <c r="AQ115" i="45"/>
  <c r="AQ124" i="45"/>
  <c r="AQ121" i="45"/>
  <c r="AQ121" i="32"/>
  <c r="AQ124" i="32"/>
  <c r="AQ115" i="32"/>
  <c r="AP91" i="43"/>
  <c r="AP93" i="43"/>
  <c r="AP94" i="43" s="1"/>
  <c r="AR42" i="62" s="1"/>
  <c r="AQ124" i="48"/>
  <c r="AQ121" i="48"/>
  <c r="AQ121" i="41"/>
  <c r="AQ124" i="41"/>
  <c r="AP93" i="1"/>
  <c r="AP94" i="1" s="1"/>
  <c r="AR38" i="62" s="1"/>
  <c r="AP91" i="1"/>
  <c r="AQ115" i="47"/>
  <c r="AQ124" i="40"/>
  <c r="AQ121" i="40"/>
  <c r="AQ115" i="40"/>
  <c r="AQ115" i="46"/>
  <c r="AQ115" i="43"/>
  <c r="AQ121" i="43"/>
  <c r="AQ124" i="43"/>
  <c r="AQ115" i="44"/>
  <c r="AQ124" i="44"/>
  <c r="AQ121" i="44"/>
  <c r="AQ115" i="49"/>
  <c r="AQ121" i="49"/>
  <c r="AQ124" i="49"/>
  <c r="AP93" i="45"/>
  <c r="AP94" i="45" s="1"/>
  <c r="AR45" i="62" s="1"/>
  <c r="AP91" i="45"/>
  <c r="AQ119" i="1"/>
  <c r="AQ114" i="1"/>
  <c r="AQ103" i="1" s="1"/>
  <c r="AS8" i="62" s="1"/>
  <c r="AQ294" i="51"/>
  <c r="AQ300" i="51"/>
  <c r="AQ299" i="51"/>
  <c r="AQ293" i="51"/>
  <c r="AQ297" i="51"/>
  <c r="AQ298" i="51"/>
  <c r="AQ292" i="51"/>
  <c r="AQ296" i="51"/>
  <c r="AQ291" i="51"/>
  <c r="AQ301" i="51"/>
  <c r="AQ295" i="51"/>
  <c r="AQ115" i="48"/>
  <c r="AQ115" i="41"/>
  <c r="AQ124" i="47"/>
  <c r="AQ121" i="47"/>
  <c r="AR50" i="62" l="1"/>
  <c r="AO137" i="1"/>
  <c r="AP136" i="1"/>
  <c r="AQ102" i="1"/>
  <c r="AQ71" i="1" s="1"/>
  <c r="AQ305" i="51"/>
  <c r="AQ309" i="51" s="1"/>
  <c r="AQ101" i="41"/>
  <c r="AQ211" i="33" s="1"/>
  <c r="AQ66" i="41"/>
  <c r="AQ67" i="41" s="1"/>
  <c r="AQ116" i="41"/>
  <c r="AQ101" i="48"/>
  <c r="AQ219" i="33" s="1"/>
  <c r="AQ66" i="48"/>
  <c r="AQ67" i="48" s="1"/>
  <c r="AQ116" i="48"/>
  <c r="AQ101" i="44"/>
  <c r="AQ215" i="33" s="1"/>
  <c r="AQ66" i="44"/>
  <c r="AQ67" i="44" s="1"/>
  <c r="AQ116" i="44"/>
  <c r="AO70" i="59"/>
  <c r="AO140" i="1"/>
  <c r="AQ86" i="48"/>
  <c r="AQ165" i="33"/>
  <c r="AQ249" i="33" s="1"/>
  <c r="AQ156" i="33"/>
  <c r="AQ240" i="33" s="1"/>
  <c r="AQ86" i="32"/>
  <c r="AQ86" i="45"/>
  <c r="AQ162" i="33"/>
  <c r="AQ246" i="33" s="1"/>
  <c r="AQ86" i="42"/>
  <c r="AQ158" i="33"/>
  <c r="AQ242" i="33" s="1"/>
  <c r="AQ101" i="42"/>
  <c r="AQ212" i="33" s="1"/>
  <c r="AQ66" i="42"/>
  <c r="AQ67" i="42" s="1"/>
  <c r="AQ116" i="42"/>
  <c r="AQ71" i="41"/>
  <c r="AQ70" i="41" s="1"/>
  <c r="AQ304" i="51"/>
  <c r="AQ164" i="33"/>
  <c r="AQ248" i="33" s="1"/>
  <c r="AQ86" i="47"/>
  <c r="AQ115" i="1"/>
  <c r="AQ121" i="1"/>
  <c r="AQ124" i="33" s="1"/>
  <c r="AQ101" i="33" s="1"/>
  <c r="AQ124" i="1"/>
  <c r="AQ155" i="33" s="1"/>
  <c r="AQ86" i="49"/>
  <c r="AQ166" i="33"/>
  <c r="AQ250" i="33" s="1"/>
  <c r="AQ101" i="49"/>
  <c r="AQ220" i="33" s="1"/>
  <c r="AQ66" i="49"/>
  <c r="AQ67" i="49" s="1"/>
  <c r="AQ116" i="49"/>
  <c r="AQ86" i="44"/>
  <c r="AQ161" i="33"/>
  <c r="AQ245" i="33" s="1"/>
  <c r="AQ159" i="33"/>
  <c r="AQ243" i="33" s="1"/>
  <c r="AQ86" i="43"/>
  <c r="AQ66" i="43"/>
  <c r="AQ67" i="43" s="1"/>
  <c r="AQ101" i="43"/>
  <c r="AQ213" i="33" s="1"/>
  <c r="AQ116" i="43"/>
  <c r="AQ66" i="46"/>
  <c r="AQ67" i="46" s="1"/>
  <c r="AQ101" i="46"/>
  <c r="AQ217" i="33" s="1"/>
  <c r="AQ116" i="46"/>
  <c r="AQ101" i="40"/>
  <c r="AQ214" i="33" s="1"/>
  <c r="AQ66" i="40"/>
  <c r="AQ67" i="40" s="1"/>
  <c r="AQ116" i="40"/>
  <c r="AQ160" i="33"/>
  <c r="AQ244" i="33" s="1"/>
  <c r="AQ86" i="40"/>
  <c r="AQ101" i="47"/>
  <c r="AQ218" i="33" s="1"/>
  <c r="AQ66" i="47"/>
  <c r="AQ67" i="47" s="1"/>
  <c r="AQ116" i="47"/>
  <c r="AQ86" i="41"/>
  <c r="AQ157" i="33"/>
  <c r="AQ241" i="33" s="1"/>
  <c r="AQ66" i="32"/>
  <c r="AQ67" i="32" s="1"/>
  <c r="AQ101" i="32"/>
  <c r="AQ210" i="33" s="1"/>
  <c r="AQ116" i="32"/>
  <c r="AQ66" i="45"/>
  <c r="AQ67" i="45" s="1"/>
  <c r="AQ101" i="45"/>
  <c r="AQ216" i="33" s="1"/>
  <c r="AQ116" i="45"/>
  <c r="AQ163" i="33"/>
  <c r="AQ247" i="33" s="1"/>
  <c r="AQ86" i="46"/>
  <c r="AQ71" i="40"/>
  <c r="AQ70" i="40" s="1"/>
  <c r="AQ71" i="48"/>
  <c r="AQ70" i="48" s="1"/>
  <c r="AQ71" i="32"/>
  <c r="AQ70" i="32" s="1"/>
  <c r="AQ233" i="33" l="1"/>
  <c r="AQ231" i="33"/>
  <c r="AQ227" i="33"/>
  <c r="AQ225" i="33"/>
  <c r="AQ228" i="33"/>
  <c r="AQ235" i="33"/>
  <c r="AQ70" i="1"/>
  <c r="AQ5" i="59" s="1"/>
  <c r="AQ56" i="33"/>
  <c r="AQ229" i="33"/>
  <c r="AQ232" i="33"/>
  <c r="AQ230" i="33"/>
  <c r="AQ226" i="33"/>
  <c r="AQ86" i="1"/>
  <c r="AQ101" i="1"/>
  <c r="AQ209" i="33" s="1"/>
  <c r="AQ224" i="33" s="1"/>
  <c r="AQ66" i="1"/>
  <c r="AQ67" i="1" s="1"/>
  <c r="AQ45" i="33" s="1"/>
  <c r="AQ116" i="1"/>
  <c r="AQ306" i="51"/>
  <c r="AQ308" i="51"/>
  <c r="AQ310" i="51" s="1"/>
  <c r="AQ234" i="33"/>
  <c r="AQ354" i="51" l="1"/>
  <c r="AQ346" i="51"/>
  <c r="AQ348" i="51"/>
  <c r="AQ352" i="51"/>
  <c r="AQ355" i="51"/>
  <c r="AQ344" i="51"/>
  <c r="AQ347" i="51"/>
  <c r="AQ353" i="51"/>
  <c r="AQ350" i="51"/>
  <c r="AQ349" i="51"/>
  <c r="AQ345" i="51"/>
  <c r="AQ351" i="51"/>
  <c r="AQ239" i="33"/>
  <c r="AQ251" i="33" s="1"/>
  <c r="AQ184" i="33"/>
  <c r="AQ113" i="33" s="1"/>
  <c r="AQ119" i="33" s="1"/>
  <c r="AQ167" i="33"/>
  <c r="AQ55" i="59"/>
  <c r="AQ55" i="33"/>
  <c r="AR59" i="33"/>
  <c r="AQ236" i="33"/>
  <c r="AQ48" i="59"/>
  <c r="AQ56" i="59"/>
  <c r="AQ57" i="33"/>
  <c r="AQ57" i="59" s="1"/>
  <c r="AQ64" i="33"/>
  <c r="AQ61" i="59" l="1"/>
  <c r="AQ65" i="33"/>
  <c r="AR84" i="33" s="1"/>
  <c r="AR60" i="33"/>
  <c r="AS61" i="33"/>
  <c r="AQ71" i="33"/>
  <c r="AQ186" i="33"/>
  <c r="AQ185" i="33"/>
  <c r="AQ114" i="33" s="1"/>
  <c r="AT62" i="33" l="1"/>
  <c r="AT60" i="59" s="1"/>
  <c r="AS59" i="59"/>
  <c r="AQ63" i="59"/>
  <c r="AQ70" i="33"/>
  <c r="AS56" i="62" s="1"/>
  <c r="AR58" i="59"/>
  <c r="AR4" i="56"/>
  <c r="AR91" i="33"/>
  <c r="AR9" i="55"/>
  <c r="AR107" i="32" l="1"/>
  <c r="AR106" i="32" s="1"/>
  <c r="AR109" i="32" s="1"/>
  <c r="AR107" i="42"/>
  <c r="AR106" i="42" s="1"/>
  <c r="AR109" i="42" s="1"/>
  <c r="AR107" i="49"/>
  <c r="AR106" i="49" s="1"/>
  <c r="AR109" i="49" s="1"/>
  <c r="AR107" i="48"/>
  <c r="AR106" i="48" s="1"/>
  <c r="AR109" i="48" s="1"/>
  <c r="AR107" i="40"/>
  <c r="AR106" i="40" s="1"/>
  <c r="AR109" i="40" s="1"/>
  <c r="AR107" i="46"/>
  <c r="AR106" i="46" s="1"/>
  <c r="AR109" i="46" s="1"/>
  <c r="AR107" i="43"/>
  <c r="AR106" i="43" s="1"/>
  <c r="AR109" i="43" s="1"/>
  <c r="AR107" i="45"/>
  <c r="AR106" i="45" s="1"/>
  <c r="AR109" i="45" s="1"/>
  <c r="AR107" i="1"/>
  <c r="AR8" i="55"/>
  <c r="AR107" i="44"/>
  <c r="AR106" i="44" s="1"/>
  <c r="AR109" i="44" s="1"/>
  <c r="AR107" i="47"/>
  <c r="AR106" i="47" s="1"/>
  <c r="AR109" i="47" s="1"/>
  <c r="AR107" i="41"/>
  <c r="AR106" i="41" s="1"/>
  <c r="AR109" i="41" s="1"/>
  <c r="AQ81" i="40"/>
  <c r="AQ62" i="40" s="1"/>
  <c r="AQ63" i="40" s="1"/>
  <c r="AS72" i="62" s="1"/>
  <c r="AQ81" i="1"/>
  <c r="AQ62" i="1" s="1"/>
  <c r="AQ63" i="1" s="1"/>
  <c r="AS67" i="62" s="1"/>
  <c r="AQ81" i="41"/>
  <c r="AQ62" i="41" s="1"/>
  <c r="AQ63" i="41" s="1"/>
  <c r="AS69" i="62" s="1"/>
  <c r="AQ81" i="49"/>
  <c r="AQ62" i="49" s="1"/>
  <c r="AQ63" i="49" s="1"/>
  <c r="AS78" i="62" s="1"/>
  <c r="AQ81" i="45"/>
  <c r="AQ62" i="45" s="1"/>
  <c r="AQ63" i="45" s="1"/>
  <c r="AS74" i="62" s="1"/>
  <c r="AQ81" i="48"/>
  <c r="AQ62" i="48" s="1"/>
  <c r="AQ63" i="48" s="1"/>
  <c r="AS77" i="62" s="1"/>
  <c r="AQ81" i="44"/>
  <c r="AQ62" i="44" s="1"/>
  <c r="AQ63" i="44" s="1"/>
  <c r="AS73" i="62" s="1"/>
  <c r="AQ3" i="56"/>
  <c r="AQ81" i="42"/>
  <c r="AQ62" i="42" s="1"/>
  <c r="AQ63" i="42" s="1"/>
  <c r="AS70" i="62" s="1"/>
  <c r="AQ81" i="43"/>
  <c r="AQ62" i="43" s="1"/>
  <c r="AQ63" i="43" s="1"/>
  <c r="AS71" i="62" s="1"/>
  <c r="AQ81" i="46"/>
  <c r="AQ62" i="46" s="1"/>
  <c r="AQ63" i="46" s="1"/>
  <c r="AS75" i="62" s="1"/>
  <c r="AQ81" i="32"/>
  <c r="AQ62" i="32" s="1"/>
  <c r="AQ63" i="32" s="1"/>
  <c r="AS68" i="62" s="1"/>
  <c r="AQ81" i="47"/>
  <c r="AQ62" i="47" s="1"/>
  <c r="AQ63" i="47" s="1"/>
  <c r="AS76" i="62" s="1"/>
  <c r="AQ62" i="59"/>
  <c r="AR72" i="33"/>
  <c r="AS79" i="62" l="1"/>
  <c r="AQ155" i="32"/>
  <c r="AQ64" i="32"/>
  <c r="AQ65" i="32" s="1"/>
  <c r="AQ68" i="32" s="1"/>
  <c r="AQ64" i="43"/>
  <c r="AQ65" i="43" s="1"/>
  <c r="AQ68" i="43" s="1"/>
  <c r="AQ155" i="43"/>
  <c r="AQ37" i="56"/>
  <c r="AQ38" i="56" s="1"/>
  <c r="AQ47" i="56"/>
  <c r="AQ55" i="56"/>
  <c r="AQ56" i="56" s="1"/>
  <c r="AQ52" i="56" s="1"/>
  <c r="AQ42" i="56"/>
  <c r="AQ43" i="56" s="1"/>
  <c r="AR41" i="56" s="1"/>
  <c r="AQ64" i="48"/>
  <c r="AQ65" i="48" s="1"/>
  <c r="AQ68" i="48" s="1"/>
  <c r="AQ155" i="48"/>
  <c r="AQ64" i="49"/>
  <c r="AQ65" i="49" s="1"/>
  <c r="AQ68" i="49" s="1"/>
  <c r="AQ155" i="49"/>
  <c r="AQ155" i="1"/>
  <c r="AQ64" i="1"/>
  <c r="AQ65" i="1" s="1"/>
  <c r="AR106" i="1"/>
  <c r="AR97" i="33"/>
  <c r="AR64" i="59"/>
  <c r="AQ64" i="47"/>
  <c r="AQ65" i="47" s="1"/>
  <c r="AQ68" i="47" s="1"/>
  <c r="AQ155" i="47"/>
  <c r="AQ64" i="46"/>
  <c r="AQ65" i="46" s="1"/>
  <c r="AQ68" i="46" s="1"/>
  <c r="AQ155" i="46"/>
  <c r="AQ64" i="42"/>
  <c r="AQ65" i="42" s="1"/>
  <c r="AQ68" i="42" s="1"/>
  <c r="AQ155" i="42"/>
  <c r="AQ64" i="44"/>
  <c r="AQ65" i="44" s="1"/>
  <c r="AQ68" i="44" s="1"/>
  <c r="AQ155" i="44"/>
  <c r="AQ155" i="45"/>
  <c r="AQ64" i="45"/>
  <c r="AQ65" i="45" s="1"/>
  <c r="AQ68" i="45" s="1"/>
  <c r="AQ155" i="41"/>
  <c r="AQ64" i="41"/>
  <c r="AQ65" i="41" s="1"/>
  <c r="AQ68" i="41" s="1"/>
  <c r="AQ64" i="40"/>
  <c r="AQ65" i="40" s="1"/>
  <c r="AQ68" i="40" s="1"/>
  <c r="AQ155" i="40"/>
  <c r="AR83" i="33"/>
  <c r="AR90" i="33"/>
  <c r="AQ139" i="40" l="1"/>
  <c r="AQ73" i="40"/>
  <c r="AR74" i="40" s="1"/>
  <c r="AQ73" i="44"/>
  <c r="AR74" i="44" s="1"/>
  <c r="AQ139" i="44"/>
  <c r="AQ139" i="42"/>
  <c r="AQ73" i="42"/>
  <c r="AR74" i="42" s="1"/>
  <c r="AQ139" i="46"/>
  <c r="AQ73" i="46"/>
  <c r="AR74" i="46" s="1"/>
  <c r="AQ139" i="47"/>
  <c r="AQ73" i="47"/>
  <c r="AR74" i="47" s="1"/>
  <c r="AR109" i="1"/>
  <c r="AR96" i="33"/>
  <c r="AR104" i="33" s="1"/>
  <c r="AQ139" i="49"/>
  <c r="AQ73" i="49"/>
  <c r="AR74" i="49" s="1"/>
  <c r="AQ139" i="48"/>
  <c r="AQ73" i="48"/>
  <c r="AR74" i="48" s="1"/>
  <c r="AQ59" i="56"/>
  <c r="AQ60" i="56"/>
  <c r="AQ133" i="33" s="1"/>
  <c r="AQ73" i="43"/>
  <c r="AR74" i="43" s="1"/>
  <c r="AQ139" i="43"/>
  <c r="AQ73" i="41"/>
  <c r="AR74" i="41" s="1"/>
  <c r="AQ139" i="41"/>
  <c r="AQ73" i="45"/>
  <c r="AR74" i="45" s="1"/>
  <c r="AQ139" i="45"/>
  <c r="AQ43" i="33"/>
  <c r="AQ68" i="1"/>
  <c r="AQ49" i="56"/>
  <c r="AR46" i="56"/>
  <c r="AQ139" i="32"/>
  <c r="AQ73" i="32"/>
  <c r="AR74" i="32" s="1"/>
  <c r="AQ84" i="43" l="1"/>
  <c r="AQ88" i="43" s="1"/>
  <c r="AQ84" i="44"/>
  <c r="AQ88" i="44" s="1"/>
  <c r="AQ84" i="45"/>
  <c r="AQ87" i="45" s="1"/>
  <c r="AQ84" i="40"/>
  <c r="AQ88" i="40" s="1"/>
  <c r="AQ84" i="41"/>
  <c r="AQ87" i="41" s="1"/>
  <c r="AQ84" i="32"/>
  <c r="AQ87" i="32" s="1"/>
  <c r="AQ84" i="48"/>
  <c r="AQ88" i="48" s="1"/>
  <c r="AQ84" i="46"/>
  <c r="AQ87" i="46" s="1"/>
  <c r="AQ84" i="49"/>
  <c r="AQ87" i="49" s="1"/>
  <c r="AQ48" i="56"/>
  <c r="AQ38" i="33"/>
  <c r="AQ42" i="33"/>
  <c r="AQ40" i="33"/>
  <c r="AQ44" i="33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i="1" s="1"/>
  <c r="AQ139" i="1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 i="51"/>
  <c r="AR85" i="42"/>
  <c r="AR61" i="42"/>
  <c r="DI52" i="57" s="1"/>
  <c r="AR61" i="44"/>
  <c r="DI55" i="57" s="1"/>
  <c r="AR282" i="51"/>
  <c r="AR85" i="44"/>
  <c r="AR61" i="40"/>
  <c r="DI54" i="57" s="1"/>
  <c r="AR85" i="40"/>
  <c r="AR281" i="51"/>
  <c r="AQ47" i="59" l="1"/>
  <c r="AS53" i="62"/>
  <c r="AQ88" i="32"/>
  <c r="AP129" i="32" s="1"/>
  <c r="AP131" i="32" s="1"/>
  <c r="AP140" i="32" s="1"/>
  <c r="AQ87" i="43"/>
  <c r="AQ87" i="44"/>
  <c r="AQ84" i="1"/>
  <c r="AQ87" i="1" s="1"/>
  <c r="AQ88" i="49"/>
  <c r="AQ130" i="49" s="1"/>
  <c r="AQ88" i="45"/>
  <c r="AQ132" i="45" s="1"/>
  <c r="AQ133" i="45" s="1"/>
  <c r="AQ134" i="45" s="1"/>
  <c r="AP79" i="45" s="1"/>
  <c r="AQ148" i="45" s="1"/>
  <c r="AQ87" i="48"/>
  <c r="AQ88" i="41"/>
  <c r="AQ90" i="41" s="1"/>
  <c r="AQ88" i="46"/>
  <c r="AQ130" i="46" s="1"/>
  <c r="AQ87" i="40"/>
  <c r="AR77" i="40"/>
  <c r="AR128" i="40"/>
  <c r="AR78" i="40"/>
  <c r="AR112" i="40"/>
  <c r="AQ132" i="44"/>
  <c r="AQ133" i="44" s="1"/>
  <c r="AQ134" i="44" s="1"/>
  <c r="AP79" i="44" s="1"/>
  <c r="AQ148" i="44" s="1"/>
  <c r="AP129" i="44"/>
  <c r="AP131" i="44" s="1"/>
  <c r="AP140" i="44" s="1"/>
  <c r="AQ90" i="44"/>
  <c r="AQ210" i="51"/>
  <c r="AQ226" i="51" s="1"/>
  <c r="AQ130" i="44"/>
  <c r="AR78" i="42"/>
  <c r="AR77" i="42"/>
  <c r="AR112" i="42"/>
  <c r="AR128" i="42"/>
  <c r="AR78" i="48"/>
  <c r="AR112" i="48"/>
  <c r="AR128" i="48"/>
  <c r="AR77" i="48"/>
  <c r="AR128" i="45"/>
  <c r="AR78" i="45"/>
  <c r="AR112" i="45"/>
  <c r="AR77" i="45"/>
  <c r="AQ87" i="42"/>
  <c r="AQ88" i="42"/>
  <c r="AR128" i="46"/>
  <c r="AR112" i="46"/>
  <c r="AR78" i="46"/>
  <c r="AR77" i="46"/>
  <c r="AR128" i="49"/>
  <c r="AR112" i="49"/>
  <c r="AR78" i="49"/>
  <c r="AR77" i="49"/>
  <c r="AQ90" i="48"/>
  <c r="AQ132" i="48"/>
  <c r="AQ133" i="48" s="1"/>
  <c r="AQ134" i="48" s="1"/>
  <c r="AP79" i="48" s="1"/>
  <c r="AQ148" i="48" s="1"/>
  <c r="AP129" i="48"/>
  <c r="AP131" i="48" s="1"/>
  <c r="AP140" i="48" s="1"/>
  <c r="AQ214" i="51"/>
  <c r="AQ230" i="51" s="1"/>
  <c r="AQ130" i="48"/>
  <c r="AR77" i="44"/>
  <c r="AR78" i="44"/>
  <c r="AR112" i="44"/>
  <c r="AR128" i="44"/>
  <c r="AR128" i="47"/>
  <c r="AR77" i="47"/>
  <c r="AR78" i="47"/>
  <c r="AR112" i="47"/>
  <c r="AQ134" i="33"/>
  <c r="AQ76" i="59" s="1"/>
  <c r="AQ62" i="56"/>
  <c r="AQ135" i="33" s="1"/>
  <c r="AR128" i="43"/>
  <c r="AR112" i="43"/>
  <c r="AR77" i="43"/>
  <c r="AR78" i="43"/>
  <c r="AP129" i="43"/>
  <c r="AP131" i="43" s="1"/>
  <c r="AP140" i="43" s="1"/>
  <c r="AQ132" i="43"/>
  <c r="AQ133" i="43" s="1"/>
  <c r="AQ134" i="43" s="1"/>
  <c r="AP79" i="43" s="1"/>
  <c r="AQ148" i="43" s="1"/>
  <c r="AQ130" i="43"/>
  <c r="AQ90" i="43"/>
  <c r="AQ208" i="51"/>
  <c r="AQ224" i="51" s="1"/>
  <c r="AR61" i="1"/>
  <c r="DI49" i="57" s="1"/>
  <c r="DI61" i="57" s="1"/>
  <c r="AR85" i="1"/>
  <c r="AR49" i="33" s="1"/>
  <c r="AR51" i="59" s="1"/>
  <c r="AR276" i="51"/>
  <c r="AR288" i="51" s="1"/>
  <c r="AR290" i="51" s="1"/>
  <c r="AR112" i="32"/>
  <c r="AR77" i="32"/>
  <c r="AR128" i="32"/>
  <c r="AR78" i="32"/>
  <c r="AQ87" i="47"/>
  <c r="AQ88" i="47"/>
  <c r="AQ130" i="40"/>
  <c r="AQ132" i="40"/>
  <c r="AQ133" i="40" s="1"/>
  <c r="AQ134" i="40" s="1"/>
  <c r="AP79" i="40" s="1"/>
  <c r="AQ148" i="40" s="1"/>
  <c r="AP129" i="40"/>
  <c r="AP131" i="40" s="1"/>
  <c r="AQ209" i="51"/>
  <c r="AQ225" i="51" s="1"/>
  <c r="AQ90" i="40"/>
  <c r="AR128" i="41"/>
  <c r="AR78" i="41"/>
  <c r="AR77" i="41"/>
  <c r="AR112" i="41"/>
  <c r="AQ205" i="51" l="1"/>
  <c r="AQ221" i="51" s="1"/>
  <c r="AQ132" i="32"/>
  <c r="AQ133" i="32" s="1"/>
  <c r="AQ134" i="32" s="1"/>
  <c r="AP79" i="32" s="1"/>
  <c r="AQ148" i="32" s="1"/>
  <c r="AQ130" i="32"/>
  <c r="AQ90" i="32"/>
  <c r="AQ93" i="32" s="1"/>
  <c r="AQ94" i="32" s="1"/>
  <c r="AS39" i="62" s="1"/>
  <c r="AQ88" i="1"/>
  <c r="AQ130" i="1" s="1"/>
  <c r="AQ48" i="33"/>
  <c r="AQ87" i="33" s="1"/>
  <c r="AQ130" i="41"/>
  <c r="AQ130" i="45"/>
  <c r="AQ90" i="45"/>
  <c r="AQ93" i="45" s="1"/>
  <c r="AQ94" i="45" s="1"/>
  <c r="AS45" i="62" s="1"/>
  <c r="AQ90" i="49"/>
  <c r="AQ91" i="49" s="1"/>
  <c r="AQ132" i="49"/>
  <c r="AQ133" i="49" s="1"/>
  <c r="AQ134" i="49" s="1"/>
  <c r="AP79" i="49" s="1"/>
  <c r="AQ148" i="49" s="1"/>
  <c r="AQ132" i="41"/>
  <c r="AQ133" i="41" s="1"/>
  <c r="AQ134" i="41" s="1"/>
  <c r="AP79" i="41" s="1"/>
  <c r="AQ148" i="41" s="1"/>
  <c r="AP129" i="45"/>
  <c r="AP131" i="45" s="1"/>
  <c r="AP140" i="45" s="1"/>
  <c r="AQ211" i="51"/>
  <c r="AQ227" i="51" s="1"/>
  <c r="AQ215" i="51"/>
  <c r="AQ231" i="51" s="1"/>
  <c r="AP129" i="49"/>
  <c r="AP131" i="49" s="1"/>
  <c r="AP140" i="49" s="1"/>
  <c r="AP129" i="41"/>
  <c r="AP131" i="41" s="1"/>
  <c r="AP140" i="41" s="1"/>
  <c r="AQ206" i="51"/>
  <c r="AQ222" i="51" s="1"/>
  <c r="AP129" i="46"/>
  <c r="AP131" i="46" s="1"/>
  <c r="AP140" i="46" s="1"/>
  <c r="AQ90" i="46"/>
  <c r="AQ93" i="46" s="1"/>
  <c r="AQ94" i="46" s="1"/>
  <c r="AS46" i="62" s="1"/>
  <c r="AR301" i="51"/>
  <c r="AQ212" i="51"/>
  <c r="AQ228" i="51" s="1"/>
  <c r="AQ132" i="46"/>
  <c r="AQ133" i="46" s="1"/>
  <c r="AQ134" i="46" s="1"/>
  <c r="AP79" i="46" s="1"/>
  <c r="AQ148" i="46" s="1"/>
  <c r="AR299" i="51"/>
  <c r="AR298" i="51"/>
  <c r="AR295" i="51"/>
  <c r="AQ93" i="40"/>
  <c r="AQ94" i="40" s="1"/>
  <c r="AS43" i="62" s="1"/>
  <c r="AQ91" i="40"/>
  <c r="AP72" i="59"/>
  <c r="AP140" i="40"/>
  <c r="AR78" i="1"/>
  <c r="AR112" i="1"/>
  <c r="AR128" i="1"/>
  <c r="AR77" i="1"/>
  <c r="AR39" i="33"/>
  <c r="AT62" i="62" s="1"/>
  <c r="AQ91" i="43"/>
  <c r="AQ93" i="43"/>
  <c r="AQ94" i="43" s="1"/>
  <c r="AS42" i="62" s="1"/>
  <c r="AR119" i="44"/>
  <c r="AR114" i="44"/>
  <c r="AR103" i="44" s="1"/>
  <c r="AT14" i="62" s="1"/>
  <c r="AQ90" i="42"/>
  <c r="AQ132" i="42"/>
  <c r="AQ133" i="42" s="1"/>
  <c r="AQ134" i="42" s="1"/>
  <c r="AP79" i="42" s="1"/>
  <c r="AQ148" i="42" s="1"/>
  <c r="AQ207" i="51"/>
  <c r="AQ223" i="51" s="1"/>
  <c r="AQ130" i="42"/>
  <c r="AP129" i="42"/>
  <c r="AP131" i="42" s="1"/>
  <c r="AP140" i="42" s="1"/>
  <c r="AR119" i="45"/>
  <c r="AR114" i="45"/>
  <c r="AR103" i="45" s="1"/>
  <c r="AT15" i="62" s="1"/>
  <c r="AR114" i="48"/>
  <c r="AR103" i="48" s="1"/>
  <c r="AT18" i="62" s="1"/>
  <c r="AR119" i="48"/>
  <c r="AR114" i="40"/>
  <c r="AR103" i="40" s="1"/>
  <c r="AT13" i="62" s="1"/>
  <c r="AR119" i="40"/>
  <c r="AR291" i="51"/>
  <c r="AR294" i="51"/>
  <c r="AR293" i="51"/>
  <c r="AQ93" i="41"/>
  <c r="AQ94" i="41" s="1"/>
  <c r="AS40" i="62" s="1"/>
  <c r="AQ91" i="41"/>
  <c r="AR114" i="41"/>
  <c r="AR103" i="41" s="1"/>
  <c r="AT10" i="62" s="1"/>
  <c r="AR119" i="41"/>
  <c r="AQ213" i="51"/>
  <c r="AQ229" i="51" s="1"/>
  <c r="AQ130" i="47"/>
  <c r="AQ132" i="47"/>
  <c r="AQ133" i="47" s="1"/>
  <c r="AQ134" i="47" s="1"/>
  <c r="AP79" i="47" s="1"/>
  <c r="AQ148" i="47" s="1"/>
  <c r="AQ90" i="47"/>
  <c r="AP129" i="47"/>
  <c r="AP131" i="47" s="1"/>
  <c r="AP140" i="47" s="1"/>
  <c r="AR119" i="32"/>
  <c r="AR114" i="32"/>
  <c r="AR103" i="32" s="1"/>
  <c r="AT9" i="62" s="1"/>
  <c r="AR119" i="43"/>
  <c r="AR114" i="43"/>
  <c r="AR103" i="43" s="1"/>
  <c r="AT12" i="62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i="47" s="1"/>
  <c r="AT17" i="62" s="1"/>
  <c r="AR119" i="47"/>
  <c r="AQ93" i="48"/>
  <c r="AQ94" i="48" s="1"/>
  <c r="AS48" i="62" s="1"/>
  <c r="AQ91" i="48"/>
  <c r="AR119" i="49"/>
  <c r="AR114" i="49"/>
  <c r="AR103" i="49" s="1"/>
  <c r="AT19" i="62" s="1"/>
  <c r="AR119" i="46"/>
  <c r="AR114" i="46"/>
  <c r="AR103" i="46" s="1"/>
  <c r="AT16" i="62" s="1"/>
  <c r="AR119" i="42"/>
  <c r="AR114" i="42"/>
  <c r="AR103" i="42" s="1"/>
  <c r="AT11" i="62" s="1"/>
  <c r="AQ93" i="44"/>
  <c r="AQ94" i="44" s="1"/>
  <c r="AS44" i="62" s="1"/>
  <c r="AQ91" i="44"/>
  <c r="AQ51" i="33"/>
  <c r="AQ52" i="59" s="1"/>
  <c r="AR292" i="51"/>
  <c r="AR297" i="51"/>
  <c r="AR300" i="51"/>
  <c r="AR296" i="51"/>
  <c r="AQ91" i="32" l="1"/>
  <c r="AQ52" i="33"/>
  <c r="AQ53" i="59" s="1"/>
  <c r="AQ50" i="59"/>
  <c r="AQ91" i="46"/>
  <c r="AQ132" i="1"/>
  <c r="AQ133" i="1" s="1"/>
  <c r="AQ134" i="1" s="1"/>
  <c r="AP79" i="1" s="1"/>
  <c r="AQ148" i="1" s="1"/>
  <c r="AP129" i="1"/>
  <c r="AP137" i="1" s="1"/>
  <c r="AQ204" i="51"/>
  <c r="AQ220" i="51" s="1"/>
  <c r="AQ90" i="1"/>
  <c r="AQ93" i="1" s="1"/>
  <c r="AQ94" i="1" s="1"/>
  <c r="AS38" i="62" s="1"/>
  <c r="AQ369" i="33"/>
  <c r="AQ375" i="33" s="1"/>
  <c r="AQ376" i="33" s="1"/>
  <c r="AQ53" i="33"/>
  <c r="AQ54" i="59" s="1"/>
  <c r="AQ93" i="49"/>
  <c r="AQ94" i="49" s="1"/>
  <c r="AS49" i="62" s="1"/>
  <c r="AQ91" i="45"/>
  <c r="AR102" i="42"/>
  <c r="AR102" i="46"/>
  <c r="AR71" i="46" s="1"/>
  <c r="AR70" i="46" s="1"/>
  <c r="AR102" i="49"/>
  <c r="AR71" i="49" s="1"/>
  <c r="AR70" i="49" s="1"/>
  <c r="AR102" i="48"/>
  <c r="AR71" i="48" s="1"/>
  <c r="AR70" i="48" s="1"/>
  <c r="AR102" i="44"/>
  <c r="AR71" i="44" s="1"/>
  <c r="AR70" i="44" s="1"/>
  <c r="AR102" i="47"/>
  <c r="AR71" i="47" s="1"/>
  <c r="AR70" i="47" s="1"/>
  <c r="AR102" i="43"/>
  <c r="AR71" i="43" s="1"/>
  <c r="AR70" i="43" s="1"/>
  <c r="AR102" i="40"/>
  <c r="AR102" i="45"/>
  <c r="AR102" i="32"/>
  <c r="AR71" i="32" s="1"/>
  <c r="AR70" i="32" s="1"/>
  <c r="AR102" i="41"/>
  <c r="AR304" i="51"/>
  <c r="AR308" i="51" s="1"/>
  <c r="AR121" i="42"/>
  <c r="AR124" i="42"/>
  <c r="AR115" i="46"/>
  <c r="AR115" i="49"/>
  <c r="AR121" i="49"/>
  <c r="AR124" i="49"/>
  <c r="AR124" i="47"/>
  <c r="AR121" i="47"/>
  <c r="AR121" i="40"/>
  <c r="AR124" i="40"/>
  <c r="AR124" i="48"/>
  <c r="AR121" i="48"/>
  <c r="AR115" i="48"/>
  <c r="AQ91" i="42"/>
  <c r="AQ93" i="42"/>
  <c r="AQ94" i="42" s="1"/>
  <c r="AS41" i="62" s="1"/>
  <c r="AR115" i="44"/>
  <c r="AR119" i="1"/>
  <c r="AR114" i="1"/>
  <c r="AR103" i="1" s="1"/>
  <c r="AT8" i="62" s="1"/>
  <c r="AR305" i="51"/>
  <c r="AR309" i="51" s="1"/>
  <c r="AR115" i="42"/>
  <c r="AR121" i="46"/>
  <c r="AR124" i="46"/>
  <c r="AR115" i="47"/>
  <c r="AR115" i="43"/>
  <c r="AR124" i="43"/>
  <c r="AR121" i="43"/>
  <c r="AR115" i="32"/>
  <c r="AR124" i="32"/>
  <c r="AR121" i="32"/>
  <c r="AQ93" i="47"/>
  <c r="AQ94" i="47" s="1"/>
  <c r="AS47" i="62" s="1"/>
  <c r="AQ91" i="47"/>
  <c r="AR121" i="41"/>
  <c r="AR124" i="41"/>
  <c r="AR115" i="41"/>
  <c r="AR115" i="40"/>
  <c r="AR115" i="45"/>
  <c r="AR124" i="45"/>
  <c r="AR121" i="45"/>
  <c r="AR124" i="44"/>
  <c r="AR121" i="44"/>
  <c r="AS50" i="62" l="1"/>
  <c r="AQ91" i="1"/>
  <c r="AP131" i="1"/>
  <c r="AP140" i="1" s="1"/>
  <c r="AQ136" i="1"/>
  <c r="AR102" i="1"/>
  <c r="AR71" i="1" s="1"/>
  <c r="AR86" i="44"/>
  <c r="AR161" i="33"/>
  <c r="AR245" i="33" s="1"/>
  <c r="AR66" i="45"/>
  <c r="AR67" i="45" s="1"/>
  <c r="AR101" i="45"/>
  <c r="AR216" i="33" s="1"/>
  <c r="AR116" i="45"/>
  <c r="AR66" i="40"/>
  <c r="AR67" i="40" s="1"/>
  <c r="AR101" i="40"/>
  <c r="AR214" i="33" s="1"/>
  <c r="AR116" i="40"/>
  <c r="AR101" i="41"/>
  <c r="AR211" i="33" s="1"/>
  <c r="AR66" i="41"/>
  <c r="AR67" i="41" s="1"/>
  <c r="AR116" i="41"/>
  <c r="AR101" i="32"/>
  <c r="AR210" i="33" s="1"/>
  <c r="AR66" i="32"/>
  <c r="AR67" i="32" s="1"/>
  <c r="AR116" i="32"/>
  <c r="AR86" i="43"/>
  <c r="AR159" i="33"/>
  <c r="AR243" i="33" s="1"/>
  <c r="AR86" i="46"/>
  <c r="AR163" i="33"/>
  <c r="AR247" i="33" s="1"/>
  <c r="AR101" i="42"/>
  <c r="AR212" i="33" s="1"/>
  <c r="AR66" i="42"/>
  <c r="AR67" i="42" s="1"/>
  <c r="AR116" i="42"/>
  <c r="AR101" i="44"/>
  <c r="AR215" i="33" s="1"/>
  <c r="AR66" i="44"/>
  <c r="AR67" i="44" s="1"/>
  <c r="AR116" i="44"/>
  <c r="AR66" i="48"/>
  <c r="AR67" i="48" s="1"/>
  <c r="AR101" i="48"/>
  <c r="AR219" i="33" s="1"/>
  <c r="AR116" i="48"/>
  <c r="AR165" i="33"/>
  <c r="AR249" i="33" s="1"/>
  <c r="AR86" i="48"/>
  <c r="AR164" i="33"/>
  <c r="AR248" i="33" s="1"/>
  <c r="AR86" i="47"/>
  <c r="AR86" i="49"/>
  <c r="AR166" i="33"/>
  <c r="AR250" i="33" s="1"/>
  <c r="AR66" i="49"/>
  <c r="AR67" i="49" s="1"/>
  <c r="AR101" i="49"/>
  <c r="AR220" i="33" s="1"/>
  <c r="AR116" i="49"/>
  <c r="AR101" i="46"/>
  <c r="AR217" i="33" s="1"/>
  <c r="AR66" i="46"/>
  <c r="AR67" i="46" s="1"/>
  <c r="AR116" i="46"/>
  <c r="AR158" i="33"/>
  <c r="AR242" i="33" s="1"/>
  <c r="AR86" i="42"/>
  <c r="AR71" i="41"/>
  <c r="AR70" i="41" s="1"/>
  <c r="AR71" i="40"/>
  <c r="AR70" i="40" s="1"/>
  <c r="AR306" i="51"/>
  <c r="AR162" i="33"/>
  <c r="AR246" i="33" s="1"/>
  <c r="AR86" i="45"/>
  <c r="AR157" i="33"/>
  <c r="AR241" i="33" s="1"/>
  <c r="AR86" i="41"/>
  <c r="AR86" i="32"/>
  <c r="AR156" i="33"/>
  <c r="AR240" i="33" s="1"/>
  <c r="AR66" i="43"/>
  <c r="AR67" i="43" s="1"/>
  <c r="AR101" i="43"/>
  <c r="AR213" i="33" s="1"/>
  <c r="AR116" i="43"/>
  <c r="AR66" i="47"/>
  <c r="AR67" i="47" s="1"/>
  <c r="AR101" i="47"/>
  <c r="AR218" i="33" s="1"/>
  <c r="AR116" i="47"/>
  <c r="AR115" i="1"/>
  <c r="AR121" i="1"/>
  <c r="AR124" i="33" s="1"/>
  <c r="AR101" i="33" s="1"/>
  <c r="AR124" i="1"/>
  <c r="AR155" i="33" s="1"/>
  <c r="AR160" i="33"/>
  <c r="AR244" i="33" s="1"/>
  <c r="AR86" i="40"/>
  <c r="AR71" i="45"/>
  <c r="AR70" i="45" s="1"/>
  <c r="AR71" i="42"/>
  <c r="AR70" i="42" s="1"/>
  <c r="AR310" i="51"/>
  <c r="AR230" i="33" l="1"/>
  <c r="AR235" i="33"/>
  <c r="AR228" i="33"/>
  <c r="AR233" i="33"/>
  <c r="AR232" i="33"/>
  <c r="AR348" i="51"/>
  <c r="AR346" i="51"/>
  <c r="AR354" i="51"/>
  <c r="AR345" i="51"/>
  <c r="AR351" i="51"/>
  <c r="AR344" i="51"/>
  <c r="AR350" i="51"/>
  <c r="AR355" i="51"/>
  <c r="AR349" i="51"/>
  <c r="AR347" i="51"/>
  <c r="AR352" i="51"/>
  <c r="AR353" i="51"/>
  <c r="AR56" i="33"/>
  <c r="AR70" i="1"/>
  <c r="AR5" i="59" s="1"/>
  <c r="AR227" i="33"/>
  <c r="AR226" i="33"/>
  <c r="AR229" i="33"/>
  <c r="AR86" i="1"/>
  <c r="AR66" i="1"/>
  <c r="AR67" i="1" s="1"/>
  <c r="AR45" i="33" s="1"/>
  <c r="AR101" i="1"/>
  <c r="AR209" i="33" s="1"/>
  <c r="AR224" i="33" s="1"/>
  <c r="AR116" i="1"/>
  <c r="AR234" i="33"/>
  <c r="AR225" i="33"/>
  <c r="AR231" i="33"/>
  <c r="AR56" i="59" l="1"/>
  <c r="AR57" i="33"/>
  <c r="AR57" i="59" s="1"/>
  <c r="AR64" i="33"/>
  <c r="AR236" i="33"/>
  <c r="AR48" i="59"/>
  <c r="AR184" i="33"/>
  <c r="AR113" i="33" s="1"/>
  <c r="AR119" i="33" s="1"/>
  <c r="AR167" i="33"/>
  <c r="AR239" i="33"/>
  <c r="AR251" i="33" s="1"/>
  <c r="AR55" i="33"/>
  <c r="AR55" i="59"/>
  <c r="AS59" i="33"/>
  <c r="AR185" i="33" l="1"/>
  <c r="AR114" i="33" s="1"/>
  <c r="AR186" i="33"/>
  <c r="AR65" i="33"/>
  <c r="AS84" i="33" s="1"/>
  <c r="AR61" i="59"/>
  <c r="AS60" i="33"/>
  <c r="AT61" i="33"/>
  <c r="AR71" i="33"/>
  <c r="AU62" i="33" l="1"/>
  <c r="AU60" i="59" s="1"/>
  <c r="AT59" i="59"/>
  <c r="AS91" i="33"/>
  <c r="AS9" i="55"/>
  <c r="AR63" i="59"/>
  <c r="AR70" i="33"/>
  <c r="AT56" i="62" s="1"/>
  <c r="AS58" i="59"/>
  <c r="AS4" i="56"/>
  <c r="AR81" i="43" l="1"/>
  <c r="AR62" i="43" s="1"/>
  <c r="AR63" i="43" s="1"/>
  <c r="AT71" i="62" s="1"/>
  <c r="AR81" i="40"/>
  <c r="AR62" i="40" s="1"/>
  <c r="AR63" i="40" s="1"/>
  <c r="AT72" i="62" s="1"/>
  <c r="AR81" i="48"/>
  <c r="AR62" i="48" s="1"/>
  <c r="AR63" i="48" s="1"/>
  <c r="AT77" i="62" s="1"/>
  <c r="AR3" i="56"/>
  <c r="AR62" i="59"/>
  <c r="AR81" i="32"/>
  <c r="AR62" i="32" s="1"/>
  <c r="AR63" i="32" s="1"/>
  <c r="AT68" i="62" s="1"/>
  <c r="AR81" i="44"/>
  <c r="AR62" i="44" s="1"/>
  <c r="AR63" i="44" s="1"/>
  <c r="AT73" i="62" s="1"/>
  <c r="AR81" i="49"/>
  <c r="AR62" i="49" s="1"/>
  <c r="AR63" i="49" s="1"/>
  <c r="AT78" i="62" s="1"/>
  <c r="AR81" i="47"/>
  <c r="AR62" i="47" s="1"/>
  <c r="AR63" i="47" s="1"/>
  <c r="AT76" i="62" s="1"/>
  <c r="AR81" i="45"/>
  <c r="AR62" i="45" s="1"/>
  <c r="AR63" i="45" s="1"/>
  <c r="AT74" i="62" s="1"/>
  <c r="AR81" i="1"/>
  <c r="AR62" i="1" s="1"/>
  <c r="AR63" i="1" s="1"/>
  <c r="AT67" i="62" s="1"/>
  <c r="AR81" i="41"/>
  <c r="AR62" i="41" s="1"/>
  <c r="AR63" i="41" s="1"/>
  <c r="AT69" i="62" s="1"/>
  <c r="AR81" i="46"/>
  <c r="AR62" i="46" s="1"/>
  <c r="AR63" i="46" s="1"/>
  <c r="AT75" i="62" s="1"/>
  <c r="AR81" i="42"/>
  <c r="AR62" i="42" s="1"/>
  <c r="AR63" i="42" s="1"/>
  <c r="AT70" i="62" s="1"/>
  <c r="AS72" i="33"/>
  <c r="AS107" i="41"/>
  <c r="AS106" i="41" s="1"/>
  <c r="AS109" i="41" s="1"/>
  <c r="AS107" i="45"/>
  <c r="AS106" i="45" s="1"/>
  <c r="AS109" i="45" s="1"/>
  <c r="AS107" i="42"/>
  <c r="AS106" i="42" s="1"/>
  <c r="AS109" i="42" s="1"/>
  <c r="AS107" i="1"/>
  <c r="AS107" i="49"/>
  <c r="AS106" i="49" s="1"/>
  <c r="AS109" i="49" s="1"/>
  <c r="AS107" i="43"/>
  <c r="AS106" i="43" s="1"/>
  <c r="AS109" i="43" s="1"/>
  <c r="AS107" i="48"/>
  <c r="AS106" i="48" s="1"/>
  <c r="AS109" i="48" s="1"/>
  <c r="AS107" i="47"/>
  <c r="AS106" i="47" s="1"/>
  <c r="AS109" i="47" s="1"/>
  <c r="AS107" i="32"/>
  <c r="AS106" i="32" s="1"/>
  <c r="AS109" i="32" s="1"/>
  <c r="AS8" i="55"/>
  <c r="AS107" i="44"/>
  <c r="AS106" i="44" s="1"/>
  <c r="AS109" i="44" s="1"/>
  <c r="AS107" i="40"/>
  <c r="AS106" i="40" s="1"/>
  <c r="AS109" i="40" s="1"/>
  <c r="AS107" i="46"/>
  <c r="AS106" i="46" s="1"/>
  <c r="AS109" i="46" s="1"/>
  <c r="AT79" i="62" l="1"/>
  <c r="AS83" i="33"/>
  <c r="AS90" i="33"/>
  <c r="AS97" i="33"/>
  <c r="AS106" i="1"/>
  <c r="AS64" i="59"/>
  <c r="AR64" i="46"/>
  <c r="AR65" i="46" s="1"/>
  <c r="AR68" i="46" s="1"/>
  <c r="AR155" i="46"/>
  <c r="AR64" i="1"/>
  <c r="AR65" i="1" s="1"/>
  <c r="AR155" i="1"/>
  <c r="AR155" i="47"/>
  <c r="AR64" i="47"/>
  <c r="AR65" i="47" s="1"/>
  <c r="AR68" i="47" s="1"/>
  <c r="AR64" i="44"/>
  <c r="AR65" i="44" s="1"/>
  <c r="AR68" i="44" s="1"/>
  <c r="AR155" i="44"/>
  <c r="AR64" i="48"/>
  <c r="AR65" i="48" s="1"/>
  <c r="AR68" i="48" s="1"/>
  <c r="AR155" i="48"/>
  <c r="AR155" i="43"/>
  <c r="AR64" i="43"/>
  <c r="AR65" i="43" s="1"/>
  <c r="AR68" i="43" s="1"/>
  <c r="AR64" i="42"/>
  <c r="AR65" i="42" s="1"/>
  <c r="AR68" i="42" s="1"/>
  <c r="AR155" i="42"/>
  <c r="AR64" i="41"/>
  <c r="AR65" i="41" s="1"/>
  <c r="AR68" i="41" s="1"/>
  <c r="AR155" i="41"/>
  <c r="AR64" i="45"/>
  <c r="AR65" i="45" s="1"/>
  <c r="AR68" i="45" s="1"/>
  <c r="AR155" i="45"/>
  <c r="AR155" i="49"/>
  <c r="AR64" i="49"/>
  <c r="AR65" i="49" s="1"/>
  <c r="AR68" i="49" s="1"/>
  <c r="AR64" i="32"/>
  <c r="AR65" i="32" s="1"/>
  <c r="AR68" i="32" s="1"/>
  <c r="AR155" i="32"/>
  <c r="AR37" i="56"/>
  <c r="AR38" i="56" s="1"/>
  <c r="AR55" i="56"/>
  <c r="AR56" i="56" s="1"/>
  <c r="AR52" i="56" s="1"/>
  <c r="AR47" i="56"/>
  <c r="AR42" i="56"/>
  <c r="AR43" i="56" s="1"/>
  <c r="AS41" i="56" s="1"/>
  <c r="AR155" i="40"/>
  <c r="AR64" i="40"/>
  <c r="AR65" i="40" s="1"/>
  <c r="AR68" i="40" s="1"/>
  <c r="AR49" i="56" l="1"/>
  <c r="AS46" i="56"/>
  <c r="AR60" i="56"/>
  <c r="AR133" i="33" s="1"/>
  <c r="AR59" i="56"/>
  <c r="AR73" i="32"/>
  <c r="AS74" i="32" s="1"/>
  <c r="AR139" i="32"/>
  <c r="AR139" i="45"/>
  <c r="AR73" i="45"/>
  <c r="AS74" i="45" s="1"/>
  <c r="AR139" i="41"/>
  <c r="AR73" i="41"/>
  <c r="AS74" i="41" s="1"/>
  <c r="AR139" i="42"/>
  <c r="AR73" i="42"/>
  <c r="AS74" i="42" s="1"/>
  <c r="AR139" i="48"/>
  <c r="AR73" i="48"/>
  <c r="AS74" i="48" s="1"/>
  <c r="AR139" i="44"/>
  <c r="AR73" i="44"/>
  <c r="AS74" i="44" s="1"/>
  <c r="AR68" i="1"/>
  <c r="AR43" i="33"/>
  <c r="AR139" i="46"/>
  <c r="AR73" i="46"/>
  <c r="AS74" i="46" s="1"/>
  <c r="AR73" i="40"/>
  <c r="AS74" i="40" s="1"/>
  <c r="AR139" i="40"/>
  <c r="AR73" i="49"/>
  <c r="AS74" i="49" s="1"/>
  <c r="AR139" i="49"/>
  <c r="AR73" i="43"/>
  <c r="AS74" i="43" s="1"/>
  <c r="AR139" i="43"/>
  <c r="AR73" i="47"/>
  <c r="AS74" i="47" s="1"/>
  <c r="AR139" i="47"/>
  <c r="AS109" i="1"/>
  <c r="AS96" i="33"/>
  <c r="AS104" i="33" s="1"/>
  <c r="AR84" i="32" l="1"/>
  <c r="AR87" i="32" s="1"/>
  <c r="AR84" i="40"/>
  <c r="AR87" i="40" s="1"/>
  <c r="AR84" i="49"/>
  <c r="AR88" i="49" s="1"/>
  <c r="AR84" i="43"/>
  <c r="AR88" i="43" s="1"/>
  <c r="AR84" i="47"/>
  <c r="AR88" i="47" s="1"/>
  <c r="AR84" i="48"/>
  <c r="AR88" i="48" s="1"/>
  <c r="AR84" i="41"/>
  <c r="AR88" i="41" s="1"/>
  <c r="AS285" i="51"/>
  <c r="AS85" i="47"/>
  <c r="AS61" i="47"/>
  <c r="DJ58" i="57" s="1"/>
  <c r="AS61" i="49"/>
  <c r="DJ60" i="57" s="1"/>
  <c r="AS287" i="51"/>
  <c r="AS85" i="49"/>
  <c r="AR46" i="33"/>
  <c r="AR49" i="59" s="1"/>
  <c r="AR139" i="1"/>
  <c r="AR73" i="1"/>
  <c r="AS74" i="1" s="1"/>
  <c r="AS85" i="44"/>
  <c r="AS282" i="51"/>
  <c r="AS61" i="44"/>
  <c r="DJ55" i="57" s="1"/>
  <c r="AS61" i="42"/>
  <c r="DJ52" i="57" s="1"/>
  <c r="AS85" i="42"/>
  <c r="AS279" i="51"/>
  <c r="AS283" i="51"/>
  <c r="AS61" i="45"/>
  <c r="DJ56" i="57" s="1"/>
  <c r="AS85" i="45"/>
  <c r="AS61" i="32"/>
  <c r="DJ50" i="57" s="1"/>
  <c r="AS85" i="32"/>
  <c r="AS277" i="51"/>
  <c r="AR48" i="56"/>
  <c r="AR84" i="46"/>
  <c r="AS85" i="43"/>
  <c r="AS61" i="43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 i="33"/>
  <c r="AR40" i="33"/>
  <c r="AR44" i="33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47" i="59" l="1"/>
  <c r="AT53" i="62"/>
  <c r="AR88" i="32"/>
  <c r="AR130" i="32" s="1"/>
  <c r="AR87" i="49"/>
  <c r="AR88" i="40"/>
  <c r="AQ129" i="40" s="1"/>
  <c r="AQ131" i="40" s="1"/>
  <c r="AR87" i="43"/>
  <c r="AR87" i="48"/>
  <c r="AR87" i="41"/>
  <c r="AR87" i="47"/>
  <c r="AS78" i="48"/>
  <c r="AS128" i="48"/>
  <c r="AS112" i="48"/>
  <c r="AS77" i="48"/>
  <c r="AS77" i="46"/>
  <c r="AS112" i="46"/>
  <c r="AS128" i="46"/>
  <c r="AS78" i="46"/>
  <c r="AS128" i="40"/>
  <c r="AS112" i="40"/>
  <c r="AS78" i="40"/>
  <c r="AS77" i="40"/>
  <c r="AS128" i="43"/>
  <c r="AS77" i="43"/>
  <c r="AS78" i="43"/>
  <c r="AS112" i="43"/>
  <c r="AR87" i="46"/>
  <c r="AR88" i="46"/>
  <c r="AR132" i="48"/>
  <c r="AR133" i="48" s="1"/>
  <c r="AR134" i="48" s="1"/>
  <c r="AQ79" i="48" s="1"/>
  <c r="AR148" i="48" s="1"/>
  <c r="AR130" i="48"/>
  <c r="AR90" i="48"/>
  <c r="AR214" i="51"/>
  <c r="AR230" i="51" s="1"/>
  <c r="AQ129" i="48"/>
  <c r="AQ131" i="48" s="1"/>
  <c r="AQ140" i="48" s="1"/>
  <c r="AS128" i="44"/>
  <c r="AS77" i="44"/>
  <c r="AS112" i="44"/>
  <c r="AS78" i="44"/>
  <c r="AS85" i="1"/>
  <c r="AS49" i="33" s="1"/>
  <c r="AS51" i="59" s="1"/>
  <c r="AS61" i="1"/>
  <c r="DJ49" i="57" s="1"/>
  <c r="DJ61" i="57" s="1"/>
  <c r="AS276" i="51"/>
  <c r="AR215" i="51"/>
  <c r="AR231" i="51" s="1"/>
  <c r="AR132" i="49"/>
  <c r="AR133" i="49" s="1"/>
  <c r="AR134" i="49" s="1"/>
  <c r="AQ79" i="49" s="1"/>
  <c r="AR148" i="49" s="1"/>
  <c r="AR130" i="49"/>
  <c r="AQ129" i="49"/>
  <c r="AQ131" i="49" s="1"/>
  <c r="AQ140" i="49" s="1"/>
  <c r="AR90" i="49"/>
  <c r="AS78" i="47"/>
  <c r="AS112" i="47"/>
  <c r="AS128" i="47"/>
  <c r="AS77" i="47"/>
  <c r="AQ129" i="47"/>
  <c r="AQ131" i="47" s="1"/>
  <c r="AQ140" i="47" s="1"/>
  <c r="AR90" i="47"/>
  <c r="AR213" i="51"/>
  <c r="AR229" i="51" s="1"/>
  <c r="AR130" i="47"/>
  <c r="AR132" i="47"/>
  <c r="AR133" i="47" s="1"/>
  <c r="AR134" i="47" s="1"/>
  <c r="AQ79" i="47" s="1"/>
  <c r="AR148" i="47" s="1"/>
  <c r="AR87" i="42"/>
  <c r="AR88" i="42"/>
  <c r="AR88" i="45"/>
  <c r="AR87" i="45"/>
  <c r="AR88" i="44"/>
  <c r="AR87" i="44"/>
  <c r="AR62" i="56"/>
  <c r="AR135" i="33" s="1"/>
  <c r="AR134" i="33"/>
  <c r="AR76" i="59" s="1"/>
  <c r="AS77" i="41"/>
  <c r="AS112" i="41"/>
  <c r="AS128" i="41"/>
  <c r="AS78" i="41"/>
  <c r="AR90" i="43"/>
  <c r="AR130" i="43"/>
  <c r="AR208" i="51"/>
  <c r="AR224" i="51" s="1"/>
  <c r="AQ129" i="43"/>
  <c r="AQ131" i="43" s="1"/>
  <c r="AQ140" i="43" s="1"/>
  <c r="AR132" i="43"/>
  <c r="AR133" i="43" s="1"/>
  <c r="AR134" i="43" s="1"/>
  <c r="AQ79" i="43" s="1"/>
  <c r="AR148" i="43" s="1"/>
  <c r="AS112" i="32"/>
  <c r="AS78" i="32"/>
  <c r="AS128" i="32"/>
  <c r="AS77" i="32"/>
  <c r="AS128" i="45"/>
  <c r="AS112" i="45"/>
  <c r="AS77" i="45"/>
  <c r="AS78" i="45"/>
  <c r="AR130" i="41"/>
  <c r="AQ129" i="41"/>
  <c r="AQ131" i="41" s="1"/>
  <c r="AQ140" i="41" s="1"/>
  <c r="AR132" i="41"/>
  <c r="AR133" i="41" s="1"/>
  <c r="AR134" i="41" s="1"/>
  <c r="AQ79" i="41" s="1"/>
  <c r="AR148" i="41" s="1"/>
  <c r="AR206" i="51"/>
  <c r="AR222" i="51" s="1"/>
  <c r="AR90" i="41"/>
  <c r="AS128" i="42"/>
  <c r="AS112" i="42"/>
  <c r="AS78" i="42"/>
  <c r="AS77" i="42"/>
  <c r="AS77" i="49"/>
  <c r="AS112" i="49"/>
  <c r="AS78" i="49"/>
  <c r="AS128" i="49"/>
  <c r="AR84" i="1"/>
  <c r="AR90" i="32" l="1"/>
  <c r="AR93" i="32" s="1"/>
  <c r="AR94" i="32" s="1"/>
  <c r="AT39" i="62" s="1"/>
  <c r="AQ129" i="32"/>
  <c r="AQ131" i="32" s="1"/>
  <c r="AQ140" i="32" s="1"/>
  <c r="AR132" i="32"/>
  <c r="AR133" i="32" s="1"/>
  <c r="AR134" i="32" s="1"/>
  <c r="AQ79" i="32" s="1"/>
  <c r="AR148" i="32" s="1"/>
  <c r="AR205" i="51"/>
  <c r="AR221" i="51" s="1"/>
  <c r="AR132" i="40"/>
  <c r="AR133" i="40" s="1"/>
  <c r="AR134" i="40" s="1"/>
  <c r="AQ79" i="40" s="1"/>
  <c r="AR148" i="40" s="1"/>
  <c r="AR209" i="51"/>
  <c r="AR225" i="51" s="1"/>
  <c r="AR130" i="40"/>
  <c r="AR90" i="40"/>
  <c r="AR93" i="40" s="1"/>
  <c r="AR94" i="40" s="1"/>
  <c r="AT43" i="62" s="1"/>
  <c r="AR48" i="33"/>
  <c r="AR87" i="1"/>
  <c r="AR51" i="33" s="1"/>
  <c r="AR52" i="59" s="1"/>
  <c r="AR88" i="1"/>
  <c r="AS114" i="42"/>
  <c r="AS103" i="42" s="1"/>
  <c r="AU11" i="62" s="1"/>
  <c r="AS119" i="42"/>
  <c r="AR91" i="41"/>
  <c r="AR93" i="41"/>
  <c r="AR94" i="41" s="1"/>
  <c r="AT40" i="62" s="1"/>
  <c r="AS114" i="45"/>
  <c r="AS103" i="45" s="1"/>
  <c r="AU15" i="62" s="1"/>
  <c r="AS119" i="45"/>
  <c r="AR93" i="43"/>
  <c r="AR94" i="43" s="1"/>
  <c r="AT42" i="62" s="1"/>
  <c r="AR91" i="43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 i="44"/>
  <c r="AQ131" i="44" s="1"/>
  <c r="AQ140" i="44" s="1"/>
  <c r="AR210" i="51"/>
  <c r="AR226" i="51" s="1"/>
  <c r="AR90" i="44"/>
  <c r="AR132" i="44"/>
  <c r="AR133" i="44" s="1"/>
  <c r="AR134" i="44" s="1"/>
  <c r="AQ79" i="44" s="1"/>
  <c r="AR148" i="44" s="1"/>
  <c r="AR130" i="45"/>
  <c r="AR211" i="51"/>
  <c r="AR227" i="51" s="1"/>
  <c r="AR90" i="45"/>
  <c r="AR132" i="45"/>
  <c r="AR133" i="45" s="1"/>
  <c r="AR134" i="45" s="1"/>
  <c r="AQ79" i="45" s="1"/>
  <c r="AR148" i="45" s="1"/>
  <c r="AQ129" i="45"/>
  <c r="AQ131" i="45" s="1"/>
  <c r="AQ140" i="45" s="1"/>
  <c r="AR93" i="47"/>
  <c r="AR94" i="47" s="1"/>
  <c r="AT47" i="62" s="1"/>
  <c r="AR91" i="47"/>
  <c r="AS288" i="51"/>
  <c r="AS114" i="44"/>
  <c r="AS103" i="44" s="1"/>
  <c r="AU14" i="62" s="1"/>
  <c r="AS119" i="44"/>
  <c r="AR91" i="48"/>
  <c r="AR93" i="48"/>
  <c r="AR94" i="48" s="1"/>
  <c r="AT48" i="62" s="1"/>
  <c r="AS119" i="46"/>
  <c r="AS114" i="46"/>
  <c r="AS103" i="46" s="1"/>
  <c r="AU16" i="62" s="1"/>
  <c r="AS119" i="49"/>
  <c r="AS114" i="49"/>
  <c r="AS103" i="49" s="1"/>
  <c r="AU19" i="62" s="1"/>
  <c r="AS114" i="32"/>
  <c r="AS103" i="32" s="1"/>
  <c r="AU9" i="62" s="1"/>
  <c r="AS119" i="32"/>
  <c r="AQ72" i="59"/>
  <c r="AQ140" i="40"/>
  <c r="AS119" i="41"/>
  <c r="AS114" i="41"/>
  <c r="AS103" i="41" s="1"/>
  <c r="AU10" i="62" s="1"/>
  <c r="AR90" i="42"/>
  <c r="AR207" i="51"/>
  <c r="AR223" i="51" s="1"/>
  <c r="AR132" i="42"/>
  <c r="AR133" i="42" s="1"/>
  <c r="AR134" i="42" s="1"/>
  <c r="AQ79" i="42" s="1"/>
  <c r="AR148" i="42" s="1"/>
  <c r="AR130" i="42"/>
  <c r="AQ129" i="42"/>
  <c r="AQ131" i="42" s="1"/>
  <c r="AQ140" i="42" s="1"/>
  <c r="AS119" i="47"/>
  <c r="AS114" i="47"/>
  <c r="AS103" i="47" s="1"/>
  <c r="AU17" i="62" s="1"/>
  <c r="AR91" i="49"/>
  <c r="AR93" i="49"/>
  <c r="AR94" i="49" s="1"/>
  <c r="AT49" i="62" s="1"/>
  <c r="AS78" i="1"/>
  <c r="AS39" i="33"/>
  <c r="AU62" i="62" s="1"/>
  <c r="AS112" i="1"/>
  <c r="AS77" i="1"/>
  <c r="AS128" i="1"/>
  <c r="AR212" i="51"/>
  <c r="AR228" i="51" s="1"/>
  <c r="AQ129" i="46"/>
  <c r="AQ131" i="46" s="1"/>
  <c r="AQ140" i="46" s="1"/>
  <c r="AR90" i="46"/>
  <c r="AR132" i="46"/>
  <c r="AR133" i="46" s="1"/>
  <c r="AR134" i="46" s="1"/>
  <c r="AQ79" i="46" s="1"/>
  <c r="AR148" i="46" s="1"/>
  <c r="AR130" i="46"/>
  <c r="AS119" i="43"/>
  <c r="AS114" i="43"/>
  <c r="AS103" i="43" s="1"/>
  <c r="AU12" i="62" s="1"/>
  <c r="AS119" i="40"/>
  <c r="AS114" i="40"/>
  <c r="AS103" i="40" s="1"/>
  <c r="AU13" i="62" s="1"/>
  <c r="AS119" i="48"/>
  <c r="AS114" i="48"/>
  <c r="AS103" i="48" s="1"/>
  <c r="AU18" i="62" s="1"/>
  <c r="AR91" i="32" l="1"/>
  <c r="AR91" i="40"/>
  <c r="AS102" i="32"/>
  <c r="AS71" i="32" s="1"/>
  <c r="AS70" i="32" s="1"/>
  <c r="AS102" i="48"/>
  <c r="AS71" i="48" s="1"/>
  <c r="AS70" i="48" s="1"/>
  <c r="AS102" i="40"/>
  <c r="AS71" i="40" s="1"/>
  <c r="AS70" i="40" s="1"/>
  <c r="AS102" i="43"/>
  <c r="AS102" i="47"/>
  <c r="AS102" i="44"/>
  <c r="AS71" i="44" s="1"/>
  <c r="AS70" i="44" s="1"/>
  <c r="AS102" i="45"/>
  <c r="AS71" i="45" s="1"/>
  <c r="AS70" i="45" s="1"/>
  <c r="AS102" i="42"/>
  <c r="AS102" i="49"/>
  <c r="AS71" i="49" s="1"/>
  <c r="AS70" i="49" s="1"/>
  <c r="AS102" i="46"/>
  <c r="AS71" i="46" s="1"/>
  <c r="AS70" i="46" s="1"/>
  <c r="AS102" i="41"/>
  <c r="AS115" i="48"/>
  <c r="AS121" i="48"/>
  <c r="AS124" i="48"/>
  <c r="AS115" i="40"/>
  <c r="AS124" i="43"/>
  <c r="AS121" i="43"/>
  <c r="AS119" i="1"/>
  <c r="AS114" i="1"/>
  <c r="AS103" i="1" s="1"/>
  <c r="AU8" i="62" s="1"/>
  <c r="AS121" i="47"/>
  <c r="AS124" i="47"/>
  <c r="AS121" i="41"/>
  <c r="AS124" i="41"/>
  <c r="AS124" i="32"/>
  <c r="AS121" i="32"/>
  <c r="AS115" i="49"/>
  <c r="AS124" i="49"/>
  <c r="AS121" i="49"/>
  <c r="AS115" i="44"/>
  <c r="AS297" i="51"/>
  <c r="AS299" i="51"/>
  <c r="AS292" i="51"/>
  <c r="AS295" i="51"/>
  <c r="AS291" i="51"/>
  <c r="AS296" i="51"/>
  <c r="AS298" i="51"/>
  <c r="AS293" i="51"/>
  <c r="AS300" i="51"/>
  <c r="AS301" i="51"/>
  <c r="AS294" i="51"/>
  <c r="AS124" i="45"/>
  <c r="AS121" i="45"/>
  <c r="AS115" i="45"/>
  <c r="AQ129" i="1"/>
  <c r="AR132" i="1"/>
  <c r="AR133" i="1" s="1"/>
  <c r="AR134" i="1" s="1"/>
  <c r="AR204" i="51"/>
  <c r="AR220" i="51" s="1"/>
  <c r="AR130" i="1"/>
  <c r="AR90" i="1"/>
  <c r="AR50" i="59"/>
  <c r="AR53" i="33"/>
  <c r="AR54" i="59" s="1"/>
  <c r="AR52" i="33"/>
  <c r="AR53" i="59" s="1"/>
  <c r="AR87" i="33"/>
  <c r="AR369" i="33"/>
  <c r="AR375" i="33" s="1"/>
  <c r="AR376" i="33" s="1"/>
  <c r="AS124" i="40"/>
  <c r="AS121" i="40"/>
  <c r="AS115" i="43"/>
  <c r="AR93" i="46"/>
  <c r="AR94" i="46" s="1"/>
  <c r="AT46" i="62" s="1"/>
  <c r="AR91" i="46"/>
  <c r="AS115" i="47"/>
  <c r="AR91" i="42"/>
  <c r="AR93" i="42"/>
  <c r="AR94" i="42" s="1"/>
  <c r="AT41" i="62" s="1"/>
  <c r="AS115" i="41"/>
  <c r="AS115" i="32"/>
  <c r="AS115" i="46"/>
  <c r="AS124" i="46"/>
  <c r="AS121" i="46"/>
  <c r="AS121" i="44"/>
  <c r="AS124" i="44"/>
  <c r="AR93" i="45"/>
  <c r="AR94" i="45" s="1"/>
  <c r="AT45" i="62" s="1"/>
  <c r="AR91" i="45"/>
  <c r="AR91" i="44"/>
  <c r="AR93" i="44"/>
  <c r="AR94" i="44" s="1"/>
  <c r="AT44" i="62" s="1"/>
  <c r="AS124" i="42"/>
  <c r="AS121" i="42"/>
  <c r="AS115" i="42"/>
  <c r="AS290" i="51"/>
  <c r="AS102" i="1" l="1"/>
  <c r="AS71" i="1" s="1"/>
  <c r="AS66" i="42"/>
  <c r="AS67" i="42" s="1"/>
  <c r="AS101" i="42"/>
  <c r="AS212" i="33" s="1"/>
  <c r="AS116" i="42"/>
  <c r="AS158" i="33"/>
  <c r="AS242" i="33" s="1"/>
  <c r="AS86" i="42"/>
  <c r="AR136" i="1"/>
  <c r="AQ79" i="1"/>
  <c r="AR148" i="1" s="1"/>
  <c r="AS66" i="45"/>
  <c r="AS67" i="45" s="1"/>
  <c r="AS101" i="45"/>
  <c r="AS216" i="33" s="1"/>
  <c r="AS116" i="45"/>
  <c r="AS162" i="33"/>
  <c r="AS246" i="33" s="1"/>
  <c r="AS86" i="45"/>
  <c r="AS101" i="44"/>
  <c r="AS215" i="33" s="1"/>
  <c r="AS66" i="44"/>
  <c r="AS67" i="44" s="1"/>
  <c r="AS116" i="44"/>
  <c r="AS86" i="49"/>
  <c r="AS166" i="33"/>
  <c r="AS250" i="33" s="1"/>
  <c r="AS157" i="33"/>
  <c r="AS241" i="33" s="1"/>
  <c r="AS86" i="41"/>
  <c r="AS164" i="33"/>
  <c r="AS248" i="33" s="1"/>
  <c r="AS86" i="47"/>
  <c r="AS115" i="1"/>
  <c r="AS121" i="1"/>
  <c r="AS124" i="33" s="1"/>
  <c r="AS101" i="33" s="1"/>
  <c r="AS124" i="1"/>
  <c r="AS155" i="33" s="1"/>
  <c r="AS66" i="40"/>
  <c r="AS67" i="40" s="1"/>
  <c r="AS101" i="40"/>
  <c r="AS214" i="33" s="1"/>
  <c r="AS116" i="40"/>
  <c r="AS165" i="33"/>
  <c r="AS249" i="33" s="1"/>
  <c r="AS86" i="48"/>
  <c r="AS71" i="42"/>
  <c r="AS70" i="42" s="1"/>
  <c r="AS305" i="51"/>
  <c r="AS309" i="51" s="1"/>
  <c r="AS304" i="51"/>
  <c r="AS86" i="44"/>
  <c r="AS161" i="33"/>
  <c r="AS245" i="33" s="1"/>
  <c r="AS86" i="46"/>
  <c r="AS163" i="33"/>
  <c r="AS247" i="33" s="1"/>
  <c r="AS101" i="46"/>
  <c r="AS217" i="33" s="1"/>
  <c r="AS66" i="46"/>
  <c r="AS67" i="46" s="1"/>
  <c r="AS116" i="46"/>
  <c r="AS66" i="32"/>
  <c r="AS67" i="32" s="1"/>
  <c r="AS101" i="32"/>
  <c r="AS210" i="33" s="1"/>
  <c r="AS116" i="32"/>
  <c r="AS66" i="41"/>
  <c r="AS67" i="41" s="1"/>
  <c r="AS101" i="41"/>
  <c r="AS211" i="33" s="1"/>
  <c r="AS116" i="41"/>
  <c r="AS101" i="47"/>
  <c r="AS218" i="33" s="1"/>
  <c r="AS66" i="47"/>
  <c r="AS67" i="47" s="1"/>
  <c r="AS116" i="47"/>
  <c r="AS101" i="43"/>
  <c r="AS213" i="33" s="1"/>
  <c r="AS66" i="43"/>
  <c r="AS67" i="43" s="1"/>
  <c r="AS116" i="43"/>
  <c r="AS160" i="33"/>
  <c r="AS244" i="33" s="1"/>
  <c r="AS86" i="40"/>
  <c r="AR91" i="1"/>
  <c r="AR93" i="1"/>
  <c r="AR94" i="1" s="1"/>
  <c r="AT38" i="62" s="1"/>
  <c r="AT50" i="62" s="1"/>
  <c r="AQ131" i="1"/>
  <c r="AQ140" i="1" s="1"/>
  <c r="AQ137" i="1"/>
  <c r="AS66" i="49"/>
  <c r="AS67" i="49" s="1"/>
  <c r="AS101" i="49"/>
  <c r="AS220" i="33" s="1"/>
  <c r="AS116" i="49"/>
  <c r="AS156" i="33"/>
  <c r="AS240" i="33" s="1"/>
  <c r="AS86" i="32"/>
  <c r="AS159" i="33"/>
  <c r="AS243" i="33" s="1"/>
  <c r="AS86" i="43"/>
  <c r="AS66" i="48"/>
  <c r="AS67" i="48" s="1"/>
  <c r="AS101" i="48"/>
  <c r="AS219" i="33" s="1"/>
  <c r="AS116" i="48"/>
  <c r="AS71" i="41"/>
  <c r="AS70" i="41" s="1"/>
  <c r="AS71" i="47"/>
  <c r="AS70" i="47" s="1"/>
  <c r="AS71" i="43"/>
  <c r="AS70" i="43" s="1"/>
  <c r="AS234" i="33" l="1"/>
  <c r="AS233" i="33"/>
  <c r="AS226" i="33"/>
  <c r="AS235" i="33"/>
  <c r="AS232" i="33"/>
  <c r="AS86" i="1"/>
  <c r="AS66" i="1"/>
  <c r="AS67" i="1" s="1"/>
  <c r="AS45" i="33" s="1"/>
  <c r="AS101" i="1"/>
  <c r="AS209" i="33" s="1"/>
  <c r="AS224" i="33" s="1"/>
  <c r="AS116" i="1"/>
  <c r="AS228" i="33"/>
  <c r="AS225" i="33"/>
  <c r="AS230" i="33"/>
  <c r="AS231" i="33"/>
  <c r="AS308" i="51"/>
  <c r="AS310" i="51" s="1"/>
  <c r="AS306" i="51"/>
  <c r="AS70" i="1"/>
  <c r="AS5" i="59" s="1"/>
  <c r="AS56" i="33"/>
  <c r="AS229" i="33"/>
  <c r="AS227" i="33"/>
  <c r="AS57" i="33" l="1"/>
  <c r="AS57" i="59" s="1"/>
  <c r="AS56" i="59"/>
  <c r="AS64" i="33"/>
  <c r="AS48" i="59"/>
  <c r="AS184" i="33"/>
  <c r="AS113" i="33" s="1"/>
  <c r="AS119" i="33" s="1"/>
  <c r="AS239" i="33"/>
  <c r="AS251" i="33" s="1"/>
  <c r="AS167" i="33"/>
  <c r="AS55" i="59"/>
  <c r="AS55" i="33"/>
  <c r="AT59" i="33"/>
  <c r="AS349" i="51"/>
  <c r="AS344" i="51"/>
  <c r="AS348" i="51"/>
  <c r="AS347" i="51"/>
  <c r="AS351" i="51"/>
  <c r="AS355" i="51"/>
  <c r="AS350" i="51"/>
  <c r="AS352" i="51"/>
  <c r="AS354" i="51"/>
  <c r="AS346" i="51"/>
  <c r="AS353" i="51"/>
  <c r="AS345" i="51"/>
  <c r="AS236" i="33"/>
  <c r="AT60" i="33" l="1"/>
  <c r="AU61" i="33"/>
  <c r="AS71" i="33"/>
  <c r="AS61" i="59"/>
  <c r="AS65" i="33"/>
  <c r="AT84" i="33" s="1"/>
  <c r="AS185" i="33"/>
  <c r="AS114" i="33" s="1"/>
  <c r="AS186" i="33"/>
  <c r="AT91" i="33" l="1"/>
  <c r="AT9" i="55"/>
  <c r="AS63" i="59"/>
  <c r="AS70" i="33"/>
  <c r="AU56" i="62" s="1"/>
  <c r="AT58" i="59"/>
  <c r="AT4" i="56"/>
  <c r="AV62" i="33"/>
  <c r="AV60" i="59" s="1"/>
  <c r="AU59" i="59"/>
  <c r="AS81" i="44" l="1"/>
  <c r="AS62" i="44" s="1"/>
  <c r="AS63" i="44" s="1"/>
  <c r="AU73" i="62" s="1"/>
  <c r="AS81" i="49"/>
  <c r="AS62" i="49" s="1"/>
  <c r="AS63" i="49" s="1"/>
  <c r="AU78" i="62" s="1"/>
  <c r="AS81" i="42"/>
  <c r="AS62" i="42" s="1"/>
  <c r="AS63" i="42" s="1"/>
  <c r="AU70" i="62" s="1"/>
  <c r="AS81" i="43"/>
  <c r="AS62" i="43" s="1"/>
  <c r="AS63" i="43" s="1"/>
  <c r="AU71" i="62" s="1"/>
  <c r="AS62" i="59"/>
  <c r="AS81" i="41"/>
  <c r="AS62" i="41" s="1"/>
  <c r="AS63" i="41" s="1"/>
  <c r="AU69" i="62" s="1"/>
  <c r="AS81" i="1"/>
  <c r="AS62" i="1" s="1"/>
  <c r="AS63" i="1" s="1"/>
  <c r="AU67" i="62" s="1"/>
  <c r="AS81" i="47"/>
  <c r="AS62" i="47" s="1"/>
  <c r="AS63" i="47" s="1"/>
  <c r="AU76" i="62" s="1"/>
  <c r="AS81" i="48"/>
  <c r="AS62" i="48" s="1"/>
  <c r="AS63" i="48" s="1"/>
  <c r="AU77" i="62" s="1"/>
  <c r="AS81" i="45"/>
  <c r="AS62" i="45" s="1"/>
  <c r="AS63" i="45" s="1"/>
  <c r="AU74" i="62" s="1"/>
  <c r="AS81" i="46"/>
  <c r="AS62" i="46" s="1"/>
  <c r="AS63" i="46" s="1"/>
  <c r="AU75" i="62" s="1"/>
  <c r="AS81" i="32"/>
  <c r="AS62" i="32" s="1"/>
  <c r="AS63" i="32" s="1"/>
  <c r="AU68" i="62" s="1"/>
  <c r="AS81" i="40"/>
  <c r="AS62" i="40" s="1"/>
  <c r="AS63" i="40" s="1"/>
  <c r="AU72" i="62" s="1"/>
  <c r="AS3" i="56"/>
  <c r="AT72" i="33"/>
  <c r="AT107" i="40"/>
  <c r="AT106" i="40" s="1"/>
  <c r="AT109" i="40" s="1"/>
  <c r="AT107" i="41"/>
  <c r="AT106" i="41" s="1"/>
  <c r="AT109" i="41" s="1"/>
  <c r="AT107" i="49"/>
  <c r="AT106" i="49" s="1"/>
  <c r="AT109" i="49" s="1"/>
  <c r="AT107" i="46"/>
  <c r="AT106" i="46" s="1"/>
  <c r="AT109" i="46" s="1"/>
  <c r="AT8" i="55"/>
  <c r="AT107" i="42"/>
  <c r="AT106" i="42" s="1"/>
  <c r="AT109" i="42" s="1"/>
  <c r="AT107" i="48"/>
  <c r="AT106" i="48" s="1"/>
  <c r="AT109" i="48" s="1"/>
  <c r="AT107" i="47"/>
  <c r="AT106" i="47" s="1"/>
  <c r="AT109" i="47" s="1"/>
  <c r="AT107" i="1"/>
  <c r="AT107" i="44"/>
  <c r="AT106" i="44" s="1"/>
  <c r="AT109" i="44" s="1"/>
  <c r="AT107" i="45"/>
  <c r="AT106" i="45" s="1"/>
  <c r="AT109" i="45" s="1"/>
  <c r="AT107" i="43"/>
  <c r="AT106" i="43" s="1"/>
  <c r="AT109" i="43" s="1"/>
  <c r="AT107" i="32"/>
  <c r="AT106" i="32" s="1"/>
  <c r="AT109" i="32" s="1"/>
  <c r="AU79" i="62" l="1"/>
  <c r="AT64" i="59"/>
  <c r="AS64" i="40"/>
  <c r="AS65" i="40" s="1"/>
  <c r="AS68" i="40" s="1"/>
  <c r="AS155" i="40"/>
  <c r="AS64" i="46"/>
  <c r="AS65" i="46" s="1"/>
  <c r="AS68" i="46" s="1"/>
  <c r="AS155" i="46"/>
  <c r="AS64" i="48"/>
  <c r="AS65" i="48" s="1"/>
  <c r="AS68" i="48" s="1"/>
  <c r="AS155" i="48"/>
  <c r="AS155" i="1"/>
  <c r="AS64" i="1"/>
  <c r="AS65" i="1" s="1"/>
  <c r="AS155" i="42"/>
  <c r="AS64" i="42"/>
  <c r="AS65" i="42" s="1"/>
  <c r="AS68" i="42" s="1"/>
  <c r="AS64" i="44"/>
  <c r="AS65" i="44" s="1"/>
  <c r="AS68" i="44" s="1"/>
  <c r="AS155" i="44"/>
  <c r="AT97" i="33"/>
  <c r="AT106" i="1"/>
  <c r="AT83" i="33"/>
  <c r="AT90" i="33"/>
  <c r="AS37" i="56"/>
  <c r="AS38" i="56" s="1"/>
  <c r="AS47" i="56"/>
  <c r="AS55" i="56"/>
  <c r="AS56" i="56" s="1"/>
  <c r="AS52" i="56" s="1"/>
  <c r="AS42" i="56"/>
  <c r="AS43" i="56" s="1"/>
  <c r="AT41" i="56" s="1"/>
  <c r="AS155" i="32"/>
  <c r="AS64" i="32"/>
  <c r="AS65" i="32" s="1"/>
  <c r="AS68" i="32" s="1"/>
  <c r="AS155" i="45"/>
  <c r="AS64" i="45"/>
  <c r="AS65" i="45" s="1"/>
  <c r="AS68" i="45" s="1"/>
  <c r="AS155" i="47"/>
  <c r="AS64" i="47"/>
  <c r="AS65" i="47" s="1"/>
  <c r="AS68" i="47" s="1"/>
  <c r="AS64" i="41"/>
  <c r="AS65" i="41" s="1"/>
  <c r="AS68" i="41" s="1"/>
  <c r="AS155" i="41"/>
  <c r="AS64" i="43"/>
  <c r="AS65" i="43" s="1"/>
  <c r="AS68" i="43" s="1"/>
  <c r="AS155" i="43"/>
  <c r="AS64" i="49"/>
  <c r="AS65" i="49" s="1"/>
  <c r="AS68" i="49" s="1"/>
  <c r="AS155" i="49"/>
  <c r="AS139" i="49" l="1"/>
  <c r="AS73" i="49"/>
  <c r="AT74" i="49" s="1"/>
  <c r="AS73" i="43"/>
  <c r="AT74" i="43" s="1"/>
  <c r="AS139" i="43"/>
  <c r="AS139" i="41"/>
  <c r="AS73" i="41"/>
  <c r="AT74" i="41" s="1"/>
  <c r="AS60" i="56"/>
  <c r="AS133" i="33" s="1"/>
  <c r="AS59" i="56"/>
  <c r="AS73" i="44"/>
  <c r="AT74" i="44" s="1"/>
  <c r="AS139" i="44"/>
  <c r="AS139" i="48"/>
  <c r="AS73" i="48"/>
  <c r="AT74" i="48" s="1"/>
  <c r="AS73" i="46"/>
  <c r="AT74" i="46" s="1"/>
  <c r="AS139" i="46"/>
  <c r="AS73" i="40"/>
  <c r="AT74" i="40" s="1"/>
  <c r="AS139" i="40"/>
  <c r="AS139" i="47"/>
  <c r="AS73" i="47"/>
  <c r="AT74" i="47" s="1"/>
  <c r="AS73" i="45"/>
  <c r="AT74" i="45" s="1"/>
  <c r="AS139" i="45"/>
  <c r="AS73" i="32"/>
  <c r="AT74" i="32" s="1"/>
  <c r="AS139" i="32"/>
  <c r="AS49" i="56"/>
  <c r="AT46" i="56"/>
  <c r="AT109" i="1"/>
  <c r="AT96" i="33"/>
  <c r="AT104" i="33" s="1"/>
  <c r="AS73" i="42"/>
  <c r="AT74" i="42" s="1"/>
  <c r="AS139" i="42"/>
  <c r="AS68" i="1"/>
  <c r="AS43" i="33"/>
  <c r="AS84" i="43" l="1"/>
  <c r="AS88" i="43" s="1"/>
  <c r="AS84" i="44"/>
  <c r="AS88" i="44" s="1"/>
  <c r="AS84" i="46"/>
  <c r="AS88" i="46" s="1"/>
  <c r="AS84" i="32"/>
  <c r="AS88" i="32" s="1"/>
  <c r="AS84" i="45"/>
  <c r="AS88" i="45" s="1"/>
  <c r="AS84" i="40"/>
  <c r="AS87" i="40" s="1"/>
  <c r="AS84" i="42"/>
  <c r="AS88" i="42" s="1"/>
  <c r="AS84" i="47"/>
  <c r="AS87" i="47" s="1"/>
  <c r="AS84" i="49"/>
  <c r="AS87" i="49" s="1"/>
  <c r="AS38" i="33"/>
  <c r="AS40" i="33"/>
  <c r="AS42" i="33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i="1" s="1"/>
  <c r="AS139" i="1"/>
  <c r="AT277" i="51"/>
  <c r="AT85" i="32"/>
  <c r="AT61" i="32"/>
  <c r="DK50" i="57" s="1"/>
  <c r="AT284" i="51"/>
  <c r="AT85" i="46"/>
  <c r="AT61" i="46"/>
  <c r="DK57" i="57" s="1"/>
  <c r="AT61" i="48"/>
  <c r="DK59" i="57" s="1"/>
  <c r="AT85" i="48"/>
  <c r="AT286" i="51"/>
  <c r="AT282" i="51"/>
  <c r="AT85" i="44"/>
  <c r="AT61" i="44"/>
  <c r="DK55" i="57" s="1"/>
  <c r="AT85" i="41"/>
  <c r="AT61" i="41"/>
  <c r="DK51" i="57" s="1"/>
  <c r="AT278" i="51"/>
  <c r="AT61" i="43"/>
  <c r="DK53" i="57" s="1"/>
  <c r="AT85" i="43"/>
  <c r="AT280" i="51"/>
  <c r="AT85" i="49"/>
  <c r="AT61" i="49"/>
  <c r="DK60" i="57" s="1"/>
  <c r="AT287" i="51"/>
  <c r="AS47" i="59" l="1"/>
  <c r="AU53" i="62"/>
  <c r="AS87" i="43"/>
  <c r="AS87" i="44"/>
  <c r="AS87" i="46"/>
  <c r="AS84" i="1"/>
  <c r="AS88" i="1" s="1"/>
  <c r="AS87" i="32"/>
  <c r="AS87" i="45"/>
  <c r="AS88" i="40"/>
  <c r="AR129" i="40" s="1"/>
  <c r="AR131" i="40" s="1"/>
  <c r="AR140" i="40" s="1"/>
  <c r="AS88" i="47"/>
  <c r="AS90" i="47" s="1"/>
  <c r="AS88" i="49"/>
  <c r="AR129" i="49" s="1"/>
  <c r="AR131" i="49" s="1"/>
  <c r="AR140" i="49" s="1"/>
  <c r="AS87" i="42"/>
  <c r="AT78" i="49"/>
  <c r="AT112" i="49"/>
  <c r="AT77" i="49"/>
  <c r="AT128" i="49"/>
  <c r="AT112" i="43"/>
  <c r="AT78" i="43"/>
  <c r="AT77" i="43"/>
  <c r="AT128" i="43"/>
  <c r="AT112" i="41"/>
  <c r="AT77" i="41"/>
  <c r="AT128" i="41"/>
  <c r="AT78" i="41"/>
  <c r="AT112" i="44"/>
  <c r="AT77" i="44"/>
  <c r="AT128" i="44"/>
  <c r="AT78" i="44"/>
  <c r="AS130" i="44"/>
  <c r="AR129" i="44"/>
  <c r="AR131" i="44" s="1"/>
  <c r="AR140" i="44" s="1"/>
  <c r="AS210" i="51"/>
  <c r="AS226" i="51" s="1"/>
  <c r="AS132" i="44"/>
  <c r="AS133" i="44" s="1"/>
  <c r="AS134" i="44" s="1"/>
  <c r="AR79" i="44" s="1"/>
  <c r="AS148" i="44" s="1"/>
  <c r="AS90" i="44"/>
  <c r="AT77" i="46"/>
  <c r="AT128" i="46"/>
  <c r="AT78" i="46"/>
  <c r="AT112" i="46"/>
  <c r="AT276" i="51"/>
  <c r="AT85" i="1"/>
  <c r="AT49" i="33" s="1"/>
  <c r="AT51" i="59" s="1"/>
  <c r="AT61" i="1"/>
  <c r="DK49" i="57" s="1"/>
  <c r="DK61" i="57" s="1"/>
  <c r="AS88" i="41"/>
  <c r="AS87" i="41"/>
  <c r="AS134" i="33"/>
  <c r="AS76" i="59" s="1"/>
  <c r="AS62" i="56"/>
  <c r="AS135" i="33" s="1"/>
  <c r="AT77" i="40"/>
  <c r="AT112" i="40"/>
  <c r="AT78" i="40"/>
  <c r="AT128" i="40"/>
  <c r="AT112" i="47"/>
  <c r="AT77" i="47"/>
  <c r="AT78" i="47"/>
  <c r="AT128" i="47"/>
  <c r="AT78" i="42"/>
  <c r="AT128" i="42"/>
  <c r="AT77" i="42"/>
  <c r="AT112" i="42"/>
  <c r="AR129" i="42"/>
  <c r="AR131" i="42" s="1"/>
  <c r="AR140" i="42" s="1"/>
  <c r="AS207" i="51"/>
  <c r="AS223" i="51" s="1"/>
  <c r="AS132" i="42"/>
  <c r="AS133" i="42" s="1"/>
  <c r="AS134" i="42" s="1"/>
  <c r="AR79" i="42" s="1"/>
  <c r="AS148" i="42" s="1"/>
  <c r="AS90" i="42"/>
  <c r="AS130" i="42"/>
  <c r="AS90" i="43"/>
  <c r="AS130" i="43"/>
  <c r="AR129" i="43"/>
  <c r="AR131" i="43" s="1"/>
  <c r="AR140" i="43" s="1"/>
  <c r="AS208" i="51"/>
  <c r="AS224" i="51" s="1"/>
  <c r="AS132" i="43"/>
  <c r="AS133" i="43" s="1"/>
  <c r="AS134" i="43" s="1"/>
  <c r="AR79" i="43" s="1"/>
  <c r="AS148" i="43" s="1"/>
  <c r="AT112" i="48"/>
  <c r="AT78" i="48"/>
  <c r="AT77" i="48"/>
  <c r="AT128" i="48"/>
  <c r="AS130" i="46"/>
  <c r="AS212" i="51"/>
  <c r="AS228" i="51" s="1"/>
  <c r="AS90" i="46"/>
  <c r="AR129" i="46"/>
  <c r="AR131" i="46" s="1"/>
  <c r="AR140" i="46" s="1"/>
  <c r="AS132" i="46"/>
  <c r="AS133" i="46" s="1"/>
  <c r="AS134" i="46" s="1"/>
  <c r="AR79" i="46" s="1"/>
  <c r="AS148" i="46" s="1"/>
  <c r="AT112" i="32"/>
  <c r="AT128" i="32"/>
  <c r="AT77" i="32"/>
  <c r="AT78" i="32"/>
  <c r="AS132" i="32"/>
  <c r="AS133" i="32" s="1"/>
  <c r="AS134" i="32" s="1"/>
  <c r="AR79" i="32" s="1"/>
  <c r="AS148" i="32" s="1"/>
  <c r="AS205" i="51"/>
  <c r="AS221" i="51" s="1"/>
  <c r="AR129" i="32"/>
  <c r="AR131" i="32" s="1"/>
  <c r="AR140" i="32" s="1"/>
  <c r="AS90" i="32"/>
  <c r="AS130" i="32"/>
  <c r="AS88" i="48"/>
  <c r="AS87" i="48"/>
  <c r="AT77" i="45"/>
  <c r="AT78" i="45"/>
  <c r="AT112" i="45"/>
  <c r="AT128" i="45"/>
  <c r="AS90" i="45"/>
  <c r="AS132" i="45"/>
  <c r="AS133" i="45" s="1"/>
  <c r="AS134" i="45" s="1"/>
  <c r="AR79" i="45" s="1"/>
  <c r="AS148" i="45" s="1"/>
  <c r="AS130" i="45"/>
  <c r="AS211" i="51"/>
  <c r="AS227" i="51" s="1"/>
  <c r="AR129" i="45"/>
  <c r="AR131" i="45" s="1"/>
  <c r="AR140" i="45" s="1"/>
  <c r="AS130" i="47" l="1"/>
  <c r="AS215" i="51"/>
  <c r="AS231" i="51" s="1"/>
  <c r="AS87" i="1"/>
  <c r="AS51" i="33" s="1"/>
  <c r="AS52" i="59" s="1"/>
  <c r="AS48" i="33"/>
  <c r="AS52" i="33" s="1"/>
  <c r="AS53" i="59" s="1"/>
  <c r="AS132" i="40"/>
  <c r="AS133" i="40" s="1"/>
  <c r="AS134" i="40" s="1"/>
  <c r="AR79" i="40" s="1"/>
  <c r="AS148" i="40" s="1"/>
  <c r="AS209" i="51"/>
  <c r="AS225" i="51" s="1"/>
  <c r="AS90" i="40"/>
  <c r="AS91" i="40" s="1"/>
  <c r="AS130" i="40"/>
  <c r="AS213" i="51"/>
  <c r="AS229" i="51" s="1"/>
  <c r="AR129" i="47"/>
  <c r="AR131" i="47" s="1"/>
  <c r="AR140" i="47" s="1"/>
  <c r="AS132" i="47"/>
  <c r="AS133" i="47" s="1"/>
  <c r="AS134" i="47" s="1"/>
  <c r="AR79" i="47" s="1"/>
  <c r="AS148" i="47" s="1"/>
  <c r="AS132" i="49"/>
  <c r="AS133" i="49" s="1"/>
  <c r="AS134" i="49" s="1"/>
  <c r="AR79" i="49" s="1"/>
  <c r="AS148" i="49" s="1"/>
  <c r="AS90" i="49"/>
  <c r="AS91" i="49" s="1"/>
  <c r="AS130" i="49"/>
  <c r="AT114" i="45"/>
  <c r="AT103" i="45" s="1"/>
  <c r="AV15" i="62" s="1"/>
  <c r="AT119" i="45"/>
  <c r="AS91" i="46"/>
  <c r="AS93" i="46"/>
  <c r="AS94" i="46" s="1"/>
  <c r="AU46" i="62" s="1"/>
  <c r="AS91" i="43"/>
  <c r="AS93" i="43"/>
  <c r="AS94" i="43" s="1"/>
  <c r="AU42" i="62" s="1"/>
  <c r="AS93" i="42"/>
  <c r="AS94" i="42" s="1"/>
  <c r="AU41" i="62" s="1"/>
  <c r="AS91" i="42"/>
  <c r="AT119" i="42"/>
  <c r="AT114" i="42"/>
  <c r="AT103" i="42" s="1"/>
  <c r="AV11" i="62" s="1"/>
  <c r="AT112" i="1"/>
  <c r="AT78" i="1"/>
  <c r="AT77" i="1"/>
  <c r="AT128" i="1"/>
  <c r="AT39" i="33"/>
  <c r="AV62" i="62" s="1"/>
  <c r="AT288" i="51"/>
  <c r="AT290" i="51" s="1"/>
  <c r="AS91" i="44"/>
  <c r="AS93" i="44"/>
  <c r="AS94" i="44" s="1"/>
  <c r="AU44" i="62" s="1"/>
  <c r="AT114" i="41"/>
  <c r="AT103" i="41" s="1"/>
  <c r="AV10" i="62" s="1"/>
  <c r="AT119" i="41"/>
  <c r="AS91" i="45"/>
  <c r="AS93" i="45"/>
  <c r="AS94" i="45" s="1"/>
  <c r="AU45" i="62" s="1"/>
  <c r="AR129" i="48"/>
  <c r="AR131" i="48" s="1"/>
  <c r="AR140" i="48" s="1"/>
  <c r="AS214" i="51"/>
  <c r="AS230" i="51" s="1"/>
  <c r="AS90" i="48"/>
  <c r="AS132" i="48"/>
  <c r="AS133" i="48" s="1"/>
  <c r="AS134" i="48" s="1"/>
  <c r="AR79" i="48" s="1"/>
  <c r="AS148" i="48" s="1"/>
  <c r="AS130" i="48"/>
  <c r="AS93" i="32"/>
  <c r="AS94" i="32" s="1"/>
  <c r="AU39" i="62" s="1"/>
  <c r="AS91" i="32"/>
  <c r="AT119" i="32"/>
  <c r="AT114" i="32"/>
  <c r="AT103" i="32" s="1"/>
  <c r="AV9" i="62" s="1"/>
  <c r="AT119" i="48"/>
  <c r="AT114" i="48"/>
  <c r="AT103" i="48" s="1"/>
  <c r="AV18" i="62" s="1"/>
  <c r="AT114" i="47"/>
  <c r="AT103" i="47" s="1"/>
  <c r="AV17" i="62" s="1"/>
  <c r="AT119" i="47"/>
  <c r="AT114" i="40"/>
  <c r="AT103" i="40" s="1"/>
  <c r="AV13" i="62" s="1"/>
  <c r="AT119" i="40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 i="41"/>
  <c r="AS206" i="51"/>
  <c r="AS222" i="51" s="1"/>
  <c r="AR129" i="41"/>
  <c r="AR131" i="41" s="1"/>
  <c r="AR140" i="41" s="1"/>
  <c r="AS132" i="41"/>
  <c r="AS133" i="41" s="1"/>
  <c r="AS134" i="41" s="1"/>
  <c r="AR79" i="41" s="1"/>
  <c r="AS148" i="41" s="1"/>
  <c r="AS204" i="51"/>
  <c r="AS220" i="51" s="1"/>
  <c r="AR129" i="1"/>
  <c r="AS132" i="1"/>
  <c r="AS133" i="1" s="1"/>
  <c r="AS134" i="1" s="1"/>
  <c r="AS130" i="1"/>
  <c r="AS90" i="1"/>
  <c r="AS93" i="47"/>
  <c r="AS94" i="47" s="1"/>
  <c r="AU47" i="62" s="1"/>
  <c r="AS91" i="47"/>
  <c r="AT114" i="46"/>
  <c r="AT103" i="46" s="1"/>
  <c r="AV16" i="62" s="1"/>
  <c r="AT119" i="46"/>
  <c r="AT114" i="44"/>
  <c r="AT103" i="44" s="1"/>
  <c r="AV14" i="62" s="1"/>
  <c r="AT119" i="44"/>
  <c r="AT119" i="43"/>
  <c r="AT114" i="43"/>
  <c r="AT103" i="43" s="1"/>
  <c r="AV12" i="62" s="1"/>
  <c r="AT119" i="49"/>
  <c r="AT114" i="49"/>
  <c r="AT103" i="49" s="1"/>
  <c r="AV19" i="62" s="1"/>
  <c r="AS50" i="59" l="1"/>
  <c r="AS87" i="33"/>
  <c r="AS369" i="33"/>
  <c r="AS375" i="33" s="1"/>
  <c r="AS376" i="33" s="1"/>
  <c r="AS53" i="33"/>
  <c r="AS54" i="59" s="1"/>
  <c r="AS93" i="40"/>
  <c r="AS94" i="40" s="1"/>
  <c r="AU43" i="62" s="1"/>
  <c r="AS93" i="49"/>
  <c r="AS94" i="49" s="1"/>
  <c r="AU49" i="62" s="1"/>
  <c r="AT102" i="44"/>
  <c r="AT71" i="44" s="1"/>
  <c r="AT70" i="44" s="1"/>
  <c r="AT102" i="46"/>
  <c r="AT102" i="40"/>
  <c r="AT71" i="40" s="1"/>
  <c r="AT70" i="40" s="1"/>
  <c r="AT102" i="47"/>
  <c r="AT71" i="47" s="1"/>
  <c r="AT70" i="47" s="1"/>
  <c r="AT102" i="45"/>
  <c r="AT71" i="45" s="1"/>
  <c r="AT70" i="45" s="1"/>
  <c r="AT102" i="49"/>
  <c r="AT71" i="49" s="1"/>
  <c r="AT70" i="49" s="1"/>
  <c r="AT102" i="43"/>
  <c r="AT71" i="43" s="1"/>
  <c r="AT70" i="43" s="1"/>
  <c r="AT102" i="48"/>
  <c r="AT71" i="48" s="1"/>
  <c r="AT70" i="48" s="1"/>
  <c r="AT102" i="42"/>
  <c r="AT71" i="42" s="1"/>
  <c r="AT70" i="42" s="1"/>
  <c r="AT102" i="32"/>
  <c r="AT71" i="32" s="1"/>
  <c r="AT70" i="32" s="1"/>
  <c r="AT102" i="41"/>
  <c r="AT71" i="41" s="1"/>
  <c r="AT70" i="41" s="1"/>
  <c r="AT115" i="49"/>
  <c r="AT121" i="49"/>
  <c r="AT124" i="49"/>
  <c r="AT115" i="44"/>
  <c r="AS91" i="1"/>
  <c r="AS93" i="1"/>
  <c r="AS94" i="1" s="1"/>
  <c r="AU38" i="62" s="1"/>
  <c r="AU50" i="62" s="1"/>
  <c r="AS136" i="1"/>
  <c r="AR79" i="1"/>
  <c r="AS148" i="1" s="1"/>
  <c r="AS93" i="41"/>
  <c r="AS94" i="41" s="1"/>
  <c r="AU40" i="62" s="1"/>
  <c r="AS91" i="41"/>
  <c r="AT121" i="40"/>
  <c r="AT124" i="40"/>
  <c r="AT115" i="40"/>
  <c r="AT124" i="47"/>
  <c r="AT121" i="47"/>
  <c r="AT115" i="48"/>
  <c r="AT121" i="48"/>
  <c r="AT124" i="48"/>
  <c r="AS91" i="48"/>
  <c r="AS93" i="48"/>
  <c r="AS94" i="48" s="1"/>
  <c r="AU48" i="62" s="1"/>
  <c r="AT115" i="41"/>
  <c r="AT296" i="51"/>
  <c r="AT297" i="51"/>
  <c r="AT292" i="51"/>
  <c r="AT291" i="51"/>
  <c r="AT299" i="51"/>
  <c r="AT294" i="51"/>
  <c r="AT298" i="51"/>
  <c r="AT301" i="51"/>
  <c r="AT300" i="51"/>
  <c r="AT295" i="51"/>
  <c r="AT293" i="51"/>
  <c r="AT115" i="45"/>
  <c r="AT115" i="43"/>
  <c r="AT124" i="43"/>
  <c r="AT121" i="43"/>
  <c r="AT121" i="44"/>
  <c r="AT124" i="44"/>
  <c r="AT121" i="46"/>
  <c r="AT124" i="46"/>
  <c r="AT115" i="46"/>
  <c r="AR131" i="1"/>
  <c r="AR140" i="1" s="1"/>
  <c r="AR137" i="1"/>
  <c r="AT115" i="47"/>
  <c r="AT115" i="32"/>
  <c r="AT121" i="32"/>
  <c r="AT124" i="32"/>
  <c r="AT124" i="41"/>
  <c r="AT121" i="41"/>
  <c r="AT119" i="1"/>
  <c r="AT114" i="1"/>
  <c r="AT103" i="1" s="1"/>
  <c r="AV8" i="62" s="1"/>
  <c r="AT115" i="42"/>
  <c r="AT124" i="42"/>
  <c r="AT121" i="42"/>
  <c r="AT124" i="45"/>
  <c r="AT121" i="45"/>
  <c r="AT102" i="1" l="1"/>
  <c r="AT71" i="1" s="1"/>
  <c r="AT305" i="51"/>
  <c r="AT309" i="51" s="1"/>
  <c r="AT304" i="51"/>
  <c r="AT308" i="51" s="1"/>
  <c r="AT162" i="33"/>
  <c r="AT246" i="33" s="1"/>
  <c r="AT86" i="45"/>
  <c r="AT66" i="42"/>
  <c r="AT67" i="42" s="1"/>
  <c r="AT101" i="42"/>
  <c r="AT212" i="33" s="1"/>
  <c r="AT116" i="42"/>
  <c r="AT115" i="1"/>
  <c r="AT121" i="1"/>
  <c r="AT124" i="33" s="1"/>
  <c r="AT101" i="33" s="1"/>
  <c r="AT124" i="1"/>
  <c r="AT155" i="33" s="1"/>
  <c r="AT156" i="33"/>
  <c r="AT240" i="33" s="1"/>
  <c r="AT86" i="32"/>
  <c r="AT163" i="33"/>
  <c r="AT247" i="33" s="1"/>
  <c r="AT86" i="46"/>
  <c r="AT161" i="33"/>
  <c r="AT245" i="33" s="1"/>
  <c r="AT86" i="44"/>
  <c r="AT101" i="43"/>
  <c r="AT213" i="33" s="1"/>
  <c r="AT66" i="43"/>
  <c r="AT67" i="43" s="1"/>
  <c r="AT116" i="43"/>
  <c r="AT66" i="45"/>
  <c r="AT67" i="45" s="1"/>
  <c r="AT101" i="45"/>
  <c r="AT216" i="33" s="1"/>
  <c r="AT116" i="45"/>
  <c r="AT165" i="33"/>
  <c r="AT249" i="33" s="1"/>
  <c r="AT86" i="48"/>
  <c r="AT101" i="48"/>
  <c r="AT219" i="33" s="1"/>
  <c r="AT66" i="48"/>
  <c r="AT67" i="48" s="1"/>
  <c r="AT116" i="48"/>
  <c r="AT86" i="47"/>
  <c r="AT164" i="33"/>
  <c r="AT248" i="33" s="1"/>
  <c r="AT101" i="44"/>
  <c r="AT215" i="33" s="1"/>
  <c r="AT66" i="44"/>
  <c r="AT67" i="44" s="1"/>
  <c r="AT116" i="44"/>
  <c r="AT158" i="33"/>
  <c r="AT242" i="33" s="1"/>
  <c r="AT86" i="42"/>
  <c r="AT157" i="33"/>
  <c r="AT241" i="33" s="1"/>
  <c r="AT86" i="41"/>
  <c r="AT101" i="32"/>
  <c r="AT210" i="33" s="1"/>
  <c r="AT66" i="32"/>
  <c r="AT67" i="32" s="1"/>
  <c r="AT116" i="32"/>
  <c r="AT101" i="47"/>
  <c r="AT218" i="33" s="1"/>
  <c r="AT66" i="47"/>
  <c r="AT67" i="47" s="1"/>
  <c r="AT116" i="47"/>
  <c r="AT101" i="46"/>
  <c r="AT217" i="33" s="1"/>
  <c r="AT66" i="46"/>
  <c r="AT67" i="46" s="1"/>
  <c r="AT116" i="46"/>
  <c r="AT159" i="33"/>
  <c r="AT243" i="33" s="1"/>
  <c r="AT86" i="43"/>
  <c r="AT101" i="41"/>
  <c r="AT211" i="33" s="1"/>
  <c r="AT66" i="41"/>
  <c r="AT67" i="41" s="1"/>
  <c r="AT116" i="41"/>
  <c r="AT101" i="40"/>
  <c r="AT214" i="33" s="1"/>
  <c r="AT66" i="40"/>
  <c r="AT67" i="40" s="1"/>
  <c r="AT116" i="40"/>
  <c r="AT160" i="33"/>
  <c r="AT244" i="33" s="1"/>
  <c r="AT86" i="40"/>
  <c r="AT86" i="49"/>
  <c r="AT166" i="33"/>
  <c r="AT250" i="33" s="1"/>
  <c r="AT66" i="49"/>
  <c r="AT67" i="49" s="1"/>
  <c r="AT101" i="49"/>
  <c r="AT220" i="33" s="1"/>
  <c r="AT116" i="49"/>
  <c r="AT71" i="46"/>
  <c r="AT70" i="46" s="1"/>
  <c r="AT234" i="33" l="1"/>
  <c r="AT235" i="33"/>
  <c r="AT233" i="33"/>
  <c r="AT226" i="33"/>
  <c r="AT306" i="51"/>
  <c r="AT231" i="33"/>
  <c r="AT232" i="33"/>
  <c r="AT225" i="33"/>
  <c r="AT230" i="33"/>
  <c r="AT310" i="51"/>
  <c r="AT344" i="51" s="1"/>
  <c r="AT86" i="1"/>
  <c r="AT66" i="1"/>
  <c r="AT67" i="1" s="1"/>
  <c r="AT45" i="33" s="1"/>
  <c r="AT101" i="1"/>
  <c r="AT209" i="33" s="1"/>
  <c r="AT224" i="33" s="1"/>
  <c r="AT116" i="1"/>
  <c r="AT229" i="33"/>
  <c r="AT228" i="33"/>
  <c r="AT56" i="33"/>
  <c r="AT70" i="1"/>
  <c r="AT5" i="59" s="1"/>
  <c r="AT227" i="33"/>
  <c r="AT348" i="51" l="1"/>
  <c r="AT350" i="51"/>
  <c r="AT352" i="51"/>
  <c r="AT355" i="51"/>
  <c r="AT347" i="51"/>
  <c r="AT354" i="51"/>
  <c r="AT345" i="51"/>
  <c r="AT346" i="51"/>
  <c r="AT351" i="51"/>
  <c r="AT349" i="51"/>
  <c r="AT353" i="51"/>
  <c r="AT55" i="33"/>
  <c r="AT55" i="59"/>
  <c r="AU59" i="33"/>
  <c r="AT48" i="59"/>
  <c r="AT184" i="33"/>
  <c r="AT113" i="33" s="1"/>
  <c r="AT119" i="33" s="1"/>
  <c r="AT239" i="33"/>
  <c r="AT251" i="33" s="1"/>
  <c r="AT167" i="33"/>
  <c r="AT56" i="59"/>
  <c r="AT57" i="33"/>
  <c r="AT57" i="59" s="1"/>
  <c r="AT64" i="33"/>
  <c r="AT236" i="33"/>
  <c r="AT65" i="33" l="1"/>
  <c r="AU84" i="33" s="1"/>
  <c r="AT61" i="59"/>
  <c r="AV61" i="33"/>
  <c r="AU60" i="33"/>
  <c r="AT71" i="33"/>
  <c r="AT185" i="33"/>
  <c r="AT114" i="33" s="1"/>
  <c r="AT186" i="33"/>
  <c r="AU4" i="56" l="1"/>
  <c r="AU58" i="59"/>
  <c r="AU9" i="55"/>
  <c r="AU91" i="33"/>
  <c r="AT63" i="59"/>
  <c r="AT70" i="33"/>
  <c r="AV56" i="62" s="1"/>
  <c r="AV59" i="59"/>
  <c r="AW62" i="33"/>
  <c r="AW60" i="59" s="1"/>
  <c r="AU107" i="47" l="1"/>
  <c r="AU106" i="47" s="1"/>
  <c r="AU109" i="47" s="1"/>
  <c r="AU107" i="41"/>
  <c r="AU106" i="41" s="1"/>
  <c r="AU109" i="41" s="1"/>
  <c r="AU107" i="42"/>
  <c r="AU106" i="42" s="1"/>
  <c r="AU109" i="42" s="1"/>
  <c r="AU107" i="49"/>
  <c r="AU106" i="49" s="1"/>
  <c r="AU109" i="49" s="1"/>
  <c r="AU107" i="48"/>
  <c r="AU106" i="48" s="1"/>
  <c r="AU109" i="48" s="1"/>
  <c r="AU107" i="40"/>
  <c r="AU106" i="40" s="1"/>
  <c r="AU109" i="40" s="1"/>
  <c r="AU8" i="55"/>
  <c r="AU107" i="44"/>
  <c r="AU106" i="44" s="1"/>
  <c r="AU109" i="44" s="1"/>
  <c r="AU107" i="46"/>
  <c r="AU106" i="46" s="1"/>
  <c r="AU109" i="46" s="1"/>
  <c r="AU107" i="32"/>
  <c r="AU106" i="32" s="1"/>
  <c r="AU109" i="32" s="1"/>
  <c r="AU107" i="1"/>
  <c r="AU107" i="45"/>
  <c r="AU106" i="45" s="1"/>
  <c r="AU109" i="45" s="1"/>
  <c r="AU107" i="43"/>
  <c r="AU106" i="43" s="1"/>
  <c r="AU109" i="43" s="1"/>
  <c r="AT81" i="45"/>
  <c r="AT62" i="45" s="1"/>
  <c r="AT63" i="45" s="1"/>
  <c r="AV74" i="62" s="1"/>
  <c r="AT81" i="49"/>
  <c r="AT62" i="49" s="1"/>
  <c r="AT63" i="49" s="1"/>
  <c r="AV78" i="62" s="1"/>
  <c r="AT81" i="40"/>
  <c r="AT62" i="40" s="1"/>
  <c r="AT63" i="40" s="1"/>
  <c r="AV72" i="62" s="1"/>
  <c r="AT81" i="44"/>
  <c r="AT62" i="44" s="1"/>
  <c r="AT63" i="44" s="1"/>
  <c r="AV73" i="62" s="1"/>
  <c r="AT81" i="47"/>
  <c r="AT62" i="47" s="1"/>
  <c r="AT63" i="47" s="1"/>
  <c r="AV76" i="62" s="1"/>
  <c r="AT81" i="48"/>
  <c r="AT62" i="48" s="1"/>
  <c r="AT63" i="48" s="1"/>
  <c r="AV77" i="62" s="1"/>
  <c r="AT81" i="46"/>
  <c r="AT62" i="46" s="1"/>
  <c r="AT63" i="46" s="1"/>
  <c r="AV75" i="62" s="1"/>
  <c r="AT81" i="43"/>
  <c r="AT62" i="43" s="1"/>
  <c r="AT63" i="43" s="1"/>
  <c r="AV71" i="62" s="1"/>
  <c r="AT62" i="59"/>
  <c r="AT3" i="56"/>
  <c r="AT81" i="42"/>
  <c r="AT62" i="42" s="1"/>
  <c r="AT63" i="42" s="1"/>
  <c r="AV70" i="62" s="1"/>
  <c r="AT81" i="32"/>
  <c r="AT62" i="32" s="1"/>
  <c r="AT63" i="32" s="1"/>
  <c r="AV68" i="62" s="1"/>
  <c r="AT81" i="41"/>
  <c r="AT62" i="41" s="1"/>
  <c r="AT63" i="41" s="1"/>
  <c r="AV69" i="62" s="1"/>
  <c r="AT81" i="1"/>
  <c r="AT62" i="1" s="1"/>
  <c r="AT63" i="1" s="1"/>
  <c r="AV67" i="62" s="1"/>
  <c r="AU72" i="33"/>
  <c r="AV79" i="62" l="1"/>
  <c r="AT155" i="1"/>
  <c r="AT64" i="1"/>
  <c r="AT65" i="1" s="1"/>
  <c r="AT155" i="32"/>
  <c r="AT64" i="32"/>
  <c r="AT65" i="32" s="1"/>
  <c r="AT68" i="32" s="1"/>
  <c r="AT37" i="56"/>
  <c r="AT38" i="56" s="1"/>
  <c r="AT55" i="56"/>
  <c r="AT56" i="56" s="1"/>
  <c r="AT52" i="56" s="1"/>
  <c r="AT47" i="56"/>
  <c r="AT42" i="56"/>
  <c r="AT43" i="56" s="1"/>
  <c r="AU41" i="56" s="1"/>
  <c r="AT155" i="43"/>
  <c r="AT64" i="43"/>
  <c r="AT65" i="43" s="1"/>
  <c r="AT68" i="43" s="1"/>
  <c r="AT155" i="48"/>
  <c r="AT64" i="48"/>
  <c r="AT65" i="48" s="1"/>
  <c r="AT68" i="48" s="1"/>
  <c r="AT64" i="44"/>
  <c r="AT65" i="44" s="1"/>
  <c r="AT68" i="44" s="1"/>
  <c r="AT155" i="44"/>
  <c r="AT155" i="49"/>
  <c r="AT64" i="49"/>
  <c r="AT65" i="49" s="1"/>
  <c r="AT68" i="49" s="1"/>
  <c r="AU106" i="1"/>
  <c r="AU97" i="33"/>
  <c r="AU90" i="33"/>
  <c r="AU83" i="33"/>
  <c r="AU64" i="59"/>
  <c r="AT64" i="41"/>
  <c r="AT65" i="41" s="1"/>
  <c r="AT68" i="41" s="1"/>
  <c r="AT155" i="41"/>
  <c r="AT64" i="42"/>
  <c r="AT65" i="42" s="1"/>
  <c r="AT68" i="42" s="1"/>
  <c r="AT155" i="42"/>
  <c r="AT155" i="46"/>
  <c r="AT64" i="46"/>
  <c r="AT65" i="46" s="1"/>
  <c r="AT68" i="46" s="1"/>
  <c r="AT64" i="47"/>
  <c r="AT65" i="47" s="1"/>
  <c r="AT68" i="47" s="1"/>
  <c r="AT155" i="47"/>
  <c r="AT64" i="40"/>
  <c r="AT65" i="40" s="1"/>
  <c r="AT68" i="40" s="1"/>
  <c r="AT155" i="40"/>
  <c r="AT155" i="45"/>
  <c r="AT64" i="45"/>
  <c r="AT65" i="45" s="1"/>
  <c r="AT68" i="45" s="1"/>
  <c r="AT73" i="45" l="1"/>
  <c r="AU74" i="45" s="1"/>
  <c r="AT139" i="45"/>
  <c r="AT139" i="46"/>
  <c r="AT73" i="46"/>
  <c r="AU74" i="46" s="1"/>
  <c r="AU109" i="1"/>
  <c r="AU96" i="33"/>
  <c r="AU104" i="33" s="1"/>
  <c r="AT139" i="44"/>
  <c r="AT73" i="44"/>
  <c r="AU74" i="44" s="1"/>
  <c r="AT49" i="56"/>
  <c r="AU46" i="56"/>
  <c r="AT60" i="56"/>
  <c r="AT133" i="33" s="1"/>
  <c r="AT59" i="56"/>
  <c r="AT73" i="40"/>
  <c r="AU74" i="40" s="1"/>
  <c r="AT139" i="40"/>
  <c r="AT139" i="47"/>
  <c r="AT73" i="47"/>
  <c r="AU74" i="47" s="1"/>
  <c r="AT73" i="42"/>
  <c r="AU74" i="42" s="1"/>
  <c r="AT139" i="42"/>
  <c r="AT139" i="41"/>
  <c r="AT73" i="41"/>
  <c r="AU74" i="41" s="1"/>
  <c r="AT139" i="49"/>
  <c r="AT73" i="49"/>
  <c r="AU74" i="49" s="1"/>
  <c r="AT139" i="48"/>
  <c r="AT73" i="48"/>
  <c r="AU74" i="48" s="1"/>
  <c r="AT139" i="43"/>
  <c r="AT73" i="43"/>
  <c r="AU74" i="43" s="1"/>
  <c r="AT73" i="32"/>
  <c r="AU74" i="32" s="1"/>
  <c r="AT139" i="32"/>
  <c r="AT68" i="1"/>
  <c r="AT43" i="33"/>
  <c r="AT84" i="40" l="1"/>
  <c r="AT87" i="40" s="1"/>
  <c r="AT84" i="45"/>
  <c r="AT88" i="45" s="1"/>
  <c r="AT84" i="32"/>
  <c r="AT88" i="32" s="1"/>
  <c r="AT84" i="42"/>
  <c r="AT87" i="42" s="1"/>
  <c r="AT84" i="46"/>
  <c r="AT87" i="46" s="1"/>
  <c r="AT84" i="43"/>
  <c r="AT87" i="43" s="1"/>
  <c r="AT84" i="49"/>
  <c r="AT88" i="49" s="1"/>
  <c r="AT38" i="33"/>
  <c r="AT40" i="33"/>
  <c r="AT42" i="33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 i="1"/>
  <c r="AU74" i="1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 i="44"/>
  <c r="DL55" i="57" s="1"/>
  <c r="AT47" i="59" l="1"/>
  <c r="AV53" i="62"/>
  <c r="AT88" i="40"/>
  <c r="AT132" i="40" s="1"/>
  <c r="AT133" i="40" s="1"/>
  <c r="AT134" i="40" s="1"/>
  <c r="AS79" i="40" s="1"/>
  <c r="AT148" i="40" s="1"/>
  <c r="AT87" i="45"/>
  <c r="AT88" i="43"/>
  <c r="AS129" i="43" s="1"/>
  <c r="AS131" i="43" s="1"/>
  <c r="AS140" i="43" s="1"/>
  <c r="AT87" i="32"/>
  <c r="AT88" i="42"/>
  <c r="AS129" i="42" s="1"/>
  <c r="AS131" i="42" s="1"/>
  <c r="AS140" i="42" s="1"/>
  <c r="AT87" i="49"/>
  <c r="AT88" i="46"/>
  <c r="AS129" i="46" s="1"/>
  <c r="AS131" i="46" s="1"/>
  <c r="AS140" i="46" s="1"/>
  <c r="AU78" i="44"/>
  <c r="AU77" i="44"/>
  <c r="AU128" i="44"/>
  <c r="AU112" i="44"/>
  <c r="AU77" i="47"/>
  <c r="AU78" i="47"/>
  <c r="AU128" i="47"/>
  <c r="AU112" i="47"/>
  <c r="AU78" i="41"/>
  <c r="AU112" i="41"/>
  <c r="AU77" i="41"/>
  <c r="AU128" i="41"/>
  <c r="AT88" i="41"/>
  <c r="AT87" i="41"/>
  <c r="AU78" i="45"/>
  <c r="AU112" i="45"/>
  <c r="AU128" i="45"/>
  <c r="AU77" i="45"/>
  <c r="AU77" i="32"/>
  <c r="AU128" i="32"/>
  <c r="AU78" i="32"/>
  <c r="AU112" i="32"/>
  <c r="AS129" i="32"/>
  <c r="AS131" i="32" s="1"/>
  <c r="AS140" i="32" s="1"/>
  <c r="AT132" i="32"/>
  <c r="AT133" i="32" s="1"/>
  <c r="AT134" i="32" s="1"/>
  <c r="AS79" i="32" s="1"/>
  <c r="AT148" i="32" s="1"/>
  <c r="AT90" i="32"/>
  <c r="AT205" i="51"/>
  <c r="AT221" i="51" s="1"/>
  <c r="AT130" i="32"/>
  <c r="AT84" i="1"/>
  <c r="AU78" i="40"/>
  <c r="AU77" i="40"/>
  <c r="AU112" i="40"/>
  <c r="AU128" i="40"/>
  <c r="AU77" i="42"/>
  <c r="AU112" i="42"/>
  <c r="AU78" i="42"/>
  <c r="AU128" i="42"/>
  <c r="AT90" i="49"/>
  <c r="AT130" i="49"/>
  <c r="AS129" i="49"/>
  <c r="AS131" i="49" s="1"/>
  <c r="AS140" i="49" s="1"/>
  <c r="AT215" i="51"/>
  <c r="AT231" i="51" s="1"/>
  <c r="AT132" i="49"/>
  <c r="AT133" i="49" s="1"/>
  <c r="AT134" i="49" s="1"/>
  <c r="AS79" i="49" s="1"/>
  <c r="AT148" i="49" s="1"/>
  <c r="AU78" i="48"/>
  <c r="AU128" i="48"/>
  <c r="AU77" i="48"/>
  <c r="AU112" i="48"/>
  <c r="AU85" i="1"/>
  <c r="AU49" i="33" s="1"/>
  <c r="AU51" i="59" s="1"/>
  <c r="AU61" i="1"/>
  <c r="DL49" i="57" s="1"/>
  <c r="DL61" i="57" s="1"/>
  <c r="AU276" i="51"/>
  <c r="AU288" i="51" s="1"/>
  <c r="AU290" i="51" s="1"/>
  <c r="AT88" i="44"/>
  <c r="AT87" i="44"/>
  <c r="AT88" i="47"/>
  <c r="AT87" i="47"/>
  <c r="AT87" i="48"/>
  <c r="AT88" i="48"/>
  <c r="AT211" i="51"/>
  <c r="AT227" i="51" s="1"/>
  <c r="AT90" i="45"/>
  <c r="AS129" i="45"/>
  <c r="AS131" i="45" s="1"/>
  <c r="AS140" i="45" s="1"/>
  <c r="AT132" i="45"/>
  <c r="AT133" i="45" s="1"/>
  <c r="AT134" i="45" s="1"/>
  <c r="AS79" i="45" s="1"/>
  <c r="AT148" i="45" s="1"/>
  <c r="AT130" i="45"/>
  <c r="AU77" i="46"/>
  <c r="AU112" i="46"/>
  <c r="AU78" i="46"/>
  <c r="AU128" i="46"/>
  <c r="AT134" i="33"/>
  <c r="AT76" i="59" s="1"/>
  <c r="AT62" i="56"/>
  <c r="AT135" i="33" s="1"/>
  <c r="AU78" i="49"/>
  <c r="AU128" i="49"/>
  <c r="AU112" i="49"/>
  <c r="AU77" i="49"/>
  <c r="AU112" i="43"/>
  <c r="AU128" i="43"/>
  <c r="AU78" i="43"/>
  <c r="AU77" i="43"/>
  <c r="AU299" i="51" l="1"/>
  <c r="AT209" i="51"/>
  <c r="AT225" i="51" s="1"/>
  <c r="AT130" i="40"/>
  <c r="AS129" i="40"/>
  <c r="AS131" i="40" s="1"/>
  <c r="AS140" i="40" s="1"/>
  <c r="AT90" i="40"/>
  <c r="AT91" i="40" s="1"/>
  <c r="AT130" i="43"/>
  <c r="AT90" i="43"/>
  <c r="AT93" i="43" s="1"/>
  <c r="AT94" i="43" s="1"/>
  <c r="AV42" i="62" s="1"/>
  <c r="AT132" i="43"/>
  <c r="AT133" i="43" s="1"/>
  <c r="AT134" i="43" s="1"/>
  <c r="AS79" i="43" s="1"/>
  <c r="AT148" i="43" s="1"/>
  <c r="AT208" i="51"/>
  <c r="AT224" i="51" s="1"/>
  <c r="AT90" i="42"/>
  <c r="AT91" i="42" s="1"/>
  <c r="AT90" i="46"/>
  <c r="AT91" i="46" s="1"/>
  <c r="AT207" i="51"/>
  <c r="AT223" i="51" s="1"/>
  <c r="AT130" i="42"/>
  <c r="AT132" i="42"/>
  <c r="AT133" i="42" s="1"/>
  <c r="AT134" i="42" s="1"/>
  <c r="AS79" i="42" s="1"/>
  <c r="AT148" i="42" s="1"/>
  <c r="AT130" i="46"/>
  <c r="AU292" i="51"/>
  <c r="AT132" i="46"/>
  <c r="AT133" i="46" s="1"/>
  <c r="AT134" i="46" s="1"/>
  <c r="AS79" i="46" s="1"/>
  <c r="AT148" i="46" s="1"/>
  <c r="AU297" i="51"/>
  <c r="AU293" i="51"/>
  <c r="AT212" i="51"/>
  <c r="AT228" i="51" s="1"/>
  <c r="AU119" i="43"/>
  <c r="AU114" i="43"/>
  <c r="AU103" i="43" s="1"/>
  <c r="AW12" i="62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i="45" s="1"/>
  <c r="AV45" i="62" s="1"/>
  <c r="AT91" i="45"/>
  <c r="AS129" i="48"/>
  <c r="AS131" i="48" s="1"/>
  <c r="AS140" i="48" s="1"/>
  <c r="AT130" i="48"/>
  <c r="AT90" i="48"/>
  <c r="AT214" i="51"/>
  <c r="AT230" i="51" s="1"/>
  <c r="AT132" i="48"/>
  <c r="AT133" i="48" s="1"/>
  <c r="AT134" i="48" s="1"/>
  <c r="AS79" i="48" s="1"/>
  <c r="AT148" i="48" s="1"/>
  <c r="AU119" i="40"/>
  <c r="AU114" i="40"/>
  <c r="AU103" i="40" s="1"/>
  <c r="AW13" i="62" s="1"/>
  <c r="AT87" i="1"/>
  <c r="AT51" i="33" s="1"/>
  <c r="AT52" i="59" s="1"/>
  <c r="AT88" i="1"/>
  <c r="AT48" i="33"/>
  <c r="AT91" i="32"/>
  <c r="AT93" i="32"/>
  <c r="AT94" i="32" s="1"/>
  <c r="AV39" i="62" s="1"/>
  <c r="AU119" i="32"/>
  <c r="AU114" i="32"/>
  <c r="AU103" i="32" s="1"/>
  <c r="AW9" i="62" s="1"/>
  <c r="AT130" i="41"/>
  <c r="AT90" i="41"/>
  <c r="AT206" i="51"/>
  <c r="AT222" i="51" s="1"/>
  <c r="AS129" i="41"/>
  <c r="AS131" i="41" s="1"/>
  <c r="AS140" i="41" s="1"/>
  <c r="AT132" i="41"/>
  <c r="AT133" i="41" s="1"/>
  <c r="AT134" i="41" s="1"/>
  <c r="AS79" i="41" s="1"/>
  <c r="AT148" i="41" s="1"/>
  <c r="AU114" i="44"/>
  <c r="AU103" i="44" s="1"/>
  <c r="AW14" i="62" s="1"/>
  <c r="AU119" i="44"/>
  <c r="AU291" i="51"/>
  <c r="AU301" i="51"/>
  <c r="AU295" i="51"/>
  <c r="AU119" i="49"/>
  <c r="AU114" i="49"/>
  <c r="AU103" i="49" s="1"/>
  <c r="AW19" i="62" s="1"/>
  <c r="AU119" i="46"/>
  <c r="AU114" i="46"/>
  <c r="AU103" i="46" s="1"/>
  <c r="AW16" i="62" s="1"/>
  <c r="AT132" i="47"/>
  <c r="AT133" i="47" s="1"/>
  <c r="AT134" i="47" s="1"/>
  <c r="AS79" i="47" s="1"/>
  <c r="AT148" i="47" s="1"/>
  <c r="AT90" i="47"/>
  <c r="AS129" i="47"/>
  <c r="AS131" i="47" s="1"/>
  <c r="AS140" i="47" s="1"/>
  <c r="AT213" i="51"/>
  <c r="AT229" i="51" s="1"/>
  <c r="AT130" i="47"/>
  <c r="AT130" i="44"/>
  <c r="AS129" i="44"/>
  <c r="AS131" i="44" s="1"/>
  <c r="AS140" i="44" s="1"/>
  <c r="AT132" i="44"/>
  <c r="AT133" i="44" s="1"/>
  <c r="AT134" i="44" s="1"/>
  <c r="AS79" i="44" s="1"/>
  <c r="AT148" i="44" s="1"/>
  <c r="AT210" i="51"/>
  <c r="AT226" i="51" s="1"/>
  <c r="AT90" i="44"/>
  <c r="AU128" i="1"/>
  <c r="AU78" i="1"/>
  <c r="AU77" i="1"/>
  <c r="AU39" i="33"/>
  <c r="AW62" i="62" s="1"/>
  <c r="AU112" i="1"/>
  <c r="AU114" i="48"/>
  <c r="AU103" i="48" s="1"/>
  <c r="AW18" i="62" s="1"/>
  <c r="AU119" i="48"/>
  <c r="AT91" i="49"/>
  <c r="AT93" i="49"/>
  <c r="AT94" i="49" s="1"/>
  <c r="AV49" i="62" s="1"/>
  <c r="AU119" i="42"/>
  <c r="AU114" i="42"/>
  <c r="AU103" i="42" s="1"/>
  <c r="AW11" i="62" s="1"/>
  <c r="AU114" i="45"/>
  <c r="AU103" i="45" s="1"/>
  <c r="AW15" i="62" s="1"/>
  <c r="AU119" i="45"/>
  <c r="AU119" i="41"/>
  <c r="AU114" i="41"/>
  <c r="AU103" i="41" s="1"/>
  <c r="AW10" i="62" s="1"/>
  <c r="AU119" i="47"/>
  <c r="AU114" i="47"/>
  <c r="AU103" i="47" s="1"/>
  <c r="AW17" i="62" s="1"/>
  <c r="AU294" i="51"/>
  <c r="AU298" i="51"/>
  <c r="AU300" i="51"/>
  <c r="AU296" i="51"/>
  <c r="AT93" i="40" l="1"/>
  <c r="AT94" i="40" s="1"/>
  <c r="AV43" i="62" s="1"/>
  <c r="AT91" i="43"/>
  <c r="AT93" i="46"/>
  <c r="AT94" i="46" s="1"/>
  <c r="AV46" i="62" s="1"/>
  <c r="AT93" i="42"/>
  <c r="AT94" i="42" s="1"/>
  <c r="AV41" i="62" s="1"/>
  <c r="AU102" i="47"/>
  <c r="AU71" i="47" s="1"/>
  <c r="AU70" i="47" s="1"/>
  <c r="AU102" i="42"/>
  <c r="AU71" i="42" s="1"/>
  <c r="AU70" i="42" s="1"/>
  <c r="AU102" i="43"/>
  <c r="AU102" i="40"/>
  <c r="AU71" i="40" s="1"/>
  <c r="AU70" i="40" s="1"/>
  <c r="AU102" i="45"/>
  <c r="AU71" i="45" s="1"/>
  <c r="AU70" i="45" s="1"/>
  <c r="AU102" i="48"/>
  <c r="AU102" i="46"/>
  <c r="AU71" i="46" s="1"/>
  <c r="AU70" i="46" s="1"/>
  <c r="AU102" i="49"/>
  <c r="AU71" i="49" s="1"/>
  <c r="AU70" i="49" s="1"/>
  <c r="AU102" i="44"/>
  <c r="AU102" i="41"/>
  <c r="AU102" i="32"/>
  <c r="AU71" i="32" s="1"/>
  <c r="AU70" i="32" s="1"/>
  <c r="AU304" i="51"/>
  <c r="AU308" i="51" s="1"/>
  <c r="AU115" i="47"/>
  <c r="AU124" i="41"/>
  <c r="AU121" i="41"/>
  <c r="AU115" i="42"/>
  <c r="AU121" i="42"/>
  <c r="AU124" i="42"/>
  <c r="AU121" i="48"/>
  <c r="AU124" i="48"/>
  <c r="AU119" i="1"/>
  <c r="AU114" i="1"/>
  <c r="AU103" i="1" s="1"/>
  <c r="AW8" i="62" s="1"/>
  <c r="AT91" i="44"/>
  <c r="AT93" i="44"/>
  <c r="AT94" i="44" s="1"/>
  <c r="AV44" i="62" s="1"/>
  <c r="AT93" i="47"/>
  <c r="AT94" i="47" s="1"/>
  <c r="AV47" i="62" s="1"/>
  <c r="AT91" i="47"/>
  <c r="AU121" i="46"/>
  <c r="AU124" i="46"/>
  <c r="AT52" i="33"/>
  <c r="AT53" i="59" s="1"/>
  <c r="AT53" i="33"/>
  <c r="AT54" i="59" s="1"/>
  <c r="AT87" i="33"/>
  <c r="AT50" i="59"/>
  <c r="AT369" i="33"/>
  <c r="AT375" i="33" s="1"/>
  <c r="AT376" i="33" s="1"/>
  <c r="AT93" i="48"/>
  <c r="AT94" i="48" s="1"/>
  <c r="AV48" i="62" s="1"/>
  <c r="AT91" i="48"/>
  <c r="AU124" i="43"/>
  <c r="AU121" i="43"/>
  <c r="AU305" i="51"/>
  <c r="AU309" i="51" s="1"/>
  <c r="AU121" i="47"/>
  <c r="AU124" i="47"/>
  <c r="AU115" i="41"/>
  <c r="AU124" i="45"/>
  <c r="AU121" i="45"/>
  <c r="AU115" i="45"/>
  <c r="AU115" i="48"/>
  <c r="AU115" i="46"/>
  <c r="AU115" i="49"/>
  <c r="AU124" i="49"/>
  <c r="AU121" i="49"/>
  <c r="AU124" i="44"/>
  <c r="AU121" i="44"/>
  <c r="AU115" i="44"/>
  <c r="AT91" i="41"/>
  <c r="AT93" i="41"/>
  <c r="AT94" i="41" s="1"/>
  <c r="AV40" i="62" s="1"/>
  <c r="AU115" i="32"/>
  <c r="AU121" i="32"/>
  <c r="AU124" i="32"/>
  <c r="AT130" i="1"/>
  <c r="AT132" i="1"/>
  <c r="AT133" i="1" s="1"/>
  <c r="AT134" i="1" s="1"/>
  <c r="AT90" i="1"/>
  <c r="AT204" i="51"/>
  <c r="AT220" i="51" s="1"/>
  <c r="AS129" i="1"/>
  <c r="AU115" i="40"/>
  <c r="AU121" i="40"/>
  <c r="AU124" i="40"/>
  <c r="AU115" i="43"/>
  <c r="AU102" i="1" l="1"/>
  <c r="AU71" i="1" s="1"/>
  <c r="AU101" i="43"/>
  <c r="AU213" i="33" s="1"/>
  <c r="AU66" i="43"/>
  <c r="AU67" i="43" s="1"/>
  <c r="AU116" i="43"/>
  <c r="AU86" i="40"/>
  <c r="AU160" i="33"/>
  <c r="AU244" i="33" s="1"/>
  <c r="AS79" i="1"/>
  <c r="AT148" i="1" s="1"/>
  <c r="AT136" i="1"/>
  <c r="AU166" i="33"/>
  <c r="AU250" i="33" s="1"/>
  <c r="AU86" i="49"/>
  <c r="AU101" i="41"/>
  <c r="AU211" i="33" s="1"/>
  <c r="AU66" i="41"/>
  <c r="AU67" i="41" s="1"/>
  <c r="AU116" i="41"/>
  <c r="AU159" i="33"/>
  <c r="AU243" i="33" s="1"/>
  <c r="AU86" i="43"/>
  <c r="AU163" i="33"/>
  <c r="AU247" i="33" s="1"/>
  <c r="AU86" i="46"/>
  <c r="AU115" i="1"/>
  <c r="AU165" i="33"/>
  <c r="AU249" i="33" s="1"/>
  <c r="AU86" i="48"/>
  <c r="AU86" i="42"/>
  <c r="AU158" i="33"/>
  <c r="AU242" i="33" s="1"/>
  <c r="AU101" i="42"/>
  <c r="AU212" i="33" s="1"/>
  <c r="AU66" i="42"/>
  <c r="AU67" i="42" s="1"/>
  <c r="AU116" i="42"/>
  <c r="AU157" i="33"/>
  <c r="AU241" i="33" s="1"/>
  <c r="AU86" i="41"/>
  <c r="AU71" i="43"/>
  <c r="AU70" i="43" s="1"/>
  <c r="AU71" i="41"/>
  <c r="AU70" i="41" s="1"/>
  <c r="AU310" i="51"/>
  <c r="AU66" i="40"/>
  <c r="AU67" i="40" s="1"/>
  <c r="AU101" i="40"/>
  <c r="AU214" i="33" s="1"/>
  <c r="AU116" i="40"/>
  <c r="AS137" i="1"/>
  <c r="AS131" i="1"/>
  <c r="AS140" i="1" s="1"/>
  <c r="AT93" i="1"/>
  <c r="AT94" i="1" s="1"/>
  <c r="AV38" i="62" s="1"/>
  <c r="AV50" i="62" s="1"/>
  <c r="AT91" i="1"/>
  <c r="AU86" i="32"/>
  <c r="AU156" i="33"/>
  <c r="AU240" i="33" s="1"/>
  <c r="AU66" i="32"/>
  <c r="AU67" i="32" s="1"/>
  <c r="AU101" i="32"/>
  <c r="AU210" i="33" s="1"/>
  <c r="AU116" i="32"/>
  <c r="AU101" i="44"/>
  <c r="AU215" i="33" s="1"/>
  <c r="AU66" i="44"/>
  <c r="AU67" i="44" s="1"/>
  <c r="AU116" i="44"/>
  <c r="AU161" i="33"/>
  <c r="AU245" i="33" s="1"/>
  <c r="AU86" i="44"/>
  <c r="AU66" i="49"/>
  <c r="AU67" i="49" s="1"/>
  <c r="AU101" i="49"/>
  <c r="AU220" i="33" s="1"/>
  <c r="AU116" i="49"/>
  <c r="AU66" i="46"/>
  <c r="AU67" i="46" s="1"/>
  <c r="AU101" i="46"/>
  <c r="AU217" i="33" s="1"/>
  <c r="AU116" i="46"/>
  <c r="AU101" i="48"/>
  <c r="AU219" i="33" s="1"/>
  <c r="AU66" i="48"/>
  <c r="AU67" i="48" s="1"/>
  <c r="AU116" i="48"/>
  <c r="AU66" i="45"/>
  <c r="AU67" i="45" s="1"/>
  <c r="AU101" i="45"/>
  <c r="AU216" i="33" s="1"/>
  <c r="AU116" i="45"/>
  <c r="AU86" i="45"/>
  <c r="AU162" i="33"/>
  <c r="AU246" i="33" s="1"/>
  <c r="AU164" i="33"/>
  <c r="AU248" i="33" s="1"/>
  <c r="AU86" i="47"/>
  <c r="AU121" i="1"/>
  <c r="AU124" i="33" s="1"/>
  <c r="AU101" i="33" s="1"/>
  <c r="AU124" i="1"/>
  <c r="AU155" i="33" s="1"/>
  <c r="AU66" i="47"/>
  <c r="AU67" i="47" s="1"/>
  <c r="AU101" i="47"/>
  <c r="AU218" i="33" s="1"/>
  <c r="AU116" i="47"/>
  <c r="AU71" i="44"/>
  <c r="AU70" i="44" s="1"/>
  <c r="AU71" i="48"/>
  <c r="AU70" i="48" s="1"/>
  <c r="AU306" i="51"/>
  <c r="AU225" i="33" l="1"/>
  <c r="AU233" i="33"/>
  <c r="AU234" i="33"/>
  <c r="AU232" i="33"/>
  <c r="AU229" i="33"/>
  <c r="AU235" i="33"/>
  <c r="AU231" i="33"/>
  <c r="AU227" i="33"/>
  <c r="AU86" i="1"/>
  <c r="AU230" i="33"/>
  <c r="AU228" i="33"/>
  <c r="AU56" i="33"/>
  <c r="AU70" i="1"/>
  <c r="AU5" i="59" s="1"/>
  <c r="AU355" i="51"/>
  <c r="AU351" i="51"/>
  <c r="AU347" i="51"/>
  <c r="AU352" i="51"/>
  <c r="AU348" i="51"/>
  <c r="AU354" i="51"/>
  <c r="AU346" i="51"/>
  <c r="AU353" i="51"/>
  <c r="AU350" i="51"/>
  <c r="AU349" i="51"/>
  <c r="AU344" i="51"/>
  <c r="AU345" i="51"/>
  <c r="AU101" i="1"/>
  <c r="AU209" i="33" s="1"/>
  <c r="AU224" i="33" s="1"/>
  <c r="AU66" i="1"/>
  <c r="AU67" i="1" s="1"/>
  <c r="AU45" i="33" s="1"/>
  <c r="AU116" i="1"/>
  <c r="AU226" i="33"/>
  <c r="AU48" i="59" l="1"/>
  <c r="AU55" i="59"/>
  <c r="AU55" i="33"/>
  <c r="AV59" i="33"/>
  <c r="AU57" i="33"/>
  <c r="AU57" i="59" s="1"/>
  <c r="AU56" i="59"/>
  <c r="AU64" i="33"/>
  <c r="AU167" i="33"/>
  <c r="AU184" i="33"/>
  <c r="AU113" i="33" s="1"/>
  <c r="AU119" i="33" s="1"/>
  <c r="AU239" i="33"/>
  <c r="AU251" i="33" s="1"/>
  <c r="AU236" i="33"/>
  <c r="AV60" i="33" l="1"/>
  <c r="AW61" i="33"/>
  <c r="AU71" i="33"/>
  <c r="AU186" i="33"/>
  <c r="AU185" i="33"/>
  <c r="AU114" i="33" s="1"/>
  <c r="AU65" i="33"/>
  <c r="AV84" i="33" s="1"/>
  <c r="AU61" i="59"/>
  <c r="AU63" i="59" l="1"/>
  <c r="AU70" i="33"/>
  <c r="AW56" i="62" s="1"/>
  <c r="AV4" i="56"/>
  <c r="AV58" i="59"/>
  <c r="AV9" i="55"/>
  <c r="AV91" i="33"/>
  <c r="AW59" i="59"/>
  <c r="AX62" i="33"/>
  <c r="AX60" i="59" s="1"/>
  <c r="AV107" i="41" l="1"/>
  <c r="AV106" i="41" s="1"/>
  <c r="AV109" i="41" s="1"/>
  <c r="AV107" i="49"/>
  <c r="AV106" i="49" s="1"/>
  <c r="AV109" i="49" s="1"/>
  <c r="AV107" i="1"/>
  <c r="AV107" i="47"/>
  <c r="AV106" i="47" s="1"/>
  <c r="AV109" i="47" s="1"/>
  <c r="AV107" i="46"/>
  <c r="AV106" i="46" s="1"/>
  <c r="AV109" i="46" s="1"/>
  <c r="AV107" i="45"/>
  <c r="AV106" i="45" s="1"/>
  <c r="AV109" i="45" s="1"/>
  <c r="AV8" i="55"/>
  <c r="AV107" i="43"/>
  <c r="AV106" i="43" s="1"/>
  <c r="AV109" i="43" s="1"/>
  <c r="AV107" i="40"/>
  <c r="AV106" i="40" s="1"/>
  <c r="AV109" i="40" s="1"/>
  <c r="AV107" i="44"/>
  <c r="AV106" i="44" s="1"/>
  <c r="AV109" i="44" s="1"/>
  <c r="AV107" i="42"/>
  <c r="AV106" i="42" s="1"/>
  <c r="AV109" i="42" s="1"/>
  <c r="AV107" i="32"/>
  <c r="AV106" i="32" s="1"/>
  <c r="AV109" i="32" s="1"/>
  <c r="AV107" i="48"/>
  <c r="AV106" i="48" s="1"/>
  <c r="AV109" i="48" s="1"/>
  <c r="AU81" i="46"/>
  <c r="AU62" i="46" s="1"/>
  <c r="AU63" i="46" s="1"/>
  <c r="AW75" i="62" s="1"/>
  <c r="AU81" i="40"/>
  <c r="AU62" i="40" s="1"/>
  <c r="AU63" i="40" s="1"/>
  <c r="AW72" i="62" s="1"/>
  <c r="AU81" i="45"/>
  <c r="AU62" i="45" s="1"/>
  <c r="AU63" i="45" s="1"/>
  <c r="AW74" i="62" s="1"/>
  <c r="AU81" i="49"/>
  <c r="AU62" i="49" s="1"/>
  <c r="AU63" i="49" s="1"/>
  <c r="AW78" i="62" s="1"/>
  <c r="AU81" i="42"/>
  <c r="AU62" i="42" s="1"/>
  <c r="AU63" i="42" s="1"/>
  <c r="AW70" i="62" s="1"/>
  <c r="AU3" i="56"/>
  <c r="AU81" i="47"/>
  <c r="AU62" i="47" s="1"/>
  <c r="AU63" i="47" s="1"/>
  <c r="AW76" i="62" s="1"/>
  <c r="AU62" i="59"/>
  <c r="AU81" i="44"/>
  <c r="AU62" i="44" s="1"/>
  <c r="AU63" i="44" s="1"/>
  <c r="AW73" i="62" s="1"/>
  <c r="AU81" i="32"/>
  <c r="AU62" i="32" s="1"/>
  <c r="AU63" i="32" s="1"/>
  <c r="AW68" i="62" s="1"/>
  <c r="AU81" i="41"/>
  <c r="AU62" i="41" s="1"/>
  <c r="AU63" i="41" s="1"/>
  <c r="AW69" i="62" s="1"/>
  <c r="AU81" i="1"/>
  <c r="AU62" i="1" s="1"/>
  <c r="AU63" i="1" s="1"/>
  <c r="AW67" i="62" s="1"/>
  <c r="AU81" i="48"/>
  <c r="AU62" i="48" s="1"/>
  <c r="AU63" i="48" s="1"/>
  <c r="AW77" i="62" s="1"/>
  <c r="AU81" i="43"/>
  <c r="AU62" i="43" s="1"/>
  <c r="AU63" i="43" s="1"/>
  <c r="AW71" i="62" s="1"/>
  <c r="AV72" i="33"/>
  <c r="AW79" i="62" l="1"/>
  <c r="AU155" i="43"/>
  <c r="AU64" i="43"/>
  <c r="AU65" i="43" s="1"/>
  <c r="AU68" i="43" s="1"/>
  <c r="AU155" i="1"/>
  <c r="AU64" i="1"/>
  <c r="AU65" i="1" s="1"/>
  <c r="AU155" i="32"/>
  <c r="AU64" i="32"/>
  <c r="AU65" i="32" s="1"/>
  <c r="AU68" i="32" s="1"/>
  <c r="AU37" i="56"/>
  <c r="AU38" i="56" s="1"/>
  <c r="AU47" i="56"/>
  <c r="AU55" i="56"/>
  <c r="AU56" i="56" s="1"/>
  <c r="AU52" i="56" s="1"/>
  <c r="AU42" i="56"/>
  <c r="AU43" i="56" s="1"/>
  <c r="AV41" i="56" s="1"/>
  <c r="AU64" i="49"/>
  <c r="AU65" i="49" s="1"/>
  <c r="AU68" i="49" s="1"/>
  <c r="AU155" i="49"/>
  <c r="AU64" i="40"/>
  <c r="AU65" i="40" s="1"/>
  <c r="AU68" i="40" s="1"/>
  <c r="AU155" i="40"/>
  <c r="AV83" i="33"/>
  <c r="AV90" i="33"/>
  <c r="AV97" i="33"/>
  <c r="AV106" i="1"/>
  <c r="AV64" i="59"/>
  <c r="AU64" i="48"/>
  <c r="AU65" i="48" s="1"/>
  <c r="AU68" i="48" s="1"/>
  <c r="AU155" i="48"/>
  <c r="AU64" i="41"/>
  <c r="AU65" i="41" s="1"/>
  <c r="AU68" i="41" s="1"/>
  <c r="AU155" i="41"/>
  <c r="AU155" i="44"/>
  <c r="AU64" i="44"/>
  <c r="AU65" i="44" s="1"/>
  <c r="AU68" i="44" s="1"/>
  <c r="AU155" i="47"/>
  <c r="AU64" i="47"/>
  <c r="AU65" i="47" s="1"/>
  <c r="AU68" i="47" s="1"/>
  <c r="AU155" i="42"/>
  <c r="AU64" i="42"/>
  <c r="AU65" i="42" s="1"/>
  <c r="AU68" i="42" s="1"/>
  <c r="AU155" i="45"/>
  <c r="AU64" i="45"/>
  <c r="AU65" i="45" s="1"/>
  <c r="AU68" i="45" s="1"/>
  <c r="AU155" i="46"/>
  <c r="AU64" i="46"/>
  <c r="AU65" i="46" s="1"/>
  <c r="AU68" i="46" s="1"/>
  <c r="AU139" i="46" l="1"/>
  <c r="AU73" i="46"/>
  <c r="AV74" i="46" s="1"/>
  <c r="AU73" i="45"/>
  <c r="AV74" i="45" s="1"/>
  <c r="AU139" i="45"/>
  <c r="AU73" i="42"/>
  <c r="AV74" i="42" s="1"/>
  <c r="AU139" i="42"/>
  <c r="AU139" i="47"/>
  <c r="AU73" i="47"/>
  <c r="AV74" i="47" s="1"/>
  <c r="AU139" i="44"/>
  <c r="AU73" i="44"/>
  <c r="AV74" i="44" s="1"/>
  <c r="AU139" i="40"/>
  <c r="AU73" i="40"/>
  <c r="AV74" i="40" s="1"/>
  <c r="AU139" i="49"/>
  <c r="AU73" i="49"/>
  <c r="AV74" i="49" s="1"/>
  <c r="AU59" i="56"/>
  <c r="AU60" i="56"/>
  <c r="AU133" i="33" s="1"/>
  <c r="AU139" i="41"/>
  <c r="AU73" i="41"/>
  <c r="AV74" i="41" s="1"/>
  <c r="AU139" i="48"/>
  <c r="AU73" i="48"/>
  <c r="AV74" i="48" s="1"/>
  <c r="AV109" i="1"/>
  <c r="AV96" i="33"/>
  <c r="AV104" i="33" s="1"/>
  <c r="AU49" i="56"/>
  <c r="AV46" i="56"/>
  <c r="AU139" i="32"/>
  <c r="AU73" i="32"/>
  <c r="AV74" i="32" s="1"/>
  <c r="AU68" i="1"/>
  <c r="AU43" i="33"/>
  <c r="AU139" i="43"/>
  <c r="AU73" i="43"/>
  <c r="AV74" i="43" s="1"/>
  <c r="AU84" i="42" l="1"/>
  <c r="AU88" i="42" s="1"/>
  <c r="AU84" i="45"/>
  <c r="AU88" i="45" s="1"/>
  <c r="AU84" i="40"/>
  <c r="AU88" i="40" s="1"/>
  <c r="AU84" i="41"/>
  <c r="AU88" i="41" s="1"/>
  <c r="AU84" i="47"/>
  <c r="AU88" i="47" s="1"/>
  <c r="AU84" i="32"/>
  <c r="AU87" i="32" s="1"/>
  <c r="AV61" i="43"/>
  <c r="DM53" i="57" s="1"/>
  <c r="AV85" i="43"/>
  <c r="AV280" i="51"/>
  <c r="AU73" i="1"/>
  <c r="AV74" i="1" s="1"/>
  <c r="AU46" i="33"/>
  <c r="AU49" i="59" s="1"/>
  <c r="AU139" i="1"/>
  <c r="AV61" i="32"/>
  <c r="DM50" i="57" s="1"/>
  <c r="AV85" i="32"/>
  <c r="AV277" i="51"/>
  <c r="AV278" i="51"/>
  <c r="AV85" i="41"/>
  <c r="AV61" i="4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 i="33"/>
  <c r="AU40" i="33"/>
  <c r="AU44" i="33"/>
  <c r="AU48" i="56"/>
  <c r="AV286" i="51"/>
  <c r="AV85" i="48"/>
  <c r="AV61" i="48"/>
  <c r="DM59" i="57" s="1"/>
  <c r="AU61" i="56"/>
  <c r="AU132" i="33"/>
  <c r="AU75" i="59" s="1"/>
  <c r="AV287" i="51"/>
  <c r="AV85" i="49"/>
  <c r="AV61" i="49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47" i="59" l="1"/>
  <c r="AW53" i="62"/>
  <c r="AU87" i="42"/>
  <c r="AU87" i="45"/>
  <c r="AU87" i="41"/>
  <c r="AU88" i="32"/>
  <c r="AU205" i="51" s="1"/>
  <c r="AU221" i="51" s="1"/>
  <c r="AU87" i="47"/>
  <c r="AU87" i="40"/>
  <c r="AU84" i="1"/>
  <c r="AU87" i="1" s="1"/>
  <c r="AV77" i="45"/>
  <c r="AV78" i="45"/>
  <c r="AV128" i="45"/>
  <c r="AV112" i="45"/>
  <c r="AV78" i="44"/>
  <c r="AV77" i="44"/>
  <c r="AV128" i="44"/>
  <c r="AV112" i="44"/>
  <c r="AU130" i="41"/>
  <c r="AT129" i="41"/>
  <c r="AT131" i="41" s="1"/>
  <c r="AT140" i="41" s="1"/>
  <c r="AU90" i="41"/>
  <c r="AU206" i="51"/>
  <c r="AU222" i="51" s="1"/>
  <c r="AU132" i="41"/>
  <c r="AU133" i="41" s="1"/>
  <c r="AU134" i="41" s="1"/>
  <c r="AT79" i="41" s="1"/>
  <c r="AU148" i="41" s="1"/>
  <c r="AV78" i="48"/>
  <c r="AV77" i="48"/>
  <c r="AV112" i="48"/>
  <c r="AV128" i="48"/>
  <c r="AU87" i="44"/>
  <c r="AU88" i="44"/>
  <c r="AU88" i="48"/>
  <c r="AU87" i="48"/>
  <c r="AU88" i="43"/>
  <c r="AU87" i="43"/>
  <c r="AT129" i="42"/>
  <c r="AT131" i="42" s="1"/>
  <c r="AT140" i="42" s="1"/>
  <c r="AU132" i="42"/>
  <c r="AU133" i="42" s="1"/>
  <c r="AU134" i="42" s="1"/>
  <c r="AT79" i="42" s="1"/>
  <c r="AU148" i="42" s="1"/>
  <c r="AU90" i="42"/>
  <c r="AU130" i="42"/>
  <c r="AU207" i="51"/>
  <c r="AU223" i="51" s="1"/>
  <c r="AV128" i="47"/>
  <c r="AV78" i="47"/>
  <c r="AV77" i="47"/>
  <c r="AV112" i="47"/>
  <c r="AV112" i="40"/>
  <c r="AV128" i="40"/>
  <c r="AV77" i="40"/>
  <c r="AV78" i="40"/>
  <c r="AV112" i="41"/>
  <c r="AV78" i="41"/>
  <c r="AV128" i="41"/>
  <c r="AV77" i="41"/>
  <c r="AV77" i="43"/>
  <c r="AV128" i="43"/>
  <c r="AV78" i="43"/>
  <c r="AV112" i="43"/>
  <c r="AV77" i="46"/>
  <c r="AV112" i="46"/>
  <c r="AV78" i="46"/>
  <c r="AV128" i="46"/>
  <c r="AU90" i="45"/>
  <c r="AU130" i="45"/>
  <c r="AT129" i="45"/>
  <c r="AT131" i="45" s="1"/>
  <c r="AT140" i="45" s="1"/>
  <c r="AU211" i="51"/>
  <c r="AU227" i="51" s="1"/>
  <c r="AU132" i="45"/>
  <c r="AU133" i="45" s="1"/>
  <c r="AU134" i="45" s="1"/>
  <c r="AT79" i="45" s="1"/>
  <c r="AU148" i="45" s="1"/>
  <c r="AU213" i="51"/>
  <c r="AU229" i="51" s="1"/>
  <c r="AU90" i="47"/>
  <c r="AU130" i="47"/>
  <c r="AU132" i="47"/>
  <c r="AU133" i="47" s="1"/>
  <c r="AU134" i="47" s="1"/>
  <c r="AT79" i="47" s="1"/>
  <c r="AU148" i="47" s="1"/>
  <c r="AT129" i="47"/>
  <c r="AT131" i="47" s="1"/>
  <c r="AT140" i="47" s="1"/>
  <c r="AU130" i="40"/>
  <c r="AT129" i="40"/>
  <c r="AT131" i="40" s="1"/>
  <c r="AT140" i="40" s="1"/>
  <c r="AU90" i="40"/>
  <c r="AU209" i="51"/>
  <c r="AU225" i="51" s="1"/>
  <c r="AU132" i="40"/>
  <c r="AU133" i="40" s="1"/>
  <c r="AU134" i="40" s="1"/>
  <c r="AT79" i="40" s="1"/>
  <c r="AU148" i="40" s="1"/>
  <c r="AV112" i="49"/>
  <c r="AV78" i="49"/>
  <c r="AV128" i="49"/>
  <c r="AV77" i="49"/>
  <c r="AU134" i="33"/>
  <c r="AU76" i="59" s="1"/>
  <c r="AU62" i="56"/>
  <c r="AU135" i="33" s="1"/>
  <c r="AU88" i="46"/>
  <c r="AU87" i="46"/>
  <c r="AU87" i="49"/>
  <c r="AU88" i="49"/>
  <c r="AV128" i="42"/>
  <c r="AV112" i="42"/>
  <c r="AV77" i="42"/>
  <c r="AV78" i="42"/>
  <c r="AV128" i="32"/>
  <c r="AV112" i="32"/>
  <c r="AV77" i="32"/>
  <c r="AV78" i="32"/>
  <c r="AV276" i="51"/>
  <c r="AV288" i="51" s="1"/>
  <c r="AV290" i="51" s="1"/>
  <c r="AV85" i="1"/>
  <c r="AV49" i="33" s="1"/>
  <c r="AV51" i="59" s="1"/>
  <c r="AV61" i="1"/>
  <c r="DM49" i="57" s="1"/>
  <c r="DM61" i="57" s="1"/>
  <c r="AU88" i="1" l="1"/>
  <c r="AU204" i="51" s="1"/>
  <c r="AU220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1" i="32" s="1"/>
  <c r="AU48" i="33"/>
  <c r="AU87" i="33" s="1"/>
  <c r="AV301" i="51"/>
  <c r="AV295" i="51"/>
  <c r="AV297" i="51"/>
  <c r="AV112" i="1"/>
  <c r="AV78" i="1"/>
  <c r="AV128" i="1"/>
  <c r="AV39" i="33"/>
  <c r="AX62" i="62" s="1"/>
  <c r="AV77" i="1"/>
  <c r="AV119" i="32"/>
  <c r="AV114" i="32"/>
  <c r="AV103" i="32" s="1"/>
  <c r="AX9" i="62" s="1"/>
  <c r="AU90" i="46"/>
  <c r="AU130" i="46"/>
  <c r="AU132" i="46"/>
  <c r="AU133" i="46" s="1"/>
  <c r="AU134" i="46" s="1"/>
  <c r="AT79" i="46" s="1"/>
  <c r="AU148" i="46" s="1"/>
  <c r="AT129" i="46"/>
  <c r="AT131" i="46" s="1"/>
  <c r="AT140" i="46" s="1"/>
  <c r="AU212" i="51"/>
  <c r="AU228" i="51" s="1"/>
  <c r="AU93" i="40"/>
  <c r="AU94" i="40" s="1"/>
  <c r="AW43" i="62" s="1"/>
  <c r="AU91" i="40"/>
  <c r="AU93" i="47"/>
  <c r="AU94" i="47" s="1"/>
  <c r="AW47" i="62" s="1"/>
  <c r="AU91" i="47"/>
  <c r="AU93" i="45"/>
  <c r="AU94" i="45" s="1"/>
  <c r="AW45" i="62" s="1"/>
  <c r="AU91" i="45"/>
  <c r="AV119" i="46"/>
  <c r="AV114" i="46"/>
  <c r="AV103" i="46" s="1"/>
  <c r="AX16" i="62" s="1"/>
  <c r="AV119" i="41"/>
  <c r="AV114" i="41"/>
  <c r="AV103" i="41" s="1"/>
  <c r="AX10" i="62" s="1"/>
  <c r="AT129" i="44"/>
  <c r="AT131" i="44" s="1"/>
  <c r="AT140" i="44" s="1"/>
  <c r="AU90" i="44"/>
  <c r="AU210" i="51"/>
  <c r="AU226" i="51" s="1"/>
  <c r="AU130" i="44"/>
  <c r="AU132" i="44"/>
  <c r="AU133" i="44" s="1"/>
  <c r="AU134" i="44" s="1"/>
  <c r="AT79" i="44" s="1"/>
  <c r="AU148" i="44" s="1"/>
  <c r="AU91" i="41"/>
  <c r="AU93" i="41"/>
  <c r="AU94" i="41" s="1"/>
  <c r="AW40" i="62" s="1"/>
  <c r="AV114" i="44"/>
  <c r="AV103" i="44" s="1"/>
  <c r="AX14" i="62" s="1"/>
  <c r="AV119" i="44"/>
  <c r="AV294" i="51"/>
  <c r="AV299" i="51"/>
  <c r="AU51" i="33"/>
  <c r="AU52" i="59" s="1"/>
  <c r="AV114" i="42"/>
  <c r="AV103" i="42" s="1"/>
  <c r="AX11" i="62" s="1"/>
  <c r="AV119" i="42"/>
  <c r="AU215" i="51"/>
  <c r="AU231" i="51" s="1"/>
  <c r="AT129" i="49"/>
  <c r="AT131" i="49" s="1"/>
  <c r="AT140" i="49" s="1"/>
  <c r="AU90" i="49"/>
  <c r="AU130" i="49"/>
  <c r="AU132" i="49"/>
  <c r="AU133" i="49" s="1"/>
  <c r="AU134" i="49" s="1"/>
  <c r="AT79" i="49" s="1"/>
  <c r="AU148" i="49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 i="49"/>
  <c r="AV103" i="49" s="1"/>
  <c r="AX19" i="62" s="1"/>
  <c r="AV119" i="43"/>
  <c r="AV114" i="43"/>
  <c r="AV103" i="43" s="1"/>
  <c r="AX12" i="62" s="1"/>
  <c r="AV114" i="40"/>
  <c r="AV103" i="40" s="1"/>
  <c r="AX13" i="62" s="1"/>
  <c r="AV119" i="40"/>
  <c r="AV119" i="47"/>
  <c r="AV114" i="47"/>
  <c r="AV103" i="47" s="1"/>
  <c r="AX17" i="62" s="1"/>
  <c r="AU93" i="42"/>
  <c r="AU94" i="42" s="1"/>
  <c r="AW41" i="62" s="1"/>
  <c r="AU91" i="42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132" i="48"/>
  <c r="AU133" i="48" s="1"/>
  <c r="AU134" i="48" s="1"/>
  <c r="AT79" i="48" s="1"/>
  <c r="AU148" i="48" s="1"/>
  <c r="AU90" i="48"/>
  <c r="AT129" i="48"/>
  <c r="AT131" i="48" s="1"/>
  <c r="AT140" i="48" s="1"/>
  <c r="AU130" i="48"/>
  <c r="AU214" i="51"/>
  <c r="AU230" i="51" s="1"/>
  <c r="AV114" i="48"/>
  <c r="AV103" i="48" s="1"/>
  <c r="AX18" i="62" s="1"/>
  <c r="AV119" i="48"/>
  <c r="AV114" i="45"/>
  <c r="AV103" i="45" s="1"/>
  <c r="AX15" i="62" s="1"/>
  <c r="AV119" i="45"/>
  <c r="AV291" i="51"/>
  <c r="AV293" i="51"/>
  <c r="AV296" i="51"/>
  <c r="AV298" i="51"/>
  <c r="AV292" i="51"/>
  <c r="AV300" i="51"/>
  <c r="AU93" i="32" l="1"/>
  <c r="AU94" i="32" s="1"/>
  <c r="AW39" i="62" s="1"/>
  <c r="AU132" i="1"/>
  <c r="AU133" i="1" s="1"/>
  <c r="AU134" i="1" s="1"/>
  <c r="AU136" i="1" s="1"/>
  <c r="AU130" i="1"/>
  <c r="AU90" i="1"/>
  <c r="AU91" i="1" s="1"/>
  <c r="AT129" i="1"/>
  <c r="AT137" i="1" s="1"/>
  <c r="AU52" i="33"/>
  <c r="AU53" i="59" s="1"/>
  <c r="AU369" i="33"/>
  <c r="AU375" i="33" s="1"/>
  <c r="AU376" i="33" s="1"/>
  <c r="AV102" i="47"/>
  <c r="AV71" i="47" s="1"/>
  <c r="AV70" i="47" s="1"/>
  <c r="AV102" i="42"/>
  <c r="AV102" i="45"/>
  <c r="AV71" i="45" s="1"/>
  <c r="AV70" i="45" s="1"/>
  <c r="AV102" i="48"/>
  <c r="AV102" i="40"/>
  <c r="AV71" i="40" s="1"/>
  <c r="AV70" i="40" s="1"/>
  <c r="AV102" i="43"/>
  <c r="AV102" i="49"/>
  <c r="AV102" i="44"/>
  <c r="AV102" i="46"/>
  <c r="AV71" i="46" s="1"/>
  <c r="AV70" i="46" s="1"/>
  <c r="AU50" i="59"/>
  <c r="AU53" i="33"/>
  <c r="AU54" i="59" s="1"/>
  <c r="AV102" i="32"/>
  <c r="AV71" i="32" s="1"/>
  <c r="AV70" i="32" s="1"/>
  <c r="AV102" i="41"/>
  <c r="AV71" i="41" s="1"/>
  <c r="AV70" i="41" s="1"/>
  <c r="AV305" i="51"/>
  <c r="AV309" i="51" s="1"/>
  <c r="AV121" i="48"/>
  <c r="AV124" i="48"/>
  <c r="AV115" i="48"/>
  <c r="AU93" i="48"/>
  <c r="AU94" i="48" s="1"/>
  <c r="AW48" i="62" s="1"/>
  <c r="AU91" i="48"/>
  <c r="AU91" i="43"/>
  <c r="AU93" i="43"/>
  <c r="AU94" i="43" s="1"/>
  <c r="AW42" i="62" s="1"/>
  <c r="AV115" i="40"/>
  <c r="AV124" i="43"/>
  <c r="AV121" i="43"/>
  <c r="AV124" i="49"/>
  <c r="AV121" i="49"/>
  <c r="AU91" i="49"/>
  <c r="AU93" i="49"/>
  <c r="AU94" i="49" s="1"/>
  <c r="AW49" i="62" s="1"/>
  <c r="AV121" i="42"/>
  <c r="AV124" i="42"/>
  <c r="AV121" i="44"/>
  <c r="AV124" i="44"/>
  <c r="AV115" i="41"/>
  <c r="AV115" i="46"/>
  <c r="AV121" i="46"/>
  <c r="AV124" i="46"/>
  <c r="AV115" i="32"/>
  <c r="AV121" i="32"/>
  <c r="AV124" i="32"/>
  <c r="AV304" i="51"/>
  <c r="AV121" i="45"/>
  <c r="AV124" i="45"/>
  <c r="AV115" i="45"/>
  <c r="AV115" i="47"/>
  <c r="AV124" i="47"/>
  <c r="AV121" i="47"/>
  <c r="AV121" i="40"/>
  <c r="AV124" i="40"/>
  <c r="AV115" i="43"/>
  <c r="AV115" i="49"/>
  <c r="AV115" i="42"/>
  <c r="AV115" i="44"/>
  <c r="AU91" i="44"/>
  <c r="AU93" i="44"/>
  <c r="AU94" i="44" s="1"/>
  <c r="AW44" i="62" s="1"/>
  <c r="AV121" i="41"/>
  <c r="AV124" i="41"/>
  <c r="AU91" i="46"/>
  <c r="AU93" i="46"/>
  <c r="AU94" i="46" s="1"/>
  <c r="AW46" i="62" s="1"/>
  <c r="AV119" i="1"/>
  <c r="AV114" i="1"/>
  <c r="AV103" i="1" s="1"/>
  <c r="AX8" i="62" s="1"/>
  <c r="AT79" i="1" l="1"/>
  <c r="AU148" i="1" s="1"/>
  <c r="AT131" i="1"/>
  <c r="AT140" i="1" s="1"/>
  <c r="AU93" i="1"/>
  <c r="AU94" i="1" s="1"/>
  <c r="AW38" i="62" s="1"/>
  <c r="AW50" i="62" s="1"/>
  <c r="AV102" i="1"/>
  <c r="AV71" i="1" s="1"/>
  <c r="AV115" i="1"/>
  <c r="AV124" i="1"/>
  <c r="AV155" i="33" s="1"/>
  <c r="AV121" i="1"/>
  <c r="AV124" i="33" s="1"/>
  <c r="AV101" i="33" s="1"/>
  <c r="AV86" i="41"/>
  <c r="AV157" i="33"/>
  <c r="AV241" i="33" s="1"/>
  <c r="AV101" i="44"/>
  <c r="AV215" i="33" s="1"/>
  <c r="AV66" i="44"/>
  <c r="AV67" i="44" s="1"/>
  <c r="AV116" i="44"/>
  <c r="AV66" i="42"/>
  <c r="AV67" i="42" s="1"/>
  <c r="AV101" i="42"/>
  <c r="AV212" i="33" s="1"/>
  <c r="AV116" i="42"/>
  <c r="AV66" i="49"/>
  <c r="AV67" i="49" s="1"/>
  <c r="AV101" i="49"/>
  <c r="AV220" i="33" s="1"/>
  <c r="AV116" i="49"/>
  <c r="AV101" i="43"/>
  <c r="AV213" i="33" s="1"/>
  <c r="AV66" i="43"/>
  <c r="AV67" i="43" s="1"/>
  <c r="AV116" i="43"/>
  <c r="AV86" i="40"/>
  <c r="AV160" i="33"/>
  <c r="AV244" i="33" s="1"/>
  <c r="AV66" i="47"/>
  <c r="AV67" i="47" s="1"/>
  <c r="AV101" i="47"/>
  <c r="AV218" i="33" s="1"/>
  <c r="AV116" i="47"/>
  <c r="AV66" i="45"/>
  <c r="AV67" i="45" s="1"/>
  <c r="AV101" i="45"/>
  <c r="AV216" i="33" s="1"/>
  <c r="AV116" i="45"/>
  <c r="AV162" i="33"/>
  <c r="AV246" i="33" s="1"/>
  <c r="AV86" i="45"/>
  <c r="AV66" i="46"/>
  <c r="AV67" i="46" s="1"/>
  <c r="AV101" i="46"/>
  <c r="AV217" i="33" s="1"/>
  <c r="AV116" i="46"/>
  <c r="AV101" i="41"/>
  <c r="AV211" i="33" s="1"/>
  <c r="AV66" i="41"/>
  <c r="AV67" i="41" s="1"/>
  <c r="AV116" i="41"/>
  <c r="AV86" i="49"/>
  <c r="AV166" i="33"/>
  <c r="AV250" i="33" s="1"/>
  <c r="AV66" i="40"/>
  <c r="AV67" i="40" s="1"/>
  <c r="AV101" i="40"/>
  <c r="AV214" i="33" s="1"/>
  <c r="AV116" i="40"/>
  <c r="AV66" i="48"/>
  <c r="AV67" i="48" s="1"/>
  <c r="AV101" i="48"/>
  <c r="AV219" i="33" s="1"/>
  <c r="AV116" i="48"/>
  <c r="AV165" i="33"/>
  <c r="AV249" i="33" s="1"/>
  <c r="AV86" i="48"/>
  <c r="AV71" i="44"/>
  <c r="AV70" i="44" s="1"/>
  <c r="AV71" i="42"/>
  <c r="AV70" i="42" s="1"/>
  <c r="AV71" i="49"/>
  <c r="AV70" i="49" s="1"/>
  <c r="AV86" i="47"/>
  <c r="AV164" i="33"/>
  <c r="AV248" i="33" s="1"/>
  <c r="AV308" i="51"/>
  <c r="AV310" i="51" s="1"/>
  <c r="AV306" i="51"/>
  <c r="AV156" i="33"/>
  <c r="AV240" i="33" s="1"/>
  <c r="AV86" i="32"/>
  <c r="AV101" i="32"/>
  <c r="AV210" i="33" s="1"/>
  <c r="AV66" i="32"/>
  <c r="AV67" i="32" s="1"/>
  <c r="AV116" i="32"/>
  <c r="AV163" i="33"/>
  <c r="AV247" i="33" s="1"/>
  <c r="AV86" i="46"/>
  <c r="AV86" i="44"/>
  <c r="AV161" i="33"/>
  <c r="AV245" i="33" s="1"/>
  <c r="AV86" i="42"/>
  <c r="AV158" i="33"/>
  <c r="AV242" i="33" s="1"/>
  <c r="AV159" i="33"/>
  <c r="AV243" i="33" s="1"/>
  <c r="AV86" i="43"/>
  <c r="AV71" i="43"/>
  <c r="AV70" i="43" s="1"/>
  <c r="AV71" i="48"/>
  <c r="AV70" i="48" s="1"/>
  <c r="AV226" i="33" l="1"/>
  <c r="AV229" i="33"/>
  <c r="AV225" i="33"/>
  <c r="AV86" i="1"/>
  <c r="AV232" i="33"/>
  <c r="AV233" i="33"/>
  <c r="AV228" i="33"/>
  <c r="AV235" i="33"/>
  <c r="AV345" i="51"/>
  <c r="AV353" i="51"/>
  <c r="AV350" i="51"/>
  <c r="AV352" i="51"/>
  <c r="AV351" i="51"/>
  <c r="AV349" i="51"/>
  <c r="AV354" i="51"/>
  <c r="AV344" i="51"/>
  <c r="AV346" i="51"/>
  <c r="AV347" i="51"/>
  <c r="AV355" i="51"/>
  <c r="AV348" i="51"/>
  <c r="AV56" i="33"/>
  <c r="AV70" i="1"/>
  <c r="AV5" i="59" s="1"/>
  <c r="AV101" i="1"/>
  <c r="AV209" i="33" s="1"/>
  <c r="AV224" i="33" s="1"/>
  <c r="AV66" i="1"/>
  <c r="AV67" i="1" s="1"/>
  <c r="AV45" i="33" s="1"/>
  <c r="AV116" i="1"/>
  <c r="AV234" i="33"/>
  <c r="AV231" i="33"/>
  <c r="AV227" i="33"/>
  <c r="AV230" i="33"/>
  <c r="AV56" i="59" l="1"/>
  <c r="AV57" i="33"/>
  <c r="AV57" i="59" s="1"/>
  <c r="AV64" i="33"/>
  <c r="AV184" i="33"/>
  <c r="AV113" i="33" s="1"/>
  <c r="AV119" i="33" s="1"/>
  <c r="AV239" i="33"/>
  <c r="AV251" i="33" s="1"/>
  <c r="AV167" i="33"/>
  <c r="AV236" i="33"/>
  <c r="AV48" i="59"/>
  <c r="AV55" i="33"/>
  <c r="AV55" i="59"/>
  <c r="AW59" i="33"/>
  <c r="AV65" i="33" l="1"/>
  <c r="AW84" i="33" s="1"/>
  <c r="AV61" i="59"/>
  <c r="AW60" i="33"/>
  <c r="AX61" i="33"/>
  <c r="AV71" i="33"/>
  <c r="AV185" i="33"/>
  <c r="AV114" i="33" s="1"/>
  <c r="AV186" i="33"/>
  <c r="AY62" i="33" l="1"/>
  <c r="AY60" i="59" s="1"/>
  <c r="AX59" i="59"/>
  <c r="AW91" i="33"/>
  <c r="AW9" i="55"/>
  <c r="AV63" i="59"/>
  <c r="AV70" i="33"/>
  <c r="AX56" i="62" s="1"/>
  <c r="AW4" i="56"/>
  <c r="AW58" i="59"/>
  <c r="AV81" i="41" l="1"/>
  <c r="AV62" i="41" s="1"/>
  <c r="AV63" i="41" s="1"/>
  <c r="AX69" i="62" s="1"/>
  <c r="AV81" i="40"/>
  <c r="AV62" i="40" s="1"/>
  <c r="AV63" i="40" s="1"/>
  <c r="AX72" i="62" s="1"/>
  <c r="AV81" i="47"/>
  <c r="AV62" i="47" s="1"/>
  <c r="AV63" i="47" s="1"/>
  <c r="AX76" i="62" s="1"/>
  <c r="AV62" i="59"/>
  <c r="AV81" i="1"/>
  <c r="AV62" i="1" s="1"/>
  <c r="AV63" i="1" s="1"/>
  <c r="AX67" i="62" s="1"/>
  <c r="AV81" i="45"/>
  <c r="AV62" i="45" s="1"/>
  <c r="AV63" i="45" s="1"/>
  <c r="AX74" i="62" s="1"/>
  <c r="AV81" i="44"/>
  <c r="AV62" i="44" s="1"/>
  <c r="AV63" i="44" s="1"/>
  <c r="AX73" i="62" s="1"/>
  <c r="AV3" i="56"/>
  <c r="AV81" i="48"/>
  <c r="AV62" i="48" s="1"/>
  <c r="AV63" i="48" s="1"/>
  <c r="AX77" i="62" s="1"/>
  <c r="AV81" i="43"/>
  <c r="AV62" i="43" s="1"/>
  <c r="AV63" i="43" s="1"/>
  <c r="AX71" i="62" s="1"/>
  <c r="AV81" i="42"/>
  <c r="AV62" i="42" s="1"/>
  <c r="AV63" i="42" s="1"/>
  <c r="AX70" i="62" s="1"/>
  <c r="AV81" i="32"/>
  <c r="AV62" i="32" s="1"/>
  <c r="AV63" i="32" s="1"/>
  <c r="AX68" i="62" s="1"/>
  <c r="AV81" i="49"/>
  <c r="AV62" i="49" s="1"/>
  <c r="AV63" i="49" s="1"/>
  <c r="AX78" i="62" s="1"/>
  <c r="AV81" i="46"/>
  <c r="AV62" i="46" s="1"/>
  <c r="AV63" i="46" s="1"/>
  <c r="AX75" i="62" s="1"/>
  <c r="AW72" i="33"/>
  <c r="AW107" i="49"/>
  <c r="AW106" i="49" s="1"/>
  <c r="AW109" i="49" s="1"/>
  <c r="AW8" i="55"/>
  <c r="AW107" i="32"/>
  <c r="AW106" i="32" s="1"/>
  <c r="AW109" i="32" s="1"/>
  <c r="AW107" i="1"/>
  <c r="AW107" i="44"/>
  <c r="AW106" i="44" s="1"/>
  <c r="AW109" i="44" s="1"/>
  <c r="AW107" i="47"/>
  <c r="AW106" i="47" s="1"/>
  <c r="AW109" i="47" s="1"/>
  <c r="AW107" i="43"/>
  <c r="AW106" i="43" s="1"/>
  <c r="AW109" i="43" s="1"/>
  <c r="AW107" i="40"/>
  <c r="AW106" i="40" s="1"/>
  <c r="AW109" i="40" s="1"/>
  <c r="AW107" i="48"/>
  <c r="AW106" i="48" s="1"/>
  <c r="AW109" i="48" s="1"/>
  <c r="AW107" i="45"/>
  <c r="AW106" i="45" s="1"/>
  <c r="AW109" i="45" s="1"/>
  <c r="AW107" i="41"/>
  <c r="AW106" i="41" s="1"/>
  <c r="AW109" i="41" s="1"/>
  <c r="AW107" i="42"/>
  <c r="AW106" i="42" s="1"/>
  <c r="AW109" i="42" s="1"/>
  <c r="AW107" i="46"/>
  <c r="AW106" i="46" s="1"/>
  <c r="AW109" i="46" s="1"/>
  <c r="AX79" i="62" l="1"/>
  <c r="AW97" i="33"/>
  <c r="AW106" i="1"/>
  <c r="AW90" i="33"/>
  <c r="AW83" i="33"/>
  <c r="AW64" i="59"/>
  <c r="AV64" i="49"/>
  <c r="AV65" i="49" s="1"/>
  <c r="AV68" i="49" s="1"/>
  <c r="AV155" i="49"/>
  <c r="AV155" i="42"/>
  <c r="AV64" i="42"/>
  <c r="AV65" i="42" s="1"/>
  <c r="AV68" i="42" s="1"/>
  <c r="AV155" i="48"/>
  <c r="AV64" i="48"/>
  <c r="AV65" i="48" s="1"/>
  <c r="AV68" i="48" s="1"/>
  <c r="AV64" i="44"/>
  <c r="AV65" i="44" s="1"/>
  <c r="AV68" i="44" s="1"/>
  <c r="AV155" i="44"/>
  <c r="AV64" i="1"/>
  <c r="AV65" i="1" s="1"/>
  <c r="AV155" i="1"/>
  <c r="AV155" i="47"/>
  <c r="AV64" i="47"/>
  <c r="AV65" i="47" s="1"/>
  <c r="AV68" i="47" s="1"/>
  <c r="AV155" i="41"/>
  <c r="AV64" i="41"/>
  <c r="AV65" i="41" s="1"/>
  <c r="AV68" i="41" s="1"/>
  <c r="AV64" i="46"/>
  <c r="AV65" i="46" s="1"/>
  <c r="AV68" i="46" s="1"/>
  <c r="AV155" i="46"/>
  <c r="AV64" i="32"/>
  <c r="AV65" i="32" s="1"/>
  <c r="AV68" i="32" s="1"/>
  <c r="AV155" i="32"/>
  <c r="AV155" i="43"/>
  <c r="AV64" i="43"/>
  <c r="AV65" i="43" s="1"/>
  <c r="AV68" i="43" s="1"/>
  <c r="AV55" i="56"/>
  <c r="AV56" i="56" s="1"/>
  <c r="AV52" i="56" s="1"/>
  <c r="AV37" i="56"/>
  <c r="AV38" i="56" s="1"/>
  <c r="AV47" i="56"/>
  <c r="AV42" i="56"/>
  <c r="AV43" i="56" s="1"/>
  <c r="AW41" i="56" s="1"/>
  <c r="AV155" i="45"/>
  <c r="AV64" i="45"/>
  <c r="AV65" i="45" s="1"/>
  <c r="AV68" i="45" s="1"/>
  <c r="AV155" i="40"/>
  <c r="AV64" i="40"/>
  <c r="AV65" i="40" s="1"/>
  <c r="AV68" i="40" s="1"/>
  <c r="AW46" i="56" l="1"/>
  <c r="AV49" i="56"/>
  <c r="AV139" i="32"/>
  <c r="AV73" i="32"/>
  <c r="AW74" i="32" s="1"/>
  <c r="AV139" i="46"/>
  <c r="AV73" i="46"/>
  <c r="AW74" i="46" s="1"/>
  <c r="AV43" i="33"/>
  <c r="AV68" i="1"/>
  <c r="AV139" i="44"/>
  <c r="AV73" i="44"/>
  <c r="AW74" i="44" s="1"/>
  <c r="AV73" i="49"/>
  <c r="AW74" i="49" s="1"/>
  <c r="AV139" i="49"/>
  <c r="AV73" i="40"/>
  <c r="AW74" i="40" s="1"/>
  <c r="AV139" i="40"/>
  <c r="AV73" i="45"/>
  <c r="AW74" i="45" s="1"/>
  <c r="AV139" i="45"/>
  <c r="AV59" i="56"/>
  <c r="AV60" i="56"/>
  <c r="AV133" i="33" s="1"/>
  <c r="AV139" i="43"/>
  <c r="AV73" i="43"/>
  <c r="AW74" i="43" s="1"/>
  <c r="AV139" i="41"/>
  <c r="AV73" i="41"/>
  <c r="AW74" i="41" s="1"/>
  <c r="AV139" i="47"/>
  <c r="AV73" i="47"/>
  <c r="AW74" i="47" s="1"/>
  <c r="AV73" i="48"/>
  <c r="AW74" i="48" s="1"/>
  <c r="AV139" i="48"/>
  <c r="AV73" i="42"/>
  <c r="AW74" i="42" s="1"/>
  <c r="AV139" i="42"/>
  <c r="AW96" i="33"/>
  <c r="AW104" i="33" s="1"/>
  <c r="AW109" i="1"/>
  <c r="AV84" i="45" l="1"/>
  <c r="AV87" i="45" s="1"/>
  <c r="AV84" i="49"/>
  <c r="AV87" i="49" s="1"/>
  <c r="AV84" i="48"/>
  <c r="AV88" i="48" s="1"/>
  <c r="AV84" i="40"/>
  <c r="AV87" i="40" s="1"/>
  <c r="AV84" i="42"/>
  <c r="AV87" i="42" s="1"/>
  <c r="AV84" i="43"/>
  <c r="AV88" i="43" s="1"/>
  <c r="AV84" i="44"/>
  <c r="AV87" i="44" s="1"/>
  <c r="AV84" i="46"/>
  <c r="AV87" i="46" s="1"/>
  <c r="AV84" i="32"/>
  <c r="AV88" i="32" s="1"/>
  <c r="AV84" i="47"/>
  <c r="AV88" i="47" s="1"/>
  <c r="AV84" i="41"/>
  <c r="AV88" i="41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 i="33"/>
  <c r="AV42" i="33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 i="47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i="1" s="1"/>
  <c r="AV139" i="1"/>
  <c r="AV46" i="33"/>
  <c r="AV49" i="59" s="1"/>
  <c r="AW85" i="32"/>
  <c r="AW277" i="51"/>
  <c r="AW61" i="32"/>
  <c r="DN50" i="57" s="1"/>
  <c r="AV48" i="56"/>
  <c r="AV47" i="59" l="1"/>
  <c r="AX53" i="62"/>
  <c r="AV88" i="40"/>
  <c r="AV132" i="40" s="1"/>
  <c r="AV133" i="40" s="1"/>
  <c r="AV134" i="40" s="1"/>
  <c r="AU79" i="40" s="1"/>
  <c r="AV148" i="40" s="1"/>
  <c r="AV88" i="45"/>
  <c r="AV130" i="45" s="1"/>
  <c r="AV88" i="49"/>
  <c r="AV130" i="49" s="1"/>
  <c r="AV87" i="48"/>
  <c r="AV87" i="41"/>
  <c r="AV88" i="42"/>
  <c r="AV90" i="42" s="1"/>
  <c r="AV87" i="43"/>
  <c r="AV87" i="32"/>
  <c r="AV88" i="44"/>
  <c r="AU129" i="44" s="1"/>
  <c r="AU131" i="44" s="1"/>
  <c r="AU140" i="44" s="1"/>
  <c r="AV88" i="46"/>
  <c r="AV212" i="51" s="1"/>
  <c r="AV228" i="51" s="1"/>
  <c r="AV87" i="47"/>
  <c r="AW85" i="1"/>
  <c r="AW49" i="33" s="1"/>
  <c r="AW51" i="59" s="1"/>
  <c r="AW276" i="51"/>
  <c r="AW288" i="51" s="1"/>
  <c r="AW290" i="51" s="1"/>
  <c r="AW61" i="1"/>
  <c r="DN49" i="57" s="1"/>
  <c r="DN61" i="57" s="1"/>
  <c r="AW77" i="44"/>
  <c r="AW78" i="44"/>
  <c r="AW112" i="44"/>
  <c r="AW128" i="44"/>
  <c r="AW128" i="49"/>
  <c r="AW77" i="49"/>
  <c r="AW78" i="49"/>
  <c r="AW112" i="49"/>
  <c r="AW112" i="43"/>
  <c r="AW77" i="43"/>
  <c r="AW78" i="43"/>
  <c r="AW128" i="43"/>
  <c r="AW78" i="48"/>
  <c r="AW128" i="48"/>
  <c r="AW112" i="48"/>
  <c r="AW77" i="48"/>
  <c r="AW112" i="46"/>
  <c r="AW78" i="46"/>
  <c r="AW77" i="46"/>
  <c r="AW128" i="46"/>
  <c r="AW112" i="40"/>
  <c r="AW128" i="40"/>
  <c r="AW77" i="40"/>
  <c r="AW78" i="40"/>
  <c r="AV134" i="33"/>
  <c r="AV76" i="59" s="1"/>
  <c r="AV62" i="56"/>
  <c r="AV135" i="33" s="1"/>
  <c r="AW78" i="42"/>
  <c r="AW77" i="42"/>
  <c r="AW112" i="42"/>
  <c r="AW128" i="42"/>
  <c r="AW112" i="32"/>
  <c r="AW128" i="32"/>
  <c r="AW78" i="32"/>
  <c r="AW77" i="32"/>
  <c r="AW112" i="45"/>
  <c r="AW77" i="45"/>
  <c r="AW128" i="45"/>
  <c r="AW78" i="45"/>
  <c r="AV90" i="41"/>
  <c r="AV13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W112" i="47"/>
  <c r="AW128" i="47"/>
  <c r="AW78" i="47"/>
  <c r="AW77" i="47"/>
  <c r="AV132" i="48"/>
  <c r="AV133" i="48" s="1"/>
  <c r="AV134" i="48" s="1"/>
  <c r="AU79" i="48" s="1"/>
  <c r="AV148" i="48" s="1"/>
  <c r="AU129" i="48"/>
  <c r="AU131" i="48" s="1"/>
  <c r="AU140" i="48" s="1"/>
  <c r="AV90" i="48"/>
  <c r="AV130" i="48"/>
  <c r="AV214" i="51"/>
  <c r="AV230" i="51" s="1"/>
  <c r="AU129" i="32"/>
  <c r="AU131" i="32" s="1"/>
  <c r="AU140" i="32" s="1"/>
  <c r="AV130" i="32"/>
  <c r="AV205" i="51"/>
  <c r="AV221" i="51" s="1"/>
  <c r="AV90" i="32"/>
  <c r="AV132" i="32"/>
  <c r="AV133" i="32" s="1"/>
  <c r="AV134" i="32" s="1"/>
  <c r="AU79" i="32" s="1"/>
  <c r="AV148" i="32" s="1"/>
  <c r="AV208" i="51"/>
  <c r="AV224" i="51" s="1"/>
  <c r="AV132" i="43"/>
  <c r="AV133" i="43" s="1"/>
  <c r="AV134" i="43" s="1"/>
  <c r="AU79" i="43" s="1"/>
  <c r="AV148" i="43" s="1"/>
  <c r="AV90" i="43"/>
  <c r="AU129" i="43"/>
  <c r="AU131" i="43" s="1"/>
  <c r="AU140" i="43" s="1"/>
  <c r="AV130" i="43"/>
  <c r="AW77" i="41"/>
  <c r="AW112" i="41"/>
  <c r="AW78" i="41"/>
  <c r="AW128" i="41"/>
  <c r="AV90" i="47"/>
  <c r="AU129" i="47"/>
  <c r="AU131" i="47" s="1"/>
  <c r="AU140" i="47" s="1"/>
  <c r="AV132" i="47"/>
  <c r="AV133" i="47" s="1"/>
  <c r="AV134" i="47" s="1"/>
  <c r="AU79" i="47" s="1"/>
  <c r="AV148" i="47" s="1"/>
  <c r="AV213" i="51"/>
  <c r="AV229" i="51" s="1"/>
  <c r="AV130" i="47"/>
  <c r="AV84" i="1"/>
  <c r="AV209" i="51" l="1"/>
  <c r="AV225" i="51" s="1"/>
  <c r="AU129" i="40"/>
  <c r="AU131" i="40" s="1"/>
  <c r="AU140" i="40" s="1"/>
  <c r="AV90" i="40"/>
  <c r="AV91" i="40" s="1"/>
  <c r="AV130" i="40"/>
  <c r="AV132" i="45"/>
  <c r="AV133" i="45" s="1"/>
  <c r="AV134" i="45" s="1"/>
  <c r="AU79" i="45" s="1"/>
  <c r="AV148" i="45" s="1"/>
  <c r="AU129" i="49"/>
  <c r="AU131" i="49" s="1"/>
  <c r="AU140" i="49" s="1"/>
  <c r="AV211" i="51"/>
  <c r="AV227" i="51" s="1"/>
  <c r="AU129" i="45"/>
  <c r="AU131" i="45" s="1"/>
  <c r="AU140" i="45" s="1"/>
  <c r="AV90" i="45"/>
  <c r="AV91" i="45" s="1"/>
  <c r="AV132" i="44"/>
  <c r="AV133" i="44" s="1"/>
  <c r="AV134" i="44" s="1"/>
  <c r="AU79" i="44" s="1"/>
  <c r="AV148" i="44" s="1"/>
  <c r="AV90" i="49"/>
  <c r="AV91" i="49" s="1"/>
  <c r="AV215" i="51"/>
  <c r="AV231" i="51" s="1"/>
  <c r="AV132" i="49"/>
  <c r="AV133" i="49" s="1"/>
  <c r="AV134" i="49" s="1"/>
  <c r="AU79" i="49" s="1"/>
  <c r="AV148" i="49" s="1"/>
  <c r="AV130" i="42"/>
  <c r="AV207" i="51"/>
  <c r="AV223" i="51" s="1"/>
  <c r="AV132" i="42"/>
  <c r="AV133" i="42" s="1"/>
  <c r="AV134" i="42" s="1"/>
  <c r="AU79" i="42" s="1"/>
  <c r="AV148" i="42" s="1"/>
  <c r="AU129" i="42"/>
  <c r="AU131" i="42" s="1"/>
  <c r="AU140" i="42" s="1"/>
  <c r="AW297" i="51"/>
  <c r="AV130" i="44"/>
  <c r="AW296" i="51"/>
  <c r="AW291" i="51"/>
  <c r="AV90" i="44"/>
  <c r="AV91" i="44" s="1"/>
  <c r="AW298" i="51"/>
  <c r="AW293" i="51"/>
  <c r="AV210" i="51"/>
  <c r="AV226" i="51" s="1"/>
  <c r="AV130" i="46"/>
  <c r="AW299" i="51"/>
  <c r="AW295" i="51"/>
  <c r="AV90" i="46"/>
  <c r="AV91" i="46" s="1"/>
  <c r="AV132" i="46"/>
  <c r="AV133" i="46" s="1"/>
  <c r="AV134" i="46" s="1"/>
  <c r="AU79" i="46" s="1"/>
  <c r="AV148" i="46" s="1"/>
  <c r="AU129" i="46"/>
  <c r="AU131" i="46" s="1"/>
  <c r="AU140" i="46" s="1"/>
  <c r="AW300" i="51"/>
  <c r="AW301" i="51"/>
  <c r="AW292" i="51"/>
  <c r="AW294" i="51"/>
  <c r="AV91" i="42"/>
  <c r="AV93" i="42"/>
  <c r="AV94" i="42" s="1"/>
  <c r="AX41" i="62" s="1"/>
  <c r="AV91" i="47"/>
  <c r="AV93" i="47"/>
  <c r="AV94" i="47" s="1"/>
  <c r="AX47" i="62" s="1"/>
  <c r="AW119" i="41"/>
  <c r="AW114" i="41"/>
  <c r="AW103" i="41" s="1"/>
  <c r="AY10" i="62" s="1"/>
  <c r="AV91" i="43"/>
  <c r="AV93" i="43"/>
  <c r="AV94" i="43" s="1"/>
  <c r="AX42" i="62" s="1"/>
  <c r="AV91" i="32"/>
  <c r="AV93" i="32"/>
  <c r="AV94" i="32" s="1"/>
  <c r="AX39" i="62" s="1"/>
  <c r="AV91" i="48"/>
  <c r="AV93" i="48"/>
  <c r="AV94" i="48" s="1"/>
  <c r="AX48" i="62" s="1"/>
  <c r="AV91" i="41"/>
  <c r="AV93" i="41"/>
  <c r="AV94" i="41" s="1"/>
  <c r="AX40" i="62" s="1"/>
  <c r="AW114" i="42"/>
  <c r="AW103" i="42" s="1"/>
  <c r="AY11" i="62" s="1"/>
  <c r="AW119" i="42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 i="49"/>
  <c r="AW103" i="49" s="1"/>
  <c r="AY19" i="62" s="1"/>
  <c r="AW119" i="44"/>
  <c r="AW114" i="44"/>
  <c r="AW103" i="44" s="1"/>
  <c r="AY14" i="62" s="1"/>
  <c r="AW78" i="1"/>
  <c r="AW112" i="1"/>
  <c r="AW128" i="1"/>
  <c r="AW77" i="1"/>
  <c r="AW39" i="33"/>
  <c r="AY62" i="62" s="1"/>
  <c r="AV87" i="1"/>
  <c r="AV51" i="33" s="1"/>
  <c r="AV52" i="59" s="1"/>
  <c r="AV88" i="1"/>
  <c r="AV48" i="33"/>
  <c r="AW119" i="47"/>
  <c r="AW114" i="47"/>
  <c r="AW103" i="47" s="1"/>
  <c r="AY17" i="62" s="1"/>
  <c r="AW114" i="45"/>
  <c r="AW103" i="45" s="1"/>
  <c r="AY15" i="62" s="1"/>
  <c r="AW119" i="45"/>
  <c r="AW119" i="32"/>
  <c r="AW114" i="32"/>
  <c r="AW103" i="32" s="1"/>
  <c r="AY9" i="62" s="1"/>
  <c r="AW114" i="40"/>
  <c r="AW103" i="40" s="1"/>
  <c r="AY13" i="62" s="1"/>
  <c r="AW119" i="40"/>
  <c r="AW114" i="46"/>
  <c r="AW103" i="46" s="1"/>
  <c r="AY16" i="62" s="1"/>
  <c r="AW119" i="46"/>
  <c r="AW114" i="48"/>
  <c r="AW103" i="48" s="1"/>
  <c r="AY18" i="62" s="1"/>
  <c r="AW119" i="48"/>
  <c r="AW119" i="43"/>
  <c r="AW114" i="43"/>
  <c r="AW103" i="43" s="1"/>
  <c r="AY12" i="62" s="1"/>
  <c r="AV93" i="40" l="1"/>
  <c r="AV94" i="40" s="1"/>
  <c r="AX43" i="62" s="1"/>
  <c r="AV93" i="45"/>
  <c r="AV94" i="45" s="1"/>
  <c r="AX45" i="62" s="1"/>
  <c r="AV93" i="49"/>
  <c r="AV94" i="49" s="1"/>
  <c r="AX49" i="62" s="1"/>
  <c r="AV93" i="44"/>
  <c r="AV94" i="44" s="1"/>
  <c r="AX44" i="62" s="1"/>
  <c r="AW102" i="44"/>
  <c r="AW71" i="44" s="1"/>
  <c r="AW70" i="44" s="1"/>
  <c r="AW102" i="42"/>
  <c r="AW102" i="49"/>
  <c r="AW71" i="49" s="1"/>
  <c r="AW70" i="49" s="1"/>
  <c r="AW102" i="43"/>
  <c r="AW71" i="43" s="1"/>
  <c r="AW70" i="43" s="1"/>
  <c r="AW102" i="47"/>
  <c r="AW305" i="51"/>
  <c r="AW309" i="51" s="1"/>
  <c r="AW102" i="48"/>
  <c r="AW102" i="46"/>
  <c r="AW102" i="40"/>
  <c r="AW71" i="40" s="1"/>
  <c r="AW70" i="40" s="1"/>
  <c r="AW102" i="45"/>
  <c r="AV93" i="46"/>
  <c r="AV94" i="46" s="1"/>
  <c r="AX46" i="62" s="1"/>
  <c r="AW102" i="32"/>
  <c r="AW102" i="41"/>
  <c r="AW304" i="51"/>
  <c r="AW308" i="51" s="1"/>
  <c r="AW124" i="43"/>
  <c r="AW121" i="43"/>
  <c r="AW124" i="48"/>
  <c r="AW121" i="48"/>
  <c r="AW121" i="46"/>
  <c r="AW124" i="46"/>
  <c r="AW115" i="46"/>
  <c r="AW121" i="32"/>
  <c r="AW124" i="32"/>
  <c r="AW124" i="47"/>
  <c r="AW121" i="47"/>
  <c r="AV204" i="51"/>
  <c r="AV220" i="51" s="1"/>
  <c r="AV130" i="1"/>
  <c r="AV132" i="1"/>
  <c r="AV133" i="1" s="1"/>
  <c r="AV134" i="1" s="1"/>
  <c r="AV90" i="1"/>
  <c r="AU129" i="1"/>
  <c r="AW114" i="1"/>
  <c r="AW103" i="1" s="1"/>
  <c r="AY8" i="62" s="1"/>
  <c r="AW119" i="1"/>
  <c r="AW115" i="44"/>
  <c r="AW121" i="44"/>
  <c r="AW124" i="44"/>
  <c r="AW115" i="49"/>
  <c r="AW121" i="42"/>
  <c r="AW124" i="42"/>
  <c r="AW124" i="41"/>
  <c r="AW121" i="41"/>
  <c r="AW115" i="43"/>
  <c r="AW115" i="48"/>
  <c r="AW124" i="40"/>
  <c r="AW121" i="40"/>
  <c r="AW115" i="40"/>
  <c r="AW115" i="32"/>
  <c r="AW124" i="45"/>
  <c r="AW121" i="45"/>
  <c r="AW115" i="45"/>
  <c r="AW115" i="47"/>
  <c r="AV87" i="33"/>
  <c r="AV50" i="59"/>
  <c r="AV53" i="33"/>
  <c r="AV54" i="59" s="1"/>
  <c r="AV52" i="33"/>
  <c r="AV53" i="59" s="1"/>
  <c r="AV369" i="33"/>
  <c r="AV375" i="33" s="1"/>
  <c r="AV376" i="33" s="1"/>
  <c r="AW121" i="49"/>
  <c r="AW124" i="49"/>
  <c r="AW115" i="42"/>
  <c r="AW115" i="41"/>
  <c r="AW310" i="51" l="1"/>
  <c r="AW349" i="51" s="1"/>
  <c r="AW102" i="1"/>
  <c r="AW306" i="51"/>
  <c r="AW166" i="33"/>
  <c r="AW250" i="33" s="1"/>
  <c r="AW86" i="49"/>
  <c r="AW66" i="32"/>
  <c r="AW67" i="32" s="1"/>
  <c r="AW101" i="32"/>
  <c r="AW210" i="33" s="1"/>
  <c r="AW116" i="32"/>
  <c r="AW101" i="40"/>
  <c r="AW214" i="33" s="1"/>
  <c r="AW66" i="40"/>
  <c r="AW67" i="40" s="1"/>
  <c r="AW116" i="40"/>
  <c r="AW160" i="33"/>
  <c r="AW244" i="33" s="1"/>
  <c r="AW86" i="40"/>
  <c r="AW158" i="33"/>
  <c r="AW242" i="33" s="1"/>
  <c r="AW86" i="42"/>
  <c r="AW66" i="44"/>
  <c r="AW67" i="44" s="1"/>
  <c r="AW101" i="44"/>
  <c r="AW215" i="33" s="1"/>
  <c r="AW116" i="44"/>
  <c r="AW121" i="1"/>
  <c r="AW124" i="33" s="1"/>
  <c r="AW101" i="33" s="1"/>
  <c r="AW124" i="1"/>
  <c r="AW155" i="33" s="1"/>
  <c r="AW115" i="1"/>
  <c r="AV93" i="1"/>
  <c r="AV94" i="1" s="1"/>
  <c r="AX38" i="62" s="1"/>
  <c r="AX50" i="62" s="1"/>
  <c r="AV91" i="1"/>
  <c r="AW164" i="33"/>
  <c r="AW248" i="33" s="1"/>
  <c r="AW86" i="47"/>
  <c r="AW101" i="46"/>
  <c r="AW217" i="33" s="1"/>
  <c r="AW66" i="46"/>
  <c r="AW67" i="46" s="1"/>
  <c r="AW116" i="46"/>
  <c r="AW86" i="46"/>
  <c r="AW163" i="33"/>
  <c r="AW247" i="33" s="1"/>
  <c r="AW159" i="33"/>
  <c r="AW243" i="33" s="1"/>
  <c r="AW86" i="43"/>
  <c r="AW71" i="32"/>
  <c r="AW70" i="32" s="1"/>
  <c r="AW101" i="41"/>
  <c r="AW211" i="33" s="1"/>
  <c r="AW66" i="41"/>
  <c r="AW67" i="41" s="1"/>
  <c r="AW116" i="41"/>
  <c r="AW101" i="42"/>
  <c r="AW212" i="33" s="1"/>
  <c r="AW66" i="42"/>
  <c r="AW67" i="42" s="1"/>
  <c r="AW116" i="42"/>
  <c r="AW101" i="47"/>
  <c r="AW218" i="33" s="1"/>
  <c r="AW66" i="47"/>
  <c r="AW67" i="47" s="1"/>
  <c r="AW116" i="47"/>
  <c r="AW101" i="45"/>
  <c r="AW216" i="33" s="1"/>
  <c r="AW66" i="45"/>
  <c r="AW67" i="45" s="1"/>
  <c r="AW116" i="45"/>
  <c r="AW86" i="45"/>
  <c r="AW162" i="33"/>
  <c r="AW246" i="33" s="1"/>
  <c r="AW66" i="48"/>
  <c r="AW67" i="48" s="1"/>
  <c r="AW101" i="48"/>
  <c r="AW219" i="33" s="1"/>
  <c r="AW116" i="48"/>
  <c r="AW101" i="43"/>
  <c r="AW213" i="33" s="1"/>
  <c r="AW66" i="43"/>
  <c r="AW67" i="43" s="1"/>
  <c r="AW116" i="43"/>
  <c r="AW86" i="41"/>
  <c r="AW157" i="33"/>
  <c r="AW241" i="33" s="1"/>
  <c r="AW66" i="49"/>
  <c r="AW67" i="49" s="1"/>
  <c r="AW101" i="49"/>
  <c r="AW220" i="33" s="1"/>
  <c r="AW116" i="49"/>
  <c r="AW86" i="44"/>
  <c r="AW161" i="33"/>
  <c r="AW245" i="33" s="1"/>
  <c r="AU131" i="1"/>
  <c r="AU140" i="1" s="1"/>
  <c r="AU137" i="1"/>
  <c r="AU79" i="1"/>
  <c r="AV148" i="1" s="1"/>
  <c r="AV136" i="1"/>
  <c r="AW156" i="33"/>
  <c r="AW240" i="33" s="1"/>
  <c r="AW86" i="32"/>
  <c r="AW165" i="33"/>
  <c r="AW249" i="33" s="1"/>
  <c r="AW86" i="48"/>
  <c r="AW71" i="45"/>
  <c r="AW70" i="45" s="1"/>
  <c r="AW71" i="41"/>
  <c r="AW70" i="41" s="1"/>
  <c r="AW71" i="42"/>
  <c r="AW70" i="42" s="1"/>
  <c r="AW71" i="47"/>
  <c r="AW70" i="47" s="1"/>
  <c r="AW71" i="46"/>
  <c r="AW70" i="46" s="1"/>
  <c r="AW71" i="48"/>
  <c r="AW70" i="48" s="1"/>
  <c r="AW353" i="51" l="1"/>
  <c r="AW233" i="33"/>
  <c r="AW355" i="51"/>
  <c r="AW228" i="33"/>
  <c r="AW351" i="51"/>
  <c r="AW345" i="51"/>
  <c r="AW354" i="51"/>
  <c r="AW344" i="51"/>
  <c r="AW350" i="51"/>
  <c r="AW352" i="51"/>
  <c r="AW346" i="51"/>
  <c r="AW347" i="51"/>
  <c r="AW348" i="51"/>
  <c r="AW235" i="33"/>
  <c r="AW227" i="33"/>
  <c r="AW229" i="33"/>
  <c r="AW86" i="1"/>
  <c r="AW226" i="33"/>
  <c r="AW232" i="33"/>
  <c r="AW101" i="1"/>
  <c r="AW209" i="33" s="1"/>
  <c r="AW66" i="1"/>
  <c r="AW67" i="1" s="1"/>
  <c r="AW45" i="33" s="1"/>
  <c r="AW116" i="1"/>
  <c r="AW234" i="33"/>
  <c r="AW231" i="33"/>
  <c r="AW71" i="1"/>
  <c r="AW230" i="33"/>
  <c r="AW225" i="33"/>
  <c r="AW224" i="33" l="1"/>
  <c r="AW236" i="33" s="1"/>
  <c r="AW56" i="33"/>
  <c r="AW70" i="1"/>
  <c r="AW5" i="59" s="1"/>
  <c r="AW48" i="59"/>
  <c r="AW167" i="33"/>
  <c r="AW239" i="33"/>
  <c r="AW251" i="33" s="1"/>
  <c r="AW184" i="33"/>
  <c r="AW113" i="33" s="1"/>
  <c r="AW119" i="33" l="1"/>
  <c r="AW55" i="33"/>
  <c r="AW55" i="59"/>
  <c r="AX59" i="33"/>
  <c r="AW185" i="33"/>
  <c r="AW114" i="33" s="1"/>
  <c r="AW186" i="33"/>
  <c r="AW57" i="33"/>
  <c r="AW57" i="59" s="1"/>
  <c r="AW56" i="59"/>
  <c r="AW64" i="33"/>
  <c r="AY61" i="33" l="1"/>
  <c r="AX60" i="33"/>
  <c r="AW71" i="33"/>
  <c r="AW61" i="59"/>
  <c r="AW65" i="33"/>
  <c r="AX84" i="33" s="1"/>
  <c r="AX91" i="33" l="1"/>
  <c r="AX9" i="55"/>
  <c r="AW63" i="59"/>
  <c r="AW70" i="33"/>
  <c r="AY56" i="62" s="1"/>
  <c r="AZ62" i="33"/>
  <c r="AZ60" i="59" s="1"/>
  <c r="AY59" i="59"/>
  <c r="AX58" i="59"/>
  <c r="AX4" i="56"/>
  <c r="AW81" i="40" l="1"/>
  <c r="AW62" i="40" s="1"/>
  <c r="AW63" i="40" s="1"/>
  <c r="AY72" i="62" s="1"/>
  <c r="AW81" i="44"/>
  <c r="AW62" i="44" s="1"/>
  <c r="AW63" i="44" s="1"/>
  <c r="AY73" i="62" s="1"/>
  <c r="AW81" i="1"/>
  <c r="AW62" i="1" s="1"/>
  <c r="AW63" i="1" s="1"/>
  <c r="AY67" i="62" s="1"/>
  <c r="AW81" i="43"/>
  <c r="AW62" i="43" s="1"/>
  <c r="AW63" i="43" s="1"/>
  <c r="AY71" i="62" s="1"/>
  <c r="AW81" i="45"/>
  <c r="AW62" i="45" s="1"/>
  <c r="AW63" i="45" s="1"/>
  <c r="AY74" i="62" s="1"/>
  <c r="AW81" i="49"/>
  <c r="AW62" i="49" s="1"/>
  <c r="AW63" i="49" s="1"/>
  <c r="AY78" i="62" s="1"/>
  <c r="AW81" i="32"/>
  <c r="AW62" i="32" s="1"/>
  <c r="AW63" i="32" s="1"/>
  <c r="AY68" i="62" s="1"/>
  <c r="AW62" i="59"/>
  <c r="AW3" i="56"/>
  <c r="AW81" i="41"/>
  <c r="AW62" i="41" s="1"/>
  <c r="AW63" i="41" s="1"/>
  <c r="AY69" i="62" s="1"/>
  <c r="AW81" i="42"/>
  <c r="AW62" i="42" s="1"/>
  <c r="AW63" i="42" s="1"/>
  <c r="AY70" i="62" s="1"/>
  <c r="AW81" i="46"/>
  <c r="AW62" i="46" s="1"/>
  <c r="AW63" i="46" s="1"/>
  <c r="AY75" i="62" s="1"/>
  <c r="AW81" i="48"/>
  <c r="AW62" i="48" s="1"/>
  <c r="AW63" i="48" s="1"/>
  <c r="AY77" i="62" s="1"/>
  <c r="AW81" i="47"/>
  <c r="AW62" i="47" s="1"/>
  <c r="AW63" i="47" s="1"/>
  <c r="AY76" i="62" s="1"/>
  <c r="AX72" i="33"/>
  <c r="AX107" i="49"/>
  <c r="AX106" i="49" s="1"/>
  <c r="AX109" i="49" s="1"/>
  <c r="AX107" i="45"/>
  <c r="AX106" i="45" s="1"/>
  <c r="AX109" i="45" s="1"/>
  <c r="AX107" i="40"/>
  <c r="AX106" i="40" s="1"/>
  <c r="AX109" i="40" s="1"/>
  <c r="AX107" i="41"/>
  <c r="AX106" i="41" s="1"/>
  <c r="AX109" i="41" s="1"/>
  <c r="AX107" i="48"/>
  <c r="AX106" i="48" s="1"/>
  <c r="AX109" i="48" s="1"/>
  <c r="AX107" i="46"/>
  <c r="AX106" i="46" s="1"/>
  <c r="AX109" i="46" s="1"/>
  <c r="AX107" i="1"/>
  <c r="AX107" i="42"/>
  <c r="AX106" i="42" s="1"/>
  <c r="AX109" i="42" s="1"/>
  <c r="AX107" i="43"/>
  <c r="AX106" i="43" s="1"/>
  <c r="AX109" i="43" s="1"/>
  <c r="AX107" i="44"/>
  <c r="AX106" i="44" s="1"/>
  <c r="AX109" i="44" s="1"/>
  <c r="AX107" i="47"/>
  <c r="AX106" i="47" s="1"/>
  <c r="AX109" i="47" s="1"/>
  <c r="AX107" i="32"/>
  <c r="AX106" i="32" s="1"/>
  <c r="AX109" i="32" s="1"/>
  <c r="AX8" i="55"/>
  <c r="AY79" i="62" l="1"/>
  <c r="AX64" i="59"/>
  <c r="AW155" i="48"/>
  <c r="AW64" i="48"/>
  <c r="AW65" i="48" s="1"/>
  <c r="AW68" i="48" s="1"/>
  <c r="AW155" i="42"/>
  <c r="AW64" i="42"/>
  <c r="AW65" i="42" s="1"/>
  <c r="AW68" i="42" s="1"/>
  <c r="AW37" i="56"/>
  <c r="AW38" i="56" s="1"/>
  <c r="AW47" i="56"/>
  <c r="AW55" i="56"/>
  <c r="AW56" i="56" s="1"/>
  <c r="AW52" i="56" s="1"/>
  <c r="AW42" i="56"/>
  <c r="AW43" i="56" s="1"/>
  <c r="AX41" i="56" s="1"/>
  <c r="AW155" i="32"/>
  <c r="AW64" i="32"/>
  <c r="AW65" i="32" s="1"/>
  <c r="AW68" i="32" s="1"/>
  <c r="AW155" i="45"/>
  <c r="AW64" i="45"/>
  <c r="AW65" i="45" s="1"/>
  <c r="AW68" i="45" s="1"/>
  <c r="AW64" i="1"/>
  <c r="AW65" i="1" s="1"/>
  <c r="AW155" i="1"/>
  <c r="AW155" i="40"/>
  <c r="AW64" i="40"/>
  <c r="AW65" i="40" s="1"/>
  <c r="AW68" i="40" s="1"/>
  <c r="AX83" i="33"/>
  <c r="AX90" i="33"/>
  <c r="AX106" i="1"/>
  <c r="AX97" i="33"/>
  <c r="AW155" i="47"/>
  <c r="AW64" i="47"/>
  <c r="AW65" i="47" s="1"/>
  <c r="AW68" i="47" s="1"/>
  <c r="AW155" i="46"/>
  <c r="AW64" i="46"/>
  <c r="AW65" i="46" s="1"/>
  <c r="AW68" i="46" s="1"/>
  <c r="AW64" i="41"/>
  <c r="AW65" i="41" s="1"/>
  <c r="AW68" i="41" s="1"/>
  <c r="AW155" i="41"/>
  <c r="AW155" i="49"/>
  <c r="AW64" i="49"/>
  <c r="AW65" i="49" s="1"/>
  <c r="AW68" i="49" s="1"/>
  <c r="AW155" i="43"/>
  <c r="AW64" i="43"/>
  <c r="AW65" i="43" s="1"/>
  <c r="AW68" i="43" s="1"/>
  <c r="AW155" i="44"/>
  <c r="AW64" i="44"/>
  <c r="AW65" i="44" s="1"/>
  <c r="AW68" i="44" s="1"/>
  <c r="AW139" i="44" l="1"/>
  <c r="AW73" i="44"/>
  <c r="AX74" i="44" s="1"/>
  <c r="AW73" i="49"/>
  <c r="AX74" i="49" s="1"/>
  <c r="AW139" i="49"/>
  <c r="AW73" i="47"/>
  <c r="AX74" i="47" s="1"/>
  <c r="AW139" i="47"/>
  <c r="AW139" i="41"/>
  <c r="AW73" i="41"/>
  <c r="AX74" i="41" s="1"/>
  <c r="AX96" i="33"/>
  <c r="AX104" i="33" s="1"/>
  <c r="AX109" i="1"/>
  <c r="AW68" i="1"/>
  <c r="AW43" i="33"/>
  <c r="AW59" i="56"/>
  <c r="AW60" i="56"/>
  <c r="AW133" i="33" s="1"/>
  <c r="AW139" i="43"/>
  <c r="AW73" i="43"/>
  <c r="AX74" i="43" s="1"/>
  <c r="AW73" i="46"/>
  <c r="AX74" i="46" s="1"/>
  <c r="AW139" i="46"/>
  <c r="AW73" i="40"/>
  <c r="AX74" i="40" s="1"/>
  <c r="AW139" i="40"/>
  <c r="AW73" i="45"/>
  <c r="AX74" i="45" s="1"/>
  <c r="AW139" i="45"/>
  <c r="AW139" i="32"/>
  <c r="AW73" i="32"/>
  <c r="AX74" i="32" s="1"/>
  <c r="AX46" i="56"/>
  <c r="AW49" i="56"/>
  <c r="AW73" i="42"/>
  <c r="AX74" i="42" s="1"/>
  <c r="AW139" i="42"/>
  <c r="AW73" i="48"/>
  <c r="AX74" i="48" s="1"/>
  <c r="AW139" i="48"/>
  <c r="AW84" i="47" l="1"/>
  <c r="AW87" i="47" s="1"/>
  <c r="AW84" i="49"/>
  <c r="AW87" i="49" s="1"/>
  <c r="AW84" i="40"/>
  <c r="AW88" i="40" s="1"/>
  <c r="AW84" i="46"/>
  <c r="AW87" i="46" s="1"/>
  <c r="AW84" i="45"/>
  <c r="AW88" i="45" s="1"/>
  <c r="AW84" i="48"/>
  <c r="AW87" i="48" s="1"/>
  <c r="AW84" i="42"/>
  <c r="AW88" i="42" s="1"/>
  <c r="AW84" i="41"/>
  <c r="AW88" i="41" s="1"/>
  <c r="AW84" i="44"/>
  <c r="AW88" i="44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 i="1"/>
  <c r="AX74" i="1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 i="45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 i="33"/>
  <c r="AW42" i="33"/>
  <c r="AW44" i="33"/>
  <c r="AX61" i="49"/>
  <c r="DO60" i="57" s="1"/>
  <c r="AX287" i="51"/>
  <c r="AX85" i="49"/>
  <c r="AX61" i="44"/>
  <c r="DO55" i="57" s="1"/>
  <c r="AX85" i="44"/>
  <c r="AX282" i="51"/>
  <c r="AW47" i="59" l="1"/>
  <c r="AY53" i="62"/>
  <c r="AW88" i="48"/>
  <c r="AW130" i="48" s="1"/>
  <c r="AW88" i="47"/>
  <c r="AW213" i="51" s="1"/>
  <c r="AW229" i="51" s="1"/>
  <c r="AW87" i="40"/>
  <c r="AW88" i="49"/>
  <c r="AW130" i="49" s="1"/>
  <c r="AW88" i="46"/>
  <c r="AW132" i="46" s="1"/>
  <c r="AW133" i="46" s="1"/>
  <c r="AW134" i="46" s="1"/>
  <c r="AV79" i="46" s="1"/>
  <c r="AW148" i="46" s="1"/>
  <c r="AW87" i="44"/>
  <c r="AW87" i="45"/>
  <c r="AW87" i="41"/>
  <c r="AW87" i="42"/>
  <c r="AX77" i="44"/>
  <c r="AX78" i="44"/>
  <c r="AX128" i="44"/>
  <c r="AX112" i="44"/>
  <c r="AW206" i="51"/>
  <c r="AW222" i="51" s="1"/>
  <c r="AV129" i="41"/>
  <c r="AV131" i="41" s="1"/>
  <c r="AV140" i="41" s="1"/>
  <c r="AW90" i="41"/>
  <c r="AW132" i="41"/>
  <c r="AW133" i="41" s="1"/>
  <c r="AW134" i="41" s="1"/>
  <c r="AV79" i="41" s="1"/>
  <c r="AW148" i="41" s="1"/>
  <c r="AW130" i="41"/>
  <c r="AX78" i="43"/>
  <c r="AX128" i="43"/>
  <c r="AX77" i="43"/>
  <c r="AX112" i="43"/>
  <c r="AV129" i="45"/>
  <c r="AV131" i="45" s="1"/>
  <c r="AV140" i="45" s="1"/>
  <c r="AW130" i="45"/>
  <c r="AW132" i="45"/>
  <c r="AW133" i="45" s="1"/>
  <c r="AW134" i="45" s="1"/>
  <c r="AV79" i="45" s="1"/>
  <c r="AW148" i="45" s="1"/>
  <c r="AW211" i="51"/>
  <c r="AW227" i="51" s="1"/>
  <c r="AW90" i="45"/>
  <c r="AX78" i="42"/>
  <c r="AX112" i="42"/>
  <c r="AX128" i="42"/>
  <c r="AX77" i="42"/>
  <c r="AW88" i="32"/>
  <c r="AW87" i="32"/>
  <c r="AX112" i="41"/>
  <c r="AX78" i="41"/>
  <c r="AX128" i="41"/>
  <c r="AX77" i="41"/>
  <c r="AX85" i="1"/>
  <c r="AX49" i="33" s="1"/>
  <c r="AX51" i="59" s="1"/>
  <c r="AX61" i="1"/>
  <c r="DO49" i="57" s="1"/>
  <c r="DO61" i="57" s="1"/>
  <c r="AX276" i="51"/>
  <c r="AX288" i="51" s="1"/>
  <c r="AX290" i="51" s="1"/>
  <c r="AW134" i="33"/>
  <c r="AW76" i="59" s="1"/>
  <c r="AW62" i="56"/>
  <c r="AW135" i="33" s="1"/>
  <c r="AW90" i="40"/>
  <c r="AW132" i="40"/>
  <c r="AW133" i="40" s="1"/>
  <c r="AW134" i="40" s="1"/>
  <c r="AV79" i="40" s="1"/>
  <c r="AW148" i="40" s="1"/>
  <c r="AV129" i="40"/>
  <c r="AV131" i="40" s="1"/>
  <c r="AV140" i="40" s="1"/>
  <c r="AW209" i="51"/>
  <c r="AW225" i="51" s="1"/>
  <c r="AW130" i="40"/>
  <c r="AX78" i="48"/>
  <c r="AX77" i="48"/>
  <c r="AX128" i="48"/>
  <c r="AX112" i="48"/>
  <c r="AX112" i="49"/>
  <c r="AX128" i="49"/>
  <c r="AX77" i="49"/>
  <c r="AX78" i="49"/>
  <c r="AX78" i="46"/>
  <c r="AX77" i="46"/>
  <c r="AX128" i="46"/>
  <c r="AX112" i="46"/>
  <c r="AX128" i="45"/>
  <c r="AX77" i="45"/>
  <c r="AX78" i="45"/>
  <c r="AX112" i="45"/>
  <c r="AX128" i="32"/>
  <c r="AX78" i="32"/>
  <c r="AX77" i="32"/>
  <c r="AX112" i="32"/>
  <c r="AW132" i="42"/>
  <c r="AW133" i="42" s="1"/>
  <c r="AW134" i="42" s="1"/>
  <c r="AV79" i="42" s="1"/>
  <c r="AW148" i="42" s="1"/>
  <c r="AW207" i="51"/>
  <c r="AW223" i="51" s="1"/>
  <c r="AW130" i="42"/>
  <c r="AW90" i="42"/>
  <c r="AV129" i="42"/>
  <c r="AV131" i="42" s="1"/>
  <c r="AV140" i="42" s="1"/>
  <c r="AW87" i="43"/>
  <c r="AW88" i="43"/>
  <c r="AW90" i="44"/>
  <c r="AW210" i="51"/>
  <c r="AW226" i="51" s="1"/>
  <c r="AW130" i="44"/>
  <c r="AW132" i="44"/>
  <c r="AW133" i="44" s="1"/>
  <c r="AW134" i="44" s="1"/>
  <c r="AV79" i="44" s="1"/>
  <c r="AW148" i="44" s="1"/>
  <c r="AV129" i="44"/>
  <c r="AV131" i="44" s="1"/>
  <c r="AV140" i="44" s="1"/>
  <c r="AX112" i="47"/>
  <c r="AX128" i="47"/>
  <c r="AX77" i="47"/>
  <c r="AX78" i="47"/>
  <c r="AX128" i="40"/>
  <c r="AX78" i="40"/>
  <c r="AX112" i="40"/>
  <c r="AX77" i="40"/>
  <c r="AW84" i="1"/>
  <c r="AW215" i="51" l="1"/>
  <c r="AW231" i="51" s="1"/>
  <c r="AW90" i="48"/>
  <c r="AW91" i="48" s="1"/>
  <c r="AW214" i="51"/>
  <c r="AW230" i="51" s="1"/>
  <c r="AV129" i="48"/>
  <c r="AV131" i="48" s="1"/>
  <c r="AV140" i="48" s="1"/>
  <c r="AW132" i="48"/>
  <c r="AW133" i="48" s="1"/>
  <c r="AW134" i="48" s="1"/>
  <c r="AV79" i="48" s="1"/>
  <c r="AW148" i="48" s="1"/>
  <c r="AW90" i="47"/>
  <c r="AW91" i="47" s="1"/>
  <c r="AW130" i="47"/>
  <c r="AW132" i="47"/>
  <c r="AW133" i="47" s="1"/>
  <c r="AW134" i="47" s="1"/>
  <c r="AV79" i="47" s="1"/>
  <c r="AW148" i="47" s="1"/>
  <c r="AV129" i="47"/>
  <c r="AV131" i="47" s="1"/>
  <c r="AV140" i="47" s="1"/>
  <c r="AV129" i="49"/>
  <c r="AV131" i="49" s="1"/>
  <c r="AV140" i="49" s="1"/>
  <c r="AW90" i="49"/>
  <c r="AW93" i="49" s="1"/>
  <c r="AW94" i="49" s="1"/>
  <c r="AY49" i="62" s="1"/>
  <c r="AW132" i="49"/>
  <c r="AW133" i="49" s="1"/>
  <c r="AW134" i="49" s="1"/>
  <c r="AV79" i="49" s="1"/>
  <c r="AW148" i="49" s="1"/>
  <c r="AW130" i="46"/>
  <c r="AV129" i="46"/>
  <c r="AV131" i="46" s="1"/>
  <c r="AV140" i="46" s="1"/>
  <c r="AW212" i="51"/>
  <c r="AW228" i="51" s="1"/>
  <c r="AW90" i="46"/>
  <c r="AW91" i="46" s="1"/>
  <c r="AX293" i="51"/>
  <c r="AX294" i="51"/>
  <c r="AX297" i="51"/>
  <c r="AX300" i="51"/>
  <c r="AX292" i="51"/>
  <c r="AX298" i="51"/>
  <c r="AX299" i="51"/>
  <c r="AX296" i="51"/>
  <c r="AW91" i="44"/>
  <c r="AW93" i="44"/>
  <c r="AW94" i="44" s="1"/>
  <c r="AY44" i="62" s="1"/>
  <c r="AW91" i="42"/>
  <c r="AW93" i="42"/>
  <c r="AW94" i="42" s="1"/>
  <c r="AY41" i="62" s="1"/>
  <c r="AX119" i="32"/>
  <c r="AX114" i="32"/>
  <c r="AX103" i="32" s="1"/>
  <c r="AZ9" i="62" s="1"/>
  <c r="AX114" i="46"/>
  <c r="AX103" i="46" s="1"/>
  <c r="AZ16" i="62" s="1"/>
  <c r="AX119" i="46"/>
  <c r="AX119" i="48"/>
  <c r="AX114" i="48"/>
  <c r="AX103" i="48" s="1"/>
  <c r="AZ18" i="62" s="1"/>
  <c r="AW93" i="40"/>
  <c r="AW94" i="40" s="1"/>
  <c r="AY43" i="62" s="1"/>
  <c r="AW91" i="40"/>
  <c r="AX78" i="1"/>
  <c r="AX77" i="1"/>
  <c r="AX39" i="33"/>
  <c r="AZ62" i="62" s="1"/>
  <c r="AX112" i="1"/>
  <c r="AX128" i="1"/>
  <c r="AX114" i="41"/>
  <c r="AX103" i="41" s="1"/>
  <c r="AZ10" i="62" s="1"/>
  <c r="AX119" i="41"/>
  <c r="AW93" i="41"/>
  <c r="AW94" i="41" s="1"/>
  <c r="AY40" i="62" s="1"/>
  <c r="AW91" i="41"/>
  <c r="AX119" i="44"/>
  <c r="AX114" i="44"/>
  <c r="AX103" i="44" s="1"/>
  <c r="AZ14" i="62" s="1"/>
  <c r="AX295" i="51"/>
  <c r="AX291" i="51"/>
  <c r="AX301" i="51"/>
  <c r="AW48" i="33"/>
  <c r="AW88" i="1"/>
  <c r="AW87" i="1"/>
  <c r="AW51" i="33" s="1"/>
  <c r="AW52" i="59" s="1"/>
  <c r="AX119" i="40"/>
  <c r="AX114" i="40"/>
  <c r="AX103" i="40" s="1"/>
  <c r="AZ13" i="62" s="1"/>
  <c r="AX114" i="47"/>
  <c r="AX103" i="47" s="1"/>
  <c r="AZ17" i="62" s="1"/>
  <c r="AX119" i="47"/>
  <c r="AW208" i="51"/>
  <c r="AW224" i="51" s="1"/>
  <c r="AW90" i="43"/>
  <c r="AV129" i="43"/>
  <c r="AV131" i="43" s="1"/>
  <c r="AV140" i="43" s="1"/>
  <c r="AW132" i="43"/>
  <c r="AW133" i="43" s="1"/>
  <c r="AW134" i="43" s="1"/>
  <c r="AV79" i="43" s="1"/>
  <c r="AW148" i="43" s="1"/>
  <c r="AW130" i="43"/>
  <c r="AX114" i="45"/>
  <c r="AX103" i="45" s="1"/>
  <c r="AZ15" i="62" s="1"/>
  <c r="AX119" i="45"/>
  <c r="AX114" i="49"/>
  <c r="AX103" i="49" s="1"/>
  <c r="AZ19" i="62" s="1"/>
  <c r="AX119" i="4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 i="32"/>
  <c r="AV129" i="32"/>
  <c r="AV131" i="32" s="1"/>
  <c r="AV140" i="32" s="1"/>
  <c r="AW132" i="32"/>
  <c r="AW133" i="32" s="1"/>
  <c r="AW134" i="32" s="1"/>
  <c r="AV79" i="32" s="1"/>
  <c r="AW148" i="32" s="1"/>
  <c r="AW205" i="51"/>
  <c r="AW221" i="51" s="1"/>
  <c r="AX119" i="42"/>
  <c r="AX114" i="42"/>
  <c r="AX103" i="42" s="1"/>
  <c r="AZ11" i="62" s="1"/>
  <c r="AW93" i="45"/>
  <c r="AW94" i="45" s="1"/>
  <c r="AY45" i="62" s="1"/>
  <c r="AW91" i="45"/>
  <c r="AX119" i="43"/>
  <c r="AX114" i="43"/>
  <c r="AX103" i="43" s="1"/>
  <c r="AZ12" i="62" s="1"/>
  <c r="AW93" i="48" l="1"/>
  <c r="AW94" i="48" s="1"/>
  <c r="AY48" i="62" s="1"/>
  <c r="AW93" i="47"/>
  <c r="AW94" i="47" s="1"/>
  <c r="AY47" i="62" s="1"/>
  <c r="AW93" i="46"/>
  <c r="AW94" i="46" s="1"/>
  <c r="AY46" i="62" s="1"/>
  <c r="AW91" i="49"/>
  <c r="AX102" i="46"/>
  <c r="AX71" i="46" s="1"/>
  <c r="AX70" i="46" s="1"/>
  <c r="AX102" i="43"/>
  <c r="AX71" i="43" s="1"/>
  <c r="AX70" i="43" s="1"/>
  <c r="AX102" i="42"/>
  <c r="AX71" i="42" s="1"/>
  <c r="AX70" i="42" s="1"/>
  <c r="AX102" i="47"/>
  <c r="AX71" i="47" s="1"/>
  <c r="AX70" i="47" s="1"/>
  <c r="AX305" i="51"/>
  <c r="AX309" i="51" s="1"/>
  <c r="AX102" i="48"/>
  <c r="AX71" i="48" s="1"/>
  <c r="AX70" i="48" s="1"/>
  <c r="AX102" i="49"/>
  <c r="AX102" i="45"/>
  <c r="AX102" i="40"/>
  <c r="AX71" i="40" s="1"/>
  <c r="AX70" i="40" s="1"/>
  <c r="AX102" i="44"/>
  <c r="AX102" i="41"/>
  <c r="AX71" i="41" s="1"/>
  <c r="AX70" i="41" s="1"/>
  <c r="AX102" i="32"/>
  <c r="AX71" i="32" s="1"/>
  <c r="AX70" i="32" s="1"/>
  <c r="AX304" i="51"/>
  <c r="AX308" i="51" s="1"/>
  <c r="AX115" i="42"/>
  <c r="AX124" i="42"/>
  <c r="AX121" i="42"/>
  <c r="AW93" i="32"/>
  <c r="AW94" i="32" s="1"/>
  <c r="AY39" i="62" s="1"/>
  <c r="AW91" i="32"/>
  <c r="AX121" i="49"/>
  <c r="AX124" i="49"/>
  <c r="AX121" i="45"/>
  <c r="AX124" i="45"/>
  <c r="AX115" i="45"/>
  <c r="AW93" i="43"/>
  <c r="AW94" i="43" s="1"/>
  <c r="AY42" i="62" s="1"/>
  <c r="AW91" i="43"/>
  <c r="AX115" i="47"/>
  <c r="AW87" i="33"/>
  <c r="AW53" i="33"/>
  <c r="AW54" i="59" s="1"/>
  <c r="AW52" i="33"/>
  <c r="AW53" i="59" s="1"/>
  <c r="AW50" i="59"/>
  <c r="AW369" i="33"/>
  <c r="AW375" i="33" s="1"/>
  <c r="AW376" i="33" s="1"/>
  <c r="AX124" i="44"/>
  <c r="AX121" i="44"/>
  <c r="AX121" i="41"/>
  <c r="AX124" i="41"/>
  <c r="AX115" i="48"/>
  <c r="AX121" i="48"/>
  <c r="AX124" i="48"/>
  <c r="AX115" i="32"/>
  <c r="AX124" i="32"/>
  <c r="AX121" i="32"/>
  <c r="AX115" i="43"/>
  <c r="AX124" i="43"/>
  <c r="AX121" i="43"/>
  <c r="AX115" i="49"/>
  <c r="AX121" i="47"/>
  <c r="AX124" i="47"/>
  <c r="AX115" i="40"/>
  <c r="AX124" i="40"/>
  <c r="AX121" i="40"/>
  <c r="AW90" i="1"/>
  <c r="AW204" i="51"/>
  <c r="AW220" i="51" s="1"/>
  <c r="AW132" i="1"/>
  <c r="AW133" i="1" s="1"/>
  <c r="AW134" i="1" s="1"/>
  <c r="AW130" i="1"/>
  <c r="AV129" i="1"/>
  <c r="AX115" i="44"/>
  <c r="AX115" i="41"/>
  <c r="AX119" i="1"/>
  <c r="AX114" i="1"/>
  <c r="AX103" i="1" s="1"/>
  <c r="AZ8" i="62" s="1"/>
  <c r="AX121" i="46"/>
  <c r="AX124" i="46"/>
  <c r="AX115" i="46"/>
  <c r="AX310" i="51" l="1"/>
  <c r="AX347" i="51" s="1"/>
  <c r="AX102" i="1"/>
  <c r="AX306" i="51"/>
  <c r="AX124" i="1"/>
  <c r="AX155" i="33" s="1"/>
  <c r="AX121" i="1"/>
  <c r="AX124" i="33" s="1"/>
  <c r="AX101" i="33" s="1"/>
  <c r="AX86" i="40"/>
  <c r="AX160" i="33"/>
  <c r="AX244" i="33" s="1"/>
  <c r="AX66" i="49"/>
  <c r="AX67" i="49" s="1"/>
  <c r="AX101" i="49"/>
  <c r="AX220" i="33" s="1"/>
  <c r="AX116" i="49"/>
  <c r="AX159" i="33"/>
  <c r="AX243" i="33" s="1"/>
  <c r="AX86" i="43"/>
  <c r="AX66" i="32"/>
  <c r="AX67" i="32" s="1"/>
  <c r="AX101" i="32"/>
  <c r="AX210" i="33" s="1"/>
  <c r="AX116" i="32"/>
  <c r="AX86" i="44"/>
  <c r="AX161" i="33"/>
  <c r="AX245" i="33" s="1"/>
  <c r="AX101" i="47"/>
  <c r="AX218" i="33" s="1"/>
  <c r="AX66" i="47"/>
  <c r="AX67" i="47" s="1"/>
  <c r="AX116" i="47"/>
  <c r="AX66" i="45"/>
  <c r="AX67" i="45" s="1"/>
  <c r="AX101" i="45"/>
  <c r="AX216" i="33" s="1"/>
  <c r="AX116" i="45"/>
  <c r="AX158" i="33"/>
  <c r="AX242" i="33" s="1"/>
  <c r="AX86" i="42"/>
  <c r="AX71" i="45"/>
  <c r="AX70" i="45" s="1"/>
  <c r="AX71" i="49"/>
  <c r="AX70" i="49" s="1"/>
  <c r="AX101" i="46"/>
  <c r="AX217" i="33" s="1"/>
  <c r="AX66" i="46"/>
  <c r="AX67" i="46" s="1"/>
  <c r="AX116" i="46"/>
  <c r="AX163" i="33"/>
  <c r="AX247" i="33" s="1"/>
  <c r="AX86" i="46"/>
  <c r="AX115" i="1"/>
  <c r="AX101" i="41"/>
  <c r="AX211" i="33" s="1"/>
  <c r="AX66" i="41"/>
  <c r="AX67" i="41" s="1"/>
  <c r="AX116" i="41"/>
  <c r="AX66" i="44"/>
  <c r="AX67" i="44" s="1"/>
  <c r="AX101" i="44"/>
  <c r="AX215" i="33" s="1"/>
  <c r="AX116" i="44"/>
  <c r="AV137" i="1"/>
  <c r="AV131" i="1"/>
  <c r="AV140" i="1" s="1"/>
  <c r="AV79" i="1"/>
  <c r="AW148" i="1" s="1"/>
  <c r="AW136" i="1"/>
  <c r="AW91" i="1"/>
  <c r="AW93" i="1"/>
  <c r="AW94" i="1" s="1"/>
  <c r="AY38" i="62" s="1"/>
  <c r="AY50" i="62" s="1"/>
  <c r="AX101" i="40"/>
  <c r="AX214" i="33" s="1"/>
  <c r="AX66" i="40"/>
  <c r="AX67" i="40" s="1"/>
  <c r="AX116" i="40"/>
  <c r="AX164" i="33"/>
  <c r="AX248" i="33" s="1"/>
  <c r="AX86" i="47"/>
  <c r="AX101" i="43"/>
  <c r="AX213" i="33" s="1"/>
  <c r="AX228" i="33" s="1"/>
  <c r="AX66" i="43"/>
  <c r="AX67" i="43" s="1"/>
  <c r="AX116" i="43"/>
  <c r="AX156" i="33"/>
  <c r="AX240" i="33" s="1"/>
  <c r="AX86" i="32"/>
  <c r="AX165" i="33"/>
  <c r="AX249" i="33" s="1"/>
  <c r="AX86" i="48"/>
  <c r="AX101" i="48"/>
  <c r="AX219" i="33" s="1"/>
  <c r="AX66" i="48"/>
  <c r="AX67" i="48" s="1"/>
  <c r="AX116" i="48"/>
  <c r="AX86" i="41"/>
  <c r="AX157" i="33"/>
  <c r="AX241" i="33" s="1"/>
  <c r="AX162" i="33"/>
  <c r="AX246" i="33" s="1"/>
  <c r="AX86" i="45"/>
  <c r="AX166" i="33"/>
  <c r="AX250" i="33" s="1"/>
  <c r="AX86" i="49"/>
  <c r="AX66" i="42"/>
  <c r="AX67" i="42" s="1"/>
  <c r="AX101" i="42"/>
  <c r="AX212" i="33" s="1"/>
  <c r="AX116" i="42"/>
  <c r="AX71" i="44"/>
  <c r="AX70" i="44" s="1"/>
  <c r="AX350" i="51" l="1"/>
  <c r="AX234" i="33"/>
  <c r="AX351" i="51"/>
  <c r="AX353" i="51"/>
  <c r="AX346" i="51"/>
  <c r="AX352" i="51"/>
  <c r="AX355" i="51"/>
  <c r="AX349" i="51"/>
  <c r="AX344" i="51"/>
  <c r="AX354" i="51"/>
  <c r="AX345" i="51"/>
  <c r="AX348" i="51"/>
  <c r="AX229" i="33"/>
  <c r="AX230" i="33"/>
  <c r="AX227" i="33"/>
  <c r="AX86" i="1"/>
  <c r="AX226" i="33"/>
  <c r="AX235" i="33"/>
  <c r="AX101" i="1"/>
  <c r="AX209" i="33" s="1"/>
  <c r="AX224" i="33" s="1"/>
  <c r="AX66" i="1"/>
  <c r="AX67" i="1" s="1"/>
  <c r="AX45" i="33" s="1"/>
  <c r="AX116" i="1"/>
  <c r="AX232" i="33"/>
  <c r="AX231" i="33"/>
  <c r="AX233" i="33"/>
  <c r="AX225" i="33"/>
  <c r="AX71" i="1"/>
  <c r="AX56" i="33" l="1"/>
  <c r="AX70" i="1"/>
  <c r="AX5" i="59" s="1"/>
  <c r="AX167" i="33"/>
  <c r="AX184" i="33"/>
  <c r="AX113" i="33" s="1"/>
  <c r="AX239" i="33"/>
  <c r="AX251" i="33" s="1"/>
  <c r="AX236" i="33"/>
  <c r="AX48" i="59"/>
  <c r="AX119" i="33" l="1"/>
  <c r="AX56" i="59"/>
  <c r="AX57" i="33"/>
  <c r="AX57" i="59" s="1"/>
  <c r="AX64" i="33"/>
  <c r="AX186" i="33"/>
  <c r="AX185" i="33"/>
  <c r="AX114" i="33" s="1"/>
  <c r="AX55" i="33"/>
  <c r="AX55" i="59"/>
  <c r="AY59" i="33"/>
  <c r="AX61" i="59" l="1"/>
  <c r="AX65" i="33"/>
  <c r="AY84" i="33" s="1"/>
  <c r="AZ61" i="33"/>
  <c r="AY60" i="33"/>
  <c r="AX71" i="33"/>
  <c r="AY4" i="56" l="1"/>
  <c r="AY58" i="59"/>
  <c r="AX63" i="59"/>
  <c r="AX70" i="33"/>
  <c r="AZ56" i="62" s="1"/>
  <c r="AZ59" i="59"/>
  <c r="BA62" i="33"/>
  <c r="BA60" i="59" s="1"/>
  <c r="AY91" i="33"/>
  <c r="AY9" i="55"/>
  <c r="AY107" i="42" l="1"/>
  <c r="AY106" i="42" s="1"/>
  <c r="AY109" i="42" s="1"/>
  <c r="AY107" i="44"/>
  <c r="AY106" i="44" s="1"/>
  <c r="AY109" i="44" s="1"/>
  <c r="AY107" i="49"/>
  <c r="AY106" i="49" s="1"/>
  <c r="AY109" i="49" s="1"/>
  <c r="AY8" i="55"/>
  <c r="AY107" i="41"/>
  <c r="AY106" i="41" s="1"/>
  <c r="AY109" i="41" s="1"/>
  <c r="AY107" i="43"/>
  <c r="AY106" i="43" s="1"/>
  <c r="AY109" i="43" s="1"/>
  <c r="AY107" i="48"/>
  <c r="AY106" i="48" s="1"/>
  <c r="AY109" i="48" s="1"/>
  <c r="AY107" i="1"/>
  <c r="AY107" i="32"/>
  <c r="AY106" i="32" s="1"/>
  <c r="AY109" i="32" s="1"/>
  <c r="AY107" i="45"/>
  <c r="AY106" i="45" s="1"/>
  <c r="AY109" i="45" s="1"/>
  <c r="AY107" i="47"/>
  <c r="AY106" i="47" s="1"/>
  <c r="AY109" i="47" s="1"/>
  <c r="AY107" i="40"/>
  <c r="AY106" i="40" s="1"/>
  <c r="AY109" i="40" s="1"/>
  <c r="AY107" i="46"/>
  <c r="AY106" i="46" s="1"/>
  <c r="AY109" i="46" s="1"/>
  <c r="AX81" i="41"/>
  <c r="AX62" i="41" s="1"/>
  <c r="AX63" i="41" s="1"/>
  <c r="AZ69" i="62" s="1"/>
  <c r="AX81" i="48"/>
  <c r="AX62" i="48" s="1"/>
  <c r="AX63" i="48" s="1"/>
  <c r="AZ77" i="62" s="1"/>
  <c r="AX81" i="43"/>
  <c r="AX62" i="43" s="1"/>
  <c r="AX63" i="43" s="1"/>
  <c r="AZ71" i="62" s="1"/>
  <c r="AX81" i="49"/>
  <c r="AX62" i="49" s="1"/>
  <c r="AX63" i="49" s="1"/>
  <c r="AZ78" i="62" s="1"/>
  <c r="AX81" i="46"/>
  <c r="AX62" i="46" s="1"/>
  <c r="AX63" i="46" s="1"/>
  <c r="AZ75" i="62" s="1"/>
  <c r="AX62" i="59"/>
  <c r="AX81" i="42"/>
  <c r="AX62" i="42" s="1"/>
  <c r="AX63" i="42" s="1"/>
  <c r="AZ70" i="62" s="1"/>
  <c r="AX81" i="44"/>
  <c r="AX62" i="44" s="1"/>
  <c r="AX63" i="44" s="1"/>
  <c r="AZ73" i="62" s="1"/>
  <c r="AX81" i="32"/>
  <c r="AX62" i="32" s="1"/>
  <c r="AX63" i="32" s="1"/>
  <c r="AZ68" i="62" s="1"/>
  <c r="AX81" i="40"/>
  <c r="AX62" i="40" s="1"/>
  <c r="AX63" i="40" s="1"/>
  <c r="AZ72" i="62" s="1"/>
  <c r="AX3" i="56"/>
  <c r="AX81" i="1"/>
  <c r="AX62" i="1" s="1"/>
  <c r="AX63" i="1" s="1"/>
  <c r="AZ67" i="62" s="1"/>
  <c r="AX81" i="47"/>
  <c r="AX62" i="47" s="1"/>
  <c r="AX63" i="47" s="1"/>
  <c r="AZ76" i="62" s="1"/>
  <c r="AX81" i="45"/>
  <c r="AX62" i="45" s="1"/>
  <c r="AX63" i="45" s="1"/>
  <c r="AZ74" i="62" s="1"/>
  <c r="AY72" i="33"/>
  <c r="AZ79" i="62" l="1"/>
  <c r="AX64" i="45"/>
  <c r="AX65" i="45" s="1"/>
  <c r="AX68" i="45" s="1"/>
  <c r="AX155" i="45"/>
  <c r="AX155" i="1"/>
  <c r="AX64" i="1"/>
  <c r="AX65" i="1" s="1"/>
  <c r="AX64" i="40"/>
  <c r="AX65" i="40" s="1"/>
  <c r="AX68" i="40" s="1"/>
  <c r="AX155" i="40"/>
  <c r="AX64" i="44"/>
  <c r="AX65" i="44" s="1"/>
  <c r="AX68" i="44" s="1"/>
  <c r="AX155" i="44"/>
  <c r="AX64" i="49"/>
  <c r="AX65" i="49" s="1"/>
  <c r="AX68" i="49" s="1"/>
  <c r="AX155" i="49"/>
  <c r="AX64" i="48"/>
  <c r="AX65" i="48" s="1"/>
  <c r="AX68" i="48" s="1"/>
  <c r="AX155" i="48"/>
  <c r="AY64" i="59"/>
  <c r="AX64" i="47"/>
  <c r="AX65" i="47" s="1"/>
  <c r="AX68" i="47" s="1"/>
  <c r="AX155" i="47"/>
  <c r="AX47" i="56"/>
  <c r="AX37" i="56"/>
  <c r="AX38" i="56" s="1"/>
  <c r="AX55" i="56"/>
  <c r="AX56" i="56" s="1"/>
  <c r="AX52" i="56" s="1"/>
  <c r="AX42" i="56"/>
  <c r="AX43" i="56" s="1"/>
  <c r="AY41" i="56" s="1"/>
  <c r="AX155" i="32"/>
  <c r="AX64" i="32"/>
  <c r="AX65" i="32" s="1"/>
  <c r="AX68" i="32" s="1"/>
  <c r="AX155" i="42"/>
  <c r="AX64" i="42"/>
  <c r="AX65" i="42" s="1"/>
  <c r="AX68" i="42" s="1"/>
  <c r="AX155" i="46"/>
  <c r="AX64" i="46"/>
  <c r="AX65" i="46" s="1"/>
  <c r="AX68" i="46" s="1"/>
  <c r="AX155" i="43"/>
  <c r="AX64" i="43"/>
  <c r="AX65" i="43" s="1"/>
  <c r="AX68" i="43" s="1"/>
  <c r="AX155" i="41"/>
  <c r="AX64" i="41"/>
  <c r="AX65" i="41" s="1"/>
  <c r="AX68" i="41" s="1"/>
  <c r="AY97" i="33"/>
  <c r="AY106" i="1"/>
  <c r="AY83" i="33"/>
  <c r="AY90" i="33"/>
  <c r="AX139" i="41" l="1"/>
  <c r="AX73" i="41"/>
  <c r="AY74" i="41" s="1"/>
  <c r="AX139" i="43"/>
  <c r="AX73" i="43"/>
  <c r="AY74" i="43" s="1"/>
  <c r="AX73" i="42"/>
  <c r="AY74" i="42" s="1"/>
  <c r="AX139" i="42"/>
  <c r="AX73" i="32"/>
  <c r="AY74" i="32" s="1"/>
  <c r="AX139" i="32"/>
  <c r="AX59" i="56"/>
  <c r="AX60" i="56"/>
  <c r="AX133" i="33" s="1"/>
  <c r="AX73" i="48"/>
  <c r="AY74" i="48" s="1"/>
  <c r="AX139" i="48"/>
  <c r="AX139" i="49"/>
  <c r="AX73" i="49"/>
  <c r="AY74" i="49" s="1"/>
  <c r="AX73" i="44"/>
  <c r="AY74" i="44" s="1"/>
  <c r="AX139" i="44"/>
  <c r="AX73" i="40"/>
  <c r="AY74" i="40" s="1"/>
  <c r="AX139" i="40"/>
  <c r="AX73" i="45"/>
  <c r="AY74" i="45" s="1"/>
  <c r="AX139" i="45"/>
  <c r="AY109" i="1"/>
  <c r="AY96" i="33"/>
  <c r="AY104" i="33" s="1"/>
  <c r="AX139" i="46"/>
  <c r="AX73" i="46"/>
  <c r="AY74" i="46" s="1"/>
  <c r="AY46" i="56"/>
  <c r="AX49" i="56"/>
  <c r="AX139" i="47"/>
  <c r="AX73" i="47"/>
  <c r="AY74" i="47" s="1"/>
  <c r="AX43" i="33"/>
  <c r="AX68" i="1"/>
  <c r="AX84" i="48" l="1"/>
  <c r="AX87" i="48" s="1"/>
  <c r="AX84" i="32"/>
  <c r="AX87" i="32" s="1"/>
  <c r="AX84" i="40"/>
  <c r="AX88" i="40" s="1"/>
  <c r="AX84" i="42"/>
  <c r="AX87" i="42" s="1"/>
  <c r="AX84" i="45"/>
  <c r="AX87" i="45" s="1"/>
  <c r="AX84" i="44"/>
  <c r="AX87" i="44" s="1"/>
  <c r="AX84" i="43"/>
  <c r="AX87" i="43" s="1"/>
  <c r="AX84" i="41"/>
  <c r="AX87" i="41" s="1"/>
  <c r="AX84" i="49"/>
  <c r="AX88" i="49" s="1"/>
  <c r="AX84" i="47"/>
  <c r="AX88" i="47" s="1"/>
  <c r="AX38" i="33"/>
  <c r="AX42" i="33"/>
  <c r="AX40" i="33"/>
  <c r="AX44" i="33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 i="51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 i="42"/>
  <c r="DP52" i="57" s="1"/>
  <c r="AY280" i="51"/>
  <c r="AY85" i="43"/>
  <c r="AY61" i="43"/>
  <c r="DP53" i="57" s="1"/>
  <c r="AX84" i="46"/>
  <c r="AX139" i="1"/>
  <c r="AX73" i="1"/>
  <c r="AY74" i="1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 i="51"/>
  <c r="AY61" i="41"/>
  <c r="DP51" i="57" s="1"/>
  <c r="AY85" i="41"/>
  <c r="AX47" i="59" l="1"/>
  <c r="AZ53" i="62"/>
  <c r="AX88" i="45"/>
  <c r="AX130" i="45" s="1"/>
  <c r="AX88" i="48"/>
  <c r="AW129" i="48" s="1"/>
  <c r="AW131" i="48" s="1"/>
  <c r="AW140" i="48" s="1"/>
  <c r="AX88" i="42"/>
  <c r="AX130" i="42" s="1"/>
  <c r="AX88" i="32"/>
  <c r="AX130" i="32" s="1"/>
  <c r="AX87" i="40"/>
  <c r="AX84" i="1"/>
  <c r="AX48" i="33" s="1"/>
  <c r="AX87" i="47"/>
  <c r="AX88" i="41"/>
  <c r="AX90" i="41" s="1"/>
  <c r="AX88" i="44"/>
  <c r="AW129" i="44" s="1"/>
  <c r="AW131" i="44" s="1"/>
  <c r="AW140" i="44" s="1"/>
  <c r="AX88" i="43"/>
  <c r="AX130" i="43" s="1"/>
  <c r="AX87" i="49"/>
  <c r="AY78" i="46"/>
  <c r="AY77" i="46"/>
  <c r="AY112" i="46"/>
  <c r="AY128" i="46"/>
  <c r="AY276" i="51"/>
  <c r="AY288" i="51" s="1"/>
  <c r="AY290" i="51" s="1"/>
  <c r="AY85" i="1"/>
  <c r="AY49" i="33" s="1"/>
  <c r="AY51" i="59" s="1"/>
  <c r="AY61" i="1"/>
  <c r="DP49" i="57" s="1"/>
  <c r="DP61" i="57" s="1"/>
  <c r="AY128" i="43"/>
  <c r="AY77" i="43"/>
  <c r="AY112" i="43"/>
  <c r="AY78" i="43"/>
  <c r="AX62" i="56"/>
  <c r="AX135" i="33" s="1"/>
  <c r="AX134" i="33"/>
  <c r="AX76" i="59" s="1"/>
  <c r="AY112" i="48"/>
  <c r="AY128" i="48"/>
  <c r="AY78" i="48"/>
  <c r="AY77" i="48"/>
  <c r="AY112" i="49"/>
  <c r="AY128" i="49"/>
  <c r="AY77" i="49"/>
  <c r="AY78" i="49"/>
  <c r="AY78" i="44"/>
  <c r="AY128" i="44"/>
  <c r="AY77" i="44"/>
  <c r="AY112" i="44"/>
  <c r="AY128" i="47"/>
  <c r="AY77" i="47"/>
  <c r="AY112" i="47"/>
  <c r="AY78" i="47"/>
  <c r="AY77" i="41"/>
  <c r="AY78" i="41"/>
  <c r="AY128" i="41"/>
  <c r="AY112" i="41"/>
  <c r="AY77" i="32"/>
  <c r="AY128" i="32"/>
  <c r="AY112" i="32"/>
  <c r="AY78" i="32"/>
  <c r="AW129" i="49"/>
  <c r="AW131" i="49" s="1"/>
  <c r="AW140" i="49" s="1"/>
  <c r="AX215" i="51"/>
  <c r="AX231" i="51" s="1"/>
  <c r="AX130" i="49"/>
  <c r="AX132" i="49"/>
  <c r="AX133" i="49" s="1"/>
  <c r="AX134" i="49" s="1"/>
  <c r="AW79" i="49" s="1"/>
  <c r="AX148" i="49" s="1"/>
  <c r="AX90" i="49"/>
  <c r="AY77" i="40"/>
  <c r="AY78" i="40"/>
  <c r="AY128" i="40"/>
  <c r="AY112" i="40"/>
  <c r="AX132" i="40"/>
  <c r="AX133" i="40" s="1"/>
  <c r="AX134" i="40" s="1"/>
  <c r="AW79" i="40" s="1"/>
  <c r="AX148" i="40" s="1"/>
  <c r="AX130" i="40"/>
  <c r="AW129" i="40"/>
  <c r="AW131" i="40" s="1"/>
  <c r="AW140" i="40" s="1"/>
  <c r="AX90" i="40"/>
  <c r="AX209" i="51"/>
  <c r="AX225" i="51" s="1"/>
  <c r="AW129" i="47"/>
  <c r="AW131" i="47" s="1"/>
  <c r="AW140" i="47" s="1"/>
  <c r="AX213" i="51"/>
  <c r="AX229" i="51" s="1"/>
  <c r="AX132" i="47"/>
  <c r="AX133" i="47" s="1"/>
  <c r="AX134" i="47" s="1"/>
  <c r="AW79" i="47" s="1"/>
  <c r="AX148" i="47" s="1"/>
  <c r="AX130" i="47"/>
  <c r="AX90" i="47"/>
  <c r="AX87" i="46"/>
  <c r="AX88" i="46"/>
  <c r="AY128" i="42"/>
  <c r="AY112" i="42"/>
  <c r="AY78" i="42"/>
  <c r="AY77" i="42"/>
  <c r="AY128" i="45"/>
  <c r="AY77" i="45"/>
  <c r="AY112" i="45"/>
  <c r="AY78" i="45"/>
  <c r="AW129" i="45" l="1"/>
  <c r="AW131" i="45" s="1"/>
  <c r="AW140" i="45" s="1"/>
  <c r="AX132" i="45"/>
  <c r="AX133" i="45" s="1"/>
  <c r="AX134" i="45" s="1"/>
  <c r="AW79" i="45" s="1"/>
  <c r="AX148" i="45" s="1"/>
  <c r="AX211" i="51"/>
  <c r="AX227" i="51" s="1"/>
  <c r="AX90" i="45"/>
  <c r="AX91" i="45" s="1"/>
  <c r="AX214" i="51"/>
  <c r="AX230" i="51" s="1"/>
  <c r="AX90" i="48"/>
  <c r="AX93" i="48" s="1"/>
  <c r="AX94" i="48" s="1"/>
  <c r="AZ48" i="62" s="1"/>
  <c r="AX130" i="48"/>
  <c r="AX132" i="48"/>
  <c r="AX133" i="48" s="1"/>
  <c r="AX134" i="48" s="1"/>
  <c r="AW79" i="48" s="1"/>
  <c r="AX148" i="48" s="1"/>
  <c r="AY292" i="51"/>
  <c r="AX207" i="51"/>
  <c r="AX223" i="51" s="1"/>
  <c r="AX90" i="42"/>
  <c r="AX93" i="42" s="1"/>
  <c r="AX94" i="42" s="1"/>
  <c r="AZ41" i="62" s="1"/>
  <c r="AX132" i="42"/>
  <c r="AX133" i="42" s="1"/>
  <c r="AX134" i="42" s="1"/>
  <c r="AW79" i="42" s="1"/>
  <c r="AX148" i="42" s="1"/>
  <c r="AW129" i="42"/>
  <c r="AW131" i="42" s="1"/>
  <c r="AW140" i="42" s="1"/>
  <c r="AX90" i="43"/>
  <c r="AX91" i="43" s="1"/>
  <c r="AW129" i="32"/>
  <c r="AW131" i="32" s="1"/>
  <c r="AW140" i="32" s="1"/>
  <c r="AX87" i="1"/>
  <c r="AX51" i="33" s="1"/>
  <c r="AX52" i="59" s="1"/>
  <c r="AX205" i="51"/>
  <c r="AX221" i="51" s="1"/>
  <c r="AX90" i="32"/>
  <c r="AX93" i="32" s="1"/>
  <c r="AX94" i="32" s="1"/>
  <c r="AZ39" i="62" s="1"/>
  <c r="AX132" i="32"/>
  <c r="AX133" i="32" s="1"/>
  <c r="AX134" i="32" s="1"/>
  <c r="AW79" i="32" s="1"/>
  <c r="AX148" i="32" s="1"/>
  <c r="AX88" i="1"/>
  <c r="AW129" i="1" s="1"/>
  <c r="AW129" i="41"/>
  <c r="AW131" i="41" s="1"/>
  <c r="AW140" i="41" s="1"/>
  <c r="AX206" i="51"/>
  <c r="AX222" i="51" s="1"/>
  <c r="AX132" i="44"/>
  <c r="AX133" i="44" s="1"/>
  <c r="AX134" i="44" s="1"/>
  <c r="AW79" i="44" s="1"/>
  <c r="AX148" i="44" s="1"/>
  <c r="AX132" i="41"/>
  <c r="AX133" i="41" s="1"/>
  <c r="AX134" i="41" s="1"/>
  <c r="AW79" i="41" s="1"/>
  <c r="AX148" i="41" s="1"/>
  <c r="AX130" i="41"/>
  <c r="AY301" i="51"/>
  <c r="AX90" i="44"/>
  <c r="AX93" i="44" s="1"/>
  <c r="AX94" i="44" s="1"/>
  <c r="AZ44" i="62" s="1"/>
  <c r="AY298" i="51"/>
  <c r="AX210" i="51"/>
  <c r="AX226" i="51" s="1"/>
  <c r="AX130" i="44"/>
  <c r="AY296" i="51"/>
  <c r="AX208" i="51"/>
  <c r="AX224" i="51" s="1"/>
  <c r="AY293" i="51"/>
  <c r="AY291" i="51"/>
  <c r="AY299" i="51"/>
  <c r="AY294" i="51"/>
  <c r="AX132" i="43"/>
  <c r="AX133" i="43" s="1"/>
  <c r="AX134" i="43" s="1"/>
  <c r="AW79" i="43" s="1"/>
  <c r="AX148" i="43" s="1"/>
  <c r="AW129" i="43"/>
  <c r="AW131" i="43" s="1"/>
  <c r="AW140" i="43" s="1"/>
  <c r="AY297" i="51"/>
  <c r="AY300" i="51"/>
  <c r="AY295" i="51"/>
  <c r="AY114" i="42"/>
  <c r="AY103" i="42" s="1"/>
  <c r="BA11" i="62" s="1"/>
  <c r="AY119" i="42"/>
  <c r="AX93" i="41"/>
  <c r="AX94" i="41" s="1"/>
  <c r="AZ40" i="62" s="1"/>
  <c r="AX91" i="41"/>
  <c r="AX93" i="49"/>
  <c r="AX94" i="49" s="1"/>
  <c r="AZ49" i="62" s="1"/>
  <c r="AX91" i="49"/>
  <c r="AY114" i="41"/>
  <c r="AY103" i="41" s="1"/>
  <c r="BA10" i="62" s="1"/>
  <c r="AY119" i="41"/>
  <c r="AY114" i="44"/>
  <c r="AY103" i="44" s="1"/>
  <c r="BA14" i="62" s="1"/>
  <c r="AY119" i="44"/>
  <c r="AY119" i="49"/>
  <c r="AY114" i="49"/>
  <c r="AY103" i="49" s="1"/>
  <c r="BA19" i="62" s="1"/>
  <c r="AY119" i="48"/>
  <c r="AY114" i="48"/>
  <c r="AY103" i="48" s="1"/>
  <c r="BA18" i="62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BA62" i="62" s="1"/>
  <c r="AY128" i="1"/>
  <c r="AY77" i="1"/>
  <c r="AY78" i="1"/>
  <c r="AY112" i="1"/>
  <c r="AX53" i="33"/>
  <c r="AX54" i="59" s="1"/>
  <c r="AX87" i="33"/>
  <c r="AX52" i="33"/>
  <c r="AX53" i="59" s="1"/>
  <c r="AX50" i="59"/>
  <c r="AX369" i="33"/>
  <c r="AX375" i="33" s="1"/>
  <c r="AX376" i="33" s="1"/>
  <c r="AY119" i="45"/>
  <c r="AY114" i="45"/>
  <c r="AY103" i="45" s="1"/>
  <c r="BA15" i="62" s="1"/>
  <c r="AX132" i="46"/>
  <c r="AX133" i="46" s="1"/>
  <c r="AX134" i="46" s="1"/>
  <c r="AW79" i="46" s="1"/>
  <c r="AX148" i="46" s="1"/>
  <c r="AX90" i="46"/>
  <c r="AX130" i="46"/>
  <c r="AW129" i="46"/>
  <c r="AW131" i="46" s="1"/>
  <c r="AW140" i="46" s="1"/>
  <c r="AX212" i="51"/>
  <c r="AX228" i="51" s="1"/>
  <c r="AX91" i="47"/>
  <c r="AX93" i="47"/>
  <c r="AX94" i="47" s="1"/>
  <c r="AZ47" i="62" s="1"/>
  <c r="AX91" i="40"/>
  <c r="AX93" i="40"/>
  <c r="AX94" i="40" s="1"/>
  <c r="AZ43" i="62" s="1"/>
  <c r="AY114" i="40"/>
  <c r="AY103" i="40" s="1"/>
  <c r="BA13" i="62" s="1"/>
  <c r="AY119" i="40"/>
  <c r="AY119" i="32"/>
  <c r="AY114" i="32"/>
  <c r="AY103" i="32" s="1"/>
  <c r="BA9" i="62" s="1"/>
  <c r="AY114" i="47"/>
  <c r="AY103" i="47" s="1"/>
  <c r="BA17" i="62" s="1"/>
  <c r="AY119" i="47"/>
  <c r="AY114" i="43"/>
  <c r="AY103" i="43" s="1"/>
  <c r="BA12" i="62" s="1"/>
  <c r="AY119" i="43"/>
  <c r="AY114" i="46"/>
  <c r="AY103" i="46" s="1"/>
  <c r="BA16" i="62" s="1"/>
  <c r="AY119" i="46"/>
  <c r="AX93" i="45" l="1"/>
  <c r="AX94" i="45" s="1"/>
  <c r="AZ45" i="62" s="1"/>
  <c r="AX91" i="48"/>
  <c r="AX91" i="42"/>
  <c r="AX90" i="1"/>
  <c r="AX93" i="1" s="1"/>
  <c r="AX94" i="1" s="1"/>
  <c r="AZ38" i="62" s="1"/>
  <c r="AX93" i="43"/>
  <c r="AX94" i="43" s="1"/>
  <c r="AZ42" i="62" s="1"/>
  <c r="AX91" i="32"/>
  <c r="AX132" i="1"/>
  <c r="AX133" i="1" s="1"/>
  <c r="AX134" i="1" s="1"/>
  <c r="AX136" i="1" s="1"/>
  <c r="AX204" i="51"/>
  <c r="AX220" i="51" s="1"/>
  <c r="AX130" i="1"/>
  <c r="AX91" i="44"/>
  <c r="AY102" i="48"/>
  <c r="AY102" i="49"/>
  <c r="AY71" i="49" s="1"/>
  <c r="AY70" i="49" s="1"/>
  <c r="AY102" i="46"/>
  <c r="AY71" i="46" s="1"/>
  <c r="AY70" i="46" s="1"/>
  <c r="AY102" i="43"/>
  <c r="AY102" i="47"/>
  <c r="AY102" i="40"/>
  <c r="AY102" i="45"/>
  <c r="AY102" i="44"/>
  <c r="AY71" i="44" s="1"/>
  <c r="AY70" i="44" s="1"/>
  <c r="AY102" i="42"/>
  <c r="AY71" i="42" s="1"/>
  <c r="AY70" i="42" s="1"/>
  <c r="AY304" i="51"/>
  <c r="AY308" i="51" s="1"/>
  <c r="AY102" i="41"/>
  <c r="AY305" i="51"/>
  <c r="AY309" i="51" s="1"/>
  <c r="AY102" i="32"/>
  <c r="AY115" i="46"/>
  <c r="AW131" i="1"/>
  <c r="AW140" i="1" s="1"/>
  <c r="AW137" i="1"/>
  <c r="AY121" i="43"/>
  <c r="AY124" i="43"/>
  <c r="AY115" i="43"/>
  <c r="AY124" i="32"/>
  <c r="AY121" i="32"/>
  <c r="AY124" i="45"/>
  <c r="AY121" i="45"/>
  <c r="AY115" i="48"/>
  <c r="AY121" i="48"/>
  <c r="AY124" i="48"/>
  <c r="AY115" i="49"/>
  <c r="AY115" i="44"/>
  <c r="AY121" i="41"/>
  <c r="AY124" i="41"/>
  <c r="AY121" i="42"/>
  <c r="AY124" i="42"/>
  <c r="AY115" i="42"/>
  <c r="AY121" i="46"/>
  <c r="AY124" i="46"/>
  <c r="AY124" i="47"/>
  <c r="AY121" i="47"/>
  <c r="AY115" i="47"/>
  <c r="AY115" i="32"/>
  <c r="AY124" i="40"/>
  <c r="AY121" i="40"/>
  <c r="AY115" i="40"/>
  <c r="AX93" i="46"/>
  <c r="AX94" i="46" s="1"/>
  <c r="AZ46" i="62" s="1"/>
  <c r="AX91" i="46"/>
  <c r="AY115" i="45"/>
  <c r="AY114" i="1"/>
  <c r="AY103" i="1" s="1"/>
  <c r="BA8" i="62" s="1"/>
  <c r="AY119" i="1"/>
  <c r="AY124" i="49"/>
  <c r="AY121" i="49"/>
  <c r="AY121" i="44"/>
  <c r="AY124" i="44"/>
  <c r="AY115" i="41"/>
  <c r="AZ50" i="62" l="1"/>
  <c r="AX91" i="1"/>
  <c r="AW79" i="1"/>
  <c r="AX148" i="1" s="1"/>
  <c r="AY310" i="51"/>
  <c r="AY353" i="51" s="1"/>
  <c r="AY306" i="51"/>
  <c r="AY102" i="1"/>
  <c r="AY86" i="49"/>
  <c r="AY166" i="33"/>
  <c r="AY250" i="33" s="1"/>
  <c r="AY66" i="45"/>
  <c r="AY67" i="45" s="1"/>
  <c r="AY101" i="45"/>
  <c r="AY216" i="33" s="1"/>
  <c r="AY116" i="45"/>
  <c r="AY101" i="40"/>
  <c r="AY214" i="33" s="1"/>
  <c r="AY66" i="40"/>
  <c r="AY67" i="40" s="1"/>
  <c r="AY116" i="40"/>
  <c r="AY163" i="33"/>
  <c r="AY247" i="33" s="1"/>
  <c r="AY86" i="46"/>
  <c r="AY86" i="41"/>
  <c r="AY157" i="33"/>
  <c r="AY241" i="33" s="1"/>
  <c r="AY86" i="48"/>
  <c r="AY165" i="33"/>
  <c r="AY249" i="33" s="1"/>
  <c r="AY66" i="48"/>
  <c r="AY67" i="48" s="1"/>
  <c r="AY101" i="48"/>
  <c r="AY219" i="33" s="1"/>
  <c r="AY116" i="48"/>
  <c r="AY162" i="33"/>
  <c r="AY246" i="33" s="1"/>
  <c r="AY86" i="45"/>
  <c r="AY66" i="43"/>
  <c r="AY67" i="43" s="1"/>
  <c r="AY101" i="43"/>
  <c r="AY213" i="33" s="1"/>
  <c r="AY116" i="43"/>
  <c r="AY71" i="40"/>
  <c r="AY70" i="40" s="1"/>
  <c r="AY71" i="45"/>
  <c r="AY70" i="45" s="1"/>
  <c r="AY71" i="43"/>
  <c r="AY70" i="43" s="1"/>
  <c r="AY101" i="41"/>
  <c r="AY211" i="33" s="1"/>
  <c r="AY66" i="41"/>
  <c r="AY67" i="41" s="1"/>
  <c r="AY116" i="41"/>
  <c r="AY161" i="33"/>
  <c r="AY245" i="33" s="1"/>
  <c r="AY86" i="44"/>
  <c r="AY121" i="1"/>
  <c r="AY124" i="33" s="1"/>
  <c r="AY101" i="33" s="1"/>
  <c r="AY124" i="1"/>
  <c r="AY155" i="33" s="1"/>
  <c r="AY115" i="1"/>
  <c r="AY160" i="33"/>
  <c r="AY244" i="33" s="1"/>
  <c r="AY86" i="40"/>
  <c r="AY101" i="32"/>
  <c r="AY210" i="33" s="1"/>
  <c r="AY66" i="32"/>
  <c r="AY67" i="32" s="1"/>
  <c r="AY116" i="32"/>
  <c r="AY101" i="47"/>
  <c r="AY218" i="33" s="1"/>
  <c r="AY66" i="47"/>
  <c r="AY67" i="47" s="1"/>
  <c r="AY116" i="47"/>
  <c r="AY164" i="33"/>
  <c r="AY248" i="33" s="1"/>
  <c r="AY86" i="47"/>
  <c r="AY101" i="42"/>
  <c r="AY212" i="33" s="1"/>
  <c r="AY66" i="42"/>
  <c r="AY67" i="42" s="1"/>
  <c r="AY116" i="42"/>
  <c r="AY158" i="33"/>
  <c r="AY242" i="33" s="1"/>
  <c r="AY86" i="42"/>
  <c r="AY66" i="44"/>
  <c r="AY67" i="44" s="1"/>
  <c r="AY101" i="44"/>
  <c r="AY215" i="33" s="1"/>
  <c r="AY116" i="44"/>
  <c r="AY101" i="49"/>
  <c r="AY220" i="33" s="1"/>
  <c r="AY66" i="49"/>
  <c r="AY67" i="49" s="1"/>
  <c r="AY116" i="49"/>
  <c r="AY86" i="32"/>
  <c r="AY156" i="33"/>
  <c r="AY240" i="33" s="1"/>
  <c r="AY159" i="33"/>
  <c r="AY243" i="33" s="1"/>
  <c r="AY86" i="43"/>
  <c r="AY66" i="46"/>
  <c r="AY67" i="46" s="1"/>
  <c r="AY101" i="46"/>
  <c r="AY217" i="33" s="1"/>
  <c r="AY116" i="46"/>
  <c r="AY71" i="47"/>
  <c r="AY70" i="47" s="1"/>
  <c r="AY71" i="41"/>
  <c r="AY70" i="41" s="1"/>
  <c r="AY71" i="48"/>
  <c r="AY70" i="48" s="1"/>
  <c r="AY71" i="32"/>
  <c r="AY70" i="32" s="1"/>
  <c r="AY226" i="33" l="1"/>
  <c r="AY234" i="33"/>
  <c r="AY346" i="51"/>
  <c r="AY354" i="51"/>
  <c r="AY345" i="51"/>
  <c r="AY347" i="51"/>
  <c r="AY352" i="51"/>
  <c r="AY351" i="51"/>
  <c r="AY349" i="51"/>
  <c r="AY350" i="51"/>
  <c r="AY344" i="51"/>
  <c r="AY348" i="51"/>
  <c r="AY355" i="51"/>
  <c r="AY232" i="33"/>
  <c r="AY230" i="33"/>
  <c r="AY235" i="33"/>
  <c r="AY233" i="33"/>
  <c r="AY101" i="1"/>
  <c r="AY209" i="33" s="1"/>
  <c r="AY66" i="1"/>
  <c r="AY67" i="1" s="1"/>
  <c r="AY45" i="33" s="1"/>
  <c r="AY116" i="1"/>
  <c r="AY86" i="1"/>
  <c r="AY228" i="33"/>
  <c r="AY227" i="33"/>
  <c r="AY225" i="33"/>
  <c r="AY71" i="1"/>
  <c r="AY229" i="33"/>
  <c r="AY231" i="33"/>
  <c r="AY56" i="33" l="1"/>
  <c r="AY70" i="1"/>
  <c r="AY5" i="59" s="1"/>
  <c r="AY224" i="33"/>
  <c r="AY236" i="33" s="1"/>
  <c r="AY167" i="33"/>
  <c r="AY239" i="33"/>
  <c r="AY251" i="33" s="1"/>
  <c r="AY184" i="33"/>
  <c r="AY113" i="33" s="1"/>
  <c r="AY48" i="59"/>
  <c r="AY119" i="33" l="1"/>
  <c r="AY56" i="59"/>
  <c r="AY57" i="33"/>
  <c r="AY57" i="59" s="1"/>
  <c r="AY64" i="33"/>
  <c r="AY186" i="33"/>
  <c r="AY185" i="33"/>
  <c r="AY114" i="33" s="1"/>
  <c r="AY55" i="59"/>
  <c r="AY55" i="33"/>
  <c r="AZ59" i="33"/>
  <c r="AY65" i="33" l="1"/>
  <c r="AZ84" i="33" s="1"/>
  <c r="AY61" i="59"/>
  <c r="AZ60" i="33"/>
  <c r="BA61" i="33"/>
  <c r="AY71" i="33"/>
  <c r="BA59" i="59" l="1"/>
  <c r="BB62" i="33"/>
  <c r="BB60" i="59" s="1"/>
  <c r="AZ91" i="33"/>
  <c r="AZ9" i="55"/>
  <c r="AY63" i="59"/>
  <c r="AY70" i="33"/>
  <c r="BA56" i="62" s="1"/>
  <c r="AZ4" i="56"/>
  <c r="AZ58" i="59"/>
  <c r="AY62" i="59" l="1"/>
  <c r="AY81" i="1"/>
  <c r="AY62" i="1" s="1"/>
  <c r="AY63" i="1" s="1"/>
  <c r="BA67" i="62" s="1"/>
  <c r="AY81" i="40"/>
  <c r="AY62" i="40" s="1"/>
  <c r="AY63" i="40" s="1"/>
  <c r="BA72" i="62" s="1"/>
  <c r="AY81" i="47"/>
  <c r="AY62" i="47" s="1"/>
  <c r="AY63" i="47" s="1"/>
  <c r="BA76" i="62" s="1"/>
  <c r="AY81" i="45"/>
  <c r="AY62" i="45" s="1"/>
  <c r="AY63" i="45" s="1"/>
  <c r="BA74" i="62" s="1"/>
  <c r="AY81" i="46"/>
  <c r="AY62" i="46" s="1"/>
  <c r="AY63" i="46" s="1"/>
  <c r="BA75" i="62" s="1"/>
  <c r="AY81" i="48"/>
  <c r="AY62" i="48" s="1"/>
  <c r="AY63" i="48" s="1"/>
  <c r="BA77" i="62" s="1"/>
  <c r="AY81" i="41"/>
  <c r="AY62" i="41" s="1"/>
  <c r="AY63" i="41" s="1"/>
  <c r="BA69" i="62" s="1"/>
  <c r="AY3" i="56"/>
  <c r="AY81" i="43"/>
  <c r="AY62" i="43" s="1"/>
  <c r="AY63" i="43" s="1"/>
  <c r="BA71" i="62" s="1"/>
  <c r="AY81" i="44"/>
  <c r="AY62" i="44" s="1"/>
  <c r="AY63" i="44" s="1"/>
  <c r="BA73" i="62" s="1"/>
  <c r="AY81" i="42"/>
  <c r="AY62" i="42" s="1"/>
  <c r="AY63" i="42" s="1"/>
  <c r="BA70" i="62" s="1"/>
  <c r="AY81" i="32"/>
  <c r="AY62" i="32" s="1"/>
  <c r="AY63" i="32" s="1"/>
  <c r="BA68" i="62" s="1"/>
  <c r="AY81" i="49"/>
  <c r="AY62" i="49" s="1"/>
  <c r="AY63" i="49" s="1"/>
  <c r="BA78" i="62" s="1"/>
  <c r="AZ72" i="33"/>
  <c r="AZ107" i="40"/>
  <c r="AZ106" i="40" s="1"/>
  <c r="AZ109" i="40" s="1"/>
  <c r="AZ8" i="55"/>
  <c r="AZ107" i="44"/>
  <c r="AZ106" i="44" s="1"/>
  <c r="AZ109" i="44" s="1"/>
  <c r="AZ107" i="46"/>
  <c r="AZ106" i="46" s="1"/>
  <c r="AZ109" i="46" s="1"/>
  <c r="AZ107" i="48"/>
  <c r="AZ106" i="48" s="1"/>
  <c r="AZ109" i="48" s="1"/>
  <c r="AZ107" i="32"/>
  <c r="AZ106" i="32" s="1"/>
  <c r="AZ109" i="32" s="1"/>
  <c r="AZ107" i="42"/>
  <c r="AZ106" i="42" s="1"/>
  <c r="AZ109" i="42" s="1"/>
  <c r="AZ107" i="47"/>
  <c r="AZ106" i="47" s="1"/>
  <c r="AZ109" i="47" s="1"/>
  <c r="AZ107" i="49"/>
  <c r="AZ106" i="49" s="1"/>
  <c r="AZ109" i="49" s="1"/>
  <c r="AZ107" i="1"/>
  <c r="AZ107" i="43"/>
  <c r="AZ106" i="43" s="1"/>
  <c r="AZ109" i="43" s="1"/>
  <c r="AZ107" i="45"/>
  <c r="AZ106" i="45" s="1"/>
  <c r="AZ109" i="45" s="1"/>
  <c r="AZ107" i="41"/>
  <c r="AZ106" i="41" s="1"/>
  <c r="AZ109" i="41" s="1"/>
  <c r="BA79" i="62" l="1"/>
  <c r="AZ106" i="1"/>
  <c r="AZ97" i="33"/>
  <c r="AZ90" i="33"/>
  <c r="AZ83" i="33"/>
  <c r="AZ64" i="59"/>
  <c r="AY64" i="32"/>
  <c r="AY65" i="32" s="1"/>
  <c r="AY68" i="32" s="1"/>
  <c r="AY155" i="32"/>
  <c r="AY64" i="44"/>
  <c r="AY65" i="44" s="1"/>
  <c r="AY68" i="44" s="1"/>
  <c r="AY155" i="44"/>
  <c r="AY37" i="56"/>
  <c r="AY38" i="56" s="1"/>
  <c r="AY47" i="56"/>
  <c r="AY55" i="56"/>
  <c r="AY56" i="56" s="1"/>
  <c r="AY52" i="56" s="1"/>
  <c r="AY42" i="56"/>
  <c r="AY43" i="56" s="1"/>
  <c r="AZ41" i="56" s="1"/>
  <c r="AY155" i="48"/>
  <c r="AY64" i="48"/>
  <c r="AY65" i="48" s="1"/>
  <c r="AY68" i="48" s="1"/>
  <c r="AY155" i="45"/>
  <c r="AY64" i="45"/>
  <c r="AY65" i="45" s="1"/>
  <c r="AY68" i="45" s="1"/>
  <c r="AY155" i="40"/>
  <c r="AY64" i="40"/>
  <c r="AY65" i="40" s="1"/>
  <c r="AY68" i="40" s="1"/>
  <c r="AY155" i="49"/>
  <c r="AY64" i="49"/>
  <c r="AY65" i="49" s="1"/>
  <c r="AY68" i="49" s="1"/>
  <c r="AY64" i="42"/>
  <c r="AY65" i="42" s="1"/>
  <c r="AY68" i="42" s="1"/>
  <c r="AY155" i="42"/>
  <c r="AY64" i="43"/>
  <c r="AY65" i="43" s="1"/>
  <c r="AY68" i="43" s="1"/>
  <c r="AY155" i="43"/>
  <c r="AY155" i="41"/>
  <c r="AY64" i="41"/>
  <c r="AY65" i="41" s="1"/>
  <c r="AY68" i="41" s="1"/>
  <c r="AY64" i="46"/>
  <c r="AY65" i="46" s="1"/>
  <c r="AY68" i="46" s="1"/>
  <c r="AY155" i="46"/>
  <c r="AY155" i="47"/>
  <c r="AY64" i="47"/>
  <c r="AY65" i="47" s="1"/>
  <c r="AY68" i="47" s="1"/>
  <c r="AY64" i="1"/>
  <c r="AY65" i="1" s="1"/>
  <c r="AY155" i="1"/>
  <c r="AY68" i="1" l="1"/>
  <c r="AY43" i="33"/>
  <c r="AY73" i="46"/>
  <c r="AZ74" i="46" s="1"/>
  <c r="AY139" i="46"/>
  <c r="AY139" i="43"/>
  <c r="AY73" i="43"/>
  <c r="AZ74" i="43" s="1"/>
  <c r="AY73" i="42"/>
  <c r="AZ74" i="42" s="1"/>
  <c r="AY139" i="42"/>
  <c r="AY59" i="56"/>
  <c r="AY60" i="56"/>
  <c r="AY133" i="33" s="1"/>
  <c r="AY73" i="44"/>
  <c r="AZ74" i="44" s="1"/>
  <c r="AY139" i="44"/>
  <c r="AY73" i="32"/>
  <c r="AZ74" i="32" s="1"/>
  <c r="AY139" i="32"/>
  <c r="AZ96" i="33"/>
  <c r="AZ104" i="33" s="1"/>
  <c r="AZ109" i="1"/>
  <c r="AY139" i="47"/>
  <c r="AY73" i="47"/>
  <c r="AZ74" i="47" s="1"/>
  <c r="AY73" i="41"/>
  <c r="AZ74" i="41" s="1"/>
  <c r="AY139" i="41"/>
  <c r="AY73" i="49"/>
  <c r="AZ74" i="49" s="1"/>
  <c r="AY139" i="49"/>
  <c r="AY73" i="40"/>
  <c r="AZ74" i="40" s="1"/>
  <c r="AY139" i="40"/>
  <c r="AY73" i="45"/>
  <c r="AZ74" i="45" s="1"/>
  <c r="AY139" i="45"/>
  <c r="AY73" i="48"/>
  <c r="AZ74" i="48" s="1"/>
  <c r="AY139" i="48"/>
  <c r="AZ46" i="56"/>
  <c r="AY49" i="56"/>
  <c r="AY84" i="42" l="1"/>
  <c r="AY88" i="42" s="1"/>
  <c r="AY84" i="46"/>
  <c r="AY88" i="46" s="1"/>
  <c r="AY84" i="32"/>
  <c r="AY88" i="32" s="1"/>
  <c r="AY84" i="49"/>
  <c r="AY88" i="49" s="1"/>
  <c r="AY84" i="41"/>
  <c r="AY87" i="41" s="1"/>
  <c r="AY84" i="40"/>
  <c r="AY88" i="40" s="1"/>
  <c r="AY84" i="44"/>
  <c r="AY87" i="44" s="1"/>
  <c r="AY84" i="47"/>
  <c r="AY87" i="47" s="1"/>
  <c r="AY84" i="43"/>
  <c r="AY88" i="43" s="1"/>
  <c r="AY84" i="48"/>
  <c r="AY88" i="48" s="1"/>
  <c r="AY84" i="45"/>
  <c r="AY88" i="45" s="1"/>
  <c r="AY48" i="56"/>
  <c r="AZ61" i="48"/>
  <c r="DQ59" i="57" s="1"/>
  <c r="AZ85" i="48"/>
  <c r="AZ286" i="51"/>
  <c r="AZ61" i="40"/>
  <c r="DQ54" i="57" s="1"/>
  <c r="AZ85" i="40"/>
  <c r="AZ281" i="51"/>
  <c r="AZ278" i="51"/>
  <c r="AZ61" i="41"/>
  <c r="DQ51" i="57" s="1"/>
  <c r="AZ85" i="41"/>
  <c r="AZ61" i="47"/>
  <c r="DQ58" i="57" s="1"/>
  <c r="AZ85" i="47"/>
  <c r="AZ285" i="51"/>
  <c r="AZ277" i="51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i="1" s="1"/>
  <c r="AZ283" i="51"/>
  <c r="AZ61" i="45"/>
  <c r="DQ56" i="57" s="1"/>
  <c r="AZ85" i="45"/>
  <c r="AZ287" i="51"/>
  <c r="AZ85" i="49"/>
  <c r="AZ61" i="49"/>
  <c r="DQ60" i="57" s="1"/>
  <c r="AZ61" i="44"/>
  <c r="DQ55" i="57" s="1"/>
  <c r="AZ282" i="51"/>
  <c r="AZ85" i="44"/>
  <c r="AY132" i="33"/>
  <c r="AY75" i="59" s="1"/>
  <c r="AY61" i="56"/>
  <c r="AY38" i="33"/>
  <c r="AY40" i="33"/>
  <c r="AY42" i="33"/>
  <c r="AY44" i="33"/>
  <c r="AY47" i="59" l="1"/>
  <c r="BA53" i="62"/>
  <c r="AY87" i="40"/>
  <c r="AY87" i="42"/>
  <c r="AY87" i="46"/>
  <c r="AY87" i="32"/>
  <c r="AY88" i="44"/>
  <c r="AY130" i="44" s="1"/>
  <c r="AY88" i="41"/>
  <c r="AX129" i="41" s="1"/>
  <c r="AX131" i="41" s="1"/>
  <c r="AX140" i="41" s="1"/>
  <c r="AY87" i="49"/>
  <c r="AY88" i="47"/>
  <c r="AX129" i="47" s="1"/>
  <c r="AX131" i="47" s="1"/>
  <c r="AX140" i="47" s="1"/>
  <c r="AY87" i="43"/>
  <c r="AY87" i="45"/>
  <c r="AY84" i="1"/>
  <c r="AY87" i="1" s="1"/>
  <c r="AY87" i="48"/>
  <c r="AY130" i="43"/>
  <c r="AY90" i="43"/>
  <c r="AY208" i="51"/>
  <c r="AY224" i="51" s="1"/>
  <c r="AY132" i="43"/>
  <c r="AY133" i="43" s="1"/>
  <c r="AY134" i="43" s="1"/>
  <c r="AX79" i="43" s="1"/>
  <c r="AY148" i="43" s="1"/>
  <c r="AX129" i="43"/>
  <c r="AX131" i="43" s="1"/>
  <c r="AX140" i="43" s="1"/>
  <c r="AZ77" i="49"/>
  <c r="AZ112" i="49"/>
  <c r="AZ128" i="49"/>
  <c r="AZ78" i="49"/>
  <c r="AY130" i="49"/>
  <c r="AY132" i="49"/>
  <c r="AY133" i="49" s="1"/>
  <c r="AY134" i="49" s="1"/>
  <c r="AX79" i="49" s="1"/>
  <c r="AY148" i="49" s="1"/>
  <c r="AY215" i="51"/>
  <c r="AY231" i="51" s="1"/>
  <c r="AX129" i="49"/>
  <c r="AX131" i="49" s="1"/>
  <c r="AX140" i="49" s="1"/>
  <c r="AY90" i="49"/>
  <c r="AZ78" i="45"/>
  <c r="AZ128" i="45"/>
  <c r="AZ77" i="45"/>
  <c r="AZ112" i="45"/>
  <c r="AY211" i="51"/>
  <c r="AY227" i="51" s="1"/>
  <c r="AY132" i="45"/>
  <c r="AY133" i="45" s="1"/>
  <c r="AY134" i="45" s="1"/>
  <c r="AX79" i="45" s="1"/>
  <c r="AY148" i="45" s="1"/>
  <c r="AX129" i="45"/>
  <c r="AX131" i="45" s="1"/>
  <c r="AX140" i="45" s="1"/>
  <c r="AY90" i="45"/>
  <c r="AY130" i="45"/>
  <c r="AZ276" i="51"/>
  <c r="AZ288" i="51" s="1"/>
  <c r="AZ290" i="51" s="1"/>
  <c r="AZ85" i="1"/>
  <c r="AZ49" i="33" s="1"/>
  <c r="AZ51" i="59" s="1"/>
  <c r="AZ61" i="1"/>
  <c r="DQ49" i="57" s="1"/>
  <c r="DQ61" i="57" s="1"/>
  <c r="AZ78" i="42"/>
  <c r="AZ112" i="42"/>
  <c r="AZ128" i="42"/>
  <c r="AZ77" i="42"/>
  <c r="AX129" i="42"/>
  <c r="AX131" i="42" s="1"/>
  <c r="AX140" i="42" s="1"/>
  <c r="AY207" i="51"/>
  <c r="AY223" i="51" s="1"/>
  <c r="AY132" i="42"/>
  <c r="AY133" i="42" s="1"/>
  <c r="AY134" i="42" s="1"/>
  <c r="AX79" i="42" s="1"/>
  <c r="AY148" i="42" s="1"/>
  <c r="AY90" i="42"/>
  <c r="AY130" i="42"/>
  <c r="AY130" i="32"/>
  <c r="AY90" i="32"/>
  <c r="AY205" i="51"/>
  <c r="AY221" i="51" s="1"/>
  <c r="AX129" i="32"/>
  <c r="AX131" i="32" s="1"/>
  <c r="AX140" i="32" s="1"/>
  <c r="AY132" i="32"/>
  <c r="AY133" i="32" s="1"/>
  <c r="AY134" i="32" s="1"/>
  <c r="AX79" i="32" s="1"/>
  <c r="AY148" i="32" s="1"/>
  <c r="AY132" i="40"/>
  <c r="AY133" i="40" s="1"/>
  <c r="AY134" i="40" s="1"/>
  <c r="AX79" i="40" s="1"/>
  <c r="AY148" i="40" s="1"/>
  <c r="AY209" i="51"/>
  <c r="AY225" i="51" s="1"/>
  <c r="AY90" i="40"/>
  <c r="AY130" i="40"/>
  <c r="AX129" i="40"/>
  <c r="AX131" i="40" s="1"/>
  <c r="AX140" i="40" s="1"/>
  <c r="AZ77" i="48"/>
  <c r="AZ78" i="48"/>
  <c r="AZ128" i="48"/>
  <c r="AZ112" i="48"/>
  <c r="AY214" i="51"/>
  <c r="AY230" i="51" s="1"/>
  <c r="AY132" i="48"/>
  <c r="AY133" i="48" s="1"/>
  <c r="AY134" i="48" s="1"/>
  <c r="AX79" i="48" s="1"/>
  <c r="AY148" i="48" s="1"/>
  <c r="AY90" i="48"/>
  <c r="AY130" i="48"/>
  <c r="AX129" i="48"/>
  <c r="AX131" i="48" s="1"/>
  <c r="AX140" i="48" s="1"/>
  <c r="AY62" i="56"/>
  <c r="AY135" i="33" s="1"/>
  <c r="AY134" i="33"/>
  <c r="AY76" i="59" s="1"/>
  <c r="AZ128" i="44"/>
  <c r="AZ78" i="44"/>
  <c r="AZ77" i="44"/>
  <c r="AZ112" i="44"/>
  <c r="AZ112" i="46"/>
  <c r="AZ78" i="46"/>
  <c r="AZ77" i="46"/>
  <c r="AZ128" i="46"/>
  <c r="AY90" i="46"/>
  <c r="AX129" i="46"/>
  <c r="AX131" i="46" s="1"/>
  <c r="AX140" i="46" s="1"/>
  <c r="AY132" i="46"/>
  <c r="AY133" i="46" s="1"/>
  <c r="AY134" i="46" s="1"/>
  <c r="AX79" i="46" s="1"/>
  <c r="AY148" i="46" s="1"/>
  <c r="AY130" i="46"/>
  <c r="AY212" i="51"/>
  <c r="AY228" i="51" s="1"/>
  <c r="AZ78" i="43"/>
  <c r="AZ112" i="43"/>
  <c r="AZ128" i="43"/>
  <c r="AZ77" i="43"/>
  <c r="AZ78" i="32"/>
  <c r="AZ77" i="32"/>
  <c r="AZ128" i="32"/>
  <c r="AZ112" i="32"/>
  <c r="AZ128" i="47"/>
  <c r="AZ77" i="47"/>
  <c r="AZ78" i="47"/>
  <c r="AZ112" i="47"/>
  <c r="AZ78" i="41"/>
  <c r="AZ128" i="41"/>
  <c r="AZ77" i="41"/>
  <c r="AZ112" i="41"/>
  <c r="AZ128" i="40"/>
  <c r="AZ112" i="40"/>
  <c r="AZ78" i="40"/>
  <c r="AZ77" i="40"/>
  <c r="AY130" i="47" l="1"/>
  <c r="AY90" i="44"/>
  <c r="AY91" i="44" s="1"/>
  <c r="AY130" i="41"/>
  <c r="AY132" i="44"/>
  <c r="AY133" i="44" s="1"/>
  <c r="AY134" i="44" s="1"/>
  <c r="AX79" i="44" s="1"/>
  <c r="AY148" i="44" s="1"/>
  <c r="AY210" i="51"/>
  <c r="AY226" i="51" s="1"/>
  <c r="AX129" i="44"/>
  <c r="AX131" i="44" s="1"/>
  <c r="AX140" i="44" s="1"/>
  <c r="AY90" i="41"/>
  <c r="AY91" i="41" s="1"/>
  <c r="AY206" i="51"/>
  <c r="AY222" i="51" s="1"/>
  <c r="AY132" i="41"/>
  <c r="AY133" i="41" s="1"/>
  <c r="AY134" i="41" s="1"/>
  <c r="AX79" i="41" s="1"/>
  <c r="AY148" i="41" s="1"/>
  <c r="AY90" i="47"/>
  <c r="AY93" i="47" s="1"/>
  <c r="AY94" i="47" s="1"/>
  <c r="BA47" i="62" s="1"/>
  <c r="AY132" i="47"/>
  <c r="AY133" i="47" s="1"/>
  <c r="AY134" i="47" s="1"/>
  <c r="AX79" i="47" s="1"/>
  <c r="AY148" i="47" s="1"/>
  <c r="AY213" i="51"/>
  <c r="AY229" i="51" s="1"/>
  <c r="AY48" i="33"/>
  <c r="AY52" i="33" s="1"/>
  <c r="AY53" i="59" s="1"/>
  <c r="AY88" i="1"/>
  <c r="AY204" i="51" s="1"/>
  <c r="AY220" i="51" s="1"/>
  <c r="AZ295" i="51"/>
  <c r="AZ293" i="51"/>
  <c r="AZ294" i="51"/>
  <c r="AZ299" i="51"/>
  <c r="AZ297" i="51"/>
  <c r="AY51" i="33"/>
  <c r="AY52" i="59" s="1"/>
  <c r="AZ292" i="51"/>
  <c r="AZ301" i="51"/>
  <c r="AZ300" i="51"/>
  <c r="AZ291" i="51"/>
  <c r="AZ298" i="51"/>
  <c r="AZ296" i="51"/>
  <c r="AZ119" i="41"/>
  <c r="AZ114" i="41"/>
  <c r="AZ103" i="41" s="1"/>
  <c r="BB10" i="62" s="1"/>
  <c r="AZ119" i="47"/>
  <c r="AZ114" i="47"/>
  <c r="AZ103" i="47" s="1"/>
  <c r="BB17" i="62" s="1"/>
  <c r="AZ119" i="43"/>
  <c r="AZ114" i="43"/>
  <c r="AZ103" i="43" s="1"/>
  <c r="BB12" i="62" s="1"/>
  <c r="AY91" i="46"/>
  <c r="AY93" i="46"/>
  <c r="AY94" i="46" s="1"/>
  <c r="BA46" i="62" s="1"/>
  <c r="AZ119" i="44"/>
  <c r="AZ114" i="44"/>
  <c r="AZ103" i="44" s="1"/>
  <c r="BB14" i="62" s="1"/>
  <c r="AY91" i="42"/>
  <c r="AY93" i="42"/>
  <c r="AY94" i="42" s="1"/>
  <c r="BA41" i="62" s="1"/>
  <c r="AY93" i="49"/>
  <c r="AY94" i="49" s="1"/>
  <c r="BA49" i="62" s="1"/>
  <c r="AY91" i="49"/>
  <c r="AZ114" i="49"/>
  <c r="AZ103" i="49" s="1"/>
  <c r="BB19" i="62" s="1"/>
  <c r="AZ119" i="49"/>
  <c r="AZ114" i="40"/>
  <c r="AZ103" i="40" s="1"/>
  <c r="BB13" i="62" s="1"/>
  <c r="AZ119" i="40"/>
  <c r="AZ119" i="32"/>
  <c r="AZ114" i="32"/>
  <c r="AZ103" i="32" s="1"/>
  <c r="BB9" i="62" s="1"/>
  <c r="AZ119" i="46"/>
  <c r="AZ114" i="46"/>
  <c r="AZ103" i="46" s="1"/>
  <c r="BB16" i="62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 i="48"/>
  <c r="AY94" i="48" s="1"/>
  <c r="BA48" i="62" s="1"/>
  <c r="AZ119" i="48"/>
  <c r="AZ114" i="48"/>
  <c r="AZ103" i="48" s="1"/>
  <c r="BB18" i="62" s="1"/>
  <c r="AY93" i="40"/>
  <c r="AY94" i="40" s="1"/>
  <c r="BA43" i="62" s="1"/>
  <c r="AY91" i="40"/>
  <c r="AY93" i="32"/>
  <c r="AY94" i="32" s="1"/>
  <c r="BA39" i="62" s="1"/>
  <c r="AY91" i="32"/>
  <c r="AZ114" i="42"/>
  <c r="AZ103" i="42" s="1"/>
  <c r="BB11" i="62" s="1"/>
  <c r="AZ119" i="42"/>
  <c r="AZ77" i="1"/>
  <c r="AZ78" i="1"/>
  <c r="AZ39" i="33"/>
  <c r="BB62" i="62" s="1"/>
  <c r="AZ112" i="1"/>
  <c r="AZ128" i="1"/>
  <c r="AY93" i="45"/>
  <c r="AY94" i="45" s="1"/>
  <c r="BA45" i="62" s="1"/>
  <c r="AY91" i="45"/>
  <c r="AZ119" i="45"/>
  <c r="AZ114" i="45"/>
  <c r="AZ103" i="45" s="1"/>
  <c r="BB15" i="62" s="1"/>
  <c r="AY91" i="43"/>
  <c r="AY93" i="43"/>
  <c r="AY94" i="43" s="1"/>
  <c r="BA42" i="62" s="1"/>
  <c r="AY93" i="41" l="1"/>
  <c r="AY94" i="41" s="1"/>
  <c r="BA40" i="62" s="1"/>
  <c r="AY93" i="44"/>
  <c r="AY94" i="44" s="1"/>
  <c r="BA44" i="62" s="1"/>
  <c r="AY91" i="47"/>
  <c r="AY53" i="33"/>
  <c r="AY54" i="59" s="1"/>
  <c r="AY369" i="33"/>
  <c r="AY375" i="33" s="1"/>
  <c r="AY376" i="33" s="1"/>
  <c r="AY87" i="33"/>
  <c r="AY50" i="59"/>
  <c r="AY130" i="1"/>
  <c r="AY90" i="1"/>
  <c r="AY91" i="1" s="1"/>
  <c r="AY132" i="1"/>
  <c r="AY133" i="1" s="1"/>
  <c r="AY134" i="1" s="1"/>
  <c r="AX79" i="1" s="1"/>
  <c r="AY148" i="1" s="1"/>
  <c r="AX129" i="1"/>
  <c r="AX131" i="1" s="1"/>
  <c r="AX140" i="1" s="1"/>
  <c r="AZ102" i="48"/>
  <c r="AZ71" i="48" s="1"/>
  <c r="AZ70" i="48" s="1"/>
  <c r="AZ102" i="40"/>
  <c r="AZ102" i="49"/>
  <c r="AZ102" i="45"/>
  <c r="AZ71" i="45" s="1"/>
  <c r="AZ70" i="45" s="1"/>
  <c r="AZ102" i="42"/>
  <c r="AZ71" i="42" s="1"/>
  <c r="AZ70" i="42" s="1"/>
  <c r="AZ102" i="46"/>
  <c r="AZ71" i="46" s="1"/>
  <c r="AZ70" i="46" s="1"/>
  <c r="AZ102" i="44"/>
  <c r="AZ71" i="44" s="1"/>
  <c r="AZ70" i="44" s="1"/>
  <c r="AZ102" i="43"/>
  <c r="AZ102" i="47"/>
  <c r="AZ71" i="47" s="1"/>
  <c r="AZ70" i="47" s="1"/>
  <c r="AZ305" i="51"/>
  <c r="AZ309" i="51" s="1"/>
  <c r="AZ102" i="32"/>
  <c r="AZ71" i="32" s="1"/>
  <c r="AZ70" i="32" s="1"/>
  <c r="AZ102" i="41"/>
  <c r="AZ71" i="41" s="1"/>
  <c r="AZ70" i="41" s="1"/>
  <c r="AZ304" i="51"/>
  <c r="AZ308" i="51" s="1"/>
  <c r="AZ115" i="45"/>
  <c r="AZ119" i="1"/>
  <c r="AZ114" i="1"/>
  <c r="AZ103" i="1" s="1"/>
  <c r="BB8" i="62" s="1"/>
  <c r="AZ121" i="42"/>
  <c r="AZ124" i="42"/>
  <c r="AZ115" i="42"/>
  <c r="AZ115" i="46"/>
  <c r="AZ124" i="32"/>
  <c r="AZ121" i="32"/>
  <c r="AZ124" i="40"/>
  <c r="AZ121" i="40"/>
  <c r="AZ121" i="49"/>
  <c r="AZ124" i="49"/>
  <c r="AZ115" i="49"/>
  <c r="AZ115" i="44"/>
  <c r="AZ124" i="43"/>
  <c r="AZ121" i="43"/>
  <c r="AZ115" i="41"/>
  <c r="AZ121" i="41"/>
  <c r="AZ124" i="41"/>
  <c r="AZ121" i="45"/>
  <c r="AZ124" i="45"/>
  <c r="AZ115" i="48"/>
  <c r="AZ121" i="48"/>
  <c r="AZ124" i="48"/>
  <c r="AZ121" i="46"/>
  <c r="AZ124" i="46"/>
  <c r="AZ115" i="32"/>
  <c r="AZ115" i="40"/>
  <c r="AZ121" i="44"/>
  <c r="AZ124" i="44"/>
  <c r="AZ115" i="43"/>
  <c r="AZ115" i="47"/>
  <c r="AZ124" i="47"/>
  <c r="AZ121" i="47"/>
  <c r="AX137" i="1" l="1"/>
  <c r="AY93" i="1"/>
  <c r="AY94" i="1" s="1"/>
  <c r="BA38" i="62" s="1"/>
  <c r="BA50" i="62" s="1"/>
  <c r="AY136" i="1"/>
  <c r="AZ310" i="51"/>
  <c r="AZ345" i="51" s="1"/>
  <c r="AZ306" i="51"/>
  <c r="AZ102" i="1"/>
  <c r="AZ71" i="1" s="1"/>
  <c r="AZ66" i="47"/>
  <c r="AZ67" i="47" s="1"/>
  <c r="AZ101" i="47"/>
  <c r="AZ218" i="33" s="1"/>
  <c r="AZ116" i="47"/>
  <c r="AZ66" i="43"/>
  <c r="AZ67" i="43" s="1"/>
  <c r="AZ101" i="43"/>
  <c r="AZ213" i="33" s="1"/>
  <c r="AZ116" i="43"/>
  <c r="AZ163" i="33"/>
  <c r="AZ247" i="33" s="1"/>
  <c r="AZ86" i="46"/>
  <c r="AZ165" i="33"/>
  <c r="AZ249" i="33" s="1"/>
  <c r="AZ86" i="48"/>
  <c r="AZ162" i="33"/>
  <c r="AZ246" i="33" s="1"/>
  <c r="AZ86" i="45"/>
  <c r="AZ157" i="33"/>
  <c r="AZ241" i="33" s="1"/>
  <c r="AZ86" i="41"/>
  <c r="AZ101" i="44"/>
  <c r="AZ215" i="33" s="1"/>
  <c r="AZ66" i="44"/>
  <c r="AZ67" i="44" s="1"/>
  <c r="AZ116" i="44"/>
  <c r="AZ66" i="49"/>
  <c r="AZ67" i="49" s="1"/>
  <c r="AZ101" i="49"/>
  <c r="AZ220" i="33" s="1"/>
  <c r="AZ116" i="49"/>
  <c r="AZ86" i="49"/>
  <c r="AZ166" i="33"/>
  <c r="AZ250" i="33" s="1"/>
  <c r="AZ86" i="32"/>
  <c r="AZ156" i="33"/>
  <c r="AZ240" i="33" s="1"/>
  <c r="AZ115" i="1"/>
  <c r="AZ124" i="1"/>
  <c r="AZ155" i="33" s="1"/>
  <c r="AZ121" i="1"/>
  <c r="AZ124" i="33" s="1"/>
  <c r="AZ101" i="33" s="1"/>
  <c r="AZ71" i="43"/>
  <c r="AZ70" i="43" s="1"/>
  <c r="AZ86" i="47"/>
  <c r="AZ164" i="33"/>
  <c r="AZ248" i="33" s="1"/>
  <c r="AZ161" i="33"/>
  <c r="AZ245" i="33" s="1"/>
  <c r="AZ86" i="44"/>
  <c r="AZ101" i="40"/>
  <c r="AZ214" i="33" s="1"/>
  <c r="AZ66" i="40"/>
  <c r="AZ67" i="40" s="1"/>
  <c r="AZ116" i="40"/>
  <c r="AZ101" i="32"/>
  <c r="AZ210" i="33" s="1"/>
  <c r="AZ66" i="32"/>
  <c r="AZ67" i="32" s="1"/>
  <c r="AZ116" i="32"/>
  <c r="AZ66" i="48"/>
  <c r="AZ67" i="48" s="1"/>
  <c r="AZ101" i="48"/>
  <c r="AZ219" i="33" s="1"/>
  <c r="AZ116" i="48"/>
  <c r="AZ101" i="41"/>
  <c r="AZ211" i="33" s="1"/>
  <c r="AZ66" i="41"/>
  <c r="AZ67" i="41" s="1"/>
  <c r="AZ116" i="41"/>
  <c r="AZ86" i="43"/>
  <c r="AZ159" i="33"/>
  <c r="AZ243" i="33" s="1"/>
  <c r="AZ86" i="40"/>
  <c r="AZ160" i="33"/>
  <c r="AZ244" i="33" s="1"/>
  <c r="AZ66" i="46"/>
  <c r="AZ67" i="46" s="1"/>
  <c r="AZ101" i="46"/>
  <c r="AZ217" i="33" s="1"/>
  <c r="AZ116" i="46"/>
  <c r="AZ66" i="42"/>
  <c r="AZ67" i="42" s="1"/>
  <c r="AZ101" i="42"/>
  <c r="AZ212" i="33" s="1"/>
  <c r="AZ116" i="42"/>
  <c r="AZ158" i="33"/>
  <c r="AZ242" i="33" s="1"/>
  <c r="AZ86" i="42"/>
  <c r="AZ101" i="45"/>
  <c r="AZ216" i="33" s="1"/>
  <c r="AZ66" i="45"/>
  <c r="AZ67" i="45" s="1"/>
  <c r="AZ116" i="45"/>
  <c r="AZ71" i="49"/>
  <c r="AZ70" i="49" s="1"/>
  <c r="AZ71" i="40"/>
  <c r="AZ70" i="40" s="1"/>
  <c r="AZ350" i="51" l="1"/>
  <c r="AZ346" i="51"/>
  <c r="AZ352" i="51"/>
  <c r="AZ348" i="51"/>
  <c r="AZ355" i="51"/>
  <c r="AZ344" i="51"/>
  <c r="AZ351" i="51"/>
  <c r="AZ349" i="51"/>
  <c r="AZ354" i="51"/>
  <c r="AZ353" i="51"/>
  <c r="AZ347" i="51"/>
  <c r="AZ225" i="33"/>
  <c r="AZ231" i="33"/>
  <c r="AZ232" i="33"/>
  <c r="AZ226" i="33"/>
  <c r="AZ234" i="33"/>
  <c r="AZ235" i="33"/>
  <c r="AZ86" i="1"/>
  <c r="AZ230" i="33"/>
  <c r="AZ228" i="33"/>
  <c r="AZ70" i="1"/>
  <c r="AZ5" i="59" s="1"/>
  <c r="AZ56" i="33"/>
  <c r="AZ66" i="1"/>
  <c r="AZ67" i="1" s="1"/>
  <c r="AZ45" i="33" s="1"/>
  <c r="AZ101" i="1"/>
  <c r="AZ209" i="33" s="1"/>
  <c r="AZ224" i="33" s="1"/>
  <c r="AZ116" i="1"/>
  <c r="AZ227" i="33"/>
  <c r="AZ229" i="33"/>
  <c r="AZ233" i="33"/>
  <c r="AZ48" i="59" l="1"/>
  <c r="AZ55" i="33"/>
  <c r="AZ55" i="59"/>
  <c r="BA59" i="33"/>
  <c r="AZ56" i="59"/>
  <c r="AZ57" i="33"/>
  <c r="AZ57" i="59" s="1"/>
  <c r="AZ64" i="33"/>
  <c r="AZ239" i="33"/>
  <c r="AZ251" i="33" s="1"/>
  <c r="AZ167" i="33"/>
  <c r="AZ184" i="33"/>
  <c r="AZ113" i="33" s="1"/>
  <c r="AZ119" i="33" s="1"/>
  <c r="AZ236" i="33"/>
  <c r="AZ186" i="33" l="1"/>
  <c r="AZ185" i="33"/>
  <c r="AZ114" i="33" s="1"/>
  <c r="BB61" i="33"/>
  <c r="BA60" i="33"/>
  <c r="AZ71" i="33"/>
  <c r="AZ61" i="59"/>
  <c r="AZ65" i="33"/>
  <c r="BA84" i="33" s="1"/>
  <c r="BA9" i="55" l="1"/>
  <c r="BA91" i="33"/>
  <c r="AZ63" i="59"/>
  <c r="AZ70" i="33"/>
  <c r="BB56" i="62" s="1"/>
  <c r="BB59" i="59"/>
  <c r="BC62" i="33"/>
  <c r="BC60" i="59" s="1"/>
  <c r="BA4" i="56"/>
  <c r="BA58" i="59"/>
  <c r="BA107" i="49" l="1"/>
  <c r="BA106" i="49" s="1"/>
  <c r="BA109" i="49" s="1"/>
  <c r="BA107" i="41"/>
  <c r="BA106" i="41" s="1"/>
  <c r="BA109" i="41" s="1"/>
  <c r="BA107" i="46"/>
  <c r="BA106" i="46" s="1"/>
  <c r="BA109" i="46" s="1"/>
  <c r="BA107" i="42"/>
  <c r="BA106" i="42" s="1"/>
  <c r="BA109" i="42" s="1"/>
  <c r="BA8" i="55"/>
  <c r="BA107" i="32"/>
  <c r="BA106" i="32" s="1"/>
  <c r="BA109" i="32" s="1"/>
  <c r="BA107" i="48"/>
  <c r="BA106" i="48" s="1"/>
  <c r="BA109" i="48" s="1"/>
  <c r="BA107" i="45"/>
  <c r="BA106" i="45" s="1"/>
  <c r="BA109" i="45" s="1"/>
  <c r="BA107" i="47"/>
  <c r="BA106" i="47" s="1"/>
  <c r="BA109" i="47" s="1"/>
  <c r="BA107" i="40"/>
  <c r="BA106" i="40" s="1"/>
  <c r="BA109" i="40" s="1"/>
  <c r="BA107" i="44"/>
  <c r="BA106" i="44" s="1"/>
  <c r="BA109" i="44" s="1"/>
  <c r="BA107" i="43"/>
  <c r="BA106" i="43" s="1"/>
  <c r="BA109" i="43" s="1"/>
  <c r="BA107" i="1"/>
  <c r="AZ81" i="47"/>
  <c r="AZ62" i="47" s="1"/>
  <c r="AZ63" i="47" s="1"/>
  <c r="BB76" i="62" s="1"/>
  <c r="AZ3" i="56"/>
  <c r="AZ62" i="59"/>
  <c r="AZ81" i="40"/>
  <c r="AZ62" i="40" s="1"/>
  <c r="AZ63" i="40" s="1"/>
  <c r="BB72" i="62" s="1"/>
  <c r="AZ81" i="44"/>
  <c r="AZ62" i="44" s="1"/>
  <c r="AZ63" i="44" s="1"/>
  <c r="BB73" i="62" s="1"/>
  <c r="AZ81" i="1"/>
  <c r="AZ62" i="1" s="1"/>
  <c r="AZ63" i="1" s="1"/>
  <c r="BB67" i="62" s="1"/>
  <c r="AZ81" i="32"/>
  <c r="AZ62" i="32" s="1"/>
  <c r="AZ63" i="32" s="1"/>
  <c r="BB68" i="62" s="1"/>
  <c r="AZ81" i="42"/>
  <c r="AZ62" i="42" s="1"/>
  <c r="AZ63" i="42" s="1"/>
  <c r="BB70" i="62" s="1"/>
  <c r="AZ81" i="45"/>
  <c r="AZ62" i="45" s="1"/>
  <c r="AZ63" i="45" s="1"/>
  <c r="BB74" i="62" s="1"/>
  <c r="AZ81" i="43"/>
  <c r="AZ62" i="43" s="1"/>
  <c r="AZ63" i="43" s="1"/>
  <c r="BB71" i="62" s="1"/>
  <c r="AZ81" i="41"/>
  <c r="AZ62" i="41" s="1"/>
  <c r="AZ63" i="41" s="1"/>
  <c r="BB69" i="62" s="1"/>
  <c r="AZ81" i="49"/>
  <c r="AZ62" i="49" s="1"/>
  <c r="AZ63" i="49" s="1"/>
  <c r="BB78" i="62" s="1"/>
  <c r="AZ81" i="46"/>
  <c r="AZ62" i="46" s="1"/>
  <c r="AZ63" i="46" s="1"/>
  <c r="BB75" i="62" s="1"/>
  <c r="AZ81" i="48"/>
  <c r="AZ62" i="48" s="1"/>
  <c r="AZ63" i="48" s="1"/>
  <c r="BB77" i="62" s="1"/>
  <c r="BA72" i="33"/>
  <c r="BB79" i="62" l="1"/>
  <c r="AZ155" i="48"/>
  <c r="AZ64" i="48"/>
  <c r="AZ65" i="48" s="1"/>
  <c r="AZ68" i="48" s="1"/>
  <c r="AZ155" i="49"/>
  <c r="AZ64" i="49"/>
  <c r="AZ65" i="49" s="1"/>
  <c r="AZ68" i="49" s="1"/>
  <c r="AZ155" i="43"/>
  <c r="AZ64" i="43"/>
  <c r="AZ65" i="43" s="1"/>
  <c r="AZ68" i="43" s="1"/>
  <c r="AZ64" i="42"/>
  <c r="AZ65" i="42" s="1"/>
  <c r="AZ68" i="42" s="1"/>
  <c r="AZ155" i="42"/>
  <c r="AZ155" i="1"/>
  <c r="AZ64" i="1"/>
  <c r="AZ65" i="1" s="1"/>
  <c r="AZ155" i="40"/>
  <c r="AZ64" i="40"/>
  <c r="AZ65" i="40" s="1"/>
  <c r="AZ68" i="40" s="1"/>
  <c r="AZ37" i="56"/>
  <c r="AZ38" i="56" s="1"/>
  <c r="AZ55" i="56"/>
  <c r="AZ56" i="56" s="1"/>
  <c r="AZ52" i="56" s="1"/>
  <c r="AZ47" i="56"/>
  <c r="AZ42" i="56"/>
  <c r="AZ43" i="56" s="1"/>
  <c r="BA41" i="56" s="1"/>
  <c r="BA97" i="33"/>
  <c r="BA106" i="1"/>
  <c r="BA90" i="33"/>
  <c r="BA83" i="33"/>
  <c r="BA64" i="59"/>
  <c r="AZ155" i="46"/>
  <c r="AZ64" i="46"/>
  <c r="AZ65" i="46" s="1"/>
  <c r="AZ68" i="46" s="1"/>
  <c r="AZ64" i="41"/>
  <c r="AZ65" i="41" s="1"/>
  <c r="AZ68" i="41" s="1"/>
  <c r="AZ155" i="41"/>
  <c r="AZ64" i="45"/>
  <c r="AZ65" i="45" s="1"/>
  <c r="AZ68" i="45" s="1"/>
  <c r="AZ155" i="45"/>
  <c r="AZ155" i="32"/>
  <c r="AZ64" i="32"/>
  <c r="AZ65" i="32" s="1"/>
  <c r="AZ68" i="32" s="1"/>
  <c r="AZ155" i="44"/>
  <c r="AZ64" i="44"/>
  <c r="AZ65" i="44" s="1"/>
  <c r="AZ68" i="44" s="1"/>
  <c r="AZ155" i="47"/>
  <c r="AZ64" i="47"/>
  <c r="AZ65" i="47" s="1"/>
  <c r="AZ68" i="47" s="1"/>
  <c r="AZ73" i="47" l="1"/>
  <c r="BA74" i="47" s="1"/>
  <c r="AZ139" i="47"/>
  <c r="AZ139" i="44"/>
  <c r="AZ73" i="44"/>
  <c r="BA74" i="44" s="1"/>
  <c r="AZ73" i="32"/>
  <c r="BA74" i="32" s="1"/>
  <c r="AZ139" i="32"/>
  <c r="AZ139" i="46"/>
  <c r="AZ73" i="46"/>
  <c r="BA74" i="46" s="1"/>
  <c r="AZ49" i="56"/>
  <c r="BA46" i="56"/>
  <c r="AZ59" i="56"/>
  <c r="AZ60" i="56"/>
  <c r="AZ133" i="33" s="1"/>
  <c r="AZ73" i="42"/>
  <c r="BA74" i="42" s="1"/>
  <c r="AZ139" i="42"/>
  <c r="AZ139" i="45"/>
  <c r="AZ73" i="45"/>
  <c r="BA74" i="45" s="1"/>
  <c r="AZ73" i="41"/>
  <c r="BA74" i="41" s="1"/>
  <c r="AZ139" i="41"/>
  <c r="BA96" i="33"/>
  <c r="BA104" i="33" s="1"/>
  <c r="BA109" i="1"/>
  <c r="AZ139" i="40"/>
  <c r="AZ73" i="40"/>
  <c r="BA74" i="40" s="1"/>
  <c r="AZ68" i="1"/>
  <c r="AZ43" i="33"/>
  <c r="AZ73" i="43"/>
  <c r="BA74" i="43" s="1"/>
  <c r="AZ139" i="43"/>
  <c r="AZ73" i="49"/>
  <c r="BA74" i="49" s="1"/>
  <c r="AZ139" i="49"/>
  <c r="AZ73" i="48"/>
  <c r="BA74" i="48" s="1"/>
  <c r="AZ139" i="48"/>
  <c r="AZ84" i="32" l="1"/>
  <c r="AZ88" i="32" s="1"/>
  <c r="AZ84" i="41"/>
  <c r="AZ87" i="41" s="1"/>
  <c r="AZ84" i="42"/>
  <c r="AZ87" i="42" s="1"/>
  <c r="AZ84" i="47"/>
  <c r="AZ87" i="47" s="1"/>
  <c r="AZ84" i="43"/>
  <c r="AZ87" i="43" s="1"/>
  <c r="AZ84" i="40"/>
  <c r="AZ88" i="40" s="1"/>
  <c r="AZ84" i="44"/>
  <c r="AZ88" i="44" s="1"/>
  <c r="AZ84" i="45"/>
  <c r="AZ87" i="45" s="1"/>
  <c r="AZ84" i="48"/>
  <c r="AZ88" i="48" s="1"/>
  <c r="AZ84" i="49"/>
  <c r="AZ88" i="49" s="1"/>
  <c r="BA61" i="48"/>
  <c r="DR59" i="57" s="1"/>
  <c r="BA286" i="51"/>
  <c r="BA85" i="48"/>
  <c r="BA280" i="51"/>
  <c r="BA85" i="43"/>
  <c r="BA61" i="43"/>
  <c r="DR53" i="57" s="1"/>
  <c r="AZ73" i="1"/>
  <c r="BA74" i="1" s="1"/>
  <c r="AZ139" i="1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 i="45"/>
  <c r="DR56" i="57" s="1"/>
  <c r="BA283" i="51"/>
  <c r="BA85" i="42"/>
  <c r="BA61" i="42"/>
  <c r="DR52" i="57" s="1"/>
  <c r="BA279" i="51"/>
  <c r="AZ132" i="33"/>
  <c r="AZ75" i="59" s="1"/>
  <c r="AZ61" i="56"/>
  <c r="AZ48" i="56"/>
  <c r="BA284" i="51"/>
  <c r="BA61" i="46"/>
  <c r="DR57" i="57" s="1"/>
  <c r="BA85" i="46"/>
  <c r="BA277" i="51"/>
  <c r="BA85" i="32"/>
  <c r="BA61" i="32"/>
  <c r="DR50" i="57" s="1"/>
  <c r="BA85" i="44"/>
  <c r="BA61" i="44"/>
  <c r="DR55" i="57" s="1"/>
  <c r="BA282" i="51"/>
  <c r="BA285" i="51"/>
  <c r="BA61" i="47"/>
  <c r="DR58" i="57" s="1"/>
  <c r="BA85" i="47"/>
  <c r="BA287" i="51"/>
  <c r="BA61" i="49"/>
  <c r="DR60" i="57" s="1"/>
  <c r="BA85" i="49"/>
  <c r="AZ38" i="33"/>
  <c r="AZ42" i="33"/>
  <c r="AZ40" i="33"/>
  <c r="AZ44" i="33"/>
  <c r="AZ84" i="46"/>
  <c r="AZ47" i="59" l="1"/>
  <c r="BB53" i="62"/>
  <c r="AZ87" i="32"/>
  <c r="AZ88" i="41"/>
  <c r="AY129" i="41" s="1"/>
  <c r="AY131" i="41" s="1"/>
  <c r="AY140" i="41" s="1"/>
  <c r="AZ88" i="42"/>
  <c r="AZ132" i="42" s="1"/>
  <c r="AZ133" i="42" s="1"/>
  <c r="AZ134" i="42" s="1"/>
  <c r="AY79" i="42" s="1"/>
  <c r="AZ148" i="42" s="1"/>
  <c r="AZ88" i="47"/>
  <c r="AZ90" i="47" s="1"/>
  <c r="AZ88" i="43"/>
  <c r="AZ130" i="43" s="1"/>
  <c r="AZ87" i="48"/>
  <c r="AZ87" i="40"/>
  <c r="AZ87" i="49"/>
  <c r="AZ87" i="44"/>
  <c r="AZ88" i="45"/>
  <c r="AZ130" i="45" s="1"/>
  <c r="AZ84" i="1"/>
  <c r="AZ48" i="33" s="1"/>
  <c r="AZ209" i="51"/>
  <c r="AZ225" i="51" s="1"/>
  <c r="AY129" i="40"/>
  <c r="AY131" i="40" s="1"/>
  <c r="AY140" i="40" s="1"/>
  <c r="AZ90" i="40"/>
  <c r="AZ132" i="40"/>
  <c r="AZ133" i="40" s="1"/>
  <c r="AZ134" i="40" s="1"/>
  <c r="AY79" i="40" s="1"/>
  <c r="AZ148" i="40" s="1"/>
  <c r="AZ130" i="40"/>
  <c r="BA77" i="49"/>
  <c r="BA78" i="49"/>
  <c r="BA112" i="49"/>
  <c r="BA128" i="49"/>
  <c r="AZ132" i="49"/>
  <c r="AZ133" i="49" s="1"/>
  <c r="AZ134" i="49" s="1"/>
  <c r="AY79" i="49" s="1"/>
  <c r="AZ148" i="49" s="1"/>
  <c r="AY129" i="49"/>
  <c r="AY131" i="49" s="1"/>
  <c r="AY140" i="49" s="1"/>
  <c r="AZ215" i="51"/>
  <c r="AZ231" i="51" s="1"/>
  <c r="AZ90" i="49"/>
  <c r="AZ130" i="49"/>
  <c r="BA128" i="47"/>
  <c r="BA112" i="47"/>
  <c r="BA78" i="47"/>
  <c r="BA77" i="47"/>
  <c r="BA78" i="42"/>
  <c r="BA112" i="42"/>
  <c r="BA128" i="42"/>
  <c r="BA77" i="42"/>
  <c r="BA78" i="40"/>
  <c r="BA112" i="40"/>
  <c r="BA128" i="40"/>
  <c r="BA77" i="40"/>
  <c r="BA85" i="1"/>
  <c r="BA49" i="33" s="1"/>
  <c r="BA51" i="59" s="1"/>
  <c r="BA61" i="1"/>
  <c r="DR49" i="57" s="1"/>
  <c r="DR61" i="57" s="1"/>
  <c r="BA276" i="51"/>
  <c r="BA288" i="51" s="1"/>
  <c r="BA290" i="51" s="1"/>
  <c r="BA112" i="48"/>
  <c r="BA78" i="48"/>
  <c r="BA77" i="48"/>
  <c r="BA128" i="48"/>
  <c r="AZ88" i="46"/>
  <c r="AZ87" i="46"/>
  <c r="AZ130" i="44"/>
  <c r="AZ90" i="44"/>
  <c r="AY129" i="44"/>
  <c r="AY131" i="44" s="1"/>
  <c r="AY140" i="44" s="1"/>
  <c r="AZ132" i="44"/>
  <c r="AZ133" i="44" s="1"/>
  <c r="AZ134" i="44" s="1"/>
  <c r="AY79" i="44" s="1"/>
  <c r="AZ148" i="44" s="1"/>
  <c r="AZ210" i="51"/>
  <c r="AZ226" i="51" s="1"/>
  <c r="BA77" i="44"/>
  <c r="BA78" i="44"/>
  <c r="BA128" i="44"/>
  <c r="BA112" i="44"/>
  <c r="BA77" i="32"/>
  <c r="BA112" i="32"/>
  <c r="BA78" i="32"/>
  <c r="BA128" i="32"/>
  <c r="AZ205" i="51"/>
  <c r="AZ221" i="51" s="1"/>
  <c r="AZ90" i="32"/>
  <c r="AZ132" i="32"/>
  <c r="AZ133" i="32" s="1"/>
  <c r="AZ134" i="32" s="1"/>
  <c r="AY79" i="32" s="1"/>
  <c r="AZ148" i="32" s="1"/>
  <c r="AZ130" i="32"/>
  <c r="AY129" i="32"/>
  <c r="AY131" i="32" s="1"/>
  <c r="AY140" i="32" s="1"/>
  <c r="BA128" i="46"/>
  <c r="BA78" i="46"/>
  <c r="BA77" i="46"/>
  <c r="BA112" i="46"/>
  <c r="AZ134" i="33"/>
  <c r="AZ76" i="59" s="1"/>
  <c r="AZ62" i="56"/>
  <c r="AZ135" i="33" s="1"/>
  <c r="BA77" i="45"/>
  <c r="BA78" i="45"/>
  <c r="BA112" i="45"/>
  <c r="BA128" i="45"/>
  <c r="BA112" i="41"/>
  <c r="BA128" i="41"/>
  <c r="BA77" i="41"/>
  <c r="BA78" i="41"/>
  <c r="BA77" i="43"/>
  <c r="BA78" i="43"/>
  <c r="BA128" i="43"/>
  <c r="BA112" i="43"/>
  <c r="AZ130" i="48"/>
  <c r="AZ90" i="48"/>
  <c r="AY129" i="48"/>
  <c r="AY131" i="48" s="1"/>
  <c r="AY140" i="48" s="1"/>
  <c r="AZ132" i="48"/>
  <c r="AZ133" i="48" s="1"/>
  <c r="AZ134" i="48" s="1"/>
  <c r="AY79" i="48" s="1"/>
  <c r="AZ148" i="48" s="1"/>
  <c r="AZ214" i="51"/>
  <c r="AZ230" i="51" s="1"/>
  <c r="AZ213" i="51" l="1"/>
  <c r="AZ229" i="51" s="1"/>
  <c r="AZ207" i="51"/>
  <c r="AZ223" i="51" s="1"/>
  <c r="AZ132" i="41"/>
  <c r="AZ133" i="41" s="1"/>
  <c r="AZ134" i="41" s="1"/>
  <c r="AY79" i="41" s="1"/>
  <c r="AZ148" i="41" s="1"/>
  <c r="AZ90" i="41"/>
  <c r="AZ91" i="41" s="1"/>
  <c r="AY129" i="42"/>
  <c r="AY131" i="42" s="1"/>
  <c r="AY140" i="42" s="1"/>
  <c r="AZ130" i="42"/>
  <c r="AZ206" i="51"/>
  <c r="AZ222" i="51" s="1"/>
  <c r="AZ130" i="41"/>
  <c r="AZ90" i="42"/>
  <c r="AZ93" i="42" s="1"/>
  <c r="AZ94" i="42" s="1"/>
  <c r="BB41" i="62" s="1"/>
  <c r="AZ132" i="45"/>
  <c r="AZ133" i="45" s="1"/>
  <c r="AZ134" i="45" s="1"/>
  <c r="AY79" i="45" s="1"/>
  <c r="AZ148" i="45" s="1"/>
  <c r="AZ130" i="47"/>
  <c r="AZ132" i="43"/>
  <c r="AZ133" i="43" s="1"/>
  <c r="AZ134" i="43" s="1"/>
  <c r="AY79" i="43" s="1"/>
  <c r="AZ148" i="43" s="1"/>
  <c r="AZ132" i="47"/>
  <c r="AZ133" i="47" s="1"/>
  <c r="AZ134" i="47" s="1"/>
  <c r="AY79" i="47" s="1"/>
  <c r="AZ148" i="47" s="1"/>
  <c r="AY129" i="47"/>
  <c r="AY131" i="47" s="1"/>
  <c r="AY140" i="47" s="1"/>
  <c r="AZ90" i="43"/>
  <c r="AZ91" i="43" s="1"/>
  <c r="AZ208" i="51"/>
  <c r="AZ224" i="51" s="1"/>
  <c r="AY129" i="43"/>
  <c r="AY131" i="43" s="1"/>
  <c r="AY140" i="43" s="1"/>
  <c r="BA294" i="51"/>
  <c r="AZ87" i="1"/>
  <c r="AZ51" i="33" s="1"/>
  <c r="AZ52" i="59" s="1"/>
  <c r="BA301" i="51"/>
  <c r="AZ211" i="51"/>
  <c r="AZ227" i="51" s="1"/>
  <c r="BA291" i="51"/>
  <c r="AZ90" i="45"/>
  <c r="AZ91" i="45" s="1"/>
  <c r="BA300" i="51"/>
  <c r="BA293" i="51"/>
  <c r="BA299" i="51"/>
  <c r="AY129" i="45"/>
  <c r="AY131" i="45" s="1"/>
  <c r="AY140" i="45" s="1"/>
  <c r="AZ88" i="1"/>
  <c r="AZ132" i="1" s="1"/>
  <c r="AZ133" i="1" s="1"/>
  <c r="AZ134" i="1" s="1"/>
  <c r="BA295" i="51"/>
  <c r="BA297" i="51"/>
  <c r="BA296" i="51"/>
  <c r="AZ93" i="48"/>
  <c r="AZ94" i="48" s="1"/>
  <c r="BB48" i="62" s="1"/>
  <c r="AZ91" i="48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i="32" s="1"/>
  <c r="BB39" i="62" s="1"/>
  <c r="AZ91" i="32"/>
  <c r="BA114" i="44"/>
  <c r="BA103" i="44" s="1"/>
  <c r="BC14" i="62" s="1"/>
  <c r="BA119" i="44"/>
  <c r="AZ93" i="44"/>
  <c r="AZ94" i="44" s="1"/>
  <c r="BB44" i="62" s="1"/>
  <c r="AZ91" i="44"/>
  <c r="BA114" i="40"/>
  <c r="BA103" i="40" s="1"/>
  <c r="BC13" i="62" s="1"/>
  <c r="BA119" i="40"/>
  <c r="BA119" i="42"/>
  <c r="BA114" i="42"/>
  <c r="BA103" i="42" s="1"/>
  <c r="BC11" i="62" s="1"/>
  <c r="BA114" i="47"/>
  <c r="BA103" i="47" s="1"/>
  <c r="BC17" i="62" s="1"/>
  <c r="BA119" i="47"/>
  <c r="AZ91" i="40"/>
  <c r="AZ93" i="40"/>
  <c r="AZ94" i="40" s="1"/>
  <c r="BB43" i="62" s="1"/>
  <c r="BA114" i="43"/>
  <c r="BA103" i="43" s="1"/>
  <c r="BC12" i="62" s="1"/>
  <c r="BA119" i="43"/>
  <c r="AZ87" i="33"/>
  <c r="AZ53" i="33"/>
  <c r="AZ54" i="59" s="1"/>
  <c r="AZ50" i="59"/>
  <c r="AZ52" i="33"/>
  <c r="AZ53" i="59" s="1"/>
  <c r="H83" i="27"/>
  <c r="J83" i="27" s="1"/>
  <c r="AZ369" i="33"/>
  <c r="AZ375" i="33" s="1"/>
  <c r="AZ376" i="33" s="1"/>
  <c r="BA114" i="41"/>
  <c r="BA103" i="41" s="1"/>
  <c r="BC10" i="62" s="1"/>
  <c r="BA119" i="41"/>
  <c r="BA119" i="45"/>
  <c r="BA114" i="45"/>
  <c r="BA103" i="45" s="1"/>
  <c r="BC15" i="62" s="1"/>
  <c r="BA119" i="46"/>
  <c r="BA114" i="46"/>
  <c r="BA103" i="46" s="1"/>
  <c r="BC16" i="62" s="1"/>
  <c r="BA119" i="32"/>
  <c r="BA114" i="32"/>
  <c r="BA103" i="32" s="1"/>
  <c r="BC9" i="62" s="1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130" i="46"/>
  <c r="BA114" i="48"/>
  <c r="BA103" i="48" s="1"/>
  <c r="BC18" i="62" s="1"/>
  <c r="BA119" i="48"/>
  <c r="BA78" i="1"/>
  <c r="BA77" i="1"/>
  <c r="BA39" i="33"/>
  <c r="BC62" i="62" s="1"/>
  <c r="BA112" i="1"/>
  <c r="BA128" i="1"/>
  <c r="AZ93" i="47"/>
  <c r="AZ94" i="47" s="1"/>
  <c r="BB47" i="62" s="1"/>
  <c r="AZ91" i="47"/>
  <c r="AZ91" i="49"/>
  <c r="AZ93" i="49"/>
  <c r="AZ94" i="49" s="1"/>
  <c r="BB49" i="62" s="1"/>
  <c r="BA114" i="49"/>
  <c r="BA103" i="49" s="1"/>
  <c r="BC19" i="62" s="1"/>
  <c r="BA119" i="49"/>
  <c r="BA292" i="51"/>
  <c r="BA298" i="51"/>
  <c r="AZ91" i="42" l="1"/>
  <c r="AZ90" i="1"/>
  <c r="AZ93" i="1" s="1"/>
  <c r="AZ94" i="1" s="1"/>
  <c r="BB38" i="62" s="1"/>
  <c r="AZ93" i="41"/>
  <c r="AZ94" i="41" s="1"/>
  <c r="BB40" i="62" s="1"/>
  <c r="AZ93" i="43"/>
  <c r="AZ94" i="43" s="1"/>
  <c r="BB42" i="62" s="1"/>
  <c r="AZ93" i="45"/>
  <c r="AZ94" i="45" s="1"/>
  <c r="BB45" i="62" s="1"/>
  <c r="AZ130" i="1"/>
  <c r="BA102" i="48"/>
  <c r="BA102" i="46"/>
  <c r="BA71" i="46" s="1"/>
  <c r="BA70" i="46" s="1"/>
  <c r="BA102" i="45"/>
  <c r="BA102" i="42"/>
  <c r="BA71" i="42" s="1"/>
  <c r="BA70" i="42" s="1"/>
  <c r="AZ204" i="51"/>
  <c r="AZ220" i="51" s="1"/>
  <c r="BA102" i="49"/>
  <c r="BA71" i="49" s="1"/>
  <c r="BA70" i="49" s="1"/>
  <c r="BA102" i="43"/>
  <c r="BA71" i="43" s="1"/>
  <c r="BA70" i="43" s="1"/>
  <c r="BA102" i="47"/>
  <c r="BA102" i="40"/>
  <c r="BA102" i="44"/>
  <c r="BA71" i="44" s="1"/>
  <c r="BA70" i="44" s="1"/>
  <c r="BA102" i="41"/>
  <c r="BA102" i="32"/>
  <c r="AY129" i="1"/>
  <c r="AY137" i="1" s="1"/>
  <c r="BA305" i="51"/>
  <c r="BA309" i="51" s="1"/>
  <c r="BA121" i="48"/>
  <c r="BA124" i="48"/>
  <c r="BA115" i="48"/>
  <c r="BA124" i="32"/>
  <c r="BA121" i="32"/>
  <c r="BA115" i="46"/>
  <c r="BA121" i="45"/>
  <c r="BA124" i="45"/>
  <c r="BA115" i="43"/>
  <c r="BA115" i="42"/>
  <c r="BA124" i="42"/>
  <c r="BA121" i="42"/>
  <c r="BA121" i="40"/>
  <c r="BA124" i="40"/>
  <c r="BA121" i="44"/>
  <c r="BA124" i="44"/>
  <c r="BA115" i="44"/>
  <c r="BA304" i="51"/>
  <c r="BA124" i="49"/>
  <c r="BA121" i="49"/>
  <c r="BA115" i="49"/>
  <c r="BA119" i="1"/>
  <c r="BA114" i="1"/>
  <c r="BA103" i="1" s="1"/>
  <c r="AZ91" i="46"/>
  <c r="AZ93" i="46"/>
  <c r="AZ94" i="46" s="1"/>
  <c r="BB46" i="62" s="1"/>
  <c r="BA115" i="32"/>
  <c r="BA121" i="46"/>
  <c r="BA124" i="46"/>
  <c r="BA115" i="45"/>
  <c r="BA124" i="41"/>
  <c r="BA121" i="41"/>
  <c r="BA115" i="41"/>
  <c r="BA124" i="43"/>
  <c r="BA121" i="43"/>
  <c r="BA121" i="47"/>
  <c r="BA124" i="47"/>
  <c r="BA115" i="47"/>
  <c r="BA115" i="40"/>
  <c r="AZ136" i="1"/>
  <c r="AY79" i="1"/>
  <c r="AZ148" i="1" s="1"/>
  <c r="BB50" i="62" l="1"/>
  <c r="AZ91" i="1"/>
  <c r="AY131" i="1"/>
  <c r="AY140" i="1" s="1"/>
  <c r="BA102" i="1"/>
  <c r="BA101" i="40"/>
  <c r="BA214" i="33" s="1"/>
  <c r="BA66" i="40"/>
  <c r="BA67" i="40" s="1"/>
  <c r="BA116" i="40"/>
  <c r="BA66" i="47"/>
  <c r="BA67" i="47" s="1"/>
  <c r="BA101" i="47"/>
  <c r="BA218" i="33" s="1"/>
  <c r="BA116" i="47"/>
  <c r="BA164" i="33"/>
  <c r="BA248" i="33" s="1"/>
  <c r="BA86" i="47"/>
  <c r="BA66" i="41"/>
  <c r="BA67" i="41" s="1"/>
  <c r="BA101" i="41"/>
  <c r="BA211" i="33" s="1"/>
  <c r="BA116" i="41"/>
  <c r="BA86" i="41"/>
  <c r="BA157" i="33"/>
  <c r="BA241" i="33" s="1"/>
  <c r="BA163" i="33"/>
  <c r="BA247" i="33" s="1"/>
  <c r="BA86" i="46"/>
  <c r="BA101" i="32"/>
  <c r="BA210" i="33" s="1"/>
  <c r="BA66" i="32"/>
  <c r="BA67" i="32" s="1"/>
  <c r="BA116" i="32"/>
  <c r="BA124" i="1"/>
  <c r="BA155" i="33" s="1"/>
  <c r="BA121" i="1"/>
  <c r="BA124" i="33" s="1"/>
  <c r="BA101" i="33" s="1"/>
  <c r="BA308" i="51"/>
  <c r="BA310" i="51" s="1"/>
  <c r="BA306" i="51"/>
  <c r="BA86" i="40"/>
  <c r="BA160" i="33"/>
  <c r="BA244" i="33" s="1"/>
  <c r="BA66" i="42"/>
  <c r="BA67" i="42" s="1"/>
  <c r="BA101" i="42"/>
  <c r="BA212" i="33" s="1"/>
  <c r="BA116" i="42"/>
  <c r="BA101" i="43"/>
  <c r="BA213" i="33" s="1"/>
  <c r="BA66" i="43"/>
  <c r="BA67" i="43" s="1"/>
  <c r="BA116" i="43"/>
  <c r="BA86" i="45"/>
  <c r="BA162" i="33"/>
  <c r="BA246" i="33" s="1"/>
  <c r="BA156" i="33"/>
  <c r="BA240" i="33" s="1"/>
  <c r="BA86" i="32"/>
  <c r="BA66" i="48"/>
  <c r="BA67" i="48" s="1"/>
  <c r="BA101" i="48"/>
  <c r="BA219" i="33" s="1"/>
  <c r="BA116" i="48"/>
  <c r="BA71" i="41"/>
  <c r="BA70" i="41" s="1"/>
  <c r="BA71" i="48"/>
  <c r="BA70" i="48" s="1"/>
  <c r="BA86" i="43"/>
  <c r="BA159" i="33"/>
  <c r="BA243" i="33" s="1"/>
  <c r="BA66" i="45"/>
  <c r="BA67" i="45" s="1"/>
  <c r="BA101" i="45"/>
  <c r="BA216" i="33" s="1"/>
  <c r="BA116" i="45"/>
  <c r="BA115" i="1"/>
  <c r="BA66" i="49"/>
  <c r="BA67" i="49" s="1"/>
  <c r="BA101" i="49"/>
  <c r="BA220" i="33" s="1"/>
  <c r="BA116" i="49"/>
  <c r="BA166" i="33"/>
  <c r="BA250" i="33" s="1"/>
  <c r="BA86" i="49"/>
  <c r="BA66" i="44"/>
  <c r="BA67" i="44" s="1"/>
  <c r="BA101" i="44"/>
  <c r="BA215" i="33" s="1"/>
  <c r="BA116" i="44"/>
  <c r="BA161" i="33"/>
  <c r="BA245" i="33" s="1"/>
  <c r="BA86" i="44"/>
  <c r="BA86" i="42"/>
  <c r="BA158" i="33"/>
  <c r="BA242" i="33" s="1"/>
  <c r="BA101" i="46"/>
  <c r="BA217" i="33" s="1"/>
  <c r="BA66" i="46"/>
  <c r="BA67" i="46" s="1"/>
  <c r="BA116" i="46"/>
  <c r="BA86" i="48"/>
  <c r="BA165" i="33"/>
  <c r="BA249" i="33" s="1"/>
  <c r="BA71" i="47"/>
  <c r="BA70" i="47" s="1"/>
  <c r="BA71" i="40"/>
  <c r="BA70" i="40" s="1"/>
  <c r="BA71" i="45"/>
  <c r="BA70" i="45" s="1"/>
  <c r="BA71" i="32"/>
  <c r="BA70" i="32" s="1"/>
  <c r="BA232" i="33" l="1"/>
  <c r="BA231" i="33"/>
  <c r="BA101" i="1"/>
  <c r="BA209" i="33" s="1"/>
  <c r="BA66" i="1"/>
  <c r="BA67" i="1" s="1"/>
  <c r="BA45" i="33" s="1"/>
  <c r="BA116" i="1"/>
  <c r="BA86" i="1"/>
  <c r="BA235" i="33"/>
  <c r="BA234" i="33"/>
  <c r="BA228" i="33"/>
  <c r="BA227" i="33"/>
  <c r="BA233" i="33"/>
  <c r="BA229" i="33"/>
  <c r="BA352" i="51"/>
  <c r="BA350" i="51"/>
  <c r="BA344" i="51"/>
  <c r="BA347" i="51"/>
  <c r="BA355" i="51"/>
  <c r="BA348" i="51"/>
  <c r="BA346" i="51"/>
  <c r="BA349" i="51"/>
  <c r="BA351" i="51"/>
  <c r="BA354" i="51"/>
  <c r="BA353" i="51"/>
  <c r="BA345" i="51"/>
  <c r="BA230" i="33"/>
  <c r="BA71" i="1"/>
  <c r="BA225" i="33"/>
  <c r="BA226" i="33"/>
  <c r="BA56" i="33" l="1"/>
  <c r="BA70" i="1"/>
  <c r="BA5" i="59" s="1"/>
  <c r="BA184" i="33"/>
  <c r="BA113" i="33" s="1"/>
  <c r="BA239" i="33"/>
  <c r="BA251" i="33" s="1"/>
  <c r="BA167" i="33"/>
  <c r="BA224" i="33"/>
  <c r="BA236" i="33" s="1"/>
  <c r="BA48" i="59"/>
  <c r="BA119" i="33" l="1"/>
  <c r="BA186" i="33"/>
  <c r="BA185" i="33"/>
  <c r="BA114" i="33" s="1"/>
  <c r="BA57" i="33"/>
  <c r="BA57" i="59" s="1"/>
  <c r="BA56" i="59"/>
  <c r="BA64" i="33"/>
  <c r="BA55" i="33"/>
  <c r="BA55" i="59"/>
  <c r="BB59" i="33"/>
  <c r="BA61" i="59" l="1"/>
  <c r="BA65" i="33"/>
  <c r="BB84" i="33" s="1"/>
  <c r="BB60" i="33"/>
  <c r="BC61" i="33"/>
  <c r="BA71" i="33"/>
  <c r="BC59" i="59" l="1"/>
  <c r="BD62" i="33"/>
  <c r="BD60" i="59" s="1"/>
  <c r="BA63" i="59"/>
  <c r="BA70" i="33"/>
  <c r="BC56" i="62" s="1"/>
  <c r="BB4" i="56"/>
  <c r="BB58" i="59"/>
  <c r="BB9" i="55"/>
  <c r="BB91" i="33"/>
  <c r="BB107" i="41" l="1"/>
  <c r="BB106" i="41" s="1"/>
  <c r="BB109" i="41" s="1"/>
  <c r="BB107" i="32"/>
  <c r="BB106" i="32" s="1"/>
  <c r="BB109" i="32" s="1"/>
  <c r="BB107" i="49"/>
  <c r="BB106" i="49" s="1"/>
  <c r="BB109" i="49" s="1"/>
  <c r="BB8" i="55"/>
  <c r="BB107" i="40"/>
  <c r="BB106" i="40" s="1"/>
  <c r="BB109" i="40" s="1"/>
  <c r="BB107" i="48"/>
  <c r="BB106" i="48" s="1"/>
  <c r="BB109" i="48" s="1"/>
  <c r="BB107" i="43"/>
  <c r="BB106" i="43" s="1"/>
  <c r="BB109" i="43" s="1"/>
  <c r="BB107" i="47"/>
  <c r="BB106" i="47" s="1"/>
  <c r="BB109" i="47" s="1"/>
  <c r="BB107" i="45"/>
  <c r="BB106" i="45" s="1"/>
  <c r="BB109" i="45" s="1"/>
  <c r="BB107" i="44"/>
  <c r="BB106" i="44" s="1"/>
  <c r="BB109" i="44" s="1"/>
  <c r="BB107" i="42"/>
  <c r="BB106" i="42" s="1"/>
  <c r="BB109" i="42" s="1"/>
  <c r="BB107" i="46"/>
  <c r="BB106" i="46" s="1"/>
  <c r="BB109" i="46" s="1"/>
  <c r="BB107" i="1"/>
  <c r="BA81" i="48"/>
  <c r="BA62" i="48" s="1"/>
  <c r="BA63" i="48" s="1"/>
  <c r="BC77" i="62" s="1"/>
  <c r="BA81" i="49"/>
  <c r="BA62" i="49" s="1"/>
  <c r="BA63" i="49" s="1"/>
  <c r="BC78" i="62" s="1"/>
  <c r="BA81" i="46"/>
  <c r="BA62" i="46" s="1"/>
  <c r="BA63" i="46" s="1"/>
  <c r="BC75" i="62" s="1"/>
  <c r="BA81" i="32"/>
  <c r="BA62" i="32" s="1"/>
  <c r="BA63" i="32" s="1"/>
  <c r="BC68" i="62" s="1"/>
  <c r="BA81" i="42"/>
  <c r="BA62" i="42" s="1"/>
  <c r="BA63" i="42" s="1"/>
  <c r="BC70" i="62" s="1"/>
  <c r="BA81" i="1"/>
  <c r="BA62" i="1" s="1"/>
  <c r="BA63" i="1" s="1"/>
  <c r="BC67" i="62" s="1"/>
  <c r="BA81" i="41"/>
  <c r="BA62" i="41" s="1"/>
  <c r="BA63" i="41" s="1"/>
  <c r="BC69" i="62" s="1"/>
  <c r="BA81" i="40"/>
  <c r="BA62" i="40" s="1"/>
  <c r="BA63" i="40" s="1"/>
  <c r="BC72" i="62" s="1"/>
  <c r="BA62" i="59"/>
  <c r="BA81" i="44"/>
  <c r="BA62" i="44" s="1"/>
  <c r="BA63" i="44" s="1"/>
  <c r="BC73" i="62" s="1"/>
  <c r="BA81" i="43"/>
  <c r="BA62" i="43" s="1"/>
  <c r="BA63" i="43" s="1"/>
  <c r="BC71" i="62" s="1"/>
  <c r="BA81" i="47"/>
  <c r="BA62" i="47" s="1"/>
  <c r="BA63" i="47" s="1"/>
  <c r="BC76" i="62" s="1"/>
  <c r="BA3" i="56"/>
  <c r="BA81" i="45"/>
  <c r="BA62" i="45" s="1"/>
  <c r="BA63" i="45" s="1"/>
  <c r="BC74" i="62" s="1"/>
  <c r="BB72" i="33"/>
  <c r="BC79" i="62" l="1"/>
  <c r="BA64" i="45"/>
  <c r="BA65" i="45" s="1"/>
  <c r="BA68" i="45" s="1"/>
  <c r="BA155" i="45"/>
  <c r="BA64" i="47"/>
  <c r="BA65" i="47" s="1"/>
  <c r="BA68" i="47" s="1"/>
  <c r="BA155" i="47"/>
  <c r="BA155" i="44"/>
  <c r="BA64" i="44"/>
  <c r="BA65" i="44" s="1"/>
  <c r="BA68" i="44" s="1"/>
  <c r="BA64" i="40"/>
  <c r="BA65" i="40" s="1"/>
  <c r="BA68" i="40" s="1"/>
  <c r="BA155" i="40"/>
  <c r="BA64" i="1"/>
  <c r="BA65" i="1" s="1"/>
  <c r="BA155" i="1"/>
  <c r="BA64" i="32"/>
  <c r="BA65" i="32" s="1"/>
  <c r="BA68" i="32" s="1"/>
  <c r="BA155" i="32"/>
  <c r="BA64" i="49"/>
  <c r="BA65" i="49" s="1"/>
  <c r="BA68" i="49" s="1"/>
  <c r="BA155" i="49"/>
  <c r="BB97" i="33"/>
  <c r="BB106" i="1"/>
  <c r="BB64" i="59"/>
  <c r="BA47" i="56"/>
  <c r="BA55" i="56"/>
  <c r="BA56" i="56" s="1"/>
  <c r="BA52" i="56" s="1"/>
  <c r="BA37" i="56"/>
  <c r="BA38" i="56" s="1"/>
  <c r="BA42" i="56"/>
  <c r="BA43" i="56" s="1"/>
  <c r="BB41" i="56" s="1"/>
  <c r="BA155" i="43"/>
  <c r="BA64" i="43"/>
  <c r="BA65" i="43" s="1"/>
  <c r="BA68" i="43" s="1"/>
  <c r="BA155" i="41"/>
  <c r="BA64" i="41"/>
  <c r="BA65" i="41" s="1"/>
  <c r="BA68" i="41" s="1"/>
  <c r="BA155" i="42"/>
  <c r="BA64" i="42"/>
  <c r="BA65" i="42" s="1"/>
  <c r="BA68" i="42" s="1"/>
  <c r="BA155" i="46"/>
  <c r="BA64" i="46"/>
  <c r="BA65" i="46" s="1"/>
  <c r="BA68" i="46" s="1"/>
  <c r="BA155" i="48"/>
  <c r="BA64" i="48"/>
  <c r="BA65" i="48" s="1"/>
  <c r="BA68" i="48" s="1"/>
  <c r="BB90" i="33"/>
  <c r="BB83" i="33"/>
  <c r="BA60" i="56" l="1"/>
  <c r="BA133" i="33" s="1"/>
  <c r="BA59" i="56"/>
  <c r="BA49" i="56"/>
  <c r="BB46" i="56"/>
  <c r="BA139" i="49"/>
  <c r="BA73" i="49"/>
  <c r="BB74" i="49" s="1"/>
  <c r="BA139" i="32"/>
  <c r="BA73" i="32"/>
  <c r="BB74" i="32" s="1"/>
  <c r="BA68" i="1"/>
  <c r="BA43" i="33"/>
  <c r="BA139" i="40"/>
  <c r="BA73" i="40"/>
  <c r="BB74" i="40" s="1"/>
  <c r="BA139" i="47"/>
  <c r="BA73" i="47"/>
  <c r="BB74" i="47" s="1"/>
  <c r="BA73" i="45"/>
  <c r="BB74" i="45" s="1"/>
  <c r="BA139" i="45"/>
  <c r="BA139" i="48"/>
  <c r="BA73" i="48"/>
  <c r="BB74" i="48" s="1"/>
  <c r="BA139" i="46"/>
  <c r="BA73" i="46"/>
  <c r="BB74" i="46" s="1"/>
  <c r="BA73" i="42"/>
  <c r="BB74" i="42" s="1"/>
  <c r="BA139" i="42"/>
  <c r="BA139" i="41"/>
  <c r="BA73" i="41"/>
  <c r="BB74" i="41" s="1"/>
  <c r="BA139" i="43"/>
  <c r="BA73" i="43"/>
  <c r="BB74" i="43" s="1"/>
  <c r="BB109" i="1"/>
  <c r="BB96" i="33"/>
  <c r="BB104" i="33" s="1"/>
  <c r="BA73" i="44"/>
  <c r="BB74" i="44" s="1"/>
  <c r="BA139" i="44"/>
  <c r="BA84" i="42" l="1"/>
  <c r="BA87" i="42" s="1"/>
  <c r="BA84" i="45"/>
  <c r="BA88" i="45" s="1"/>
  <c r="BA84" i="44"/>
  <c r="BA88" i="44" s="1"/>
  <c r="BA84" i="49"/>
  <c r="BA88" i="49" s="1"/>
  <c r="BA84" i="32"/>
  <c r="BA88" i="32" s="1"/>
  <c r="BA84" i="43"/>
  <c r="BA87" i="43" s="1"/>
  <c r="BA84" i="48"/>
  <c r="BA87" i="48" s="1"/>
  <c r="BA84" i="47"/>
  <c r="BA88" i="47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 i="45"/>
  <c r="DS56" i="57" s="1"/>
  <c r="BB283" i="51"/>
  <c r="BB61" i="47"/>
  <c r="DS58" i="57" s="1"/>
  <c r="BB285" i="51"/>
  <c r="BB85" i="47"/>
  <c r="BA73" i="1"/>
  <c r="BB74" i="1" s="1"/>
  <c r="BA139" i="1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 i="46"/>
  <c r="DS57" i="57" s="1"/>
  <c r="BB284" i="51"/>
  <c r="BB281" i="51"/>
  <c r="BB85" i="40"/>
  <c r="BB61" i="40"/>
  <c r="DS54" i="57" s="1"/>
  <c r="BA38" i="33"/>
  <c r="BA42" i="33"/>
  <c r="BA40" i="33"/>
  <c r="BA44" i="33"/>
  <c r="BB61" i="49"/>
  <c r="DS60" i="57" s="1"/>
  <c r="BB85" i="49"/>
  <c r="BB287" i="51"/>
  <c r="BA132" i="33"/>
  <c r="BA75" i="59" s="1"/>
  <c r="BA61" i="56"/>
  <c r="BA47" i="59" l="1"/>
  <c r="BC53" i="62"/>
  <c r="BA87" i="44"/>
  <c r="BA88" i="42"/>
  <c r="BA90" i="42" s="1"/>
  <c r="BA87" i="45"/>
  <c r="BA87" i="49"/>
  <c r="BA87" i="32"/>
  <c r="BA87" i="47"/>
  <c r="BA88" i="43"/>
  <c r="BA208" i="51" s="1"/>
  <c r="BA224" i="51" s="1"/>
  <c r="BA88" i="48"/>
  <c r="BA214" i="51" s="1"/>
  <c r="BA230" i="51" s="1"/>
  <c r="BA134" i="33"/>
  <c r="BA76" i="59" s="1"/>
  <c r="BA62" i="56"/>
  <c r="BA135" i="33" s="1"/>
  <c r="BB78" i="49"/>
  <c r="BB77" i="49"/>
  <c r="BB128" i="49"/>
  <c r="BB112" i="49"/>
  <c r="BA90" i="32"/>
  <c r="BA205" i="51"/>
  <c r="BA221" i="51" s="1"/>
  <c r="AZ129" i="32"/>
  <c r="AZ131" i="32" s="1"/>
  <c r="AZ140" i="32" s="1"/>
  <c r="BA130" i="32"/>
  <c r="BA132" i="32"/>
  <c r="BA133" i="32" s="1"/>
  <c r="BA134" i="32" s="1"/>
  <c r="AZ79" i="32" s="1"/>
  <c r="BA148" i="32" s="1"/>
  <c r="BB128" i="41"/>
  <c r="BB78" i="41"/>
  <c r="BB112" i="41"/>
  <c r="BB77" i="41"/>
  <c r="BA87" i="46"/>
  <c r="BA88" i="46"/>
  <c r="BB112" i="47"/>
  <c r="BB77" i="47"/>
  <c r="BB128" i="47"/>
  <c r="BB78" i="47"/>
  <c r="BB78" i="45"/>
  <c r="BB77" i="45"/>
  <c r="BB112" i="45"/>
  <c r="BB128" i="45"/>
  <c r="BA84" i="1"/>
  <c r="BB112" i="40"/>
  <c r="BB78" i="40"/>
  <c r="BB77" i="40"/>
  <c r="BB128" i="40"/>
  <c r="BA90" i="47"/>
  <c r="BA132" i="47"/>
  <c r="BA133" i="47" s="1"/>
  <c r="BA134" i="47" s="1"/>
  <c r="AZ79" i="47" s="1"/>
  <c r="BA148" i="47" s="1"/>
  <c r="BA130" i="47"/>
  <c r="BA213" i="51"/>
  <c r="BA229" i="51" s="1"/>
  <c r="AZ129" i="47"/>
  <c r="AZ131" i="47" s="1"/>
  <c r="AZ140" i="47" s="1"/>
  <c r="BB77" i="46"/>
  <c r="BB78" i="46"/>
  <c r="BB128" i="46"/>
  <c r="BB112" i="46"/>
  <c r="BB78" i="42"/>
  <c r="BB77" i="42"/>
  <c r="BB128" i="42"/>
  <c r="BB112" i="42"/>
  <c r="BA87" i="40"/>
  <c r="BA88" i="40"/>
  <c r="BA87" i="41"/>
  <c r="BA88" i="41"/>
  <c r="BA215" i="51"/>
  <c r="BA231" i="51" s="1"/>
  <c r="BA90" i="49"/>
  <c r="BA132" i="49"/>
  <c r="BA133" i="49" s="1"/>
  <c r="BA134" i="49" s="1"/>
  <c r="AZ79" i="49" s="1"/>
  <c r="BA148" i="49" s="1"/>
  <c r="BA130" i="49"/>
  <c r="AZ129" i="49"/>
  <c r="AZ131" i="49" s="1"/>
  <c r="AZ140" i="49" s="1"/>
  <c r="BB78" i="32"/>
  <c r="BB112" i="32"/>
  <c r="BB77" i="32"/>
  <c r="BB128" i="32"/>
  <c r="BB85" i="1"/>
  <c r="BB49" i="33" s="1"/>
  <c r="BB51" i="59" s="1"/>
  <c r="BB61" i="1"/>
  <c r="DS49" i="57" s="1"/>
  <c r="DS61" i="57" s="1"/>
  <c r="BB276" i="51"/>
  <c r="BB288" i="51" s="1"/>
  <c r="BB290" i="51" s="1"/>
  <c r="BA211" i="51"/>
  <c r="BA227" i="51" s="1"/>
  <c r="BA90" i="45"/>
  <c r="BA132" i="45"/>
  <c r="BA133" i="45" s="1"/>
  <c r="BA134" i="45" s="1"/>
  <c r="AZ79" i="45" s="1"/>
  <c r="BA148" i="45" s="1"/>
  <c r="AZ129" i="45"/>
  <c r="AZ131" i="45" s="1"/>
  <c r="AZ140" i="45" s="1"/>
  <c r="BA130" i="45"/>
  <c r="BB77" i="48"/>
  <c r="BB78" i="48"/>
  <c r="BB112" i="48"/>
  <c r="BB128" i="48"/>
  <c r="BB128" i="43"/>
  <c r="BB78" i="43"/>
  <c r="BB112" i="43"/>
  <c r="BB77" i="43"/>
  <c r="BB77" i="44"/>
  <c r="BB78" i="44"/>
  <c r="BB112" i="44"/>
  <c r="BB128" i="44"/>
  <c r="BA210" i="51"/>
  <c r="BA226" i="51" s="1"/>
  <c r="BA90" i="44"/>
  <c r="BA132" i="44"/>
  <c r="BA133" i="44" s="1"/>
  <c r="BA134" i="44" s="1"/>
  <c r="AZ79" i="44" s="1"/>
  <c r="BA148" i="44" s="1"/>
  <c r="AZ129" i="44"/>
  <c r="AZ131" i="44" s="1"/>
  <c r="AZ140" i="44" s="1"/>
  <c r="BA130" i="44"/>
  <c r="BA132" i="48" l="1"/>
  <c r="BA133" i="48" s="1"/>
  <c r="BA134" i="48" s="1"/>
  <c r="AZ79" i="48" s="1"/>
  <c r="BA148" i="48" s="1"/>
  <c r="BA207" i="51"/>
  <c r="BA223" i="51" s="1"/>
  <c r="AZ129" i="42"/>
  <c r="AZ131" i="42" s="1"/>
  <c r="AZ140" i="42" s="1"/>
  <c r="BA130" i="42"/>
  <c r="BA132" i="42"/>
  <c r="BA133" i="42" s="1"/>
  <c r="BA134" i="42" s="1"/>
  <c r="AZ79" i="42" s="1"/>
  <c r="BA148" i="42" s="1"/>
  <c r="BA90" i="43"/>
  <c r="BA93" i="43" s="1"/>
  <c r="BA94" i="43" s="1"/>
  <c r="BC42" i="62" s="1"/>
  <c r="BA132" i="43"/>
  <c r="BA133" i="43" s="1"/>
  <c r="BA134" i="43" s="1"/>
  <c r="AZ79" i="43" s="1"/>
  <c r="BA148" i="43" s="1"/>
  <c r="BA130" i="43"/>
  <c r="AZ129" i="43"/>
  <c r="AZ131" i="43" s="1"/>
  <c r="AZ140" i="43" s="1"/>
  <c r="BB297" i="51"/>
  <c r="AZ129" i="48"/>
  <c r="AZ131" i="48" s="1"/>
  <c r="AZ140" i="48" s="1"/>
  <c r="BB292" i="51"/>
  <c r="BA130" i="48"/>
  <c r="BB299" i="51"/>
  <c r="BB295" i="51"/>
  <c r="BA90" i="48"/>
  <c r="BA91" i="48" s="1"/>
  <c r="BA93" i="44"/>
  <c r="BA94" i="44" s="1"/>
  <c r="BC44" i="62" s="1"/>
  <c r="BA91" i="44"/>
  <c r="BB119" i="44"/>
  <c r="BB114" i="44"/>
  <c r="BB103" i="44" s="1"/>
  <c r="BD14" i="62" s="1"/>
  <c r="BA91" i="45"/>
  <c r="BA93" i="45"/>
  <c r="BA94" i="45" s="1"/>
  <c r="BC45" i="62" s="1"/>
  <c r="BB114" i="32"/>
  <c r="BB103" i="32" s="1"/>
  <c r="BD9" i="62" s="1"/>
  <c r="BB119" i="32"/>
  <c r="BB119" i="40"/>
  <c r="BB114" i="40"/>
  <c r="BB103" i="40" s="1"/>
  <c r="BD13" i="62" s="1"/>
  <c r="BA87" i="1"/>
  <c r="BA51" i="33" s="1"/>
  <c r="BA52" i="59" s="1"/>
  <c r="BA88" i="1"/>
  <c r="BA48" i="33"/>
  <c r="BB114" i="45"/>
  <c r="BB103" i="45" s="1"/>
  <c r="BD15" i="62" s="1"/>
  <c r="BB119" i="45"/>
  <c r="BB119" i="47"/>
  <c r="BB114" i="47"/>
  <c r="BB103" i="47" s="1"/>
  <c r="BD17" i="62" s="1"/>
  <c r="BB294" i="51"/>
  <c r="BB293" i="51"/>
  <c r="BB301" i="51"/>
  <c r="BB119" i="43"/>
  <c r="BB114" i="43"/>
  <c r="BB103" i="43" s="1"/>
  <c r="BD12" i="62" s="1"/>
  <c r="BB114" i="48"/>
  <c r="BB103" i="48" s="1"/>
  <c r="BD18" i="62" s="1"/>
  <c r="BB119" i="48"/>
  <c r="BB39" i="33"/>
  <c r="BD62" i="62" s="1"/>
  <c r="BB112" i="1"/>
  <c r="BB77" i="1"/>
  <c r="BB128" i="1"/>
  <c r="BB78" i="1"/>
  <c r="BA91" i="49"/>
  <c r="BA93" i="49"/>
  <c r="BA94" i="49" s="1"/>
  <c r="BC49" i="62" s="1"/>
  <c r="BA132" i="41"/>
  <c r="BA133" i="41" s="1"/>
  <c r="BA134" i="41" s="1"/>
  <c r="AZ79" i="41" s="1"/>
  <c r="BA148" i="41" s="1"/>
  <c r="AZ129" i="41"/>
  <c r="AZ131" i="41" s="1"/>
  <c r="AZ140" i="41" s="1"/>
  <c r="BA130" i="41"/>
  <c r="BA90" i="41"/>
  <c r="BA206" i="51"/>
  <c r="BA222" i="51" s="1"/>
  <c r="BA209" i="51"/>
  <c r="BA225" i="51" s="1"/>
  <c r="BA130" i="40"/>
  <c r="BA132" i="40"/>
  <c r="BA133" i="40" s="1"/>
  <c r="BA134" i="40" s="1"/>
  <c r="AZ79" i="40" s="1"/>
  <c r="BA148" i="40" s="1"/>
  <c r="AZ129" i="40"/>
  <c r="AZ131" i="40" s="1"/>
  <c r="AZ140" i="40" s="1"/>
  <c r="BA90" i="40"/>
  <c r="BB114" i="42"/>
  <c r="BB103" i="42" s="1"/>
  <c r="BD11" i="62" s="1"/>
  <c r="BB119" i="42"/>
  <c r="BB114" i="46"/>
  <c r="BB103" i="46" s="1"/>
  <c r="BD16" i="62" s="1"/>
  <c r="BB119" i="46"/>
  <c r="BA91" i="47"/>
  <c r="BA93" i="47"/>
  <c r="BA94" i="47" s="1"/>
  <c r="BC47" i="62" s="1"/>
  <c r="BA90" i="46"/>
  <c r="BA132" i="46"/>
  <c r="BA133" i="46" s="1"/>
  <c r="BA134" i="46" s="1"/>
  <c r="AZ79" i="46" s="1"/>
  <c r="BA148" i="46" s="1"/>
  <c r="BA130" i="46"/>
  <c r="BA212" i="51"/>
  <c r="BA228" i="51" s="1"/>
  <c r="AZ129" i="46"/>
  <c r="AZ131" i="46" s="1"/>
  <c r="AZ140" i="46" s="1"/>
  <c r="BB114" i="41"/>
  <c r="BB103" i="41" s="1"/>
  <c r="BD10" i="62" s="1"/>
  <c r="BB119" i="41"/>
  <c r="BA91" i="42"/>
  <c r="BA93" i="42"/>
  <c r="BA94" i="42" s="1"/>
  <c r="BC41" i="62" s="1"/>
  <c r="BA91" i="32"/>
  <c r="BA93" i="32"/>
  <c r="BA94" i="32" s="1"/>
  <c r="BC39" i="62" s="1"/>
  <c r="BB119" i="49"/>
  <c r="BB114" i="49"/>
  <c r="BB103" i="49" s="1"/>
  <c r="BD19" i="62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 i="51"/>
  <c r="BB291" i="51"/>
  <c r="BB298" i="51"/>
  <c r="BA91" i="43" l="1"/>
  <c r="BB102" i="49"/>
  <c r="BB102" i="46"/>
  <c r="BB71" i="46" s="1"/>
  <c r="BB70" i="46" s="1"/>
  <c r="BB102" i="42"/>
  <c r="BB71" i="42" s="1"/>
  <c r="BB70" i="42" s="1"/>
  <c r="BB102" i="43"/>
  <c r="BB71" i="43" s="1"/>
  <c r="BB70" i="43" s="1"/>
  <c r="BB102" i="45"/>
  <c r="BB71" i="45" s="1"/>
  <c r="BB70" i="45" s="1"/>
  <c r="BB102" i="40"/>
  <c r="BB102" i="44"/>
  <c r="BB102" i="48"/>
  <c r="BB71" i="48" s="1"/>
  <c r="BB70" i="48" s="1"/>
  <c r="BB102" i="47"/>
  <c r="BB102" i="32"/>
  <c r="BA93" i="48"/>
  <c r="BA94" i="48" s="1"/>
  <c r="BC48" i="62" s="1"/>
  <c r="BB102" i="41"/>
  <c r="BB304" i="51"/>
  <c r="BB308" i="51" s="1"/>
  <c r="BB124" i="41"/>
  <c r="BB121" i="41"/>
  <c r="BB115" i="41"/>
  <c r="BB115" i="46"/>
  <c r="BA91" i="40"/>
  <c r="BA93" i="40"/>
  <c r="BA94" i="40" s="1"/>
  <c r="BC43" i="62" s="1"/>
  <c r="BA93" i="41"/>
  <c r="BA94" i="41" s="1"/>
  <c r="BC40" i="62" s="1"/>
  <c r="BA91" i="41"/>
  <c r="BB115" i="48"/>
  <c r="BB115" i="43"/>
  <c r="BB115" i="45"/>
  <c r="BA132" i="1"/>
  <c r="BA133" i="1" s="1"/>
  <c r="BA134" i="1" s="1"/>
  <c r="BA130" i="1"/>
  <c r="BA90" i="1"/>
  <c r="BA204" i="51"/>
  <c r="BA220" i="51" s="1"/>
  <c r="AZ129" i="1"/>
  <c r="BB124" i="40"/>
  <c r="BB121" i="40"/>
  <c r="BB121" i="44"/>
  <c r="BB124" i="44"/>
  <c r="BB305" i="51"/>
  <c r="BB309" i="51" s="1"/>
  <c r="BB115" i="49"/>
  <c r="BB124" i="49"/>
  <c r="BB121" i="49"/>
  <c r="BA91" i="46"/>
  <c r="BA93" i="46"/>
  <c r="BA94" i="46" s="1"/>
  <c r="BC46" i="62" s="1"/>
  <c r="BB124" i="46"/>
  <c r="BB121" i="46"/>
  <c r="BB121" i="42"/>
  <c r="BB124" i="42"/>
  <c r="BB115" i="42"/>
  <c r="BB114" i="1"/>
  <c r="BB103" i="1" s="1"/>
  <c r="BD8" i="62" s="1"/>
  <c r="BB119" i="1"/>
  <c r="BB124" i="48"/>
  <c r="BB121" i="48"/>
  <c r="BB124" i="43"/>
  <c r="BB121" i="43"/>
  <c r="BB115" i="47"/>
  <c r="BB121" i="47"/>
  <c r="BB124" i="47"/>
  <c r="BB121" i="45"/>
  <c r="BB124" i="45"/>
  <c r="BA52" i="33"/>
  <c r="BA53" i="59" s="1"/>
  <c r="BA53" i="33"/>
  <c r="BA54" i="59" s="1"/>
  <c r="BA50" i="59"/>
  <c r="BA87" i="33"/>
  <c r="BA369" i="33"/>
  <c r="BA375" i="33" s="1"/>
  <c r="BA376" i="33" s="1"/>
  <c r="BB115" i="40"/>
  <c r="BB124" i="32"/>
  <c r="BB121" i="32"/>
  <c r="BB115" i="32"/>
  <c r="BB115" i="44"/>
  <c r="BB102" i="1" l="1"/>
  <c r="BB71" i="1" s="1"/>
  <c r="BB66" i="44"/>
  <c r="BB67" i="44" s="1"/>
  <c r="BB101" i="44"/>
  <c r="BB215" i="33" s="1"/>
  <c r="BB116" i="44"/>
  <c r="BB101" i="32"/>
  <c r="BB210" i="33" s="1"/>
  <c r="BB66" i="32"/>
  <c r="BB67" i="32" s="1"/>
  <c r="BB116" i="32"/>
  <c r="BB86" i="32"/>
  <c r="BB156" i="33"/>
  <c r="BB240" i="33" s="1"/>
  <c r="BB86" i="47"/>
  <c r="BB164" i="33"/>
  <c r="BB248" i="33" s="1"/>
  <c r="BB66" i="47"/>
  <c r="BB67" i="47" s="1"/>
  <c r="BB101" i="47"/>
  <c r="BB218" i="33" s="1"/>
  <c r="BB116" i="47"/>
  <c r="BB86" i="43"/>
  <c r="BB159" i="33"/>
  <c r="BB243" i="33" s="1"/>
  <c r="BB115" i="1"/>
  <c r="BB66" i="49"/>
  <c r="BB67" i="49" s="1"/>
  <c r="BB101" i="49"/>
  <c r="BB220" i="33" s="1"/>
  <c r="BB116" i="49"/>
  <c r="BB86" i="40"/>
  <c r="BB160" i="33"/>
  <c r="BB244" i="33" s="1"/>
  <c r="BB66" i="45"/>
  <c r="BB67" i="45" s="1"/>
  <c r="BB101" i="45"/>
  <c r="BB216" i="33" s="1"/>
  <c r="BB116" i="45"/>
  <c r="BB101" i="43"/>
  <c r="BB213" i="33" s="1"/>
  <c r="BB66" i="43"/>
  <c r="BB67" i="43" s="1"/>
  <c r="BB116" i="43"/>
  <c r="BB101" i="48"/>
  <c r="BB219" i="33" s="1"/>
  <c r="BB66" i="48"/>
  <c r="BB67" i="48" s="1"/>
  <c r="BB116" i="48"/>
  <c r="BB66" i="46"/>
  <c r="BB67" i="46" s="1"/>
  <c r="BB101" i="46"/>
  <c r="BB217" i="33" s="1"/>
  <c r="BB116" i="46"/>
  <c r="BB101" i="41"/>
  <c r="BB211" i="33" s="1"/>
  <c r="BB66" i="41"/>
  <c r="BB67" i="41" s="1"/>
  <c r="BB116" i="41"/>
  <c r="BB71" i="44"/>
  <c r="BB70" i="44" s="1"/>
  <c r="BB71" i="41"/>
  <c r="BB70" i="41" s="1"/>
  <c r="BB310" i="51"/>
  <c r="BB101" i="40"/>
  <c r="BB214" i="33" s="1"/>
  <c r="BB66" i="40"/>
  <c r="BB67" i="40" s="1"/>
  <c r="BB116" i="40"/>
  <c r="BB162" i="33"/>
  <c r="BB246" i="33" s="1"/>
  <c r="BB86" i="45"/>
  <c r="BB165" i="33"/>
  <c r="BB249" i="33" s="1"/>
  <c r="BB86" i="48"/>
  <c r="BB124" i="1"/>
  <c r="BB155" i="33" s="1"/>
  <c r="BB121" i="1"/>
  <c r="BB124" i="33" s="1"/>
  <c r="BB101" i="33" s="1"/>
  <c r="BB66" i="42"/>
  <c r="BB67" i="42" s="1"/>
  <c r="BB101" i="42"/>
  <c r="BB212" i="33" s="1"/>
  <c r="BB116" i="42"/>
  <c r="BB86" i="42"/>
  <c r="BB158" i="33"/>
  <c r="BB242" i="33" s="1"/>
  <c r="BB86" i="46"/>
  <c r="BB163" i="33"/>
  <c r="BB247" i="33" s="1"/>
  <c r="BB166" i="33"/>
  <c r="BB250" i="33" s="1"/>
  <c r="BB86" i="49"/>
  <c r="BB86" i="44"/>
  <c r="BB161" i="33"/>
  <c r="BB245" i="33" s="1"/>
  <c r="AZ137" i="1"/>
  <c r="AZ131" i="1"/>
  <c r="AZ140" i="1" s="1"/>
  <c r="BA93" i="1"/>
  <c r="BA94" i="1" s="1"/>
  <c r="BC38" i="62" s="1"/>
  <c r="BC50" i="62" s="1"/>
  <c r="BA91" i="1"/>
  <c r="AZ79" i="1"/>
  <c r="BA148" i="1" s="1"/>
  <c r="BA136" i="1"/>
  <c r="BB86" i="41"/>
  <c r="BB157" i="33"/>
  <c r="BB241" i="33" s="1"/>
  <c r="BB71" i="32"/>
  <c r="BB70" i="32" s="1"/>
  <c r="BB71" i="47"/>
  <c r="BB70" i="47" s="1"/>
  <c r="BB71" i="49"/>
  <c r="BB70" i="49" s="1"/>
  <c r="BB71" i="40"/>
  <c r="BB70" i="40" s="1"/>
  <c r="BB306" i="51"/>
  <c r="BB228" i="33" l="1"/>
  <c r="BB233" i="33"/>
  <c r="BB229" i="33"/>
  <c r="BB227" i="33"/>
  <c r="BB56" i="33"/>
  <c r="BB70" i="1"/>
  <c r="BB5" i="59" s="1"/>
  <c r="BB66" i="1"/>
  <c r="BB67" i="1" s="1"/>
  <c r="BB45" i="33" s="1"/>
  <c r="BB101" i="1"/>
  <c r="BB209" i="33" s="1"/>
  <c r="BB116" i="1"/>
  <c r="BB226" i="33"/>
  <c r="BB232" i="33"/>
  <c r="BB234" i="33"/>
  <c r="BB235" i="33"/>
  <c r="BB86" i="1"/>
  <c r="BB353" i="51"/>
  <c r="BB350" i="51"/>
  <c r="BB355" i="51"/>
  <c r="BB344" i="51"/>
  <c r="BB354" i="51"/>
  <c r="BB349" i="51"/>
  <c r="BB348" i="51"/>
  <c r="BB351" i="51"/>
  <c r="BB347" i="51"/>
  <c r="BB352" i="51"/>
  <c r="BB345" i="51"/>
  <c r="BB346" i="51"/>
  <c r="BB231" i="33"/>
  <c r="BB225" i="33"/>
  <c r="BB230" i="33"/>
  <c r="BB167" i="33" l="1"/>
  <c r="BB184" i="33"/>
  <c r="BB113" i="33" s="1"/>
  <c r="BB119" i="33" s="1"/>
  <c r="BB239" i="33"/>
  <c r="BB251" i="33" s="1"/>
  <c r="BB48" i="59"/>
  <c r="BB56" i="59"/>
  <c r="BB57" i="33"/>
  <c r="BB57" i="59" s="1"/>
  <c r="BB64" i="33"/>
  <c r="BB55" i="59"/>
  <c r="BB55" i="33"/>
  <c r="BC59" i="33"/>
  <c r="BB224" i="33"/>
  <c r="BB236" i="33" s="1"/>
  <c r="BD61" i="33" l="1"/>
  <c r="BC60" i="33"/>
  <c r="BB71" i="33"/>
  <c r="BB61" i="59"/>
  <c r="BB65" i="33"/>
  <c r="BC84" i="33" s="1"/>
  <c r="BB186" i="33"/>
  <c r="BB185" i="33"/>
  <c r="BB114" i="33" s="1"/>
  <c r="BC91" i="33" l="1"/>
  <c r="BC9" i="55"/>
  <c r="BB63" i="59"/>
  <c r="BB70" i="33"/>
  <c r="BD56" i="62" s="1"/>
  <c r="BD59" i="59"/>
  <c r="BE62" i="33"/>
  <c r="BE60" i="59" s="1"/>
  <c r="BC4" i="56"/>
  <c r="BC58" i="59"/>
  <c r="BB62" i="59" l="1"/>
  <c r="BB3" i="56"/>
  <c r="BB81" i="43"/>
  <c r="BB62" i="43" s="1"/>
  <c r="BB63" i="43" s="1"/>
  <c r="BD71" i="62" s="1"/>
  <c r="BB81" i="46"/>
  <c r="BB62" i="46" s="1"/>
  <c r="BB63" i="46" s="1"/>
  <c r="BD75" i="62" s="1"/>
  <c r="BB81" i="49"/>
  <c r="BB62" i="49" s="1"/>
  <c r="BB63" i="49" s="1"/>
  <c r="BD78" i="62" s="1"/>
  <c r="BB81" i="45"/>
  <c r="BB62" i="45" s="1"/>
  <c r="BB63" i="45" s="1"/>
  <c r="BD74" i="62" s="1"/>
  <c r="BB81" i="41"/>
  <c r="BB62" i="41" s="1"/>
  <c r="BB63" i="41" s="1"/>
  <c r="BD69" i="62" s="1"/>
  <c r="BB81" i="48"/>
  <c r="BB62" i="48" s="1"/>
  <c r="BB63" i="48" s="1"/>
  <c r="BD77" i="62" s="1"/>
  <c r="BB81" i="1"/>
  <c r="BB62" i="1" s="1"/>
  <c r="BB63" i="1" s="1"/>
  <c r="BD67" i="62" s="1"/>
  <c r="BB81" i="40"/>
  <c r="BB62" i="40" s="1"/>
  <c r="BB63" i="40" s="1"/>
  <c r="BD72" i="62" s="1"/>
  <c r="BB81" i="42"/>
  <c r="BB62" i="42" s="1"/>
  <c r="BB63" i="42" s="1"/>
  <c r="BD70" i="62" s="1"/>
  <c r="BB81" i="47"/>
  <c r="BB62" i="47" s="1"/>
  <c r="BB63" i="47" s="1"/>
  <c r="BD76" i="62" s="1"/>
  <c r="BB81" i="32"/>
  <c r="BB62" i="32" s="1"/>
  <c r="BB63" i="32" s="1"/>
  <c r="BD68" i="62" s="1"/>
  <c r="BB81" i="44"/>
  <c r="BB62" i="44" s="1"/>
  <c r="BB63" i="44" s="1"/>
  <c r="BD73" i="62" s="1"/>
  <c r="BC72" i="33"/>
  <c r="BC107" i="43"/>
  <c r="BC106" i="43" s="1"/>
  <c r="BC109" i="43" s="1"/>
  <c r="BC107" i="1"/>
  <c r="BC107" i="42"/>
  <c r="BC106" i="42" s="1"/>
  <c r="BC109" i="42" s="1"/>
  <c r="BC107" i="40"/>
  <c r="BC106" i="40" s="1"/>
  <c r="BC109" i="40" s="1"/>
  <c r="BC107" i="49"/>
  <c r="BC106" i="49" s="1"/>
  <c r="BC109" i="49" s="1"/>
  <c r="BC107" i="44"/>
  <c r="BC106" i="44" s="1"/>
  <c r="BC109" i="44" s="1"/>
  <c r="BC107" i="46"/>
  <c r="BC106" i="46" s="1"/>
  <c r="BC109" i="46" s="1"/>
  <c r="BC8" i="55"/>
  <c r="BC107" i="48"/>
  <c r="BC106" i="48" s="1"/>
  <c r="BC109" i="48" s="1"/>
  <c r="BC107" i="47"/>
  <c r="BC106" i="47" s="1"/>
  <c r="BC109" i="47" s="1"/>
  <c r="BC107" i="45"/>
  <c r="BC106" i="45" s="1"/>
  <c r="BC109" i="45" s="1"/>
  <c r="BC107" i="32"/>
  <c r="BC106" i="32" s="1"/>
  <c r="BC109" i="32" s="1"/>
  <c r="BC107" i="41"/>
  <c r="BC106" i="41" s="1"/>
  <c r="BC109" i="41" s="1"/>
  <c r="BD79" i="62" l="1"/>
  <c r="BC90" i="33"/>
  <c r="BC83" i="33"/>
  <c r="BC106" i="1"/>
  <c r="BC97" i="33"/>
  <c r="BC64" i="59"/>
  <c r="BB155" i="32"/>
  <c r="BB64" i="32"/>
  <c r="BB65" i="32" s="1"/>
  <c r="BB68" i="32" s="1"/>
  <c r="BB64" i="42"/>
  <c r="BB65" i="42" s="1"/>
  <c r="BB68" i="42" s="1"/>
  <c r="BB155" i="42"/>
  <c r="BB64" i="1"/>
  <c r="BB65" i="1" s="1"/>
  <c r="BB155" i="1"/>
  <c r="BB155" i="41"/>
  <c r="BB64" i="41"/>
  <c r="BB65" i="41" s="1"/>
  <c r="BB68" i="41" s="1"/>
  <c r="BB64" i="49"/>
  <c r="BB65" i="49" s="1"/>
  <c r="BB68" i="49" s="1"/>
  <c r="BB155" i="49"/>
  <c r="BB155" i="43"/>
  <c r="BB64" i="43"/>
  <c r="BB65" i="43" s="1"/>
  <c r="BB68" i="43" s="1"/>
  <c r="BB155" i="44"/>
  <c r="BB64" i="44"/>
  <c r="BB65" i="44" s="1"/>
  <c r="BB68" i="44" s="1"/>
  <c r="BB155" i="47"/>
  <c r="BB64" i="47"/>
  <c r="BB65" i="47" s="1"/>
  <c r="BB68" i="47" s="1"/>
  <c r="BB155" i="40"/>
  <c r="BB64" i="40"/>
  <c r="BB65" i="40" s="1"/>
  <c r="BB68" i="40" s="1"/>
  <c r="BB155" i="48"/>
  <c r="BB64" i="48"/>
  <c r="BB65" i="48" s="1"/>
  <c r="BB68" i="48" s="1"/>
  <c r="BB155" i="45"/>
  <c r="BB64" i="45"/>
  <c r="BB65" i="45" s="1"/>
  <c r="BB68" i="45" s="1"/>
  <c r="BB155" i="46"/>
  <c r="BB64" i="46"/>
  <c r="BB65" i="46" s="1"/>
  <c r="BB68" i="46" s="1"/>
  <c r="BB47" i="56"/>
  <c r="BB55" i="56"/>
  <c r="BB56" i="56" s="1"/>
  <c r="BB52" i="56" s="1"/>
  <c r="BB37" i="56"/>
  <c r="BB38" i="56" s="1"/>
  <c r="BB42" i="56"/>
  <c r="BB43" i="56" s="1"/>
  <c r="BC41" i="56" s="1"/>
  <c r="BB59" i="56" l="1"/>
  <c r="BB60" i="56"/>
  <c r="BB133" i="33" s="1"/>
  <c r="BB49" i="56"/>
  <c r="BC46" i="56"/>
  <c r="BB139" i="49"/>
  <c r="BB73" i="49"/>
  <c r="BC74" i="49" s="1"/>
  <c r="BB43" i="33"/>
  <c r="BB68" i="1"/>
  <c r="BB73" i="42"/>
  <c r="BC74" i="42" s="1"/>
  <c r="BB139" i="42"/>
  <c r="BC109" i="1"/>
  <c r="BC96" i="33"/>
  <c r="BC104" i="33" s="1"/>
  <c r="BB73" i="46"/>
  <c r="BC74" i="46" s="1"/>
  <c r="BB139" i="46"/>
  <c r="BB139" i="45"/>
  <c r="BB73" i="45"/>
  <c r="BC74" i="45" s="1"/>
  <c r="BB73" i="48"/>
  <c r="BC74" i="48" s="1"/>
  <c r="BB139" i="48"/>
  <c r="BB139" i="40"/>
  <c r="BB73" i="40"/>
  <c r="BC74" i="40" s="1"/>
  <c r="BB139" i="47"/>
  <c r="BB73" i="47"/>
  <c r="BC74" i="47" s="1"/>
  <c r="BB73" i="44"/>
  <c r="BC74" i="44" s="1"/>
  <c r="BB139" i="44"/>
  <c r="BB139" i="43"/>
  <c r="BB73" i="43"/>
  <c r="BC74" i="43" s="1"/>
  <c r="BB73" i="41"/>
  <c r="BC74" i="41" s="1"/>
  <c r="BB139" i="41"/>
  <c r="BB73" i="32"/>
  <c r="BC74" i="32" s="1"/>
  <c r="BB139" i="32"/>
  <c r="BB84" i="42" l="1"/>
  <c r="BB87" i="42" s="1"/>
  <c r="BB84" i="46"/>
  <c r="BB88" i="46" s="1"/>
  <c r="BB84" i="44"/>
  <c r="BB88" i="44" s="1"/>
  <c r="BB84" i="48"/>
  <c r="BB88" i="48" s="1"/>
  <c r="BB84" i="40"/>
  <c r="BB87" i="40" s="1"/>
  <c r="BB84" i="45"/>
  <c r="BB87" i="45" s="1"/>
  <c r="BB84" i="32"/>
  <c r="BB87" i="32" s="1"/>
  <c r="BB84" i="41"/>
  <c r="BB88" i="41" s="1"/>
  <c r="BC277" i="51"/>
  <c r="BC85" i="32"/>
  <c r="BC61" i="32"/>
  <c r="DT50" i="57" s="1"/>
  <c r="BC85" i="40"/>
  <c r="BC61" i="40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 i="46"/>
  <c r="DT57" i="57" s="1"/>
  <c r="BB46" i="33"/>
  <c r="BB49" i="59" s="1"/>
  <c r="BB139" i="1"/>
  <c r="BB73" i="1"/>
  <c r="BC74" i="1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 i="33"/>
  <c r="BB42" i="33"/>
  <c r="BB44" i="33"/>
  <c r="BC85" i="49"/>
  <c r="BC61" i="49"/>
  <c r="DT60" i="57" s="1"/>
  <c r="BC287" i="51"/>
  <c r="BB47" i="59" l="1"/>
  <c r="BD53" i="62"/>
  <c r="BB87" i="48"/>
  <c r="BB88" i="42"/>
  <c r="BB130" i="42" s="1"/>
  <c r="BB88" i="32"/>
  <c r="BB130" i="32" s="1"/>
  <c r="BB87" i="44"/>
  <c r="BB87" i="46"/>
  <c r="BB87" i="41"/>
  <c r="BB88" i="45"/>
  <c r="BB211" i="51" s="1"/>
  <c r="BB227" i="51" s="1"/>
  <c r="BB88" i="40"/>
  <c r="BB209" i="51" s="1"/>
  <c r="BB225" i="51" s="1"/>
  <c r="BB84" i="1"/>
  <c r="BB48" i="33" s="1"/>
  <c r="BC112" i="47"/>
  <c r="BC128" i="47"/>
  <c r="BC78" i="47"/>
  <c r="BC77" i="47"/>
  <c r="BC77" i="43"/>
  <c r="BC128" i="43"/>
  <c r="BC78" i="43"/>
  <c r="BC112" i="43"/>
  <c r="BB206" i="51"/>
  <c r="BB222" i="51" s="1"/>
  <c r="BB132" i="41"/>
  <c r="BB133" i="41" s="1"/>
  <c r="BB134" i="41" s="1"/>
  <c r="BA79" i="41" s="1"/>
  <c r="BB148" i="41" s="1"/>
  <c r="BB90" i="41"/>
  <c r="BB130" i="41"/>
  <c r="BA129" i="41"/>
  <c r="BA131" i="41" s="1"/>
  <c r="BA140" i="41" s="1"/>
  <c r="BB87" i="49"/>
  <c r="BB88" i="49"/>
  <c r="BB88" i="47"/>
  <c r="BB87" i="47"/>
  <c r="BB62" i="56"/>
  <c r="BB135" i="33" s="1"/>
  <c r="BB134" i="33"/>
  <c r="BB76" i="59" s="1"/>
  <c r="BC112" i="46"/>
  <c r="BC128" i="46"/>
  <c r="BC77" i="46"/>
  <c r="BC78" i="46"/>
  <c r="BB212" i="51"/>
  <c r="BB228" i="51" s="1"/>
  <c r="BB90" i="46"/>
  <c r="BB130" i="46"/>
  <c r="BA129" i="46"/>
  <c r="BA131" i="46" s="1"/>
  <c r="BA140" i="46" s="1"/>
  <c r="BB132" i="46"/>
  <c r="BB133" i="46" s="1"/>
  <c r="BB134" i="46" s="1"/>
  <c r="BA79" i="46" s="1"/>
  <c r="BB148" i="46" s="1"/>
  <c r="BC128" i="48"/>
  <c r="BC112" i="48"/>
  <c r="BC78" i="48"/>
  <c r="BC77" i="48"/>
  <c r="BC128" i="40"/>
  <c r="BC112" i="40"/>
  <c r="BC78" i="40"/>
  <c r="BC77" i="40"/>
  <c r="BC78" i="32"/>
  <c r="BC112" i="32"/>
  <c r="BC77" i="32"/>
  <c r="BC128" i="32"/>
  <c r="BC128" i="49"/>
  <c r="BC77" i="49"/>
  <c r="BC112" i="49"/>
  <c r="BC78" i="49"/>
  <c r="BC77" i="42"/>
  <c r="BC78" i="42"/>
  <c r="BC128" i="42"/>
  <c r="BC112" i="42"/>
  <c r="BC78" i="44"/>
  <c r="BC77" i="44"/>
  <c r="BC112" i="44"/>
  <c r="BC128" i="44"/>
  <c r="BB210" i="51"/>
  <c r="BB226" i="51" s="1"/>
  <c r="BB132" i="44"/>
  <c r="BB133" i="44" s="1"/>
  <c r="BB134" i="44" s="1"/>
  <c r="BA79" i="44" s="1"/>
  <c r="BB148" i="44" s="1"/>
  <c r="BA129" i="44"/>
  <c r="BA131" i="44" s="1"/>
  <c r="BA140" i="44" s="1"/>
  <c r="BB130" i="44"/>
  <c r="BB90" i="44"/>
  <c r="BC128" i="41"/>
  <c r="BC112" i="41"/>
  <c r="BC78" i="41"/>
  <c r="BC77" i="41"/>
  <c r="BB87" i="43"/>
  <c r="BB88" i="43"/>
  <c r="BC276" i="51"/>
  <c r="BC288" i="51" s="1"/>
  <c r="BC290" i="51" s="1"/>
  <c r="BC61" i="1"/>
  <c r="DT49" i="57" s="1"/>
  <c r="DT61" i="57" s="1"/>
  <c r="BC85" i="1"/>
  <c r="BC49" i="33" s="1"/>
  <c r="BC51" i="59" s="1"/>
  <c r="BC112" i="45"/>
  <c r="BC128" i="45"/>
  <c r="BC77" i="45"/>
  <c r="BC78" i="45"/>
  <c r="BB132" i="48"/>
  <c r="BB133" i="48" s="1"/>
  <c r="BB134" i="48" s="1"/>
  <c r="BA79" i="48" s="1"/>
  <c r="BB148" i="48" s="1"/>
  <c r="BB214" i="51"/>
  <c r="BB230" i="51" s="1"/>
  <c r="BB90" i="48"/>
  <c r="BB130" i="48"/>
  <c r="BA129" i="48"/>
  <c r="BA131" i="48" s="1"/>
  <c r="BA140" i="48" s="1"/>
  <c r="BB207" i="51" l="1"/>
  <c r="BB223" i="51" s="1"/>
  <c r="BC296" i="51"/>
  <c r="BB205" i="51"/>
  <c r="BB221" i="51" s="1"/>
  <c r="BB132" i="42"/>
  <c r="BB133" i="42" s="1"/>
  <c r="BB134" i="42" s="1"/>
  <c r="BA79" i="42" s="1"/>
  <c r="BB148" i="42" s="1"/>
  <c r="BA129" i="32"/>
  <c r="BA131" i="32" s="1"/>
  <c r="BA140" i="32" s="1"/>
  <c r="BB90" i="42"/>
  <c r="BB93" i="42" s="1"/>
  <c r="BB94" i="42" s="1"/>
  <c r="BD41" i="62" s="1"/>
  <c r="BA129" i="42"/>
  <c r="BA131" i="42" s="1"/>
  <c r="BA140" i="42" s="1"/>
  <c r="BB132" i="32"/>
  <c r="BB133" i="32" s="1"/>
  <c r="BB134" i="32" s="1"/>
  <c r="BA79" i="32" s="1"/>
  <c r="BB148" i="32" s="1"/>
  <c r="BB90" i="32"/>
  <c r="BB93" i="32" s="1"/>
  <c r="BB94" i="32" s="1"/>
  <c r="BD39" i="62" s="1"/>
  <c r="BB132" i="40"/>
  <c r="BB133" i="40" s="1"/>
  <c r="BB134" i="40" s="1"/>
  <c r="BA79" i="40" s="1"/>
  <c r="BB148" i="40" s="1"/>
  <c r="BB132" i="45"/>
  <c r="BB133" i="45" s="1"/>
  <c r="BB134" i="45" s="1"/>
  <c r="BA79" i="45" s="1"/>
  <c r="BB148" i="45" s="1"/>
  <c r="BA129" i="45"/>
  <c r="BA131" i="45" s="1"/>
  <c r="BA140" i="45" s="1"/>
  <c r="BB90" i="45"/>
  <c r="BB91" i="45" s="1"/>
  <c r="BB130" i="45"/>
  <c r="BA129" i="40"/>
  <c r="BA131" i="40" s="1"/>
  <c r="BA140" i="40" s="1"/>
  <c r="BB90" i="40"/>
  <c r="BB93" i="40" s="1"/>
  <c r="BB94" i="40" s="1"/>
  <c r="BD43" i="62" s="1"/>
  <c r="BB130" i="40"/>
  <c r="BB87" i="1"/>
  <c r="BB51" i="33" s="1"/>
  <c r="BB52" i="59" s="1"/>
  <c r="BB88" i="1"/>
  <c r="BB90" i="1" s="1"/>
  <c r="BC292" i="51"/>
  <c r="BC295" i="51"/>
  <c r="BC294" i="51"/>
  <c r="BC119" i="45"/>
  <c r="BC114" i="45"/>
  <c r="BC103" i="45" s="1"/>
  <c r="BE15" i="62" s="1"/>
  <c r="BC128" i="1"/>
  <c r="BC39" i="33"/>
  <c r="BE62" i="62" s="1"/>
  <c r="BC112" i="1"/>
  <c r="BC78" i="1"/>
  <c r="BC77" i="1"/>
  <c r="BB132" i="43"/>
  <c r="BB133" i="43" s="1"/>
  <c r="BB134" i="43" s="1"/>
  <c r="BA79" i="43" s="1"/>
  <c r="BB148" i="43" s="1"/>
  <c r="BB208" i="51"/>
  <c r="BB224" i="51" s="1"/>
  <c r="BB90" i="43"/>
  <c r="BA129" i="43"/>
  <c r="BA131" i="43" s="1"/>
  <c r="BA140" i="43" s="1"/>
  <c r="BB130" i="43"/>
  <c r="BC114" i="44"/>
  <c r="BC103" i="44" s="1"/>
  <c r="BE14" i="62" s="1"/>
  <c r="BC119" i="44"/>
  <c r="BC119" i="42"/>
  <c r="BC114" i="42"/>
  <c r="BC103" i="42" s="1"/>
  <c r="BE11" i="62" s="1"/>
  <c r="BC119" i="49"/>
  <c r="BC114" i="49"/>
  <c r="BC103" i="49" s="1"/>
  <c r="BE19" i="62" s="1"/>
  <c r="BC119" i="32"/>
  <c r="BC114" i="32"/>
  <c r="BC103" i="32" s="1"/>
  <c r="BE9" i="62" s="1"/>
  <c r="BC119" i="48"/>
  <c r="BC114" i="48"/>
  <c r="BC103" i="48" s="1"/>
  <c r="BE18" i="62" s="1"/>
  <c r="BB50" i="59"/>
  <c r="BB52" i="33"/>
  <c r="BB53" i="59" s="1"/>
  <c r="BB53" i="33"/>
  <c r="BB54" i="59" s="1"/>
  <c r="BB87" i="33"/>
  <c r="BB369" i="33"/>
  <c r="BB375" i="33" s="1"/>
  <c r="BB376" i="33" s="1"/>
  <c r="BC50" i="41"/>
  <c r="BC50" i="47"/>
  <c r="BC50" i="49"/>
  <c r="BC50" i="44"/>
  <c r="BC50" i="1"/>
  <c r="BC50" i="48"/>
  <c r="BB77" i="59"/>
  <c r="F21" i="59" s="1"/>
  <c r="BC50" i="43"/>
  <c r="BC50" i="42"/>
  <c r="BC50" i="32"/>
  <c r="BC50" i="45"/>
  <c r="BC50" i="46"/>
  <c r="BC50" i="40"/>
  <c r="BB130" i="47"/>
  <c r="BB213" i="51"/>
  <c r="BB229" i="51" s="1"/>
  <c r="BA129" i="47"/>
  <c r="BA131" i="47" s="1"/>
  <c r="BA140" i="47" s="1"/>
  <c r="BB132" i="47"/>
  <c r="BB133" i="47" s="1"/>
  <c r="BB134" i="47" s="1"/>
  <c r="BA79" i="47" s="1"/>
  <c r="BB148" i="47" s="1"/>
  <c r="BB90" i="47"/>
  <c r="BC300" i="51"/>
  <c r="BC298" i="51"/>
  <c r="BC293" i="51"/>
  <c r="BB93" i="48"/>
  <c r="BB94" i="48" s="1"/>
  <c r="BD48" i="62" s="1"/>
  <c r="BB91" i="48"/>
  <c r="BC119" i="41"/>
  <c r="BC114" i="41"/>
  <c r="BC103" i="41" s="1"/>
  <c r="BE10" i="62" s="1"/>
  <c r="BB93" i="44"/>
  <c r="BB94" i="44" s="1"/>
  <c r="BD44" i="62" s="1"/>
  <c r="BB91" i="44"/>
  <c r="BC119" i="40"/>
  <c r="BC114" i="40"/>
  <c r="BC103" i="40" s="1"/>
  <c r="BE13" i="62" s="1"/>
  <c r="BB91" i="46"/>
  <c r="BB93" i="46"/>
  <c r="BB94" i="46" s="1"/>
  <c r="BD46" i="62" s="1"/>
  <c r="BC119" i="46"/>
  <c r="BC114" i="46"/>
  <c r="BC103" i="46" s="1"/>
  <c r="BE16" i="62" s="1"/>
  <c r="BA129" i="49"/>
  <c r="BA131" i="49" s="1"/>
  <c r="BA140" i="49" s="1"/>
  <c r="BB132" i="49"/>
  <c r="BB133" i="49" s="1"/>
  <c r="BB134" i="49" s="1"/>
  <c r="BA79" i="49" s="1"/>
  <c r="BB148" i="49" s="1"/>
  <c r="BB90" i="49"/>
  <c r="BB130" i="49"/>
  <c r="BB215" i="51"/>
  <c r="BB231" i="51" s="1"/>
  <c r="BB93" i="41"/>
  <c r="BB94" i="41" s="1"/>
  <c r="BD40" i="62" s="1"/>
  <c r="BB91" i="41"/>
  <c r="BC114" i="43"/>
  <c r="BC103" i="43" s="1"/>
  <c r="BE12" i="62" s="1"/>
  <c r="BC119" i="43"/>
  <c r="BC119" i="47"/>
  <c r="BC114" i="47"/>
  <c r="BC103" i="47" s="1"/>
  <c r="BE17" i="62" s="1"/>
  <c r="BC291" i="51"/>
  <c r="BC297" i="51"/>
  <c r="BC299" i="51"/>
  <c r="BC301" i="51"/>
  <c r="BB91" i="32" l="1"/>
  <c r="BB91" i="42"/>
  <c r="BB204" i="51"/>
  <c r="BB220" i="51" s="1"/>
  <c r="BB93" i="45"/>
  <c r="BB94" i="45" s="1"/>
  <c r="BD45" i="62" s="1"/>
  <c r="BB91" i="40"/>
  <c r="BC102" i="47"/>
  <c r="BC71" i="47" s="1"/>
  <c r="BC70" i="47" s="1"/>
  <c r="BC102" i="48"/>
  <c r="BC102" i="49"/>
  <c r="BC71" i="49" s="1"/>
  <c r="BC70" i="49" s="1"/>
  <c r="BC102" i="42"/>
  <c r="BC71" i="42" s="1"/>
  <c r="BC70" i="42" s="1"/>
  <c r="BC102" i="45"/>
  <c r="BC102" i="43"/>
  <c r="BC102" i="46"/>
  <c r="BC71" i="46" s="1"/>
  <c r="BC70" i="46" s="1"/>
  <c r="BC102" i="40"/>
  <c r="BC71" i="40" s="1"/>
  <c r="BC70" i="40" s="1"/>
  <c r="BC102" i="44"/>
  <c r="BC71" i="44" s="1"/>
  <c r="BC70" i="44" s="1"/>
  <c r="BB132" i="1"/>
  <c r="BB133" i="1" s="1"/>
  <c r="BB134" i="1" s="1"/>
  <c r="BA79" i="1" s="1"/>
  <c r="BB148" i="1" s="1"/>
  <c r="BC102" i="41"/>
  <c r="BC71" i="41" s="1"/>
  <c r="BC70" i="41" s="1"/>
  <c r="BC102" i="32"/>
  <c r="BC71" i="32" s="1"/>
  <c r="BC70" i="32" s="1"/>
  <c r="BA129" i="1"/>
  <c r="BA137" i="1" s="1"/>
  <c r="BB130" i="1"/>
  <c r="BC305" i="51"/>
  <c r="BC309" i="51" s="1"/>
  <c r="BC115" i="47"/>
  <c r="BC124" i="43"/>
  <c r="BC121" i="43"/>
  <c r="BC115" i="43"/>
  <c r="BC115" i="46"/>
  <c r="BC121" i="46"/>
  <c r="BC124" i="46"/>
  <c r="BC115" i="41"/>
  <c r="BC124" i="41"/>
  <c r="BC121" i="41"/>
  <c r="BB93" i="47"/>
  <c r="BB94" i="47" s="1"/>
  <c r="BD47" i="62" s="1"/>
  <c r="BB91" i="47"/>
  <c r="BB91" i="1"/>
  <c r="BB93" i="1"/>
  <c r="BB94" i="1" s="1"/>
  <c r="BD38" i="62" s="1"/>
  <c r="BC121" i="48"/>
  <c r="BC124" i="48"/>
  <c r="BC121" i="49"/>
  <c r="BC124" i="49"/>
  <c r="BC115" i="42"/>
  <c r="BC115" i="44"/>
  <c r="BC124" i="45"/>
  <c r="BC121" i="45"/>
  <c r="BC304" i="51"/>
  <c r="BC124" i="47"/>
  <c r="BC121" i="47"/>
  <c r="BB91" i="49"/>
  <c r="BB93" i="49"/>
  <c r="BB94" i="49" s="1"/>
  <c r="BD49" i="62" s="1"/>
  <c r="BC115" i="40"/>
  <c r="BC121" i="40"/>
  <c r="BC124" i="40"/>
  <c r="BC115" i="48"/>
  <c r="BC115" i="32"/>
  <c r="BC124" i="32"/>
  <c r="BC121" i="32"/>
  <c r="BC115" i="49"/>
  <c r="BC124" i="42"/>
  <c r="BC121" i="42"/>
  <c r="BC124" i="44"/>
  <c r="BC121" i="44"/>
  <c r="BB93" i="43"/>
  <c r="BB94" i="43" s="1"/>
  <c r="BD42" i="62" s="1"/>
  <c r="BB91" i="43"/>
  <c r="BC114" i="1"/>
  <c r="BC103" i="1" s="1"/>
  <c r="BE8" i="62" s="1"/>
  <c r="BC119" i="1"/>
  <c r="BC115" i="45"/>
  <c r="BD50" i="62" l="1"/>
  <c r="BB136" i="1"/>
  <c r="BA131" i="1"/>
  <c r="BA140" i="1" s="1"/>
  <c r="BC102" i="1"/>
  <c r="BC71" i="1" s="1"/>
  <c r="BC66" i="45"/>
  <c r="BC67" i="45" s="1"/>
  <c r="BC101" i="45"/>
  <c r="BC216" i="33" s="1"/>
  <c r="BC116" i="45"/>
  <c r="BC124" i="1"/>
  <c r="BC155" i="33" s="1"/>
  <c r="BC121" i="1"/>
  <c r="BC124" i="33" s="1"/>
  <c r="BC101" i="33" s="1"/>
  <c r="BC115" i="1"/>
  <c r="BC158" i="33"/>
  <c r="BC242" i="33" s="1"/>
  <c r="BC86" i="42"/>
  <c r="BC66" i="32"/>
  <c r="BC67" i="32" s="1"/>
  <c r="BC101" i="32"/>
  <c r="BC210" i="33" s="1"/>
  <c r="BC116" i="32"/>
  <c r="BC101" i="48"/>
  <c r="BC219" i="33" s="1"/>
  <c r="BC66" i="48"/>
  <c r="BC67" i="48" s="1"/>
  <c r="BC116" i="48"/>
  <c r="BC160" i="33"/>
  <c r="BC244" i="33" s="1"/>
  <c r="BC86" i="40"/>
  <c r="BC308" i="51"/>
  <c r="BC310" i="51" s="1"/>
  <c r="BC306" i="51"/>
  <c r="BC101" i="44"/>
  <c r="BC215" i="33" s="1"/>
  <c r="BC66" i="44"/>
  <c r="BC67" i="44" s="1"/>
  <c r="BC116" i="44"/>
  <c r="BC66" i="42"/>
  <c r="BC67" i="42" s="1"/>
  <c r="BC101" i="42"/>
  <c r="BC212" i="33" s="1"/>
  <c r="BC116" i="42"/>
  <c r="BC165" i="33"/>
  <c r="BC249" i="33" s="1"/>
  <c r="BC86" i="48"/>
  <c r="BC157" i="33"/>
  <c r="BC241" i="33" s="1"/>
  <c r="BC86" i="41"/>
  <c r="BC66" i="46"/>
  <c r="BC67" i="46" s="1"/>
  <c r="BC101" i="46"/>
  <c r="BC217" i="33" s="1"/>
  <c r="BC116" i="46"/>
  <c r="BC101" i="43"/>
  <c r="BC213" i="33" s="1"/>
  <c r="BC66" i="43"/>
  <c r="BC67" i="43" s="1"/>
  <c r="BC116" i="43"/>
  <c r="BC86" i="43"/>
  <c r="BC159" i="33"/>
  <c r="BC243" i="33" s="1"/>
  <c r="BC71" i="45"/>
  <c r="BC70" i="45" s="1"/>
  <c r="BC161" i="33"/>
  <c r="BC245" i="33" s="1"/>
  <c r="BC86" i="44"/>
  <c r="BC66" i="49"/>
  <c r="BC67" i="49" s="1"/>
  <c r="BC101" i="49"/>
  <c r="BC220" i="33" s="1"/>
  <c r="BC116" i="49"/>
  <c r="BC86" i="32"/>
  <c r="BC156" i="33"/>
  <c r="BC240" i="33" s="1"/>
  <c r="BC101" i="40"/>
  <c r="BC214" i="33" s="1"/>
  <c r="BC66" i="40"/>
  <c r="BC67" i="40" s="1"/>
  <c r="BC116" i="40"/>
  <c r="BC164" i="33"/>
  <c r="BC248" i="33" s="1"/>
  <c r="BC86" i="47"/>
  <c r="BC162" i="33"/>
  <c r="BC246" i="33" s="1"/>
  <c r="BC86" i="45"/>
  <c r="BC166" i="33"/>
  <c r="BC250" i="33" s="1"/>
  <c r="BC86" i="49"/>
  <c r="BC66" i="41"/>
  <c r="BC67" i="41" s="1"/>
  <c r="BC101" i="41"/>
  <c r="BC211" i="33" s="1"/>
  <c r="BC116" i="41"/>
  <c r="BC163" i="33"/>
  <c r="BC247" i="33" s="1"/>
  <c r="BC86" i="46"/>
  <c r="BC66" i="47"/>
  <c r="BC67" i="47" s="1"/>
  <c r="BC101" i="47"/>
  <c r="BC218" i="33" s="1"/>
  <c r="BC116" i="47"/>
  <c r="BC71" i="48"/>
  <c r="BC70" i="48" s="1"/>
  <c r="BC71" i="43"/>
  <c r="BC70" i="43" s="1"/>
  <c r="BC227" i="33" l="1"/>
  <c r="BC229" i="33"/>
  <c r="BC226" i="33"/>
  <c r="BC233" i="33"/>
  <c r="BC235" i="33"/>
  <c r="BC70" i="1"/>
  <c r="BC5" i="59" s="1"/>
  <c r="BC56" i="33"/>
  <c r="BC345" i="51"/>
  <c r="BC346" i="51"/>
  <c r="BC349" i="51"/>
  <c r="BC348" i="51"/>
  <c r="BC344" i="51"/>
  <c r="BC350" i="51"/>
  <c r="BC352" i="51"/>
  <c r="BC353" i="51"/>
  <c r="BC355" i="51"/>
  <c r="BC347" i="51"/>
  <c r="BC354" i="51"/>
  <c r="BC351" i="51"/>
  <c r="BC230" i="33"/>
  <c r="BC101" i="1"/>
  <c r="BC209" i="33" s="1"/>
  <c r="BC66" i="1"/>
  <c r="BC67" i="1" s="1"/>
  <c r="BC45" i="33" s="1"/>
  <c r="BC116" i="1"/>
  <c r="BC86" i="1"/>
  <c r="BC228" i="33"/>
  <c r="BC232" i="33"/>
  <c r="BC234" i="33"/>
  <c r="BC225" i="33"/>
  <c r="BC231" i="33"/>
  <c r="BC239" i="33" l="1"/>
  <c r="BC251" i="33" s="1"/>
  <c r="BC167" i="33"/>
  <c r="BC184" i="33"/>
  <c r="BC113" i="33" s="1"/>
  <c r="BC119" i="33" s="1"/>
  <c r="BC48" i="59"/>
  <c r="BC55" i="33"/>
  <c r="BC55" i="59"/>
  <c r="BD59" i="33"/>
  <c r="BC57" i="33"/>
  <c r="BC57" i="59" s="1"/>
  <c r="BC56" i="59"/>
  <c r="BC64" i="33"/>
  <c r="BC224" i="33"/>
  <c r="BC236" i="33" s="1"/>
  <c r="BC65" i="33" l="1"/>
  <c r="BD84" i="33" s="1"/>
  <c r="BC61" i="59"/>
  <c r="BC186" i="33"/>
  <c r="BC185" i="33"/>
  <c r="BC114" i="33" s="1"/>
  <c r="BD60" i="33"/>
  <c r="BE61" i="33"/>
  <c r="BC71" i="33"/>
  <c r="BF62" i="33" l="1"/>
  <c r="BF60" i="59" s="1"/>
  <c r="BE59" i="59"/>
  <c r="BD9" i="55"/>
  <c r="BD91" i="33"/>
  <c r="BC63" i="59"/>
  <c r="BC70" i="33"/>
  <c r="BE56" i="62" s="1"/>
  <c r="BD58" i="59"/>
  <c r="BD4" i="56"/>
  <c r="BD107" i="46" l="1"/>
  <c r="BD106" i="46" s="1"/>
  <c r="BD109" i="46" s="1"/>
  <c r="BD107" i="45"/>
  <c r="BD106" i="45" s="1"/>
  <c r="BD109" i="45" s="1"/>
  <c r="BD8" i="55"/>
  <c r="BD107" i="32"/>
  <c r="BD106" i="32" s="1"/>
  <c r="BD109" i="32" s="1"/>
  <c r="BD107" i="41"/>
  <c r="BD106" i="41" s="1"/>
  <c r="BD109" i="41" s="1"/>
  <c r="BD107" i="49"/>
  <c r="BD106" i="49" s="1"/>
  <c r="BD109" i="49" s="1"/>
  <c r="BD107" i="44"/>
  <c r="BD106" i="44" s="1"/>
  <c r="BD109" i="44" s="1"/>
  <c r="BD107" i="42"/>
  <c r="BD106" i="42" s="1"/>
  <c r="BD109" i="42" s="1"/>
  <c r="BD107" i="48"/>
  <c r="BD106" i="48" s="1"/>
  <c r="BD109" i="48" s="1"/>
  <c r="BD107" i="47"/>
  <c r="BD106" i="47" s="1"/>
  <c r="BD109" i="47" s="1"/>
  <c r="BD107" i="40"/>
  <c r="BD106" i="40" s="1"/>
  <c r="BD109" i="40" s="1"/>
  <c r="BD107" i="43"/>
  <c r="BD106" i="43" s="1"/>
  <c r="BD109" i="43" s="1"/>
  <c r="BD107" i="1"/>
  <c r="BC81" i="1"/>
  <c r="BC62" i="1" s="1"/>
  <c r="BC63" i="1" s="1"/>
  <c r="BE67" i="62" s="1"/>
  <c r="BC81" i="45"/>
  <c r="BC62" i="45" s="1"/>
  <c r="BC63" i="45" s="1"/>
  <c r="BE74" i="62" s="1"/>
  <c r="BC81" i="46"/>
  <c r="BC62" i="46" s="1"/>
  <c r="BC63" i="46" s="1"/>
  <c r="BE75" i="62" s="1"/>
  <c r="BC81" i="43"/>
  <c r="BC62" i="43" s="1"/>
  <c r="BC63" i="43" s="1"/>
  <c r="BE71" i="62" s="1"/>
  <c r="BC81" i="49"/>
  <c r="BC62" i="49" s="1"/>
  <c r="BC63" i="49" s="1"/>
  <c r="BE78" i="62" s="1"/>
  <c r="BC3" i="56"/>
  <c r="BC81" i="42"/>
  <c r="BC62" i="42" s="1"/>
  <c r="BC63" i="42" s="1"/>
  <c r="BE70" i="62" s="1"/>
  <c r="BC81" i="40"/>
  <c r="BC62" i="40" s="1"/>
  <c r="BC63" i="40" s="1"/>
  <c r="BE72" i="62" s="1"/>
  <c r="BC81" i="32"/>
  <c r="BC62" i="32" s="1"/>
  <c r="BC63" i="32" s="1"/>
  <c r="BE68" i="62" s="1"/>
  <c r="BC81" i="44"/>
  <c r="BC62" i="44" s="1"/>
  <c r="BC63" i="44" s="1"/>
  <c r="BE73" i="62" s="1"/>
  <c r="BC62" i="59"/>
  <c r="BC81" i="48"/>
  <c r="BC62" i="48" s="1"/>
  <c r="BC63" i="48" s="1"/>
  <c r="BE77" i="62" s="1"/>
  <c r="BC81" i="47"/>
  <c r="BC62" i="47" s="1"/>
  <c r="BC63" i="47" s="1"/>
  <c r="BE76" i="62" s="1"/>
  <c r="BC81" i="41"/>
  <c r="BC62" i="41" s="1"/>
  <c r="BC63" i="41" s="1"/>
  <c r="BE69" i="62" s="1"/>
  <c r="BD72" i="33"/>
  <c r="BE79" i="62" l="1"/>
  <c r="BC64" i="41"/>
  <c r="BC65" i="41" s="1"/>
  <c r="BC68" i="41" s="1"/>
  <c r="BC155" i="41"/>
  <c r="BC155" i="48"/>
  <c r="BC64" i="48"/>
  <c r="BC65" i="48" s="1"/>
  <c r="BC68" i="48" s="1"/>
  <c r="BC64" i="44"/>
  <c r="BC65" i="44" s="1"/>
  <c r="BC68" i="44" s="1"/>
  <c r="BC155" i="44"/>
  <c r="BC155" i="40"/>
  <c r="BC64" i="40"/>
  <c r="BC65" i="40" s="1"/>
  <c r="BC68" i="40" s="1"/>
  <c r="BC47" i="56"/>
  <c r="BC37" i="56"/>
  <c r="BC38" i="56" s="1"/>
  <c r="BC55" i="56"/>
  <c r="BC56" i="56" s="1"/>
  <c r="BC52" i="56" s="1"/>
  <c r="BC42" i="56"/>
  <c r="BC43" i="56" s="1"/>
  <c r="BD41" i="56" s="1"/>
  <c r="BC155" i="43"/>
  <c r="BC64" i="43"/>
  <c r="BC65" i="43" s="1"/>
  <c r="BC68" i="43" s="1"/>
  <c r="BC64" i="45"/>
  <c r="BC65" i="45" s="1"/>
  <c r="BC68" i="45" s="1"/>
  <c r="BC155" i="45"/>
  <c r="BD97" i="33"/>
  <c r="BD106" i="1"/>
  <c r="BD83" i="33"/>
  <c r="BD90" i="33"/>
  <c r="BD64" i="59"/>
  <c r="BC155" i="47"/>
  <c r="BC64" i="47"/>
  <c r="BC65" i="47" s="1"/>
  <c r="BC68" i="47" s="1"/>
  <c r="BC64" i="32"/>
  <c r="BC65" i="32" s="1"/>
  <c r="BC68" i="32" s="1"/>
  <c r="BC155" i="32"/>
  <c r="BC155" i="42"/>
  <c r="BC64" i="42"/>
  <c r="BC65" i="42" s="1"/>
  <c r="BC68" i="42" s="1"/>
  <c r="BC64" i="49"/>
  <c r="BC65" i="49" s="1"/>
  <c r="BC68" i="49" s="1"/>
  <c r="BC155" i="49"/>
  <c r="BC64" i="46"/>
  <c r="BC65" i="46" s="1"/>
  <c r="BC68" i="46" s="1"/>
  <c r="BC155" i="46"/>
  <c r="BC64" i="1"/>
  <c r="BC65" i="1" s="1"/>
  <c r="BC155" i="1"/>
  <c r="BC73" i="42" l="1"/>
  <c r="BD74" i="42" s="1"/>
  <c r="BC139" i="42"/>
  <c r="BC73" i="47"/>
  <c r="BD74" i="47" s="1"/>
  <c r="BC139" i="47"/>
  <c r="BC73" i="45"/>
  <c r="BD74" i="45" s="1"/>
  <c r="BC139" i="45"/>
  <c r="BD46" i="56"/>
  <c r="BC49" i="56"/>
  <c r="BC73" i="44"/>
  <c r="BD74" i="44" s="1"/>
  <c r="BC139" i="44"/>
  <c r="BC139" i="41"/>
  <c r="BC73" i="41"/>
  <c r="BD74" i="41" s="1"/>
  <c r="BC68" i="1"/>
  <c r="BC43" i="33"/>
  <c r="BC139" i="46"/>
  <c r="BC73" i="46"/>
  <c r="BD74" i="46" s="1"/>
  <c r="BC73" i="49"/>
  <c r="BD74" i="49" s="1"/>
  <c r="BC139" i="49"/>
  <c r="BC73" i="32"/>
  <c r="BD74" i="32" s="1"/>
  <c r="BC139" i="32"/>
  <c r="BD109" i="1"/>
  <c r="BD96" i="33"/>
  <c r="BD104" i="33" s="1"/>
  <c r="BC139" i="43"/>
  <c r="BC73" i="43"/>
  <c r="BD74" i="43" s="1"/>
  <c r="BC60" i="56"/>
  <c r="BC133" i="33" s="1"/>
  <c r="BC59" i="56"/>
  <c r="BC139" i="40"/>
  <c r="BC73" i="40"/>
  <c r="BD74" i="40" s="1"/>
  <c r="BC73" i="48"/>
  <c r="BD74" i="48" s="1"/>
  <c r="BC139" i="48"/>
  <c r="BC84" i="47" l="1"/>
  <c r="BC87" i="47" s="1"/>
  <c r="BC84" i="42"/>
  <c r="BC88" i="42" s="1"/>
  <c r="BC84" i="32"/>
  <c r="BC87" i="32" s="1"/>
  <c r="BC84" i="44"/>
  <c r="BC87" i="44" s="1"/>
  <c r="BC84" i="48"/>
  <c r="BC88" i="48" s="1"/>
  <c r="BC84" i="49"/>
  <c r="BC87" i="49" s="1"/>
  <c r="BC84" i="45"/>
  <c r="BC88" i="45" s="1"/>
  <c r="BC84" i="40"/>
  <c r="BC88" i="40" s="1"/>
  <c r="BC84" i="43"/>
  <c r="BC87" i="43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 i="33"/>
  <c r="BC42" i="33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i="1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47" i="59" l="1"/>
  <c r="BE53" i="62"/>
  <c r="BC88" i="49"/>
  <c r="BC90" i="49" s="1"/>
  <c r="BC88" i="47"/>
  <c r="BC132" i="47" s="1"/>
  <c r="BC133" i="47" s="1"/>
  <c r="BC134" i="47" s="1"/>
  <c r="BB79" i="47" s="1"/>
  <c r="BC148" i="47" s="1"/>
  <c r="BC87" i="42"/>
  <c r="BC88" i="32"/>
  <c r="BC130" i="32" s="1"/>
  <c r="BC88" i="44"/>
  <c r="BB129" i="44" s="1"/>
  <c r="BB131" i="44" s="1"/>
  <c r="BB140" i="44" s="1"/>
  <c r="BC87" i="48"/>
  <c r="BC87" i="45"/>
  <c r="BC88" i="43"/>
  <c r="BC90" i="43" s="1"/>
  <c r="BC87" i="40"/>
  <c r="BC84" i="1"/>
  <c r="BC88" i="1" s="1"/>
  <c r="BD128" i="47"/>
  <c r="BD78" i="47"/>
  <c r="BD77" i="47"/>
  <c r="BD112" i="47"/>
  <c r="BD78" i="41"/>
  <c r="BD112" i="41"/>
  <c r="BD128" i="41"/>
  <c r="BD77" i="41"/>
  <c r="BD85" i="1"/>
  <c r="BD49" i="33" s="1"/>
  <c r="BD51" i="59" s="1"/>
  <c r="BD276" i="51"/>
  <c r="BD288" i="51" s="1"/>
  <c r="BD290" i="51" s="1"/>
  <c r="BD61" i="1"/>
  <c r="DU49" i="57" s="1"/>
  <c r="DU61" i="57" s="1"/>
  <c r="BD112" i="43"/>
  <c r="BD78" i="43"/>
  <c r="BD128" i="43"/>
  <c r="BD77" i="43"/>
  <c r="BD78" i="45"/>
  <c r="BD112" i="45"/>
  <c r="BD128" i="45"/>
  <c r="BD77" i="45"/>
  <c r="BD78" i="46"/>
  <c r="BD77" i="46"/>
  <c r="BD112" i="46"/>
  <c r="BD128" i="46"/>
  <c r="BC62" i="56"/>
  <c r="BC135" i="33" s="1"/>
  <c r="BC134" i="33"/>
  <c r="BC76" i="59" s="1"/>
  <c r="BC130" i="48"/>
  <c r="BC90" i="48"/>
  <c r="BB129" i="48"/>
  <c r="BB131" i="48" s="1"/>
  <c r="BB140" i="48" s="1"/>
  <c r="BC214" i="51"/>
  <c r="BC230" i="51" s="1"/>
  <c r="BC132" i="48"/>
  <c r="BC133" i="48" s="1"/>
  <c r="BC134" i="48" s="1"/>
  <c r="BB79" i="48" s="1"/>
  <c r="BC148" i="48" s="1"/>
  <c r="BC87" i="46"/>
  <c r="BC88" i="46"/>
  <c r="BD77" i="44"/>
  <c r="BD78" i="44"/>
  <c r="BD128" i="44"/>
  <c r="BD112" i="44"/>
  <c r="BD112" i="32"/>
  <c r="BD77" i="32"/>
  <c r="BD78" i="32"/>
  <c r="BD128" i="32"/>
  <c r="BC90" i="40"/>
  <c r="BC209" i="51"/>
  <c r="BC225" i="51" s="1"/>
  <c r="BC130" i="40"/>
  <c r="BC132" i="40"/>
  <c r="BC133" i="40" s="1"/>
  <c r="BC134" i="40" s="1"/>
  <c r="BB79" i="40" s="1"/>
  <c r="BC148" i="40" s="1"/>
  <c r="BB129" i="40"/>
  <c r="BB131" i="40" s="1"/>
  <c r="BB140" i="40" s="1"/>
  <c r="BC88" i="41"/>
  <c r="BC87" i="41"/>
  <c r="BD78" i="42"/>
  <c r="BD112" i="42"/>
  <c r="BD77" i="42"/>
  <c r="BD128" i="42"/>
  <c r="BC130" i="42"/>
  <c r="BC207" i="51"/>
  <c r="BC223" i="51" s="1"/>
  <c r="BB129" i="42"/>
  <c r="BB131" i="42" s="1"/>
  <c r="BB140" i="42" s="1"/>
  <c r="BC132" i="42"/>
  <c r="BC133" i="42" s="1"/>
  <c r="BC134" i="42" s="1"/>
  <c r="BB79" i="42" s="1"/>
  <c r="BC148" i="42" s="1"/>
  <c r="BC90" i="42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211" i="51"/>
  <c r="BC227" i="51" s="1"/>
  <c r="BD112" i="49"/>
  <c r="BD77" i="49"/>
  <c r="BD128" i="49"/>
  <c r="BD78" i="49"/>
  <c r="BD112" i="40"/>
  <c r="BD128" i="40"/>
  <c r="BD78" i="40"/>
  <c r="BD77" i="40"/>
  <c r="BD77" i="48"/>
  <c r="BD112" i="48"/>
  <c r="BD128" i="48"/>
  <c r="BD78" i="48"/>
  <c r="BC132" i="49" l="1"/>
  <c r="BC133" i="49" s="1"/>
  <c r="BC134" i="49" s="1"/>
  <c r="BB79" i="49" s="1"/>
  <c r="BC148" i="49" s="1"/>
  <c r="BC210" i="51"/>
  <c r="BC226" i="51" s="1"/>
  <c r="BC215" i="51"/>
  <c r="BC231" i="51" s="1"/>
  <c r="BB129" i="49"/>
  <c r="BB131" i="49" s="1"/>
  <c r="BB140" i="49" s="1"/>
  <c r="BC130" i="49"/>
  <c r="BC90" i="47"/>
  <c r="BC93" i="47" s="1"/>
  <c r="BC94" i="47" s="1"/>
  <c r="BE47" i="62" s="1"/>
  <c r="BB129" i="47"/>
  <c r="BB131" i="47" s="1"/>
  <c r="BB140" i="47" s="1"/>
  <c r="BC213" i="51"/>
  <c r="BC229" i="51" s="1"/>
  <c r="BC130" i="47"/>
  <c r="BC205" i="51"/>
  <c r="BC221" i="51" s="1"/>
  <c r="BC90" i="32"/>
  <c r="BC93" i="32" s="1"/>
  <c r="BC94" i="32" s="1"/>
  <c r="BE39" i="62" s="1"/>
  <c r="BB129" i="32"/>
  <c r="BB131" i="32" s="1"/>
  <c r="BB140" i="32" s="1"/>
  <c r="BC132" i="32"/>
  <c r="BC133" i="32" s="1"/>
  <c r="BC134" i="32" s="1"/>
  <c r="BB79" i="32" s="1"/>
  <c r="BC148" i="32" s="1"/>
  <c r="BC130" i="44"/>
  <c r="BC132" i="44"/>
  <c r="BC133" i="44" s="1"/>
  <c r="BC134" i="44" s="1"/>
  <c r="BB79" i="44" s="1"/>
  <c r="BC148" i="44" s="1"/>
  <c r="BC90" i="44"/>
  <c r="BC93" i="44" s="1"/>
  <c r="BC94" i="44" s="1"/>
  <c r="BE44" i="62" s="1"/>
  <c r="BD292" i="51"/>
  <c r="BD298" i="51"/>
  <c r="BD300" i="51"/>
  <c r="BC132" i="43"/>
  <c r="BC133" i="43" s="1"/>
  <c r="BC134" i="43" s="1"/>
  <c r="BB79" i="43" s="1"/>
  <c r="BC148" i="43" s="1"/>
  <c r="BD294" i="51"/>
  <c r="BD297" i="51"/>
  <c r="BC208" i="51"/>
  <c r="BC224" i="51" s="1"/>
  <c r="BD295" i="51"/>
  <c r="BD293" i="51"/>
  <c r="BD291" i="51"/>
  <c r="BD296" i="51"/>
  <c r="BD301" i="51"/>
  <c r="BD299" i="51"/>
  <c r="BC130" i="43"/>
  <c r="BB129" i="43"/>
  <c r="BB131" i="43" s="1"/>
  <c r="BB140" i="43" s="1"/>
  <c r="BC87" i="1"/>
  <c r="BC51" i="33" s="1"/>
  <c r="BC52" i="59" s="1"/>
  <c r="BC48" i="33"/>
  <c r="BC87" i="33" s="1"/>
  <c r="BD119" i="48"/>
  <c r="BD114" i="48"/>
  <c r="BD103" i="48" s="1"/>
  <c r="BF18" i="62" s="1"/>
  <c r="BD119" i="40"/>
  <c r="BD114" i="40"/>
  <c r="BD103" i="40" s="1"/>
  <c r="BF13" i="62" s="1"/>
  <c r="BC93" i="43"/>
  <c r="BC94" i="43" s="1"/>
  <c r="BE42" i="62" s="1"/>
  <c r="BC91" i="43"/>
  <c r="BD114" i="49"/>
  <c r="BD103" i="49" s="1"/>
  <c r="BF19" i="62" s="1"/>
  <c r="BD119" i="49"/>
  <c r="BC91" i="45"/>
  <c r="BC93" i="45"/>
  <c r="BC94" i="45" s="1"/>
  <c r="BE45" i="62" s="1"/>
  <c r="BC91" i="42"/>
  <c r="BC93" i="42"/>
  <c r="BC94" i="42" s="1"/>
  <c r="BE41" i="62" s="1"/>
  <c r="BD119" i="42"/>
  <c r="BD114" i="42"/>
  <c r="BD103" i="42" s="1"/>
  <c r="BF11" i="62" s="1"/>
  <c r="BC93" i="40"/>
  <c r="BC94" i="40" s="1"/>
  <c r="BE43" i="62" s="1"/>
  <c r="BC91" i="40"/>
  <c r="BC90" i="1"/>
  <c r="BB129" i="1"/>
  <c r="BC204" i="51"/>
  <c r="BC220" i="51" s="1"/>
  <c r="BC132" i="1"/>
  <c r="BC133" i="1" s="1"/>
  <c r="BC134" i="1" s="1"/>
  <c r="BC130" i="1"/>
  <c r="BD114" i="44"/>
  <c r="BD103" i="44" s="1"/>
  <c r="BF14" i="62" s="1"/>
  <c r="BD119" i="44"/>
  <c r="BC93" i="48"/>
  <c r="BC94" i="48" s="1"/>
  <c r="BE48" i="62" s="1"/>
  <c r="BC91" i="48"/>
  <c r="BD114" i="47"/>
  <c r="BD103" i="47" s="1"/>
  <c r="BF17" i="62" s="1"/>
  <c r="BD119" i="47"/>
  <c r="BC132" i="41"/>
  <c r="BC133" i="41" s="1"/>
  <c r="BC134" i="41" s="1"/>
  <c r="BB79" i="41" s="1"/>
  <c r="BC148" i="41" s="1"/>
  <c r="BB129" i="41"/>
  <c r="BB131" i="41" s="1"/>
  <c r="BB140" i="41" s="1"/>
  <c r="BC130" i="41"/>
  <c r="BC90" i="41"/>
  <c r="BC206" i="51"/>
  <c r="BC222" i="51" s="1"/>
  <c r="BD114" i="32"/>
  <c r="BD103" i="32" s="1"/>
  <c r="BF9" i="62" s="1"/>
  <c r="BD119" i="32"/>
  <c r="BC132" i="46"/>
  <c r="BC133" i="46" s="1"/>
  <c r="BC134" i="46" s="1"/>
  <c r="BB79" i="46" s="1"/>
  <c r="BC148" i="46" s="1"/>
  <c r="BC212" i="51"/>
  <c r="BC228" i="51" s="1"/>
  <c r="BC90" i="46"/>
  <c r="BB129" i="46"/>
  <c r="BB131" i="46" s="1"/>
  <c r="BB140" i="46" s="1"/>
  <c r="BC130" i="46"/>
  <c r="BD50" i="46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i="49" s="1"/>
  <c r="BE49" i="62" s="1"/>
  <c r="BC91" i="49"/>
  <c r="BD119" i="46"/>
  <c r="BD114" i="46"/>
  <c r="BD103" i="46" s="1"/>
  <c r="BF16" i="62" s="1"/>
  <c r="BD114" i="45"/>
  <c r="BD103" i="45" s="1"/>
  <c r="BF15" i="62" s="1"/>
  <c r="BD119" i="45"/>
  <c r="BD119" i="43"/>
  <c r="BD114" i="43"/>
  <c r="BD103" i="43" s="1"/>
  <c r="BF12" i="62" s="1"/>
  <c r="BD78" i="1"/>
  <c r="BD112" i="1"/>
  <c r="BD39" i="33"/>
  <c r="BF62" i="62" s="1"/>
  <c r="BD128" i="1"/>
  <c r="BD77" i="1"/>
  <c r="BD119" i="41"/>
  <c r="BD114" i="41"/>
  <c r="BD103" i="41" s="1"/>
  <c r="BF10" i="62" s="1"/>
  <c r="BC91" i="47" l="1"/>
  <c r="BC91" i="32"/>
  <c r="BC91" i="44"/>
  <c r="BD304" i="51"/>
  <c r="BD308" i="51" s="1"/>
  <c r="BD305" i="51"/>
  <c r="BD309" i="51" s="1"/>
  <c r="BC50" i="59"/>
  <c r="BC52" i="33"/>
  <c r="BC53" i="59" s="1"/>
  <c r="BC369" i="33"/>
  <c r="BC375" i="33" s="1"/>
  <c r="BC376" i="33" s="1"/>
  <c r="BC53" i="33"/>
  <c r="BC54" i="59" s="1"/>
  <c r="BD102" i="47"/>
  <c r="BD102" i="44"/>
  <c r="BD102" i="49"/>
  <c r="BD71" i="49" s="1"/>
  <c r="BD70" i="49" s="1"/>
  <c r="BD102" i="43"/>
  <c r="BD102" i="46"/>
  <c r="BD71" i="46" s="1"/>
  <c r="BD70" i="46" s="1"/>
  <c r="BD102" i="45"/>
  <c r="BD71" i="45" s="1"/>
  <c r="BD70" i="45" s="1"/>
  <c r="BD102" i="42"/>
  <c r="BD71" i="42" s="1"/>
  <c r="BD70" i="42" s="1"/>
  <c r="BD102" i="40"/>
  <c r="BD71" i="40" s="1"/>
  <c r="BD70" i="40" s="1"/>
  <c r="BD102" i="48"/>
  <c r="BD71" i="48" s="1"/>
  <c r="BD70" i="48" s="1"/>
  <c r="BD102" i="41"/>
  <c r="BD71" i="41" s="1"/>
  <c r="BD70" i="41" s="1"/>
  <c r="BD102" i="32"/>
  <c r="BD71" i="32" s="1"/>
  <c r="BD70" i="32" s="1"/>
  <c r="BD121" i="43"/>
  <c r="BD124" i="43"/>
  <c r="BD115" i="46"/>
  <c r="BD124" i="46"/>
  <c r="BD121" i="46"/>
  <c r="BC91" i="46"/>
  <c r="BC93" i="46"/>
  <c r="BC94" i="46" s="1"/>
  <c r="BE46" i="62" s="1"/>
  <c r="BD124" i="32"/>
  <c r="BD121" i="32"/>
  <c r="BD121" i="47"/>
  <c r="BD124" i="47"/>
  <c r="BD124" i="44"/>
  <c r="BD121" i="44"/>
  <c r="BD115" i="44"/>
  <c r="BC136" i="1"/>
  <c r="BB79" i="1"/>
  <c r="BC148" i="1" s="1"/>
  <c r="BB131" i="1"/>
  <c r="BB140" i="1" s="1"/>
  <c r="BB137" i="1"/>
  <c r="BD121" i="49"/>
  <c r="BD124" i="49"/>
  <c r="BD115" i="49"/>
  <c r="BD115" i="48"/>
  <c r="BD121" i="48"/>
  <c r="BD124" i="48"/>
  <c r="BD115" i="41"/>
  <c r="BD124" i="41"/>
  <c r="BD121" i="41"/>
  <c r="BD119" i="1"/>
  <c r="BD114" i="1"/>
  <c r="BD103" i="1" s="1"/>
  <c r="BF8" i="62" s="1"/>
  <c r="BD115" i="43"/>
  <c r="BD121" i="45"/>
  <c r="BD124" i="45"/>
  <c r="BD115" i="45"/>
  <c r="BD115" i="32"/>
  <c r="BC91" i="41"/>
  <c r="BC93" i="41"/>
  <c r="BC94" i="41" s="1"/>
  <c r="BE40" i="62" s="1"/>
  <c r="BD115" i="47"/>
  <c r="BC91" i="1"/>
  <c r="BC93" i="1"/>
  <c r="BC94" i="1" s="1"/>
  <c r="BE38" i="62" s="1"/>
  <c r="BD115" i="42"/>
  <c r="BD124" i="42"/>
  <c r="BD121" i="42"/>
  <c r="BD115" i="40"/>
  <c r="BD124" i="40"/>
  <c r="BD121" i="40"/>
  <c r="BE50" i="62" l="1"/>
  <c r="BD306" i="51"/>
  <c r="BD310" i="51"/>
  <c r="BD354" i="51" s="1"/>
  <c r="BD102" i="1"/>
  <c r="BD71" i="1" s="1"/>
  <c r="BD66" i="40"/>
  <c r="BD67" i="40" s="1"/>
  <c r="BD101" i="40"/>
  <c r="BD214" i="33" s="1"/>
  <c r="BD116" i="40"/>
  <c r="BD86" i="42"/>
  <c r="BD158" i="33"/>
  <c r="BD242" i="33" s="1"/>
  <c r="BD101" i="43"/>
  <c r="BD213" i="33" s="1"/>
  <c r="BD66" i="43"/>
  <c r="BD67" i="43" s="1"/>
  <c r="BD116" i="43"/>
  <c r="BD115" i="1"/>
  <c r="BD124" i="1"/>
  <c r="BD155" i="33" s="1"/>
  <c r="BD121" i="1"/>
  <c r="BD124" i="33" s="1"/>
  <c r="BD101" i="33" s="1"/>
  <c r="BD101" i="41"/>
  <c r="BD211" i="33" s="1"/>
  <c r="BD66" i="41"/>
  <c r="BD67" i="41" s="1"/>
  <c r="BD116" i="41"/>
  <c r="BD86" i="48"/>
  <c r="BD165" i="33"/>
  <c r="BD249" i="33" s="1"/>
  <c r="BD101" i="44"/>
  <c r="BD215" i="33" s="1"/>
  <c r="BD66" i="44"/>
  <c r="BD67" i="44" s="1"/>
  <c r="BD116" i="44"/>
  <c r="BD161" i="33"/>
  <c r="BD245" i="33" s="1"/>
  <c r="BD86" i="44"/>
  <c r="BD164" i="33"/>
  <c r="BD248" i="33" s="1"/>
  <c r="BD86" i="47"/>
  <c r="BD86" i="32"/>
  <c r="BD156" i="33"/>
  <c r="BD240" i="33" s="1"/>
  <c r="BD101" i="46"/>
  <c r="BD217" i="33" s="1"/>
  <c r="BD66" i="46"/>
  <c r="BD67" i="46" s="1"/>
  <c r="BD116" i="46"/>
  <c r="BD71" i="44"/>
  <c r="BD70" i="44" s="1"/>
  <c r="BD71" i="43"/>
  <c r="BD70" i="43" s="1"/>
  <c r="BD160" i="33"/>
  <c r="BD244" i="33" s="1"/>
  <c r="BD86" i="40"/>
  <c r="BD66" i="42"/>
  <c r="BD67" i="42" s="1"/>
  <c r="BD101" i="42"/>
  <c r="BD212" i="33" s="1"/>
  <c r="BD116" i="42"/>
  <c r="BD66" i="47"/>
  <c r="BD67" i="47" s="1"/>
  <c r="BD101" i="47"/>
  <c r="BD218" i="33" s="1"/>
  <c r="BD116" i="47"/>
  <c r="BD101" i="32"/>
  <c r="BD210" i="33" s="1"/>
  <c r="BD66" i="32"/>
  <c r="BD67" i="32" s="1"/>
  <c r="BD116" i="32"/>
  <c r="BD101" i="45"/>
  <c r="BD216" i="33" s="1"/>
  <c r="BD66" i="45"/>
  <c r="BD67" i="45" s="1"/>
  <c r="BD116" i="45"/>
  <c r="BD162" i="33"/>
  <c r="BD246" i="33" s="1"/>
  <c r="BD86" i="45"/>
  <c r="BD86" i="41"/>
  <c r="BD157" i="33"/>
  <c r="BD241" i="33" s="1"/>
  <c r="BD101" i="48"/>
  <c r="BD219" i="33" s="1"/>
  <c r="BD66" i="48"/>
  <c r="BD67" i="48" s="1"/>
  <c r="BD116" i="48"/>
  <c r="BD66" i="49"/>
  <c r="BD67" i="49" s="1"/>
  <c r="BD101" i="49"/>
  <c r="BD220" i="33" s="1"/>
  <c r="BD116" i="49"/>
  <c r="BD166" i="33"/>
  <c r="BD250" i="33" s="1"/>
  <c r="BD86" i="49"/>
  <c r="BD163" i="33"/>
  <c r="BD247" i="33" s="1"/>
  <c r="BD86" i="46"/>
  <c r="BD159" i="33"/>
  <c r="BD243" i="33" s="1"/>
  <c r="BD86" i="43"/>
  <c r="BD71" i="47"/>
  <c r="BD70" i="47" s="1"/>
  <c r="BD225" i="33" l="1"/>
  <c r="BD351" i="51"/>
  <c r="BD227" i="33"/>
  <c r="BD352" i="51"/>
  <c r="BD353" i="51"/>
  <c r="BD346" i="51"/>
  <c r="BD349" i="51"/>
  <c r="BD355" i="51"/>
  <c r="BD345" i="51"/>
  <c r="BD344" i="51"/>
  <c r="BD347" i="51"/>
  <c r="BD348" i="51"/>
  <c r="BD350" i="51"/>
  <c r="BD234" i="33"/>
  <c r="BD233" i="33"/>
  <c r="BD230" i="33"/>
  <c r="BD56" i="33"/>
  <c r="BD70" i="1"/>
  <c r="BD5" i="59" s="1"/>
  <c r="BD235" i="33"/>
  <c r="BD86" i="1"/>
  <c r="BD66" i="1"/>
  <c r="BD67" i="1" s="1"/>
  <c r="BD45" i="33" s="1"/>
  <c r="BD101" i="1"/>
  <c r="BD209" i="33" s="1"/>
  <c r="BD224" i="33" s="1"/>
  <c r="BD116" i="1"/>
  <c r="BD231" i="33"/>
  <c r="BD232" i="33"/>
  <c r="BD226" i="33"/>
  <c r="BD228" i="33"/>
  <c r="BD229" i="33"/>
  <c r="BD56" i="59" l="1"/>
  <c r="BD57" i="33"/>
  <c r="BD57" i="59" s="1"/>
  <c r="BD64" i="33"/>
  <c r="BD236" i="33"/>
  <c r="BD48" i="59"/>
  <c r="BD184" i="33"/>
  <c r="BD113" i="33" s="1"/>
  <c r="BD119" i="33" s="1"/>
  <c r="BD239" i="33"/>
  <c r="BD251" i="33" s="1"/>
  <c r="BD167" i="33"/>
  <c r="BD55" i="59"/>
  <c r="BD55" i="33"/>
  <c r="BE59" i="33"/>
  <c r="BD186" i="33" l="1"/>
  <c r="BD185" i="33"/>
  <c r="BD114" i="33" s="1"/>
  <c r="BD65" i="33"/>
  <c r="BE84" i="33" s="1"/>
  <c r="BD61" i="59"/>
  <c r="BE60" i="33"/>
  <c r="BF61" i="33"/>
  <c r="BD71" i="33"/>
  <c r="BF59" i="59" l="1"/>
  <c r="BG62" i="33"/>
  <c r="BG60" i="59" s="1"/>
  <c r="BE91" i="33"/>
  <c r="BE9" i="55"/>
  <c r="BD63" i="59"/>
  <c r="BD70" i="33"/>
  <c r="BF56" i="62" s="1"/>
  <c r="BE4" i="56"/>
  <c r="BE58" i="59"/>
  <c r="BD81" i="1" l="1"/>
  <c r="BD62" i="1" s="1"/>
  <c r="BD63" i="1" s="1"/>
  <c r="BF67" i="62" s="1"/>
  <c r="BD81" i="42"/>
  <c r="BD62" i="42" s="1"/>
  <c r="BD63" i="42" s="1"/>
  <c r="BF70" i="62" s="1"/>
  <c r="BD81" i="48"/>
  <c r="BD62" i="48" s="1"/>
  <c r="BD63" i="48" s="1"/>
  <c r="BF77" i="62" s="1"/>
  <c r="BD81" i="43"/>
  <c r="BD62" i="43" s="1"/>
  <c r="BD63" i="43" s="1"/>
  <c r="BF71" i="62" s="1"/>
  <c r="BD81" i="44"/>
  <c r="BD62" i="44" s="1"/>
  <c r="BD63" i="44" s="1"/>
  <c r="BF73" i="62" s="1"/>
  <c r="BD81" i="46"/>
  <c r="BD62" i="46" s="1"/>
  <c r="BD63" i="46" s="1"/>
  <c r="BF75" i="62" s="1"/>
  <c r="BD81" i="49"/>
  <c r="BD62" i="49" s="1"/>
  <c r="BD63" i="49" s="1"/>
  <c r="BF78" i="62" s="1"/>
  <c r="BD81" i="40"/>
  <c r="BD62" i="40" s="1"/>
  <c r="BD63" i="40" s="1"/>
  <c r="BF72" i="62" s="1"/>
  <c r="BD81" i="45"/>
  <c r="BD62" i="45" s="1"/>
  <c r="BD63" i="45" s="1"/>
  <c r="BF74" i="62" s="1"/>
  <c r="BD62" i="59"/>
  <c r="BD3" i="56"/>
  <c r="BD81" i="47"/>
  <c r="BD62" i="47" s="1"/>
  <c r="BD63" i="47" s="1"/>
  <c r="BF76" i="62" s="1"/>
  <c r="BD81" i="32"/>
  <c r="BD62" i="32" s="1"/>
  <c r="BD63" i="32" s="1"/>
  <c r="BF68" i="62" s="1"/>
  <c r="BD81" i="41"/>
  <c r="BD62" i="41" s="1"/>
  <c r="BD63" i="41" s="1"/>
  <c r="BF69" i="62" s="1"/>
  <c r="BE72" i="33"/>
  <c r="BE107" i="47"/>
  <c r="BE106" i="47" s="1"/>
  <c r="BE109" i="47" s="1"/>
  <c r="BE107" i="49"/>
  <c r="BE106" i="49" s="1"/>
  <c r="BE109" i="49" s="1"/>
  <c r="BE107" i="32"/>
  <c r="BE106" i="32" s="1"/>
  <c r="BE109" i="32" s="1"/>
  <c r="BE107" i="46"/>
  <c r="BE106" i="46" s="1"/>
  <c r="BE109" i="46" s="1"/>
  <c r="BE107" i="40"/>
  <c r="BE106" i="40" s="1"/>
  <c r="BE109" i="40" s="1"/>
  <c r="BE107" i="44"/>
  <c r="BE106" i="44" s="1"/>
  <c r="BE109" i="44" s="1"/>
  <c r="BE107" i="41"/>
  <c r="BE106" i="41" s="1"/>
  <c r="BE109" i="41" s="1"/>
  <c r="BE107" i="45"/>
  <c r="BE106" i="45" s="1"/>
  <c r="BE109" i="45" s="1"/>
  <c r="BE107" i="48"/>
  <c r="BE106" i="48" s="1"/>
  <c r="BE109" i="48" s="1"/>
  <c r="BE107" i="43"/>
  <c r="BE106" i="43" s="1"/>
  <c r="BE109" i="43" s="1"/>
  <c r="BE8" i="55"/>
  <c r="BE107" i="1"/>
  <c r="BE107" i="42"/>
  <c r="BE106" i="42" s="1"/>
  <c r="BE109" i="42" s="1"/>
  <c r="BF79" i="62" l="1"/>
  <c r="BE97" i="33"/>
  <c r="BE106" i="1"/>
  <c r="BE64" i="59"/>
  <c r="BD155" i="32"/>
  <c r="BD64" i="32"/>
  <c r="BD65" i="32" s="1"/>
  <c r="BD68" i="32" s="1"/>
  <c r="BD37" i="56"/>
  <c r="BD38" i="56" s="1"/>
  <c r="BD47" i="56"/>
  <c r="BD55" i="56"/>
  <c r="BD56" i="56" s="1"/>
  <c r="BD52" i="56" s="1"/>
  <c r="BD42" i="56"/>
  <c r="BD43" i="56" s="1"/>
  <c r="BE41" i="56" s="1"/>
  <c r="BD64" i="45"/>
  <c r="BD65" i="45" s="1"/>
  <c r="BD68" i="45" s="1"/>
  <c r="BD155" i="45"/>
  <c r="BD155" i="49"/>
  <c r="BD64" i="49"/>
  <c r="BD65" i="49" s="1"/>
  <c r="BD68" i="49" s="1"/>
  <c r="BD155" i="44"/>
  <c r="BD64" i="44"/>
  <c r="BD65" i="44" s="1"/>
  <c r="BD68" i="44" s="1"/>
  <c r="BD155" i="48"/>
  <c r="BD64" i="48"/>
  <c r="BD65" i="48" s="1"/>
  <c r="BD68" i="48" s="1"/>
  <c r="BD64" i="1"/>
  <c r="BD65" i="1" s="1"/>
  <c r="BD155" i="1"/>
  <c r="BE83" i="33"/>
  <c r="BE90" i="33"/>
  <c r="BD155" i="41"/>
  <c r="BD64" i="41"/>
  <c r="BD65" i="41" s="1"/>
  <c r="BD68" i="41" s="1"/>
  <c r="BD155" i="47"/>
  <c r="BD64" i="47"/>
  <c r="BD65" i="47" s="1"/>
  <c r="BD68" i="47" s="1"/>
  <c r="BD155" i="40"/>
  <c r="BD64" i="40"/>
  <c r="BD65" i="40" s="1"/>
  <c r="BD68" i="40" s="1"/>
  <c r="BD64" i="46"/>
  <c r="BD65" i="46" s="1"/>
  <c r="BD68" i="46" s="1"/>
  <c r="BD155" i="46"/>
  <c r="BD155" i="43"/>
  <c r="BD64" i="43"/>
  <c r="BD65" i="43" s="1"/>
  <c r="BD68" i="43" s="1"/>
  <c r="BD155" i="42"/>
  <c r="BD64" i="42"/>
  <c r="BD65" i="42" s="1"/>
  <c r="BD68" i="42" s="1"/>
  <c r="BD73" i="42" l="1"/>
  <c r="BE74" i="42" s="1"/>
  <c r="BD139" i="42"/>
  <c r="BD73" i="43"/>
  <c r="BE74" i="43" s="1"/>
  <c r="BD139" i="43"/>
  <c r="BD139" i="40"/>
  <c r="BD73" i="40"/>
  <c r="BE74" i="40" s="1"/>
  <c r="BD73" i="47"/>
  <c r="BE74" i="47" s="1"/>
  <c r="BD139" i="47"/>
  <c r="BD139" i="41"/>
  <c r="BD73" i="41"/>
  <c r="BE74" i="41" s="1"/>
  <c r="BD68" i="1"/>
  <c r="BD43" i="33"/>
  <c r="BD139" i="45"/>
  <c r="BD73" i="45"/>
  <c r="BE74" i="45" s="1"/>
  <c r="BD59" i="56"/>
  <c r="BD60" i="56"/>
  <c r="BD133" i="33" s="1"/>
  <c r="BD73" i="46"/>
  <c r="BE74" i="46" s="1"/>
  <c r="BD139" i="46"/>
  <c r="BD139" i="48"/>
  <c r="BD73" i="48"/>
  <c r="BE74" i="48" s="1"/>
  <c r="BD73" i="44"/>
  <c r="BE74" i="44" s="1"/>
  <c r="BD139" i="44"/>
  <c r="BD73" i="49"/>
  <c r="BE74" i="49" s="1"/>
  <c r="BD139" i="49"/>
  <c r="BD49" i="56"/>
  <c r="BE46" i="56"/>
  <c r="BD139" i="32"/>
  <c r="BD73" i="32"/>
  <c r="BE74" i="32" s="1"/>
  <c r="BE96" i="33"/>
  <c r="BE104" i="33" s="1"/>
  <c r="BE109" i="1"/>
  <c r="BD84" i="46" l="1"/>
  <c r="BD88" i="46" s="1"/>
  <c r="BD84" i="43"/>
  <c r="BD88" i="43" s="1"/>
  <c r="BD84" i="47"/>
  <c r="BD87" i="47" s="1"/>
  <c r="BD84" i="42"/>
  <c r="BD88" i="42" s="1"/>
  <c r="BD84" i="49"/>
  <c r="BD87" i="49" s="1"/>
  <c r="BD84" i="44"/>
  <c r="BD88" i="44" s="1"/>
  <c r="BD84" i="40"/>
  <c r="BD87" i="40" s="1"/>
  <c r="BD84" i="32"/>
  <c r="BD88" i="32" s="1"/>
  <c r="BD48" i="56"/>
  <c r="BE85" i="44"/>
  <c r="BE61" i="44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 i="33"/>
  <c r="BD40" i="33"/>
  <c r="BD44" i="33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i="1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 i="51"/>
  <c r="BE85" i="43"/>
  <c r="BE61" i="43"/>
  <c r="DV53" i="57" s="1"/>
  <c r="BD84" i="48"/>
  <c r="BD84" i="45"/>
  <c r="BD47" i="59" l="1"/>
  <c r="BF53" i="62"/>
  <c r="BD87" i="46"/>
  <c r="BD87" i="43"/>
  <c r="BD88" i="47"/>
  <c r="BD130" i="47" s="1"/>
  <c r="BD87" i="42"/>
  <c r="BD88" i="49"/>
  <c r="BD90" i="49" s="1"/>
  <c r="BD87" i="44"/>
  <c r="BD88" i="40"/>
  <c r="BC129" i="40" s="1"/>
  <c r="BC131" i="40" s="1"/>
  <c r="BC140" i="40" s="1"/>
  <c r="BD84" i="1"/>
  <c r="BD88" i="1" s="1"/>
  <c r="BD87" i="32"/>
  <c r="BD87" i="48"/>
  <c r="BD88" i="48"/>
  <c r="BE78" i="43"/>
  <c r="BE128" i="43"/>
  <c r="BE112" i="43"/>
  <c r="BE77" i="43"/>
  <c r="BE128" i="47"/>
  <c r="BE78" i="47"/>
  <c r="BE77" i="47"/>
  <c r="BE112" i="47"/>
  <c r="BE128" i="49"/>
  <c r="BE112" i="49"/>
  <c r="BE78" i="49"/>
  <c r="BE77" i="49"/>
  <c r="BD88" i="41"/>
  <c r="BD87" i="41"/>
  <c r="BE128" i="42"/>
  <c r="BE78" i="42"/>
  <c r="BE112" i="42"/>
  <c r="BE77" i="42"/>
  <c r="BD62" i="56"/>
  <c r="BD135" i="33" s="1"/>
  <c r="BD134" i="33"/>
  <c r="BD76" i="59" s="1"/>
  <c r="BE128" i="46"/>
  <c r="BE112" i="46"/>
  <c r="BE78" i="46"/>
  <c r="BE77" i="46"/>
  <c r="BD90" i="46"/>
  <c r="BD132" i="46"/>
  <c r="BD133" i="46" s="1"/>
  <c r="BD134" i="46" s="1"/>
  <c r="BC79" i="46" s="1"/>
  <c r="BD148" i="46" s="1"/>
  <c r="BC129" i="46"/>
  <c r="BC131" i="46" s="1"/>
  <c r="BC140" i="46" s="1"/>
  <c r="BD130" i="46"/>
  <c r="BD212" i="51"/>
  <c r="BD228" i="51" s="1"/>
  <c r="BD130" i="32"/>
  <c r="BD132" i="32"/>
  <c r="BD133" i="32" s="1"/>
  <c r="BD134" i="32" s="1"/>
  <c r="BC79" i="32" s="1"/>
  <c r="BD148" i="32" s="1"/>
  <c r="BC129" i="32"/>
  <c r="BC131" i="32" s="1"/>
  <c r="BC140" i="32" s="1"/>
  <c r="BD90" i="32"/>
  <c r="BD205" i="51"/>
  <c r="BD221" i="51" s="1"/>
  <c r="BD88" i="45"/>
  <c r="BD87" i="45"/>
  <c r="BD90" i="43"/>
  <c r="BD208" i="51"/>
  <c r="BD224" i="51" s="1"/>
  <c r="BD132" i="43"/>
  <c r="BD133" i="43" s="1"/>
  <c r="BD134" i="43" s="1"/>
  <c r="BC79" i="43" s="1"/>
  <c r="BD148" i="43" s="1"/>
  <c r="BD130" i="43"/>
  <c r="BC129" i="43"/>
  <c r="BC131" i="43" s="1"/>
  <c r="BC140" i="43" s="1"/>
  <c r="BE112" i="40"/>
  <c r="BE78" i="40"/>
  <c r="BE128" i="40"/>
  <c r="BE77" i="40"/>
  <c r="BE112" i="41"/>
  <c r="BE78" i="41"/>
  <c r="BE128" i="41"/>
  <c r="BE77" i="41"/>
  <c r="BE61" i="1"/>
  <c r="DV49" i="57" s="1"/>
  <c r="DV61" i="57" s="1"/>
  <c r="BE85" i="1"/>
  <c r="BE49" i="33" s="1"/>
  <c r="BE51" i="59" s="1"/>
  <c r="BE276" i="51"/>
  <c r="BE288" i="51" s="1"/>
  <c r="BE290" i="51" s="1"/>
  <c r="BE112" i="32"/>
  <c r="BE78" i="32"/>
  <c r="BE77" i="32"/>
  <c r="BE128" i="32"/>
  <c r="BD207" i="51"/>
  <c r="BD223" i="51" s="1"/>
  <c r="BD90" i="42"/>
  <c r="BD132" i="42"/>
  <c r="BD133" i="42" s="1"/>
  <c r="BD134" i="42" s="1"/>
  <c r="BC79" i="42" s="1"/>
  <c r="BD148" i="42" s="1"/>
  <c r="BC129" i="42"/>
  <c r="BC131" i="42" s="1"/>
  <c r="BC140" i="42" s="1"/>
  <c r="BD130" i="42"/>
  <c r="BE77" i="45"/>
  <c r="BE78" i="45"/>
  <c r="BE112" i="45"/>
  <c r="BE128" i="45"/>
  <c r="BE112" i="48"/>
  <c r="BE78" i="48"/>
  <c r="BE128" i="48"/>
  <c r="BE77" i="48"/>
  <c r="BE112" i="44"/>
  <c r="BE128" i="44"/>
  <c r="BE77" i="44"/>
  <c r="BE78" i="44"/>
  <c r="BD90" i="44"/>
  <c r="BD132" i="44"/>
  <c r="BD133" i="44" s="1"/>
  <c r="BD134" i="44" s="1"/>
  <c r="BC79" i="44" s="1"/>
  <c r="BD148" i="44" s="1"/>
  <c r="BC129" i="44"/>
  <c r="BC131" i="44" s="1"/>
  <c r="BC140" i="44" s="1"/>
  <c r="BD210" i="51"/>
  <c r="BD226" i="51" s="1"/>
  <c r="BD130" i="44"/>
  <c r="BC129" i="47" l="1"/>
  <c r="BC131" i="47" s="1"/>
  <c r="BC140" i="47" s="1"/>
  <c r="BD132" i="49"/>
  <c r="BD133" i="49" s="1"/>
  <c r="BD134" i="49" s="1"/>
  <c r="BC79" i="49" s="1"/>
  <c r="BD148" i="49" s="1"/>
  <c r="BD213" i="51"/>
  <c r="BD229" i="51" s="1"/>
  <c r="BD132" i="47"/>
  <c r="BD133" i="47" s="1"/>
  <c r="BD134" i="47" s="1"/>
  <c r="BC79" i="47" s="1"/>
  <c r="BD148" i="47" s="1"/>
  <c r="BD90" i="47"/>
  <c r="BD93" i="47" s="1"/>
  <c r="BD94" i="47" s="1"/>
  <c r="BF47" i="62" s="1"/>
  <c r="BD90" i="40"/>
  <c r="BD93" i="40" s="1"/>
  <c r="BD94" i="40" s="1"/>
  <c r="BF43" i="62" s="1"/>
  <c r="BC129" i="49"/>
  <c r="BC131" i="49" s="1"/>
  <c r="BC140" i="49" s="1"/>
  <c r="BD130" i="49"/>
  <c r="BD215" i="51"/>
  <c r="BD231" i="51" s="1"/>
  <c r="BE295" i="51"/>
  <c r="BD130" i="40"/>
  <c r="BD209" i="51"/>
  <c r="BD225" i="51" s="1"/>
  <c r="BD132" i="40"/>
  <c r="BD133" i="40" s="1"/>
  <c r="BD134" i="40" s="1"/>
  <c r="BC79" i="40" s="1"/>
  <c r="BD148" i="40" s="1"/>
  <c r="BE298" i="51"/>
  <c r="BE293" i="51"/>
  <c r="BD87" i="1"/>
  <c r="BD51" i="33" s="1"/>
  <c r="BD52" i="59" s="1"/>
  <c r="BE300" i="51"/>
  <c r="BE297" i="51"/>
  <c r="BE299" i="51"/>
  <c r="BD48" i="33"/>
  <c r="BD50" i="59" s="1"/>
  <c r="BE114" i="44"/>
  <c r="BE103" i="44" s="1"/>
  <c r="BG14" i="62" s="1"/>
  <c r="BE119" i="44"/>
  <c r="BE119" i="45"/>
  <c r="BE114" i="45"/>
  <c r="BE103" i="45" s="1"/>
  <c r="BG15" i="62" s="1"/>
  <c r="BE39" i="33"/>
  <c r="BG62" i="62" s="1"/>
  <c r="BE112" i="1"/>
  <c r="BE78" i="1"/>
  <c r="BE77" i="1"/>
  <c r="BE128" i="1"/>
  <c r="BE119" i="40"/>
  <c r="BE114" i="40"/>
  <c r="BE103" i="40" s="1"/>
  <c r="BG13" i="62" s="1"/>
  <c r="BD93" i="32"/>
  <c r="BD94" i="32" s="1"/>
  <c r="BF39" i="62" s="1"/>
  <c r="BD91" i="32"/>
  <c r="BD93" i="46"/>
  <c r="BD94" i="46" s="1"/>
  <c r="BF46" i="62" s="1"/>
  <c r="BD91" i="46"/>
  <c r="BE119" i="46"/>
  <c r="BE114" i="46"/>
  <c r="BE103" i="46" s="1"/>
  <c r="BG16" i="62" s="1"/>
  <c r="BD90" i="41"/>
  <c r="BC129" i="41"/>
  <c r="BC131" i="41" s="1"/>
  <c r="BC140" i="41" s="1"/>
  <c r="BD130" i="41"/>
  <c r="BD206" i="51"/>
  <c r="BD222" i="51" s="1"/>
  <c r="BD132" i="41"/>
  <c r="BD133" i="41" s="1"/>
  <c r="BD134" i="41" s="1"/>
  <c r="BC79" i="41" s="1"/>
  <c r="BD148" i="41" s="1"/>
  <c r="BD93" i="49"/>
  <c r="BD94" i="49" s="1"/>
  <c r="BF49" i="62" s="1"/>
  <c r="BD91" i="49"/>
  <c r="BE114" i="47"/>
  <c r="BE103" i="47" s="1"/>
  <c r="BG17" i="62" s="1"/>
  <c r="BE119" i="47"/>
  <c r="BE119" i="43"/>
  <c r="BE114" i="43"/>
  <c r="BE103" i="43" s="1"/>
  <c r="BG12" i="62" s="1"/>
  <c r="BE296" i="51"/>
  <c r="BE301" i="51"/>
  <c r="BE294" i="51"/>
  <c r="BD93" i="44"/>
  <c r="BD94" i="44" s="1"/>
  <c r="BF44" i="62" s="1"/>
  <c r="BD91" i="44"/>
  <c r="BE114" i="48"/>
  <c r="BE103" i="48" s="1"/>
  <c r="BG18" i="62" s="1"/>
  <c r="BE119" i="48"/>
  <c r="BD91" i="42"/>
  <c r="BD93" i="42"/>
  <c r="BD94" i="42" s="1"/>
  <c r="BF41" i="62" s="1"/>
  <c r="BE119" i="32"/>
  <c r="BE114" i="32"/>
  <c r="BE103" i="32" s="1"/>
  <c r="BG9" i="62" s="1"/>
  <c r="BE114" i="41"/>
  <c r="BE103" i="41" s="1"/>
  <c r="BG10" i="62" s="1"/>
  <c r="BE119" i="41"/>
  <c r="BD93" i="43"/>
  <c r="BD94" i="43" s="1"/>
  <c r="BF42" i="62" s="1"/>
  <c r="BD91" i="43"/>
  <c r="BD132" i="45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 i="42"/>
  <c r="BE103" i="42" s="1"/>
  <c r="BG11" i="62" s="1"/>
  <c r="BE119" i="49"/>
  <c r="BE114" i="49"/>
  <c r="BE103" i="49" s="1"/>
  <c r="BG19" i="62" s="1"/>
  <c r="BD130" i="1"/>
  <c r="BD132" i="1"/>
  <c r="BD133" i="1" s="1"/>
  <c r="BD134" i="1" s="1"/>
  <c r="BD204" i="51"/>
  <c r="BD220" i="51" s="1"/>
  <c r="BD90" i="1"/>
  <c r="BC129" i="1"/>
  <c r="BD130" i="48"/>
  <c r="BD214" i="51"/>
  <c r="BD230" i="51" s="1"/>
  <c r="BD132" i="48"/>
  <c r="BD133" i="48" s="1"/>
  <c r="BD134" i="48" s="1"/>
  <c r="BC79" i="48" s="1"/>
  <c r="BD148" i="48" s="1"/>
  <c r="BD90" i="48"/>
  <c r="BC129" i="48"/>
  <c r="BC131" i="48" s="1"/>
  <c r="BC140" i="48" s="1"/>
  <c r="BE291" i="51"/>
  <c r="BE292" i="51"/>
  <c r="BD91" i="47" l="1"/>
  <c r="BD91" i="40"/>
  <c r="BD52" i="33"/>
  <c r="BD53" i="59" s="1"/>
  <c r="BD87" i="33"/>
  <c r="BD369" i="33"/>
  <c r="BD375" i="33" s="1"/>
  <c r="BD376" i="33" s="1"/>
  <c r="BD53" i="33"/>
  <c r="BD54" i="59" s="1"/>
  <c r="BE102" i="48"/>
  <c r="BE71" i="48" s="1"/>
  <c r="BE70" i="48" s="1"/>
  <c r="BE102" i="47"/>
  <c r="BE71" i="47" s="1"/>
  <c r="BE70" i="47" s="1"/>
  <c r="BE102" i="46"/>
  <c r="BE71" i="46" s="1"/>
  <c r="BE70" i="46" s="1"/>
  <c r="BE102" i="40"/>
  <c r="BE71" i="40" s="1"/>
  <c r="BE70" i="40" s="1"/>
  <c r="BE102" i="44"/>
  <c r="BE102" i="49"/>
  <c r="BE71" i="49" s="1"/>
  <c r="BE70" i="49" s="1"/>
  <c r="BE102" i="42"/>
  <c r="BE102" i="43"/>
  <c r="BE71" i="43" s="1"/>
  <c r="BE70" i="43" s="1"/>
  <c r="BE102" i="45"/>
  <c r="BE71" i="45" s="1"/>
  <c r="BE70" i="45" s="1"/>
  <c r="BE102" i="32"/>
  <c r="BE71" i="32" s="1"/>
  <c r="BE70" i="32" s="1"/>
  <c r="BE102" i="41"/>
  <c r="BE304" i="51"/>
  <c r="BE308" i="51" s="1"/>
  <c r="BD93" i="1"/>
  <c r="BD94" i="1" s="1"/>
  <c r="BF38" i="62" s="1"/>
  <c r="BD91" i="1"/>
  <c r="BD136" i="1"/>
  <c r="BC79" i="1"/>
  <c r="BD148" i="1" s="1"/>
  <c r="BE115" i="49"/>
  <c r="BE124" i="42"/>
  <c r="BE121" i="42"/>
  <c r="BE121" i="41"/>
  <c r="BE124" i="41"/>
  <c r="BE115" i="32"/>
  <c r="BE121" i="32"/>
  <c r="BE124" i="32"/>
  <c r="BE115" i="43"/>
  <c r="BE121" i="43"/>
  <c r="BE124" i="43"/>
  <c r="BD93" i="41"/>
  <c r="BD94" i="41" s="1"/>
  <c r="BF40" i="62" s="1"/>
  <c r="BD91" i="41"/>
  <c r="BE115" i="40"/>
  <c r="BE121" i="40"/>
  <c r="BE124" i="40"/>
  <c r="BE114" i="1"/>
  <c r="BE103" i="1" s="1"/>
  <c r="BG8" i="62" s="1"/>
  <c r="BE119" i="1"/>
  <c r="BE115" i="45"/>
  <c r="BE121" i="44"/>
  <c r="BE124" i="44"/>
  <c r="BE115" i="44"/>
  <c r="BE305" i="51"/>
  <c r="BE309" i="51" s="1"/>
  <c r="BD91" i="48"/>
  <c r="BD93" i="48"/>
  <c r="BD94" i="48" s="1"/>
  <c r="BF48" i="62" s="1"/>
  <c r="BC131" i="1"/>
  <c r="BC140" i="1" s="1"/>
  <c r="BC137" i="1"/>
  <c r="BE124" i="49"/>
  <c r="BE121" i="49"/>
  <c r="BE115" i="42"/>
  <c r="BD91" i="45"/>
  <c r="BD93" i="45"/>
  <c r="BD94" i="45" s="1"/>
  <c r="BF45" i="62" s="1"/>
  <c r="BE115" i="41"/>
  <c r="BE121" i="48"/>
  <c r="BE124" i="48"/>
  <c r="BE115" i="48"/>
  <c r="BE121" i="47"/>
  <c r="BE124" i="47"/>
  <c r="BE115" i="47"/>
  <c r="BE115" i="46"/>
  <c r="BE121" i="46"/>
  <c r="BE124" i="46"/>
  <c r="BE124" i="45"/>
  <c r="BE121" i="45"/>
  <c r="BF50" i="62" l="1"/>
  <c r="BE102" i="1"/>
  <c r="BE86" i="45"/>
  <c r="BE162" i="33"/>
  <c r="BE246" i="33" s="1"/>
  <c r="BE86" i="46"/>
  <c r="BE163" i="33"/>
  <c r="BE247" i="33" s="1"/>
  <c r="BE66" i="46"/>
  <c r="BE67" i="46" s="1"/>
  <c r="BE101" i="46"/>
  <c r="BE217" i="33" s="1"/>
  <c r="BE232" i="33" s="1"/>
  <c r="BE116" i="46"/>
  <c r="BE66" i="47"/>
  <c r="BE67" i="47" s="1"/>
  <c r="BE101" i="47"/>
  <c r="BE218" i="33" s="1"/>
  <c r="BE116" i="47"/>
  <c r="BE86" i="47"/>
  <c r="BE164" i="33"/>
  <c r="BE248" i="33" s="1"/>
  <c r="BE66" i="41"/>
  <c r="BE67" i="41" s="1"/>
  <c r="BE101" i="41"/>
  <c r="BE211" i="33" s="1"/>
  <c r="BE116" i="41"/>
  <c r="BE66" i="42"/>
  <c r="BE67" i="42" s="1"/>
  <c r="BE101" i="42"/>
  <c r="BE212" i="33" s="1"/>
  <c r="BE116" i="42"/>
  <c r="BE86" i="49"/>
  <c r="BE166" i="33"/>
  <c r="BE250" i="33" s="1"/>
  <c r="BE101" i="44"/>
  <c r="BE215" i="33" s="1"/>
  <c r="BE66" i="44"/>
  <c r="BE67" i="44" s="1"/>
  <c r="BE116" i="44"/>
  <c r="BE159" i="33"/>
  <c r="BE243" i="33" s="1"/>
  <c r="BE86" i="43"/>
  <c r="BE101" i="43"/>
  <c r="BE213" i="33" s="1"/>
  <c r="BE66" i="43"/>
  <c r="BE67" i="43" s="1"/>
  <c r="BE116" i="43"/>
  <c r="BE86" i="41"/>
  <c r="BE157" i="33"/>
  <c r="BE241" i="33" s="1"/>
  <c r="BE86" i="42"/>
  <c r="BE158" i="33"/>
  <c r="BE242" i="33" s="1"/>
  <c r="BE71" i="44"/>
  <c r="BE70" i="44" s="1"/>
  <c r="BE306" i="51"/>
  <c r="BE101" i="48"/>
  <c r="BE219" i="33" s="1"/>
  <c r="BE66" i="48"/>
  <c r="BE67" i="48" s="1"/>
  <c r="BE116" i="48"/>
  <c r="BE86" i="48"/>
  <c r="BE165" i="33"/>
  <c r="BE249" i="33" s="1"/>
  <c r="BE161" i="33"/>
  <c r="BE245" i="33" s="1"/>
  <c r="BE86" i="44"/>
  <c r="BE101" i="45"/>
  <c r="BE216" i="33" s="1"/>
  <c r="BE66" i="45"/>
  <c r="BE67" i="45" s="1"/>
  <c r="BE116" i="45"/>
  <c r="BE124" i="1"/>
  <c r="BE155" i="33" s="1"/>
  <c r="BE121" i="1"/>
  <c r="BE124" i="33" s="1"/>
  <c r="BE101" i="33" s="1"/>
  <c r="BE115" i="1"/>
  <c r="BE160" i="33"/>
  <c r="BE244" i="33" s="1"/>
  <c r="BE86" i="40"/>
  <c r="BE66" i="40"/>
  <c r="BE67" i="40" s="1"/>
  <c r="BE101" i="40"/>
  <c r="BE214" i="33" s="1"/>
  <c r="BE116" i="40"/>
  <c r="BE156" i="33"/>
  <c r="BE240" i="33" s="1"/>
  <c r="BE86" i="32"/>
  <c r="BE66" i="32"/>
  <c r="BE67" i="32" s="1"/>
  <c r="BE101" i="32"/>
  <c r="BE210" i="33" s="1"/>
  <c r="BE116" i="32"/>
  <c r="BE66" i="49"/>
  <c r="BE67" i="49" s="1"/>
  <c r="BE101" i="49"/>
  <c r="BE220" i="33" s="1"/>
  <c r="BE116" i="49"/>
  <c r="BE71" i="41"/>
  <c r="BE70" i="41" s="1"/>
  <c r="BE71" i="42"/>
  <c r="BE70" i="42" s="1"/>
  <c r="BE310" i="51"/>
  <c r="BE231" i="33" l="1"/>
  <c r="BE228" i="33"/>
  <c r="BE235" i="33"/>
  <c r="BE225" i="33"/>
  <c r="BE233" i="33"/>
  <c r="BE230" i="33"/>
  <c r="BE227" i="33"/>
  <c r="BE350" i="51"/>
  <c r="BE349" i="51"/>
  <c r="BE353" i="51"/>
  <c r="BE347" i="51"/>
  <c r="BE354" i="51"/>
  <c r="BE351" i="51"/>
  <c r="BE348" i="51"/>
  <c r="BE352" i="51"/>
  <c r="BE346" i="51"/>
  <c r="BE344" i="51"/>
  <c r="BE345" i="51"/>
  <c r="BE355" i="51"/>
  <c r="BE66" i="1"/>
  <c r="BE67" i="1" s="1"/>
  <c r="BE45" i="33" s="1"/>
  <c r="BE101" i="1"/>
  <c r="BE209" i="33" s="1"/>
  <c r="BE116" i="1"/>
  <c r="BE86" i="1"/>
  <c r="BE229" i="33"/>
  <c r="BE71" i="1"/>
  <c r="BE234" i="33"/>
  <c r="BE226" i="33"/>
  <c r="BE70" i="1" l="1"/>
  <c r="BE5" i="59" s="1"/>
  <c r="BE56" i="33"/>
  <c r="BE167" i="33"/>
  <c r="BE239" i="33"/>
  <c r="BE251" i="33" s="1"/>
  <c r="BE184" i="33"/>
  <c r="BE113" i="33" s="1"/>
  <c r="BE48" i="59"/>
  <c r="BE224" i="33"/>
  <c r="BE236" i="33" s="1"/>
  <c r="BE119" i="33" l="1"/>
  <c r="BE185" i="33"/>
  <c r="BE114" i="33" s="1"/>
  <c r="BE186" i="33"/>
  <c r="BE55" i="33"/>
  <c r="BE55" i="59"/>
  <c r="BF59" i="33"/>
  <c r="BE57" i="33"/>
  <c r="BE57" i="59" s="1"/>
  <c r="BE56" i="59"/>
  <c r="BE64" i="33"/>
  <c r="BF60" i="33" l="1"/>
  <c r="BG61" i="33"/>
  <c r="BE71" i="33"/>
  <c r="BE65" i="33"/>
  <c r="BF84" i="33" s="1"/>
  <c r="BE61" i="59"/>
  <c r="BE63" i="59" l="1"/>
  <c r="BE70" i="33"/>
  <c r="BG56" i="62" s="1"/>
  <c r="BF58" i="59"/>
  <c r="BF4" i="56"/>
  <c r="BF9" i="55"/>
  <c r="BF91" i="33"/>
  <c r="BG59" i="59"/>
  <c r="BH62" i="33"/>
  <c r="BH60" i="59" s="1"/>
  <c r="BF107" i="46" l="1"/>
  <c r="BF106" i="46" s="1"/>
  <c r="BF109" i="46" s="1"/>
  <c r="BF107" i="49"/>
  <c r="BF106" i="49" s="1"/>
  <c r="BF109" i="49" s="1"/>
  <c r="BF107" i="40"/>
  <c r="BF106" i="40" s="1"/>
  <c r="BF109" i="40" s="1"/>
  <c r="BF107" i="45"/>
  <c r="BF106" i="45" s="1"/>
  <c r="BF109" i="45" s="1"/>
  <c r="BF107" i="47"/>
  <c r="BF106" i="47" s="1"/>
  <c r="BF109" i="47" s="1"/>
  <c r="BF107" i="44"/>
  <c r="BF106" i="44" s="1"/>
  <c r="BF109" i="44" s="1"/>
  <c r="BF107" i="1"/>
  <c r="BF107" i="42"/>
  <c r="BF106" i="42" s="1"/>
  <c r="BF109" i="42" s="1"/>
  <c r="BF107" i="43"/>
  <c r="BF106" i="43" s="1"/>
  <c r="BF109" i="43" s="1"/>
  <c r="BF8" i="55"/>
  <c r="BF107" i="32"/>
  <c r="BF106" i="32" s="1"/>
  <c r="BF109" i="32" s="1"/>
  <c r="BF107" i="48"/>
  <c r="BF106" i="48" s="1"/>
  <c r="BF109" i="48" s="1"/>
  <c r="BF107" i="41"/>
  <c r="BF106" i="41" s="1"/>
  <c r="BF109" i="41" s="1"/>
  <c r="BE81" i="46"/>
  <c r="BE62" i="46" s="1"/>
  <c r="BE63" i="46" s="1"/>
  <c r="BG75" i="62" s="1"/>
  <c r="BE81" i="44"/>
  <c r="BE62" i="44" s="1"/>
  <c r="BE63" i="44" s="1"/>
  <c r="BG73" i="62" s="1"/>
  <c r="BE81" i="40"/>
  <c r="BE62" i="40" s="1"/>
  <c r="BE63" i="40" s="1"/>
  <c r="BG72" i="62" s="1"/>
  <c r="BE81" i="49"/>
  <c r="BE62" i="49" s="1"/>
  <c r="BE63" i="49" s="1"/>
  <c r="BG78" i="62" s="1"/>
  <c r="BE81" i="41"/>
  <c r="BE62" i="41" s="1"/>
  <c r="BE63" i="41" s="1"/>
  <c r="BG69" i="62" s="1"/>
  <c r="BE81" i="43"/>
  <c r="BE62" i="43" s="1"/>
  <c r="BE63" i="43" s="1"/>
  <c r="BG71" i="62" s="1"/>
  <c r="BE62" i="59"/>
  <c r="BE3" i="56"/>
  <c r="BE81" i="42"/>
  <c r="BE62" i="42" s="1"/>
  <c r="BE63" i="42" s="1"/>
  <c r="BG70" i="62" s="1"/>
  <c r="BE81" i="48"/>
  <c r="BE62" i="48" s="1"/>
  <c r="BE63" i="48" s="1"/>
  <c r="BG77" i="62" s="1"/>
  <c r="BE81" i="1"/>
  <c r="BE62" i="1" s="1"/>
  <c r="BE63" i="1" s="1"/>
  <c r="BG67" i="62" s="1"/>
  <c r="BG79" i="62" s="1"/>
  <c r="BE81" i="47"/>
  <c r="BE62" i="47" s="1"/>
  <c r="BE63" i="47" s="1"/>
  <c r="BG76" i="62" s="1"/>
  <c r="BE81" i="45"/>
  <c r="BE62" i="45" s="1"/>
  <c r="BE63" i="45" s="1"/>
  <c r="BG74" i="62" s="1"/>
  <c r="BE81" i="32"/>
  <c r="BE62" i="32" s="1"/>
  <c r="BE63" i="32" s="1"/>
  <c r="BG68" i="62" s="1"/>
  <c r="BF72" i="33"/>
  <c r="BE64" i="32" l="1"/>
  <c r="BE65" i="32" s="1"/>
  <c r="BE68" i="32" s="1"/>
  <c r="BE155" i="32"/>
  <c r="BE64" i="47"/>
  <c r="BE65" i="47" s="1"/>
  <c r="BE68" i="47" s="1"/>
  <c r="BE155" i="47"/>
  <c r="BE64" i="48"/>
  <c r="BE65" i="48" s="1"/>
  <c r="BE68" i="48" s="1"/>
  <c r="BE155" i="48"/>
  <c r="BE55" i="56"/>
  <c r="BE56" i="56" s="1"/>
  <c r="BE52" i="56" s="1"/>
  <c r="BE37" i="56"/>
  <c r="BE38" i="56" s="1"/>
  <c r="BE47" i="56"/>
  <c r="BE42" i="56"/>
  <c r="BE43" i="56" s="1"/>
  <c r="BF41" i="56" s="1"/>
  <c r="BE64" i="43"/>
  <c r="BE65" i="43" s="1"/>
  <c r="BE68" i="43" s="1"/>
  <c r="BE155" i="43"/>
  <c r="BE155" i="49"/>
  <c r="BE64" i="49"/>
  <c r="BE65" i="49" s="1"/>
  <c r="BE68" i="49" s="1"/>
  <c r="BE155" i="44"/>
  <c r="BE64" i="44"/>
  <c r="BE65" i="44" s="1"/>
  <c r="BE68" i="44" s="1"/>
  <c r="BF97" i="33"/>
  <c r="BF106" i="1"/>
  <c r="BF64" i="59"/>
  <c r="BE64" i="45"/>
  <c r="BE65" i="45" s="1"/>
  <c r="BE68" i="45" s="1"/>
  <c r="BE155" i="45"/>
  <c r="BE155" i="1"/>
  <c r="BE64" i="1"/>
  <c r="BE65" i="1" s="1"/>
  <c r="BE155" i="42"/>
  <c r="BE64" i="42"/>
  <c r="BE65" i="42" s="1"/>
  <c r="BE68" i="42" s="1"/>
  <c r="BE64" i="41"/>
  <c r="BE65" i="41" s="1"/>
  <c r="BE68" i="41" s="1"/>
  <c r="BE155" i="41"/>
  <c r="BE64" i="40"/>
  <c r="BE65" i="40" s="1"/>
  <c r="BE68" i="40" s="1"/>
  <c r="BE155" i="40"/>
  <c r="BE155" i="46"/>
  <c r="BE64" i="46"/>
  <c r="BE65" i="46" s="1"/>
  <c r="BE68" i="46" s="1"/>
  <c r="BF90" i="33"/>
  <c r="BF83" i="33"/>
  <c r="BE139" i="40" l="1"/>
  <c r="BE73" i="40"/>
  <c r="BF74" i="40" s="1"/>
  <c r="BE73" i="41"/>
  <c r="BF74" i="41" s="1"/>
  <c r="BE139" i="41"/>
  <c r="BE73" i="45"/>
  <c r="BF74" i="45" s="1"/>
  <c r="BE139" i="45"/>
  <c r="BE73" i="43"/>
  <c r="BF74" i="43" s="1"/>
  <c r="BE139" i="43"/>
  <c r="BE49" i="56"/>
  <c r="BF46" i="56"/>
  <c r="BE139" i="48"/>
  <c r="BE73" i="48"/>
  <c r="BF74" i="48" s="1"/>
  <c r="BE73" i="47"/>
  <c r="BF74" i="47" s="1"/>
  <c r="BE139" i="47"/>
  <c r="BE73" i="32"/>
  <c r="BF74" i="32" s="1"/>
  <c r="BE139" i="32"/>
  <c r="BE139" i="46"/>
  <c r="BE73" i="46"/>
  <c r="BF74" i="46" s="1"/>
  <c r="BE73" i="42"/>
  <c r="BF74" i="42" s="1"/>
  <c r="BE139" i="42"/>
  <c r="BE43" i="33"/>
  <c r="BE68" i="1"/>
  <c r="BF109" i="1"/>
  <c r="BF96" i="33"/>
  <c r="BF104" i="33" s="1"/>
  <c r="BE73" i="44"/>
  <c r="BF74" i="44" s="1"/>
  <c r="BE139" i="44"/>
  <c r="BE73" i="49"/>
  <c r="BF74" i="49" s="1"/>
  <c r="BE139" i="49"/>
  <c r="BE60" i="56"/>
  <c r="BE133" i="33" s="1"/>
  <c r="BE59" i="56"/>
  <c r="BE84" i="42" l="1"/>
  <c r="BE88" i="42" s="1"/>
  <c r="BE84" i="43"/>
  <c r="BE88" i="43" s="1"/>
  <c r="BE84" i="45"/>
  <c r="BE88" i="45" s="1"/>
  <c r="BE84" i="47"/>
  <c r="BE88" i="47" s="1"/>
  <c r="BE84" i="41"/>
  <c r="BE87" i="41" s="1"/>
  <c r="BE84" i="32"/>
  <c r="BE87" i="32" s="1"/>
  <c r="BE84" i="49"/>
  <c r="BE88" i="49" s="1"/>
  <c r="BE84" i="44"/>
  <c r="BE87" i="44" s="1"/>
  <c r="BE84" i="40"/>
  <c r="BE88" i="40" s="1"/>
  <c r="BE84" i="46"/>
  <c r="BE88" i="46" s="1"/>
  <c r="BE61" i="56"/>
  <c r="BE132" i="33"/>
  <c r="BE75" i="59" s="1"/>
  <c r="BF85" i="49"/>
  <c r="BF287" i="51"/>
  <c r="BF61" i="49"/>
  <c r="DW60" i="57" s="1"/>
  <c r="BE73" i="1"/>
  <c r="BF74" i="1" s="1"/>
  <c r="BE46" i="33"/>
  <c r="BE49" i="59" s="1"/>
  <c r="BE139" i="1"/>
  <c r="BF85" i="42"/>
  <c r="BF61" i="42"/>
  <c r="DW52" i="57" s="1"/>
  <c r="BF279" i="51"/>
  <c r="BF61" i="46"/>
  <c r="DW57" i="57" s="1"/>
  <c r="BF284" i="51"/>
  <c r="BF85" i="46"/>
  <c r="BF277" i="51"/>
  <c r="BF85" i="32"/>
  <c r="BF61" i="32"/>
  <c r="DW50" i="57" s="1"/>
  <c r="BE48" i="56"/>
  <c r="BF85" i="45"/>
  <c r="BF61" i="45"/>
  <c r="DW56" i="57" s="1"/>
  <c r="BF283" i="51"/>
  <c r="BE84" i="48"/>
  <c r="BF85" i="44"/>
  <c r="BF282" i="51"/>
  <c r="BF61" i="44"/>
  <c r="DW55" i="57" s="1"/>
  <c r="BE38" i="33"/>
  <c r="BE42" i="33"/>
  <c r="BE40" i="33"/>
  <c r="BE44" i="33"/>
  <c r="BF285" i="51"/>
  <c r="BF85" i="47"/>
  <c r="BF61" i="47"/>
  <c r="DW58" i="57" s="1"/>
  <c r="BF85" i="48"/>
  <c r="BF286" i="51"/>
  <c r="BF61" i="48"/>
  <c r="DW59" i="57" s="1"/>
  <c r="BF85" i="43"/>
  <c r="BF61" i="43"/>
  <c r="DW53" i="57" s="1"/>
  <c r="BF280" i="51"/>
  <c r="BF278" i="51"/>
  <c r="BF85" i="41"/>
  <c r="BF61" i="41"/>
  <c r="DW51" i="57" s="1"/>
  <c r="BF85" i="40"/>
  <c r="BF281" i="51"/>
  <c r="BF61" i="40"/>
  <c r="DW54" i="57" s="1"/>
  <c r="BE47" i="59" l="1"/>
  <c r="BG53" i="62"/>
  <c r="BE88" i="32"/>
  <c r="BD129" i="32" s="1"/>
  <c r="BD131" i="32" s="1"/>
  <c r="BD140" i="32" s="1"/>
  <c r="BE87" i="49"/>
  <c r="BE87" i="45"/>
  <c r="BE87" i="42"/>
  <c r="BE87" i="43"/>
  <c r="BE87" i="47"/>
  <c r="BE88" i="41"/>
  <c r="BE132" i="41" s="1"/>
  <c r="BE133" i="41" s="1"/>
  <c r="BE134" i="41" s="1"/>
  <c r="BD79" i="41" s="1"/>
  <c r="BE148" i="41" s="1"/>
  <c r="BE88" i="44"/>
  <c r="BE210" i="51" s="1"/>
  <c r="BE226" i="51" s="1"/>
  <c r="BE87" i="46"/>
  <c r="BE87" i="40"/>
  <c r="BE84" i="1"/>
  <c r="BE88" i="1" s="1"/>
  <c r="BF128" i="41"/>
  <c r="BF112" i="41"/>
  <c r="BF78" i="41"/>
  <c r="BF77" i="41"/>
  <c r="BF77" i="43"/>
  <c r="BF112" i="43"/>
  <c r="BF128" i="43"/>
  <c r="BF78" i="43"/>
  <c r="BF78" i="48"/>
  <c r="BF112" i="48"/>
  <c r="BF128" i="48"/>
  <c r="BF77" i="48"/>
  <c r="BE90" i="47"/>
  <c r="BD129" i="47"/>
  <c r="BD131" i="47" s="1"/>
  <c r="BD140" i="47" s="1"/>
  <c r="BE213" i="51"/>
  <c r="BE229" i="51" s="1"/>
  <c r="BE132" i="47"/>
  <c r="BE133" i="47" s="1"/>
  <c r="BE134" i="47" s="1"/>
  <c r="BD79" i="47" s="1"/>
  <c r="BE148" i="47" s="1"/>
  <c r="BE130" i="47"/>
  <c r="BE212" i="51"/>
  <c r="BE228" i="51" s="1"/>
  <c r="BE132" i="46"/>
  <c r="BE133" i="46" s="1"/>
  <c r="BE134" i="46" s="1"/>
  <c r="BD79" i="46" s="1"/>
  <c r="BE148" i="46" s="1"/>
  <c r="BE90" i="46"/>
  <c r="BD129" i="46"/>
  <c r="BD131" i="46" s="1"/>
  <c r="BD140" i="46" s="1"/>
  <c r="BE130" i="46"/>
  <c r="BF112" i="44"/>
  <c r="BF128" i="44"/>
  <c r="BF78" i="44"/>
  <c r="BF77" i="44"/>
  <c r="BE209" i="51"/>
  <c r="BE225" i="51" s="1"/>
  <c r="BE90" i="40"/>
  <c r="BE132" i="40"/>
  <c r="BE133" i="40" s="1"/>
  <c r="BE134" i="40" s="1"/>
  <c r="BD79" i="40" s="1"/>
  <c r="BE148" i="40" s="1"/>
  <c r="BE130" i="40"/>
  <c r="BD129" i="40"/>
  <c r="BD131" i="40" s="1"/>
  <c r="BD140" i="40" s="1"/>
  <c r="BF112" i="46"/>
  <c r="BF77" i="46"/>
  <c r="BF128" i="46"/>
  <c r="BF78" i="46"/>
  <c r="BF112" i="42"/>
  <c r="BF77" i="42"/>
  <c r="BF78" i="42"/>
  <c r="BF128" i="42"/>
  <c r="BF78" i="49"/>
  <c r="BF112" i="49"/>
  <c r="BF128" i="49"/>
  <c r="BF77" i="49"/>
  <c r="BE62" i="56"/>
  <c r="BE135" i="33" s="1"/>
  <c r="BE134" i="33"/>
  <c r="BE76" i="59" s="1"/>
  <c r="BF78" i="40"/>
  <c r="BF112" i="40"/>
  <c r="BF77" i="40"/>
  <c r="BF128" i="40"/>
  <c r="BE130" i="43"/>
  <c r="BE90" i="43"/>
  <c r="BE132" i="43"/>
  <c r="BE133" i="43" s="1"/>
  <c r="BE134" i="43" s="1"/>
  <c r="BD79" i="43" s="1"/>
  <c r="BE148" i="43" s="1"/>
  <c r="BD129" i="43"/>
  <c r="BD131" i="43" s="1"/>
  <c r="BD140" i="43" s="1"/>
  <c r="BE208" i="51"/>
  <c r="BE224" i="51" s="1"/>
  <c r="BF128" i="47"/>
  <c r="BF78" i="47"/>
  <c r="BF77" i="47"/>
  <c r="BF112" i="47"/>
  <c r="BE87" i="48"/>
  <c r="BE88" i="48"/>
  <c r="BF128" i="45"/>
  <c r="BF78" i="45"/>
  <c r="BF77" i="45"/>
  <c r="BF112" i="45"/>
  <c r="BD129" i="45"/>
  <c r="BD131" i="45" s="1"/>
  <c r="BD140" i="45" s="1"/>
  <c r="BE130" i="45"/>
  <c r="BE90" i="45"/>
  <c r="BE132" i="45"/>
  <c r="BE133" i="45" s="1"/>
  <c r="BE134" i="45" s="1"/>
  <c r="BD79" i="45" s="1"/>
  <c r="BE148" i="45" s="1"/>
  <c r="BE211" i="51"/>
  <c r="BE227" i="51" s="1"/>
  <c r="BF128" i="32"/>
  <c r="BF77" i="32"/>
  <c r="BF78" i="32"/>
  <c r="BF112" i="32"/>
  <c r="BE130" i="42"/>
  <c r="BE207" i="51"/>
  <c r="BE223" i="51" s="1"/>
  <c r="BD129" i="42"/>
  <c r="BD131" i="42" s="1"/>
  <c r="BD140" i="42" s="1"/>
  <c r="BE132" i="42"/>
  <c r="BE133" i="42" s="1"/>
  <c r="BE134" i="42" s="1"/>
  <c r="BD79" i="42" s="1"/>
  <c r="BE148" i="42" s="1"/>
  <c r="BE90" i="42"/>
  <c r="BF61" i="1"/>
  <c r="DW49" i="57" s="1"/>
  <c r="DW61" i="57" s="1"/>
  <c r="BF85" i="1"/>
  <c r="BF49" i="33" s="1"/>
  <c r="BF51" i="59" s="1"/>
  <c r="BF276" i="51"/>
  <c r="BF288" i="51" s="1"/>
  <c r="BF290" i="51" s="1"/>
  <c r="BE132" i="49"/>
  <c r="BE133" i="49" s="1"/>
  <c r="BE134" i="49" s="1"/>
  <c r="BD79" i="49" s="1"/>
  <c r="BE148" i="49" s="1"/>
  <c r="BD129" i="49"/>
  <c r="BD131" i="49" s="1"/>
  <c r="BD140" i="49" s="1"/>
  <c r="BE90" i="49"/>
  <c r="BE215" i="51"/>
  <c r="BE231" i="51" s="1"/>
  <c r="BE130" i="49"/>
  <c r="BE90" i="32" l="1"/>
  <c r="BE93" i="32" s="1"/>
  <c r="BE94" i="32" s="1"/>
  <c r="BG39" i="62" s="1"/>
  <c r="BE132" i="32"/>
  <c r="BE133" i="32" s="1"/>
  <c r="BE134" i="32" s="1"/>
  <c r="BD79" i="32" s="1"/>
  <c r="BE148" i="32" s="1"/>
  <c r="BE130" i="32"/>
  <c r="BE205" i="51"/>
  <c r="BE221" i="51" s="1"/>
  <c r="BF294" i="51"/>
  <c r="BD129" i="41"/>
  <c r="BD131" i="41" s="1"/>
  <c r="BD140" i="41" s="1"/>
  <c r="BE90" i="41"/>
  <c r="BE93" i="41" s="1"/>
  <c r="BE94" i="41" s="1"/>
  <c r="BG40" i="62" s="1"/>
  <c r="BE206" i="51"/>
  <c r="BE222" i="51" s="1"/>
  <c r="BE130" i="41"/>
  <c r="BD129" i="44"/>
  <c r="BD131" i="44" s="1"/>
  <c r="BD140" i="44" s="1"/>
  <c r="BE132" i="44"/>
  <c r="BE133" i="44" s="1"/>
  <c r="BE134" i="44" s="1"/>
  <c r="BD79" i="44" s="1"/>
  <c r="BE148" i="44" s="1"/>
  <c r="BE90" i="44"/>
  <c r="BE93" i="44" s="1"/>
  <c r="BE94" i="44" s="1"/>
  <c r="BG44" i="62" s="1"/>
  <c r="BE130" i="44"/>
  <c r="BE87" i="1"/>
  <c r="BE51" i="33" s="1"/>
  <c r="BE52" i="59" s="1"/>
  <c r="BE48" i="33"/>
  <c r="BE50" i="59" s="1"/>
  <c r="BF291" i="51"/>
  <c r="BF293" i="51"/>
  <c r="BF299" i="51"/>
  <c r="BF301" i="51"/>
  <c r="BF298" i="51"/>
  <c r="BF296" i="51"/>
  <c r="BF300" i="51"/>
  <c r="BF39" i="33"/>
  <c r="BH62" i="62" s="1"/>
  <c r="BF128" i="1"/>
  <c r="BF77" i="1"/>
  <c r="BF78" i="1"/>
  <c r="BF112" i="1"/>
  <c r="BE93" i="45"/>
  <c r="BE94" i="45" s="1"/>
  <c r="BG45" i="62" s="1"/>
  <c r="BE91" i="45"/>
  <c r="BF119" i="45"/>
  <c r="BF114" i="45"/>
  <c r="BF103" i="45" s="1"/>
  <c r="BH15" i="62" s="1"/>
  <c r="BE90" i="48"/>
  <c r="BE214" i="51"/>
  <c r="BE230" i="51" s="1"/>
  <c r="BE132" i="48"/>
  <c r="BE133" i="48" s="1"/>
  <c r="BE134" i="48" s="1"/>
  <c r="BD79" i="48" s="1"/>
  <c r="BE148" i="48" s="1"/>
  <c r="BD129" i="48"/>
  <c r="BD131" i="48" s="1"/>
  <c r="BD140" i="48" s="1"/>
  <c r="BE130" i="48"/>
  <c r="BF119" i="40"/>
  <c r="BF114" i="40"/>
  <c r="BF103" i="40" s="1"/>
  <c r="BH13" i="62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i="49" s="1"/>
  <c r="BH19" i="62" s="1"/>
  <c r="BF119" i="49"/>
  <c r="BE132" i="1"/>
  <c r="BE133" i="1" s="1"/>
  <c r="BE134" i="1" s="1"/>
  <c r="BE130" i="1"/>
  <c r="BE90" i="1"/>
  <c r="BD129" i="1"/>
  <c r="BE204" i="51"/>
  <c r="BE220" i="51" s="1"/>
  <c r="BF119" i="46"/>
  <c r="BF114" i="46"/>
  <c r="BF103" i="46" s="1"/>
  <c r="BH16" i="62" s="1"/>
  <c r="BE93" i="40"/>
  <c r="BE94" i="40" s="1"/>
  <c r="BG43" i="62" s="1"/>
  <c r="BE91" i="40"/>
  <c r="BF114" i="44"/>
  <c r="BF103" i="44" s="1"/>
  <c r="BH14" i="62" s="1"/>
  <c r="BF119" i="44"/>
  <c r="BE93" i="47"/>
  <c r="BE94" i="47" s="1"/>
  <c r="BG47" i="62" s="1"/>
  <c r="BE91" i="47"/>
  <c r="BF114" i="48"/>
  <c r="BF103" i="48" s="1"/>
  <c r="BH18" i="62" s="1"/>
  <c r="BF119" i="48"/>
  <c r="BF297" i="51"/>
  <c r="BF295" i="51"/>
  <c r="BE91" i="49"/>
  <c r="BE93" i="49"/>
  <c r="BE94" i="49" s="1"/>
  <c r="BG49" i="62" s="1"/>
  <c r="BE93" i="42"/>
  <c r="BE94" i="42" s="1"/>
  <c r="BG41" i="62" s="1"/>
  <c r="BE91" i="42"/>
  <c r="BF119" i="32"/>
  <c r="BF114" i="32"/>
  <c r="BF103" i="32" s="1"/>
  <c r="BH9" i="62" s="1"/>
  <c r="BF119" i="47"/>
  <c r="BF114" i="47"/>
  <c r="BF103" i="47" s="1"/>
  <c r="BH17" i="62" s="1"/>
  <c r="BE93" i="43"/>
  <c r="BE94" i="43" s="1"/>
  <c r="BG42" i="62" s="1"/>
  <c r="BE91" i="43"/>
  <c r="BF114" i="42"/>
  <c r="BF103" i="42" s="1"/>
  <c r="BH11" i="62" s="1"/>
  <c r="BF119" i="42"/>
  <c r="BE93" i="46"/>
  <c r="BE94" i="46" s="1"/>
  <c r="BG46" i="62" s="1"/>
  <c r="BE91" i="46"/>
  <c r="BF114" i="43"/>
  <c r="BF103" i="43" s="1"/>
  <c r="BH12" i="62" s="1"/>
  <c r="BF119" i="43"/>
  <c r="BF119" i="41"/>
  <c r="BF114" i="41"/>
  <c r="BF103" i="41" s="1"/>
  <c r="BH10" i="62" s="1"/>
  <c r="BF292" i="51"/>
  <c r="BE91" i="32" l="1"/>
  <c r="BE91" i="41"/>
  <c r="BE91" i="44"/>
  <c r="BE53" i="33"/>
  <c r="BE54" i="59" s="1"/>
  <c r="BE52" i="33"/>
  <c r="BE53" i="59" s="1"/>
  <c r="BE369" i="33"/>
  <c r="BE375" i="33" s="1"/>
  <c r="BE376" i="33" s="1"/>
  <c r="BE87" i="33"/>
  <c r="BF102" i="47"/>
  <c r="BF71" i="47" s="1"/>
  <c r="BF70" i="47" s="1"/>
  <c r="BF102" i="46"/>
  <c r="BF71" i="46" s="1"/>
  <c r="BF70" i="46" s="1"/>
  <c r="BF102" i="45"/>
  <c r="BF71" i="45" s="1"/>
  <c r="BF70" i="45" s="1"/>
  <c r="BF102" i="43"/>
  <c r="BF71" i="43" s="1"/>
  <c r="BF70" i="43" s="1"/>
  <c r="BF102" i="42"/>
  <c r="BF71" i="42" s="1"/>
  <c r="BF70" i="42" s="1"/>
  <c r="BF102" i="48"/>
  <c r="BF102" i="44"/>
  <c r="BF102" i="49"/>
  <c r="BF102" i="40"/>
  <c r="BF71" i="40" s="1"/>
  <c r="BF70" i="40" s="1"/>
  <c r="BF102" i="41"/>
  <c r="BF71" i="41" s="1"/>
  <c r="BF70" i="41" s="1"/>
  <c r="BF102" i="32"/>
  <c r="BF304" i="51"/>
  <c r="BF308" i="51" s="1"/>
  <c r="BF115" i="41"/>
  <c r="BF124" i="41"/>
  <c r="BF121" i="41"/>
  <c r="BF115" i="42"/>
  <c r="BF121" i="32"/>
  <c r="BF124" i="32"/>
  <c r="BF124" i="48"/>
  <c r="BF121" i="48"/>
  <c r="BF121" i="44"/>
  <c r="BF124" i="44"/>
  <c r="BF115" i="44"/>
  <c r="BE93" i="1"/>
  <c r="BE94" i="1" s="1"/>
  <c r="BG38" i="62" s="1"/>
  <c r="BE91" i="1"/>
  <c r="BD79" i="1"/>
  <c r="BE148" i="1" s="1"/>
  <c r="BE136" i="1"/>
  <c r="BF121" i="49"/>
  <c r="BF124" i="49"/>
  <c r="BF115" i="49"/>
  <c r="BF124" i="40"/>
  <c r="BF121" i="40"/>
  <c r="BF115" i="45"/>
  <c r="BF121" i="45"/>
  <c r="BF124" i="45"/>
  <c r="BF305" i="51"/>
  <c r="BF309" i="51" s="1"/>
  <c r="BF121" i="43"/>
  <c r="BF124" i="43"/>
  <c r="BF115" i="43"/>
  <c r="BF121" i="42"/>
  <c r="BF124" i="42"/>
  <c r="BF115" i="47"/>
  <c r="BF121" i="47"/>
  <c r="BF124" i="47"/>
  <c r="BF115" i="32"/>
  <c r="BF115" i="48"/>
  <c r="BF115" i="46"/>
  <c r="BF124" i="46"/>
  <c r="BF121" i="46"/>
  <c r="BD131" i="1"/>
  <c r="BD140" i="1" s="1"/>
  <c r="BD137" i="1"/>
  <c r="BF115" i="40"/>
  <c r="BE93" i="48"/>
  <c r="BE94" i="48" s="1"/>
  <c r="BG48" i="62" s="1"/>
  <c r="BE91" i="48"/>
  <c r="BF119" i="1"/>
  <c r="BF114" i="1"/>
  <c r="BF103" i="1" s="1"/>
  <c r="BH8" i="62" s="1"/>
  <c r="BG50" i="62" l="1"/>
  <c r="BF102" i="1"/>
  <c r="BF71" i="1" s="1"/>
  <c r="BF124" i="1"/>
  <c r="BF155" i="33" s="1"/>
  <c r="BF121" i="1"/>
  <c r="BF124" i="33" s="1"/>
  <c r="BF101" i="33" s="1"/>
  <c r="BF101" i="46"/>
  <c r="BF217" i="33" s="1"/>
  <c r="BF66" i="46"/>
  <c r="BF67" i="46" s="1"/>
  <c r="BF116" i="46"/>
  <c r="BF66" i="48"/>
  <c r="BF67" i="48" s="1"/>
  <c r="BF101" i="48"/>
  <c r="BF219" i="33" s="1"/>
  <c r="BF116" i="48"/>
  <c r="BF66" i="32"/>
  <c r="BF67" i="32" s="1"/>
  <c r="BF101" i="32"/>
  <c r="BF210" i="33" s="1"/>
  <c r="BF116" i="32"/>
  <c r="BF101" i="43"/>
  <c r="BF213" i="33" s="1"/>
  <c r="BF66" i="43"/>
  <c r="BF67" i="43" s="1"/>
  <c r="BF116" i="43"/>
  <c r="BF86" i="43"/>
  <c r="BF159" i="33"/>
  <c r="BF243" i="33" s="1"/>
  <c r="BF86" i="45"/>
  <c r="BF162" i="33"/>
  <c r="BF246" i="33" s="1"/>
  <c r="BF101" i="49"/>
  <c r="BF220" i="33" s="1"/>
  <c r="BF66" i="49"/>
  <c r="BF67" i="49" s="1"/>
  <c r="BF116" i="49"/>
  <c r="BF86" i="44"/>
  <c r="BF161" i="33"/>
  <c r="BF245" i="33" s="1"/>
  <c r="BF165" i="33"/>
  <c r="BF249" i="33" s="1"/>
  <c r="BF86" i="48"/>
  <c r="BF101" i="42"/>
  <c r="BF212" i="33" s="1"/>
  <c r="BF66" i="42"/>
  <c r="BF67" i="42" s="1"/>
  <c r="BF116" i="42"/>
  <c r="BF157" i="33"/>
  <c r="BF241" i="33" s="1"/>
  <c r="BF86" i="41"/>
  <c r="BF71" i="49"/>
  <c r="BF70" i="49" s="1"/>
  <c r="BF71" i="32"/>
  <c r="BF70" i="32" s="1"/>
  <c r="BF306" i="51"/>
  <c r="BF115" i="1"/>
  <c r="BF66" i="40"/>
  <c r="BF67" i="40" s="1"/>
  <c r="BF101" i="40"/>
  <c r="BF214" i="33" s="1"/>
  <c r="BF116" i="40"/>
  <c r="BF86" i="46"/>
  <c r="BF163" i="33"/>
  <c r="BF247" i="33" s="1"/>
  <c r="BF164" i="33"/>
  <c r="BF248" i="33" s="1"/>
  <c r="BF86" i="47"/>
  <c r="BF101" i="47"/>
  <c r="BF218" i="33" s="1"/>
  <c r="BF66" i="47"/>
  <c r="BF67" i="47" s="1"/>
  <c r="BF116" i="47"/>
  <c r="BF86" i="42"/>
  <c r="BF158" i="33"/>
  <c r="BF242" i="33" s="1"/>
  <c r="BF101" i="45"/>
  <c r="BF216" i="33" s="1"/>
  <c r="BF66" i="45"/>
  <c r="BF67" i="45" s="1"/>
  <c r="BF116" i="45"/>
  <c r="BF160" i="33"/>
  <c r="BF244" i="33" s="1"/>
  <c r="BF86" i="40"/>
  <c r="BF86" i="49"/>
  <c r="BF166" i="33"/>
  <c r="BF250" i="33" s="1"/>
  <c r="BF66" i="44"/>
  <c r="BF67" i="44" s="1"/>
  <c r="BF101" i="44"/>
  <c r="BF215" i="33" s="1"/>
  <c r="BF116" i="44"/>
  <c r="BF86" i="32"/>
  <c r="BF156" i="33"/>
  <c r="BF240" i="33" s="1"/>
  <c r="BF66" i="41"/>
  <c r="BF67" i="41" s="1"/>
  <c r="BF101" i="41"/>
  <c r="BF211" i="33" s="1"/>
  <c r="BF116" i="41"/>
  <c r="BF71" i="44"/>
  <c r="BF70" i="44" s="1"/>
  <c r="BF71" i="48"/>
  <c r="BF70" i="48" s="1"/>
  <c r="BF310" i="51"/>
  <c r="BF233" i="33" l="1"/>
  <c r="BF226" i="33"/>
  <c r="BF231" i="33"/>
  <c r="BF230" i="33"/>
  <c r="BF70" i="1"/>
  <c r="BF5" i="59" s="1"/>
  <c r="BF56" i="33"/>
  <c r="BF353" i="51"/>
  <c r="BF347" i="51"/>
  <c r="BF355" i="51"/>
  <c r="BF350" i="51"/>
  <c r="BF349" i="51"/>
  <c r="BF351" i="51"/>
  <c r="BF348" i="51"/>
  <c r="BF352" i="51"/>
  <c r="BF354" i="51"/>
  <c r="BF346" i="51"/>
  <c r="BF345" i="51"/>
  <c r="BF344" i="51"/>
  <c r="BF86" i="1"/>
  <c r="BF227" i="33"/>
  <c r="BF228" i="33"/>
  <c r="BF225" i="33"/>
  <c r="BF66" i="1"/>
  <c r="BF67" i="1" s="1"/>
  <c r="BF45" i="33" s="1"/>
  <c r="BF101" i="1"/>
  <c r="BF209" i="33" s="1"/>
  <c r="BF224" i="33" s="1"/>
  <c r="BF116" i="1"/>
  <c r="BF229" i="33"/>
  <c r="BF235" i="33"/>
  <c r="BF234" i="33"/>
  <c r="BF232" i="33"/>
  <c r="BF167" i="33" l="1"/>
  <c r="BF239" i="33"/>
  <c r="BF251" i="33" s="1"/>
  <c r="BF184" i="33"/>
  <c r="BF113" i="33" s="1"/>
  <c r="BF119" i="33" s="1"/>
  <c r="BF55" i="33"/>
  <c r="BF55" i="59"/>
  <c r="BG59" i="33"/>
  <c r="BF236" i="33"/>
  <c r="BF48" i="59"/>
  <c r="BF56" i="59"/>
  <c r="BF57" i="33"/>
  <c r="BF57" i="59" s="1"/>
  <c r="BF64" i="33"/>
  <c r="BF185" i="33" l="1"/>
  <c r="BF114" i="33" s="1"/>
  <c r="BF186" i="33"/>
  <c r="BF61" i="59"/>
  <c r="BF65" i="33"/>
  <c r="BG84" i="33" s="1"/>
  <c r="BH61" i="33"/>
  <c r="BG60" i="33"/>
  <c r="BF71" i="33"/>
  <c r="BF63" i="59" l="1"/>
  <c r="BF70" i="33"/>
  <c r="BH56" i="62" s="1"/>
  <c r="BG4" i="56"/>
  <c r="BG58" i="59"/>
  <c r="BH59" i="59"/>
  <c r="BI62" i="33"/>
  <c r="BI60" i="59" s="1"/>
  <c r="BG9" i="55"/>
  <c r="BG91" i="33"/>
  <c r="BG107" i="45" l="1"/>
  <c r="BG106" i="45" s="1"/>
  <c r="BG109" i="45" s="1"/>
  <c r="BG107" i="48"/>
  <c r="BG106" i="48" s="1"/>
  <c r="BG109" i="48" s="1"/>
  <c r="BG107" i="46"/>
  <c r="BG106" i="46" s="1"/>
  <c r="BG109" i="46" s="1"/>
  <c r="BG107" i="43"/>
  <c r="BG106" i="43" s="1"/>
  <c r="BG109" i="43" s="1"/>
  <c r="BG107" i="40"/>
  <c r="BG106" i="40" s="1"/>
  <c r="BG109" i="40" s="1"/>
  <c r="BG107" i="44"/>
  <c r="BG106" i="44" s="1"/>
  <c r="BG109" i="44" s="1"/>
  <c r="BG107" i="1"/>
  <c r="BG107" i="42"/>
  <c r="BG106" i="42" s="1"/>
  <c r="BG109" i="42" s="1"/>
  <c r="BG107" i="41"/>
  <c r="BG106" i="41" s="1"/>
  <c r="BG109" i="41" s="1"/>
  <c r="BG107" i="47"/>
  <c r="BG106" i="47" s="1"/>
  <c r="BG109" i="47" s="1"/>
  <c r="BG107" i="32"/>
  <c r="BG106" i="32" s="1"/>
  <c r="BG109" i="32" s="1"/>
  <c r="BG107" i="49"/>
  <c r="BG106" i="49" s="1"/>
  <c r="BG109" i="49" s="1"/>
  <c r="BG8" i="55"/>
  <c r="BF81" i="45"/>
  <c r="BF62" i="45" s="1"/>
  <c r="BF63" i="45" s="1"/>
  <c r="BH74" i="62" s="1"/>
  <c r="BF81" i="43"/>
  <c r="BF62" i="43" s="1"/>
  <c r="BF63" i="43" s="1"/>
  <c r="BH71" i="62" s="1"/>
  <c r="BF81" i="46"/>
  <c r="BF62" i="46" s="1"/>
  <c r="BF63" i="46" s="1"/>
  <c r="BH75" i="62" s="1"/>
  <c r="BF81" i="40"/>
  <c r="BF62" i="40" s="1"/>
  <c r="BF63" i="40" s="1"/>
  <c r="BH72" i="62" s="1"/>
  <c r="BF81" i="32"/>
  <c r="BF62" i="32" s="1"/>
  <c r="BF63" i="32" s="1"/>
  <c r="BH68" i="62" s="1"/>
  <c r="BF81" i="44"/>
  <c r="BF62" i="44" s="1"/>
  <c r="BF63" i="44" s="1"/>
  <c r="BH73" i="62" s="1"/>
  <c r="BF62" i="59"/>
  <c r="BF3" i="56"/>
  <c r="BF81" i="47"/>
  <c r="BF62" i="47" s="1"/>
  <c r="BF63" i="47" s="1"/>
  <c r="BH76" i="62" s="1"/>
  <c r="BF81" i="41"/>
  <c r="BF62" i="41" s="1"/>
  <c r="BF63" i="41" s="1"/>
  <c r="BH69" i="62" s="1"/>
  <c r="BF81" i="1"/>
  <c r="BF62" i="1" s="1"/>
  <c r="BF63" i="1" s="1"/>
  <c r="BH67" i="62" s="1"/>
  <c r="BF81" i="49"/>
  <c r="BF62" i="49" s="1"/>
  <c r="BF63" i="49" s="1"/>
  <c r="BH78" i="62" s="1"/>
  <c r="BF81" i="42"/>
  <c r="BF62" i="42" s="1"/>
  <c r="BF63" i="42" s="1"/>
  <c r="BH70" i="62" s="1"/>
  <c r="BF81" i="48"/>
  <c r="BF62" i="48" s="1"/>
  <c r="BF63" i="48" s="1"/>
  <c r="BH77" i="62" s="1"/>
  <c r="BG72" i="33"/>
  <c r="BH79" i="62" l="1"/>
  <c r="BF64" i="48"/>
  <c r="BF65" i="48" s="1"/>
  <c r="BF68" i="48" s="1"/>
  <c r="BF155" i="48"/>
  <c r="BF64" i="49"/>
  <c r="BF65" i="49" s="1"/>
  <c r="BF68" i="49" s="1"/>
  <c r="BF155" i="49"/>
  <c r="BF64" i="41"/>
  <c r="BF65" i="41" s="1"/>
  <c r="BF68" i="41" s="1"/>
  <c r="BF155" i="41"/>
  <c r="BF37" i="56"/>
  <c r="BF38" i="56" s="1"/>
  <c r="BF55" i="56"/>
  <c r="BF56" i="56" s="1"/>
  <c r="BF52" i="56" s="1"/>
  <c r="BF47" i="56"/>
  <c r="BF42" i="56"/>
  <c r="BF43" i="56" s="1"/>
  <c r="BG41" i="56" s="1"/>
  <c r="BF64" i="44"/>
  <c r="BF65" i="44" s="1"/>
  <c r="BF68" i="44" s="1"/>
  <c r="BF155" i="44"/>
  <c r="BF155" i="40"/>
  <c r="BF64" i="40"/>
  <c r="BF65" i="40" s="1"/>
  <c r="BF68" i="40" s="1"/>
  <c r="BF155" i="43"/>
  <c r="BF64" i="43"/>
  <c r="BF65" i="43" s="1"/>
  <c r="BF68" i="43" s="1"/>
  <c r="BG83" i="33"/>
  <c r="BG90" i="33"/>
  <c r="BG97" i="33"/>
  <c r="BG106" i="1"/>
  <c r="BG64" i="59"/>
  <c r="BF155" i="42"/>
  <c r="BF64" i="42"/>
  <c r="BF65" i="42" s="1"/>
  <c r="BF68" i="42" s="1"/>
  <c r="BF155" i="1"/>
  <c r="BF64" i="1"/>
  <c r="BF65" i="1" s="1"/>
  <c r="BF155" i="47"/>
  <c r="BF64" i="47"/>
  <c r="BF65" i="47" s="1"/>
  <c r="BF68" i="47" s="1"/>
  <c r="BF64" i="32"/>
  <c r="BF65" i="32" s="1"/>
  <c r="BF68" i="32" s="1"/>
  <c r="BF155" i="32"/>
  <c r="BF155" i="46"/>
  <c r="BF64" i="46"/>
  <c r="BF65" i="46" s="1"/>
  <c r="BF68" i="46" s="1"/>
  <c r="BF155" i="45"/>
  <c r="BF64" i="45"/>
  <c r="BF65" i="45" s="1"/>
  <c r="BF68" i="45" s="1"/>
  <c r="BF73" i="45" l="1"/>
  <c r="BG74" i="45" s="1"/>
  <c r="BF139" i="45"/>
  <c r="BF139" i="46"/>
  <c r="BF73" i="46"/>
  <c r="BG74" i="46" s="1"/>
  <c r="BF139" i="47"/>
  <c r="BF73" i="47"/>
  <c r="BG74" i="47" s="1"/>
  <c r="BF68" i="1"/>
  <c r="BF43" i="33"/>
  <c r="BF139" i="42"/>
  <c r="BF73" i="42"/>
  <c r="BG74" i="42" s="1"/>
  <c r="BF73" i="44"/>
  <c r="BG74" i="44" s="1"/>
  <c r="BF139" i="44"/>
  <c r="BF49" i="56"/>
  <c r="BG46" i="56"/>
  <c r="BF60" i="56"/>
  <c r="BF133" i="33" s="1"/>
  <c r="BF59" i="56"/>
  <c r="BF73" i="41"/>
  <c r="BG74" i="41" s="1"/>
  <c r="BF139" i="41"/>
  <c r="BF139" i="49"/>
  <c r="BF73" i="49"/>
  <c r="BG74" i="49" s="1"/>
  <c r="BF73" i="48"/>
  <c r="BG74" i="48" s="1"/>
  <c r="BF139" i="48"/>
  <c r="BF73" i="32"/>
  <c r="BG74" i="32" s="1"/>
  <c r="BF139" i="32"/>
  <c r="BG96" i="33"/>
  <c r="BG104" i="33" s="1"/>
  <c r="BG109" i="1"/>
  <c r="BF139" i="43"/>
  <c r="BF73" i="43"/>
  <c r="BG74" i="43" s="1"/>
  <c r="BF73" i="40"/>
  <c r="BG74" i="40" s="1"/>
  <c r="BF139" i="40"/>
  <c r="BF84" i="45" l="1"/>
  <c r="BF88" i="45" s="1"/>
  <c r="BF84" i="41"/>
  <c r="BF87" i="41" s="1"/>
  <c r="BF84" i="48"/>
  <c r="BF88" i="48" s="1"/>
  <c r="BF84" i="44"/>
  <c r="BF87" i="44" s="1"/>
  <c r="BF84" i="40"/>
  <c r="BF88" i="40" s="1"/>
  <c r="BF84" i="32"/>
  <c r="BF87" i="32" s="1"/>
  <c r="BF84" i="47"/>
  <c r="BF87" i="47" s="1"/>
  <c r="BF84" i="46"/>
  <c r="BF87" i="46" s="1"/>
  <c r="BF84" i="43"/>
  <c r="BF88" i="43" s="1"/>
  <c r="BF84" i="49"/>
  <c r="BF87" i="49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 i="33"/>
  <c r="BF40" i="33"/>
  <c r="BF44" i="33"/>
  <c r="BG61" i="46"/>
  <c r="DX57" i="57" s="1"/>
  <c r="BG85" i="46"/>
  <c r="BG284" i="51"/>
  <c r="BG283" i="51"/>
  <c r="BG85" i="45"/>
  <c r="BG61" i="45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i="1" s="1"/>
  <c r="BF139" i="1"/>
  <c r="BG85" i="47"/>
  <c r="BG61" i="47"/>
  <c r="DX58" i="57" s="1"/>
  <c r="BG285" i="51"/>
  <c r="BF84" i="42"/>
  <c r="BF47" i="59" l="1"/>
  <c r="BH53" i="62"/>
  <c r="BF87" i="40"/>
  <c r="BF88" i="41"/>
  <c r="BE129" i="41" s="1"/>
  <c r="BE131" i="41" s="1"/>
  <c r="BE140" i="41" s="1"/>
  <c r="BF87" i="45"/>
  <c r="BF87" i="48"/>
  <c r="BF88" i="44"/>
  <c r="BE129" i="44" s="1"/>
  <c r="BE131" i="44" s="1"/>
  <c r="BE140" i="44" s="1"/>
  <c r="BF88" i="49"/>
  <c r="BF215" i="51" s="1"/>
  <c r="BF231" i="51" s="1"/>
  <c r="BF88" i="32"/>
  <c r="BE129" i="32" s="1"/>
  <c r="BE131" i="32" s="1"/>
  <c r="BE140" i="32" s="1"/>
  <c r="BF88" i="46"/>
  <c r="BF130" i="46" s="1"/>
  <c r="BF87" i="43"/>
  <c r="BF88" i="47"/>
  <c r="BE129" i="47" s="1"/>
  <c r="BE131" i="47" s="1"/>
  <c r="BE140" i="47" s="1"/>
  <c r="BF84" i="1"/>
  <c r="BF87" i="1" s="1"/>
  <c r="BG78" i="47"/>
  <c r="BG77" i="47"/>
  <c r="BG128" i="47"/>
  <c r="BG112" i="47"/>
  <c r="BG85" i="1"/>
  <c r="BG49" i="33" s="1"/>
  <c r="BG51" i="59" s="1"/>
  <c r="BG276" i="51"/>
  <c r="BG288" i="51" s="1"/>
  <c r="BG290" i="51" s="1"/>
  <c r="BG61" i="1"/>
  <c r="DX49" i="57" s="1"/>
  <c r="DX61" i="57" s="1"/>
  <c r="BG77" i="49"/>
  <c r="BG112" i="49"/>
  <c r="BG78" i="49"/>
  <c r="BG128" i="49"/>
  <c r="BG128" i="48"/>
  <c r="BG78" i="48"/>
  <c r="BG77" i="48"/>
  <c r="BG112" i="48"/>
  <c r="BE129" i="45"/>
  <c r="BE131" i="45" s="1"/>
  <c r="BE140" i="45" s="1"/>
  <c r="BF132" i="45"/>
  <c r="BF133" i="45" s="1"/>
  <c r="BF134" i="45" s="1"/>
  <c r="BE79" i="45" s="1"/>
  <c r="BF148" i="45" s="1"/>
  <c r="BF130" i="45"/>
  <c r="BF211" i="51"/>
  <c r="BF227" i="51" s="1"/>
  <c r="BF90" i="45"/>
  <c r="BG128" i="44"/>
  <c r="BG77" i="44"/>
  <c r="BG78" i="44"/>
  <c r="BG112" i="44"/>
  <c r="BF134" i="33"/>
  <c r="BF76" i="59" s="1"/>
  <c r="BF62" i="56"/>
  <c r="BF135" i="33" s="1"/>
  <c r="BG128" i="43"/>
  <c r="BG78" i="43"/>
  <c r="BG112" i="43"/>
  <c r="BG77" i="43"/>
  <c r="BF208" i="51"/>
  <c r="BF224" i="51" s="1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87" i="42"/>
  <c r="BF88" i="42"/>
  <c r="BG128" i="41"/>
  <c r="BG77" i="41"/>
  <c r="BG78" i="41"/>
  <c r="BG112" i="41"/>
  <c r="BF132" i="48"/>
  <c r="BF133" i="48" s="1"/>
  <c r="BF134" i="48" s="1"/>
  <c r="BE79" i="48" s="1"/>
  <c r="BF148" i="48" s="1"/>
  <c r="BF130" i="48"/>
  <c r="BE129" i="48"/>
  <c r="BE131" i="48" s="1"/>
  <c r="BE140" i="48" s="1"/>
  <c r="BF214" i="51"/>
  <c r="BF230" i="51" s="1"/>
  <c r="BF90" i="48"/>
  <c r="BG112" i="45"/>
  <c r="BG128" i="45"/>
  <c r="BG78" i="45"/>
  <c r="BG77" i="45"/>
  <c r="BG77" i="46"/>
  <c r="BG78" i="46"/>
  <c r="BG112" i="46"/>
  <c r="BG128" i="46"/>
  <c r="BG112" i="42"/>
  <c r="BG78" i="42"/>
  <c r="BG77" i="42"/>
  <c r="BG128" i="42"/>
  <c r="BG77" i="32"/>
  <c r="BG128" i="32"/>
  <c r="BG112" i="32"/>
  <c r="BG78" i="32"/>
  <c r="BG112" i="40"/>
  <c r="BG77" i="40"/>
  <c r="BG78" i="40"/>
  <c r="BG128" i="40"/>
  <c r="BE129" i="40"/>
  <c r="BE131" i="40" s="1"/>
  <c r="BE140" i="40" s="1"/>
  <c r="BF90" i="40"/>
  <c r="BF132" i="40"/>
  <c r="BF133" i="40" s="1"/>
  <c r="BF134" i="40" s="1"/>
  <c r="BE79" i="40" s="1"/>
  <c r="BF148" i="40" s="1"/>
  <c r="BF209" i="51"/>
  <c r="BF225" i="51" s="1"/>
  <c r="BF130" i="40"/>
  <c r="BE129" i="46" l="1"/>
  <c r="BE131" i="46" s="1"/>
  <c r="BE140" i="46" s="1"/>
  <c r="BF88" i="1"/>
  <c r="BF132" i="1" s="1"/>
  <c r="BF133" i="1" s="1"/>
  <c r="BF134" i="1" s="1"/>
  <c r="BF90" i="41"/>
  <c r="BF93" i="41" s="1"/>
  <c r="BF94" i="41" s="1"/>
  <c r="BH40" i="62" s="1"/>
  <c r="BF206" i="51"/>
  <c r="BF222" i="51" s="1"/>
  <c r="BF132" i="41"/>
  <c r="BF133" i="41" s="1"/>
  <c r="BF134" i="41" s="1"/>
  <c r="BE79" i="41" s="1"/>
  <c r="BF148" i="41" s="1"/>
  <c r="BF130" i="41"/>
  <c r="BF210" i="51"/>
  <c r="BF226" i="51" s="1"/>
  <c r="BF90" i="44"/>
  <c r="BF93" i="44" s="1"/>
  <c r="BF94" i="44" s="1"/>
  <c r="BH44" i="62" s="1"/>
  <c r="BF132" i="44"/>
  <c r="BF133" i="44" s="1"/>
  <c r="BF134" i="44" s="1"/>
  <c r="BE79" i="44" s="1"/>
  <c r="BF148" i="44" s="1"/>
  <c r="BF130" i="44"/>
  <c r="BF205" i="51"/>
  <c r="BF221" i="51" s="1"/>
  <c r="BG292" i="51"/>
  <c r="BF132" i="32"/>
  <c r="BF133" i="32" s="1"/>
  <c r="BF134" i="32" s="1"/>
  <c r="BE79" i="32" s="1"/>
  <c r="BF148" i="32" s="1"/>
  <c r="BE129" i="49"/>
  <c r="BE131" i="49" s="1"/>
  <c r="BE140" i="49" s="1"/>
  <c r="BF130" i="32"/>
  <c r="BF90" i="32"/>
  <c r="BF93" i="32" s="1"/>
  <c r="BF94" i="32" s="1"/>
  <c r="BH39" i="62" s="1"/>
  <c r="BF132" i="49"/>
  <c r="BF133" i="49" s="1"/>
  <c r="BF134" i="49" s="1"/>
  <c r="BE79" i="49" s="1"/>
  <c r="BF148" i="49" s="1"/>
  <c r="BF130" i="49"/>
  <c r="BF90" i="49"/>
  <c r="BF91" i="49" s="1"/>
  <c r="BG296" i="51"/>
  <c r="BF212" i="51"/>
  <c r="BF228" i="51" s="1"/>
  <c r="BF132" i="46"/>
  <c r="BF133" i="46" s="1"/>
  <c r="BF134" i="46" s="1"/>
  <c r="BE79" i="46" s="1"/>
  <c r="BF148" i="46" s="1"/>
  <c r="BF130" i="47"/>
  <c r="BF90" i="46"/>
  <c r="BF93" i="46" s="1"/>
  <c r="BF94" i="46" s="1"/>
  <c r="BH46" i="62" s="1"/>
  <c r="BF213" i="51"/>
  <c r="BF229" i="51" s="1"/>
  <c r="BG300" i="51"/>
  <c r="BF90" i="47"/>
  <c r="BF93" i="47" s="1"/>
  <c r="BF94" i="47" s="1"/>
  <c r="BH47" i="62" s="1"/>
  <c r="BF132" i="47"/>
  <c r="BF133" i="47" s="1"/>
  <c r="BF134" i="47" s="1"/>
  <c r="BE79" i="47" s="1"/>
  <c r="BF148" i="47" s="1"/>
  <c r="BG298" i="51"/>
  <c r="BG299" i="51"/>
  <c r="BG295" i="51"/>
  <c r="BF48" i="33"/>
  <c r="BF52" i="33" s="1"/>
  <c r="BF53" i="59" s="1"/>
  <c r="BG294" i="51"/>
  <c r="BG293" i="51"/>
  <c r="BG297" i="51"/>
  <c r="BG301" i="51"/>
  <c r="BG291" i="51"/>
  <c r="BG119" i="40"/>
  <c r="BG114" i="40"/>
  <c r="BG103" i="40" s="1"/>
  <c r="BI13" i="62" s="1"/>
  <c r="BG114" i="42"/>
  <c r="BG103" i="42" s="1"/>
  <c r="BI11" i="62" s="1"/>
  <c r="BG119" i="42"/>
  <c r="BG119" i="46"/>
  <c r="BG114" i="46"/>
  <c r="BG103" i="46" s="1"/>
  <c r="BI16" i="62" s="1"/>
  <c r="BF91" i="48"/>
  <c r="BF93" i="48"/>
  <c r="BF94" i="48" s="1"/>
  <c r="BH48" i="62" s="1"/>
  <c r="BF93" i="43"/>
  <c r="BF94" i="43" s="1"/>
  <c r="BH42" i="62" s="1"/>
  <c r="BF91" i="43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 i="45"/>
  <c r="BF94" i="45" s="1"/>
  <c r="BH45" i="62" s="1"/>
  <c r="BG114" i="48"/>
  <c r="BG103" i="48" s="1"/>
  <c r="BI18" i="62" s="1"/>
  <c r="BG119" i="48"/>
  <c r="BG119" i="47"/>
  <c r="BG114" i="47"/>
  <c r="BG103" i="47" s="1"/>
  <c r="BI17" i="62" s="1"/>
  <c r="BF93" i="40"/>
  <c r="BF94" i="40" s="1"/>
  <c r="BH43" i="62" s="1"/>
  <c r="BF91" i="40"/>
  <c r="BG119" i="32"/>
  <c r="BG114" i="32"/>
  <c r="BG103" i="32" s="1"/>
  <c r="BI9" i="62" s="1"/>
  <c r="BG114" i="45"/>
  <c r="BG103" i="45" s="1"/>
  <c r="BI15" i="62" s="1"/>
  <c r="BG119" i="45"/>
  <c r="BG119" i="41"/>
  <c r="BG114" i="41"/>
  <c r="BG103" i="41" s="1"/>
  <c r="BI10" i="62" s="1"/>
  <c r="BF90" i="42"/>
  <c r="BF130" i="42"/>
  <c r="BE129" i="42"/>
  <c r="BE131" i="42" s="1"/>
  <c r="BE140" i="42" s="1"/>
  <c r="BF207" i="51"/>
  <c r="BF223" i="51" s="1"/>
  <c r="BF132" i="42"/>
  <c r="BF133" i="42" s="1"/>
  <c r="BF134" i="42" s="1"/>
  <c r="BE79" i="42" s="1"/>
  <c r="BF148" i="42" s="1"/>
  <c r="BG119" i="43"/>
  <c r="BG114" i="43"/>
  <c r="BG103" i="43" s="1"/>
  <c r="BI12" i="62" s="1"/>
  <c r="BG119" i="44"/>
  <c r="BG114" i="44"/>
  <c r="BG103" i="44" s="1"/>
  <c r="BI14" i="62" s="1"/>
  <c r="BG114" i="49"/>
  <c r="BG103" i="49" s="1"/>
  <c r="BI19" i="62" s="1"/>
  <c r="BG119" i="49"/>
  <c r="BG128" i="1"/>
  <c r="BG112" i="1"/>
  <c r="BG39" i="33"/>
  <c r="BI62" i="62" s="1"/>
  <c r="BG78" i="1"/>
  <c r="BG77" i="1"/>
  <c r="BF51" i="33"/>
  <c r="BF52" i="59" s="1"/>
  <c r="BF91" i="32" l="1"/>
  <c r="BF90" i="1"/>
  <c r="BF91" i="1" s="1"/>
  <c r="BF91" i="44"/>
  <c r="BF204" i="51"/>
  <c r="BF220" i="51" s="1"/>
  <c r="BE129" i="1"/>
  <c r="BE137" i="1" s="1"/>
  <c r="BF130" i="1"/>
  <c r="BF91" i="41"/>
  <c r="BF93" i="49"/>
  <c r="BF94" i="49" s="1"/>
  <c r="BH49" i="62" s="1"/>
  <c r="BF91" i="47"/>
  <c r="BF91" i="46"/>
  <c r="BF53" i="33"/>
  <c r="BF54" i="59" s="1"/>
  <c r="BG102" i="45"/>
  <c r="BG71" i="45" s="1"/>
  <c r="BG70" i="45" s="1"/>
  <c r="BG102" i="47"/>
  <c r="BG102" i="42"/>
  <c r="BG102" i="44"/>
  <c r="BG102" i="43"/>
  <c r="BG102" i="49"/>
  <c r="BG102" i="48"/>
  <c r="BG71" i="48" s="1"/>
  <c r="BG70" i="48" s="1"/>
  <c r="BG102" i="46"/>
  <c r="BG71" i="46" s="1"/>
  <c r="BG70" i="46" s="1"/>
  <c r="BG102" i="40"/>
  <c r="BG71" i="40" s="1"/>
  <c r="BG70" i="40" s="1"/>
  <c r="BF369" i="33"/>
  <c r="BF375" i="33" s="1"/>
  <c r="BF376" i="33" s="1"/>
  <c r="BF87" i="33"/>
  <c r="BG102" i="41"/>
  <c r="BG71" i="41" s="1"/>
  <c r="BG70" i="41" s="1"/>
  <c r="BG102" i="32"/>
  <c r="BG71" i="32" s="1"/>
  <c r="BG70" i="32" s="1"/>
  <c r="BG304" i="51"/>
  <c r="BG308" i="51" s="1"/>
  <c r="BF50" i="59"/>
  <c r="BG305" i="51"/>
  <c r="BG309" i="51" s="1"/>
  <c r="BF91" i="42"/>
  <c r="BF93" i="42"/>
  <c r="BF94" i="42" s="1"/>
  <c r="BH41" i="62" s="1"/>
  <c r="BG115" i="45"/>
  <c r="BG115" i="48"/>
  <c r="BG115" i="46"/>
  <c r="BG124" i="46"/>
  <c r="BG121" i="46"/>
  <c r="BG115" i="40"/>
  <c r="BG121" i="40"/>
  <c r="BG124" i="40"/>
  <c r="BG119" i="1"/>
  <c r="BG114" i="1"/>
  <c r="BG103" i="1" s="1"/>
  <c r="BI8" i="62" s="1"/>
  <c r="BG121" i="49"/>
  <c r="BG124" i="49"/>
  <c r="BG124" i="44"/>
  <c r="BG121" i="44"/>
  <c r="BG115" i="43"/>
  <c r="BG115" i="49"/>
  <c r="BG115" i="44"/>
  <c r="BG124" i="43"/>
  <c r="BG121" i="43"/>
  <c r="BG115" i="41"/>
  <c r="BG124" i="41"/>
  <c r="BG121" i="41"/>
  <c r="BG121" i="45"/>
  <c r="BG124" i="45"/>
  <c r="BG115" i="32"/>
  <c r="BG124" i="32"/>
  <c r="BG121" i="32"/>
  <c r="BG115" i="47"/>
  <c r="BG124" i="47"/>
  <c r="BG121" i="47"/>
  <c r="BE79" i="1"/>
  <c r="BF148" i="1" s="1"/>
  <c r="BF136" i="1"/>
  <c r="BG121" i="48"/>
  <c r="BG124" i="48"/>
  <c r="BG124" i="42"/>
  <c r="BG121" i="42"/>
  <c r="BG115" i="42"/>
  <c r="BF93" i="1" l="1"/>
  <c r="BF94" i="1" s="1"/>
  <c r="BH38" i="62" s="1"/>
  <c r="BH50" i="62" s="1"/>
  <c r="BE131" i="1"/>
  <c r="BE140" i="1" s="1"/>
  <c r="BG102" i="1"/>
  <c r="BG71" i="1" s="1"/>
  <c r="BG310" i="51"/>
  <c r="BG347" i="51" s="1"/>
  <c r="BG306" i="51"/>
  <c r="BG101" i="42"/>
  <c r="BG212" i="33" s="1"/>
  <c r="BG66" i="42"/>
  <c r="BG67" i="42" s="1"/>
  <c r="BG116" i="42"/>
  <c r="BG66" i="47"/>
  <c r="BG67" i="47" s="1"/>
  <c r="BG101" i="47"/>
  <c r="BG218" i="33" s="1"/>
  <c r="BG116" i="47"/>
  <c r="BG86" i="32"/>
  <c r="BG156" i="33"/>
  <c r="BG240" i="33" s="1"/>
  <c r="BG86" i="41"/>
  <c r="BG157" i="33"/>
  <c r="BG241" i="33" s="1"/>
  <c r="BG66" i="44"/>
  <c r="BG67" i="44" s="1"/>
  <c r="BG101" i="44"/>
  <c r="BG215" i="33" s="1"/>
  <c r="BG116" i="44"/>
  <c r="BG101" i="49"/>
  <c r="BG220" i="33" s="1"/>
  <c r="BG66" i="49"/>
  <c r="BG67" i="49" s="1"/>
  <c r="BG116" i="49"/>
  <c r="BG66" i="43"/>
  <c r="BG67" i="43" s="1"/>
  <c r="BG101" i="43"/>
  <c r="BG213" i="33" s="1"/>
  <c r="BG116" i="43"/>
  <c r="BG115" i="1"/>
  <c r="BG124" i="1"/>
  <c r="BG155" i="33" s="1"/>
  <c r="BG121" i="1"/>
  <c r="BG124" i="33" s="1"/>
  <c r="BG101" i="33" s="1"/>
  <c r="BG66" i="40"/>
  <c r="BG67" i="40" s="1"/>
  <c r="BG101" i="40"/>
  <c r="BG214" i="33" s="1"/>
  <c r="BG116" i="40"/>
  <c r="BG86" i="46"/>
  <c r="BG163" i="33"/>
  <c r="BG247" i="33" s="1"/>
  <c r="BG71" i="44"/>
  <c r="BG70" i="44" s="1"/>
  <c r="BG71" i="49"/>
  <c r="BG70" i="49" s="1"/>
  <c r="BG86" i="42"/>
  <c r="BG158" i="33"/>
  <c r="BG242" i="33" s="1"/>
  <c r="BG165" i="33"/>
  <c r="BG249" i="33" s="1"/>
  <c r="BG86" i="48"/>
  <c r="BG86" i="47"/>
  <c r="BG164" i="33"/>
  <c r="BG248" i="33" s="1"/>
  <c r="BG101" i="32"/>
  <c r="BG210" i="33" s="1"/>
  <c r="BG66" i="32"/>
  <c r="BG67" i="32" s="1"/>
  <c r="BG116" i="32"/>
  <c r="BG162" i="33"/>
  <c r="BG246" i="33" s="1"/>
  <c r="BG86" i="45"/>
  <c r="BG101" i="41"/>
  <c r="BG211" i="33" s="1"/>
  <c r="BG66" i="41"/>
  <c r="BG67" i="41" s="1"/>
  <c r="BG116" i="41"/>
  <c r="BG86" i="43"/>
  <c r="BG159" i="33"/>
  <c r="BG243" i="33" s="1"/>
  <c r="BG161" i="33"/>
  <c r="BG245" i="33" s="1"/>
  <c r="BG86" i="44"/>
  <c r="BG86" i="49"/>
  <c r="BG166" i="33"/>
  <c r="BG250" i="33" s="1"/>
  <c r="BG160" i="33"/>
  <c r="BG244" i="33" s="1"/>
  <c r="BG86" i="40"/>
  <c r="BG101" i="46"/>
  <c r="BG217" i="33" s="1"/>
  <c r="BG66" i="46"/>
  <c r="BG67" i="46" s="1"/>
  <c r="BG116" i="46"/>
  <c r="BG101" i="48"/>
  <c r="BG219" i="33" s="1"/>
  <c r="BG66" i="48"/>
  <c r="BG67" i="48" s="1"/>
  <c r="BG116" i="48"/>
  <c r="BG101" i="45"/>
  <c r="BG216" i="33" s="1"/>
  <c r="BG66" i="45"/>
  <c r="BG67" i="45" s="1"/>
  <c r="BG116" i="45"/>
  <c r="BG71" i="42"/>
  <c r="BG70" i="42" s="1"/>
  <c r="BG71" i="47"/>
  <c r="BG70" i="47" s="1"/>
  <c r="BG71" i="43"/>
  <c r="BG70" i="43" s="1"/>
  <c r="BG226" i="33" l="1"/>
  <c r="BG353" i="51"/>
  <c r="BG350" i="51"/>
  <c r="BG348" i="51"/>
  <c r="BG344" i="51"/>
  <c r="BG349" i="51"/>
  <c r="BG351" i="51"/>
  <c r="BG352" i="51"/>
  <c r="BG354" i="51"/>
  <c r="BG345" i="51"/>
  <c r="BG355" i="51"/>
  <c r="BG346" i="51"/>
  <c r="BG234" i="33"/>
  <c r="BG231" i="33"/>
  <c r="BG232" i="33"/>
  <c r="BG225" i="33"/>
  <c r="BG70" i="1"/>
  <c r="BG5" i="59" s="1"/>
  <c r="BG56" i="33"/>
  <c r="BG66" i="1"/>
  <c r="BG67" i="1" s="1"/>
  <c r="BG45" i="33" s="1"/>
  <c r="BG101" i="1"/>
  <c r="BG209" i="33" s="1"/>
  <c r="BG116" i="1"/>
  <c r="BG233" i="33"/>
  <c r="BG227" i="33"/>
  <c r="BG86" i="1"/>
  <c r="BG229" i="33"/>
  <c r="BG228" i="33"/>
  <c r="BG235" i="33"/>
  <c r="BG230" i="33"/>
  <c r="BG167" i="33" l="1"/>
  <c r="BG184" i="33"/>
  <c r="BG113" i="33" s="1"/>
  <c r="BG119" i="33" s="1"/>
  <c r="BG239" i="33"/>
  <c r="BG251" i="33" s="1"/>
  <c r="BG48" i="59"/>
  <c r="BG55" i="33"/>
  <c r="BG55" i="59"/>
  <c r="BH59" i="33"/>
  <c r="BG57" i="33"/>
  <c r="BG57" i="59" s="1"/>
  <c r="BG56" i="59"/>
  <c r="BG64" i="33"/>
  <c r="BG224" i="33"/>
  <c r="BG236" i="33" s="1"/>
  <c r="BG61" i="59" l="1"/>
  <c r="BG65" i="33"/>
  <c r="BH84" i="33" s="1"/>
  <c r="BH60" i="33"/>
  <c r="BI61" i="33"/>
  <c r="BG71" i="33"/>
  <c r="BG186" i="33"/>
  <c r="BG185" i="33"/>
  <c r="BG114" i="33" s="1"/>
  <c r="BJ62" i="33" l="1"/>
  <c r="BI59" i="59"/>
  <c r="BG63" i="59"/>
  <c r="BG70" i="33"/>
  <c r="BI56" i="62" s="1"/>
  <c r="BH58" i="59"/>
  <c r="BH4" i="56"/>
  <c r="BH9" i="55"/>
  <c r="BH91" i="33"/>
  <c r="BH107" i="48" l="1"/>
  <c r="BH106" i="48" s="1"/>
  <c r="BH109" i="48" s="1"/>
  <c r="BH107" i="46"/>
  <c r="BH106" i="46" s="1"/>
  <c r="BH109" i="46" s="1"/>
  <c r="BH107" i="43"/>
  <c r="BH106" i="43" s="1"/>
  <c r="BH109" i="43" s="1"/>
  <c r="BH107" i="41"/>
  <c r="BH106" i="41" s="1"/>
  <c r="BH109" i="41" s="1"/>
  <c r="BH107" i="47"/>
  <c r="BH106" i="47" s="1"/>
  <c r="BH109" i="47" s="1"/>
  <c r="BH107" i="49"/>
  <c r="BH106" i="49" s="1"/>
  <c r="BH109" i="49" s="1"/>
  <c r="BH107" i="32"/>
  <c r="BH106" i="32" s="1"/>
  <c r="BH109" i="32" s="1"/>
  <c r="BH8" i="55"/>
  <c r="BH107" i="45"/>
  <c r="BH106" i="45" s="1"/>
  <c r="BH109" i="45" s="1"/>
  <c r="BH107" i="42"/>
  <c r="BH106" i="42" s="1"/>
  <c r="BH109" i="42" s="1"/>
  <c r="BH107" i="1"/>
  <c r="BH107" i="40"/>
  <c r="BH106" i="40" s="1"/>
  <c r="BH109" i="40" s="1"/>
  <c r="BH107" i="44"/>
  <c r="BH106" i="44" s="1"/>
  <c r="BH109" i="44" s="1"/>
  <c r="BG81" i="41"/>
  <c r="BG62" i="41" s="1"/>
  <c r="BG63" i="41" s="1"/>
  <c r="BI69" i="62" s="1"/>
  <c r="BG81" i="47"/>
  <c r="BG62" i="47" s="1"/>
  <c r="BG63" i="47" s="1"/>
  <c r="BI76" i="62" s="1"/>
  <c r="BG81" i="45"/>
  <c r="BG62" i="45" s="1"/>
  <c r="BG63" i="45" s="1"/>
  <c r="BI74" i="62" s="1"/>
  <c r="BG81" i="40"/>
  <c r="BG62" i="40" s="1"/>
  <c r="BG63" i="40" s="1"/>
  <c r="BI72" i="62" s="1"/>
  <c r="BG62" i="59"/>
  <c r="BG81" i="1"/>
  <c r="BG62" i="1" s="1"/>
  <c r="BG63" i="1" s="1"/>
  <c r="BI67" i="62" s="1"/>
  <c r="BG81" i="32"/>
  <c r="BG62" i="32" s="1"/>
  <c r="BG63" i="32" s="1"/>
  <c r="BI68" i="62" s="1"/>
  <c r="BG3" i="56"/>
  <c r="BG81" i="43"/>
  <c r="BG62" i="43" s="1"/>
  <c r="BG63" i="43" s="1"/>
  <c r="BI71" i="62" s="1"/>
  <c r="BG81" i="49"/>
  <c r="BG62" i="49" s="1"/>
  <c r="BG63" i="49" s="1"/>
  <c r="BI78" i="62" s="1"/>
  <c r="BG81" i="46"/>
  <c r="BG62" i="46" s="1"/>
  <c r="BG63" i="46" s="1"/>
  <c r="BI75" i="62" s="1"/>
  <c r="BG81" i="42"/>
  <c r="BG62" i="42" s="1"/>
  <c r="BG63" i="42" s="1"/>
  <c r="BI70" i="62" s="1"/>
  <c r="BG81" i="44"/>
  <c r="BG62" i="44" s="1"/>
  <c r="BG63" i="44" s="1"/>
  <c r="BI73" i="62" s="1"/>
  <c r="BG81" i="48"/>
  <c r="BG62" i="48" s="1"/>
  <c r="BG63" i="48" s="1"/>
  <c r="BI77" i="62" s="1"/>
  <c r="BH72" i="33"/>
  <c r="BI79" i="62" l="1"/>
  <c r="BG155" i="48"/>
  <c r="BG64" i="48"/>
  <c r="BG65" i="48" s="1"/>
  <c r="BG68" i="48" s="1"/>
  <c r="BG155" i="42"/>
  <c r="BG64" i="42"/>
  <c r="BG65" i="42" s="1"/>
  <c r="BG68" i="42" s="1"/>
  <c r="BG64" i="49"/>
  <c r="BG65" i="49" s="1"/>
  <c r="BG68" i="49" s="1"/>
  <c r="BG155" i="49"/>
  <c r="BG55" i="56"/>
  <c r="BG56" i="56" s="1"/>
  <c r="BG52" i="56" s="1"/>
  <c r="BG47" i="56"/>
  <c r="BG37" i="56"/>
  <c r="BG38" i="56" s="1"/>
  <c r="BG42" i="56"/>
  <c r="BG43" i="56" s="1"/>
  <c r="BH41" i="56" s="1"/>
  <c r="BG64" i="1"/>
  <c r="BG65" i="1" s="1"/>
  <c r="BG155" i="1"/>
  <c r="BG155" i="40"/>
  <c r="BG64" i="40"/>
  <c r="BG65" i="40" s="1"/>
  <c r="BG68" i="40" s="1"/>
  <c r="BG155" i="47"/>
  <c r="BG64" i="47"/>
  <c r="BG65" i="47" s="1"/>
  <c r="BG68" i="47" s="1"/>
  <c r="BH106" i="1"/>
  <c r="BH97" i="33"/>
  <c r="BH64" i="59"/>
  <c r="BG155" i="44"/>
  <c r="BG64" i="44"/>
  <c r="BG65" i="44" s="1"/>
  <c r="BG68" i="44" s="1"/>
  <c r="BG64" i="46"/>
  <c r="BG65" i="46" s="1"/>
  <c r="BG68" i="46" s="1"/>
  <c r="BG155" i="46"/>
  <c r="BG155" i="43"/>
  <c r="BG64" i="43"/>
  <c r="BG65" i="43" s="1"/>
  <c r="BG68" i="43" s="1"/>
  <c r="BG155" i="32"/>
  <c r="BG64" i="32"/>
  <c r="BG65" i="32" s="1"/>
  <c r="BG68" i="32" s="1"/>
  <c r="BG64" i="45"/>
  <c r="BG65" i="45" s="1"/>
  <c r="BG68" i="45" s="1"/>
  <c r="BG155" i="45"/>
  <c r="BG64" i="41"/>
  <c r="BG65" i="41" s="1"/>
  <c r="BG68" i="41" s="1"/>
  <c r="BG155" i="41"/>
  <c r="BH83" i="33"/>
  <c r="BH90" i="33"/>
  <c r="BG73" i="41" l="1"/>
  <c r="BH74" i="41" s="1"/>
  <c r="BG139" i="41"/>
  <c r="BG73" i="45"/>
  <c r="BH74" i="45" s="1"/>
  <c r="BG139" i="45"/>
  <c r="BG73" i="46"/>
  <c r="BH74" i="46" s="1"/>
  <c r="BG139" i="46"/>
  <c r="BH96" i="33"/>
  <c r="BH104" i="33" s="1"/>
  <c r="BH109" i="1"/>
  <c r="BG68" i="1"/>
  <c r="BG43" i="33"/>
  <c r="BG59" i="56"/>
  <c r="BG60" i="56"/>
  <c r="BG133" i="33" s="1"/>
  <c r="BG139" i="49"/>
  <c r="BG73" i="49"/>
  <c r="BH74" i="49" s="1"/>
  <c r="BG73" i="32"/>
  <c r="BH74" i="32" s="1"/>
  <c r="BG139" i="32"/>
  <c r="BG139" i="43"/>
  <c r="BG73" i="43"/>
  <c r="BH74" i="43" s="1"/>
  <c r="BG139" i="44"/>
  <c r="BG73" i="44"/>
  <c r="BH74" i="44" s="1"/>
  <c r="BG139" i="47"/>
  <c r="BG73" i="47"/>
  <c r="BH74" i="47" s="1"/>
  <c r="BG139" i="40"/>
  <c r="BG73" i="40"/>
  <c r="BH74" i="40" s="1"/>
  <c r="BH46" i="56"/>
  <c r="BG49" i="56"/>
  <c r="BG73" i="42"/>
  <c r="BH74" i="42" s="1"/>
  <c r="BG139" i="42"/>
  <c r="BG73" i="48"/>
  <c r="BH74" i="48" s="1"/>
  <c r="BG139" i="48"/>
  <c r="BG84" i="45" l="1"/>
  <c r="BG87" i="45" s="1"/>
  <c r="BG84" i="41"/>
  <c r="BG88" i="41" s="1"/>
  <c r="BG84" i="46"/>
  <c r="BG87" i="46" s="1"/>
  <c r="BG84" i="32"/>
  <c r="BG88" i="32" s="1"/>
  <c r="BG84" i="42"/>
  <c r="BG88" i="42" s="1"/>
  <c r="BG84" i="48"/>
  <c r="BG88" i="48" s="1"/>
  <c r="BG84" i="40"/>
  <c r="BG87" i="40" s="1"/>
  <c r="BG84" i="44"/>
  <c r="BG87" i="44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 i="32"/>
  <c r="DY50" i="57" s="1"/>
  <c r="BH85" i="49"/>
  <c r="BH287" i="51"/>
  <c r="BH61" i="49"/>
  <c r="DY60" i="57" s="1"/>
  <c r="BG38" i="33"/>
  <c r="BG40" i="33"/>
  <c r="BG42" i="33"/>
  <c r="BG44" i="33"/>
  <c r="BH284" i="51"/>
  <c r="BH85" i="46"/>
  <c r="BH61" i="46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 i="44"/>
  <c r="DY55" i="57" s="1"/>
  <c r="BG132" i="33"/>
  <c r="BG75" i="59" s="1"/>
  <c r="BG61" i="56"/>
  <c r="BG46" i="33"/>
  <c r="BG49" i="59" s="1"/>
  <c r="BG139" i="1"/>
  <c r="BG73" i="1"/>
  <c r="BH74" i="1" s="1"/>
  <c r="BH61" i="45"/>
  <c r="DY56" i="57" s="1"/>
  <c r="BH85" i="45"/>
  <c r="BH283" i="51"/>
  <c r="BG84" i="47"/>
  <c r="BG84" i="43"/>
  <c r="BG84" i="49"/>
  <c r="BG47" i="59" l="1"/>
  <c r="BI53" i="62"/>
  <c r="BG87" i="41"/>
  <c r="BG88" i="45"/>
  <c r="BG90" i="45" s="1"/>
  <c r="BG87" i="32"/>
  <c r="BG88" i="46"/>
  <c r="BG90" i="46" s="1"/>
  <c r="BG88" i="40"/>
  <c r="BG90" i="40" s="1"/>
  <c r="BG87" i="42"/>
  <c r="BG88" i="44"/>
  <c r="BG132" i="44" s="1"/>
  <c r="BG133" i="44" s="1"/>
  <c r="BG134" i="44" s="1"/>
  <c r="BF79" i="44" s="1"/>
  <c r="BG148" i="44" s="1"/>
  <c r="BG87" i="48"/>
  <c r="BG88" i="43"/>
  <c r="BG87" i="43"/>
  <c r="BH128" i="48"/>
  <c r="BH78" i="48"/>
  <c r="BH112" i="48"/>
  <c r="BH77" i="48"/>
  <c r="BG214" i="51"/>
  <c r="BG230" i="51" s="1"/>
  <c r="BG90" i="48"/>
  <c r="BF129" i="48"/>
  <c r="BF131" i="48" s="1"/>
  <c r="BF140" i="48" s="1"/>
  <c r="BG130" i="48"/>
  <c r="BG132" i="48"/>
  <c r="BG133" i="48" s="1"/>
  <c r="BG134" i="48" s="1"/>
  <c r="BF79" i="48" s="1"/>
  <c r="BG148" i="48" s="1"/>
  <c r="BH85" i="1"/>
  <c r="BH49" i="33" s="1"/>
  <c r="BH51" i="59" s="1"/>
  <c r="BH61" i="1"/>
  <c r="DY49" i="57" s="1"/>
  <c r="DY61" i="57" s="1"/>
  <c r="BH276" i="51"/>
  <c r="BH288" i="51" s="1"/>
  <c r="BH290" i="51" s="1"/>
  <c r="BF129" i="42"/>
  <c r="BF131" i="42" s="1"/>
  <c r="BF140" i="42" s="1"/>
  <c r="BG132" i="42"/>
  <c r="BG133" i="42" s="1"/>
  <c r="BG134" i="42" s="1"/>
  <c r="BF79" i="42" s="1"/>
  <c r="BG148" i="42" s="1"/>
  <c r="BG90" i="42"/>
  <c r="BG207" i="51"/>
  <c r="BG223" i="51" s="1"/>
  <c r="BG130" i="42"/>
  <c r="BH128" i="32"/>
  <c r="BH78" i="32"/>
  <c r="BH77" i="32"/>
  <c r="BH112" i="32"/>
  <c r="BF129" i="32"/>
  <c r="BF131" i="32" s="1"/>
  <c r="BF140" i="32" s="1"/>
  <c r="BG90" i="32"/>
  <c r="BG130" i="32"/>
  <c r="BG132" i="32"/>
  <c r="BG133" i="32" s="1"/>
  <c r="BG134" i="32" s="1"/>
  <c r="BF79" i="32" s="1"/>
  <c r="BG148" i="32" s="1"/>
  <c r="BG205" i="51"/>
  <c r="BG221" i="51" s="1"/>
  <c r="BH78" i="43"/>
  <c r="BH77" i="43"/>
  <c r="BH128" i="43"/>
  <c r="BH112" i="43"/>
  <c r="BH128" i="47"/>
  <c r="BH77" i="47"/>
  <c r="BH112" i="47"/>
  <c r="BH78" i="47"/>
  <c r="BG88" i="49"/>
  <c r="BG87" i="49"/>
  <c r="BG88" i="47"/>
  <c r="BG87" i="47"/>
  <c r="BH128" i="45"/>
  <c r="BH112" i="45"/>
  <c r="BH77" i="45"/>
  <c r="BH78" i="45"/>
  <c r="BG134" i="33"/>
  <c r="BG76" i="59" s="1"/>
  <c r="BG62" i="56"/>
  <c r="BG135" i="33" s="1"/>
  <c r="BH77" i="44"/>
  <c r="BH112" i="44"/>
  <c r="BH128" i="44"/>
  <c r="BH78" i="44"/>
  <c r="BH77" i="40"/>
  <c r="BH78" i="40"/>
  <c r="BH128" i="40"/>
  <c r="BH112" i="40"/>
  <c r="BH78" i="42"/>
  <c r="BH128" i="42"/>
  <c r="BH112" i="42"/>
  <c r="BH77" i="42"/>
  <c r="BH77" i="41"/>
  <c r="BH112" i="41"/>
  <c r="BH128" i="41"/>
  <c r="BH78" i="41"/>
  <c r="BG130" i="41"/>
  <c r="BG132" i="41"/>
  <c r="BG133" i="41" s="1"/>
  <c r="BG134" i="41" s="1"/>
  <c r="BF79" i="41" s="1"/>
  <c r="BG148" i="41" s="1"/>
  <c r="BF129" i="41"/>
  <c r="BF131" i="41" s="1"/>
  <c r="BF140" i="41" s="1"/>
  <c r="BG90" i="41"/>
  <c r="BG206" i="51"/>
  <c r="BG222" i="51" s="1"/>
  <c r="BH78" i="46"/>
  <c r="BH77" i="46"/>
  <c r="BH112" i="46"/>
  <c r="BH128" i="46"/>
  <c r="BH78" i="49"/>
  <c r="BH128" i="49"/>
  <c r="BH77" i="49"/>
  <c r="BH112" i="49"/>
  <c r="BG84" i="1"/>
  <c r="BG211" i="51" l="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F129" i="44"/>
  <c r="BF131" i="44" s="1"/>
  <c r="BF140" i="44" s="1"/>
  <c r="BG132" i="46"/>
  <c r="BG133" i="46" s="1"/>
  <c r="BG134" i="46" s="1"/>
  <c r="BF79" i="46" s="1"/>
  <c r="BG148" i="46" s="1"/>
  <c r="BF129" i="46"/>
  <c r="BF131" i="46" s="1"/>
  <c r="BF140" i="46" s="1"/>
  <c r="BG132" i="40"/>
  <c r="BG133" i="40" s="1"/>
  <c r="BG134" i="40" s="1"/>
  <c r="BF79" i="40" s="1"/>
  <c r="BG148" i="40" s="1"/>
  <c r="BH298" i="51"/>
  <c r="BH295" i="51"/>
  <c r="BG130" i="40"/>
  <c r="BG130" i="46"/>
  <c r="BG212" i="51"/>
  <c r="BG228" i="51" s="1"/>
  <c r="BG209" i="51"/>
  <c r="BG225" i="51" s="1"/>
  <c r="BF129" i="40"/>
  <c r="BF131" i="40" s="1"/>
  <c r="BF140" i="40" s="1"/>
  <c r="BH299" i="51"/>
  <c r="BH296" i="51"/>
  <c r="BH297" i="51"/>
  <c r="BG130" i="44"/>
  <c r="BG210" i="51"/>
  <c r="BG226" i="51" s="1"/>
  <c r="BG90" i="44"/>
  <c r="BG91" i="44" s="1"/>
  <c r="BH300" i="51"/>
  <c r="BH294" i="51"/>
  <c r="BH292" i="51"/>
  <c r="BH301" i="51"/>
  <c r="BH291" i="51"/>
  <c r="BH293" i="51"/>
  <c r="BG48" i="33"/>
  <c r="BG87" i="1"/>
  <c r="BG51" i="33" s="1"/>
  <c r="BG52" i="59" s="1"/>
  <c r="BG88" i="1"/>
  <c r="BH119" i="49"/>
  <c r="BH114" i="49"/>
  <c r="BH103" i="49" s="1"/>
  <c r="BJ19" i="62" s="1"/>
  <c r="BH119" i="46"/>
  <c r="BH114" i="46"/>
  <c r="BH103" i="46" s="1"/>
  <c r="BJ16" i="62" s="1"/>
  <c r="BG91" i="41"/>
  <c r="BG93" i="41"/>
  <c r="BG94" i="41" s="1"/>
  <c r="BI40" i="62" s="1"/>
  <c r="BH114" i="42"/>
  <c r="BH103" i="42" s="1"/>
  <c r="BJ11" i="62" s="1"/>
  <c r="BH119" i="42"/>
  <c r="BH119" i="40"/>
  <c r="BH114" i="40"/>
  <c r="BH103" i="40" s="1"/>
  <c r="BJ13" i="62" s="1"/>
  <c r="BH114" i="44"/>
  <c r="BH103" i="44" s="1"/>
  <c r="BJ14" i="62" s="1"/>
  <c r="BH119" i="44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i="45" s="1"/>
  <c r="BI45" i="62" s="1"/>
  <c r="BG91" i="45"/>
  <c r="BH114" i="45"/>
  <c r="BH103" i="45" s="1"/>
  <c r="BJ15" i="62" s="1"/>
  <c r="BH119" i="45"/>
  <c r="BG130" i="47"/>
  <c r="BG90" i="47"/>
  <c r="BF129" i="47"/>
  <c r="BF131" i="47" s="1"/>
  <c r="BF140" i="47" s="1"/>
  <c r="BG213" i="51"/>
  <c r="BG229" i="51" s="1"/>
  <c r="BG132" i="47"/>
  <c r="BG133" i="47" s="1"/>
  <c r="BG134" i="47" s="1"/>
  <c r="BF79" i="47" s="1"/>
  <c r="BG148" i="47" s="1"/>
  <c r="BH114" i="43"/>
  <c r="BH103" i="43" s="1"/>
  <c r="BJ12" i="62" s="1"/>
  <c r="BH119" i="43"/>
  <c r="BG91" i="46"/>
  <c r="BG93" i="46"/>
  <c r="BG94" i="46" s="1"/>
  <c r="BI46" i="62" s="1"/>
  <c r="BG93" i="48"/>
  <c r="BG94" i="48" s="1"/>
  <c r="BI48" i="62" s="1"/>
  <c r="BG91" i="48"/>
  <c r="BH119" i="48"/>
  <c r="BH114" i="48"/>
  <c r="BH103" i="48" s="1"/>
  <c r="BJ18" i="62" s="1"/>
  <c r="BG132" i="43"/>
  <c r="BG133" i="43" s="1"/>
  <c r="BG134" i="43" s="1"/>
  <c r="BF79" i="43" s="1"/>
  <c r="BG148" i="43" s="1"/>
  <c r="BG130" i="43"/>
  <c r="BG208" i="51"/>
  <c r="BG224" i="51" s="1"/>
  <c r="BG90" i="43"/>
  <c r="BF129" i="43"/>
  <c r="BF131" i="43" s="1"/>
  <c r="BF140" i="43" s="1"/>
  <c r="BH114" i="41"/>
  <c r="BH103" i="41" s="1"/>
  <c r="BJ10" i="62" s="1"/>
  <c r="BH119" i="41"/>
  <c r="BF129" i="49"/>
  <c r="BF131" i="49" s="1"/>
  <c r="BF140" i="49" s="1"/>
  <c r="BG215" i="51"/>
  <c r="BG231" i="51" s="1"/>
  <c r="BG132" i="49"/>
  <c r="BG133" i="49" s="1"/>
  <c r="BG134" i="49" s="1"/>
  <c r="BF79" i="49" s="1"/>
  <c r="BG148" i="49" s="1"/>
  <c r="BG90" i="49"/>
  <c r="BG130" i="49"/>
  <c r="BH119" i="47"/>
  <c r="BH114" i="47"/>
  <c r="BH103" i="47" s="1"/>
  <c r="BJ17" i="62" s="1"/>
  <c r="BG91" i="32"/>
  <c r="BG93" i="32"/>
  <c r="BG94" i="32" s="1"/>
  <c r="BI39" i="62" s="1"/>
  <c r="BH119" i="32"/>
  <c r="BH114" i="32"/>
  <c r="BH103" i="32" s="1"/>
  <c r="BJ9" i="62" s="1"/>
  <c r="BG93" i="42"/>
  <c r="BG94" i="42" s="1"/>
  <c r="BI41" i="62" s="1"/>
  <c r="BG91" i="42"/>
  <c r="BH39" i="33"/>
  <c r="BJ62" i="62" s="1"/>
  <c r="BH77" i="1"/>
  <c r="BH78" i="1"/>
  <c r="BH128" i="1"/>
  <c r="BH112" i="1"/>
  <c r="BG93" i="40"/>
  <c r="BG94" i="40" s="1"/>
  <c r="BI43" i="62" s="1"/>
  <c r="BG91" i="40"/>
  <c r="BG93" i="44" l="1"/>
  <c r="BG94" i="44" s="1"/>
  <c r="BI44" i="62" s="1"/>
  <c r="BH102" i="43"/>
  <c r="BH102" i="44"/>
  <c r="BH102" i="42"/>
  <c r="BH71" i="42" s="1"/>
  <c r="BH70" i="42" s="1"/>
  <c r="BH304" i="51"/>
  <c r="BH308" i="51" s="1"/>
  <c r="BH102" i="47"/>
  <c r="BH71" i="47" s="1"/>
  <c r="BH70" i="47" s="1"/>
  <c r="BH102" i="48"/>
  <c r="BH71" i="48" s="1"/>
  <c r="BH70" i="48" s="1"/>
  <c r="BH102" i="45"/>
  <c r="BH102" i="40"/>
  <c r="BH71" i="40" s="1"/>
  <c r="BH70" i="40" s="1"/>
  <c r="BH102" i="46"/>
  <c r="BH102" i="49"/>
  <c r="BH71" i="49" s="1"/>
  <c r="BH70" i="49" s="1"/>
  <c r="BH305" i="51"/>
  <c r="BH309" i="51" s="1"/>
  <c r="BH102" i="32"/>
  <c r="BH102" i="41"/>
  <c r="BH71" i="41" s="1"/>
  <c r="BH70" i="41" s="1"/>
  <c r="BH124" i="32"/>
  <c r="BH121" i="32"/>
  <c r="BH121" i="47"/>
  <c r="BH124" i="47"/>
  <c r="BG91" i="49"/>
  <c r="BG93" i="49"/>
  <c r="BG94" i="49" s="1"/>
  <c r="BI49" i="62" s="1"/>
  <c r="BH115" i="41"/>
  <c r="BG93" i="43"/>
  <c r="BG94" i="43" s="1"/>
  <c r="BI42" i="62" s="1"/>
  <c r="BG91" i="43"/>
  <c r="BH115" i="48"/>
  <c r="BH124" i="48"/>
  <c r="BH121" i="48"/>
  <c r="BH124" i="43"/>
  <c r="BH121" i="43"/>
  <c r="BH124" i="45"/>
  <c r="BH121" i="45"/>
  <c r="BH121" i="44"/>
  <c r="BH124" i="44"/>
  <c r="BH115" i="40"/>
  <c r="BH121" i="40"/>
  <c r="BH124" i="40"/>
  <c r="BH121" i="46"/>
  <c r="BH124" i="46"/>
  <c r="BF129" i="1"/>
  <c r="BG130" i="1"/>
  <c r="BG204" i="51"/>
  <c r="BG220" i="51" s="1"/>
  <c r="BG132" i="1"/>
  <c r="BG133" i="1" s="1"/>
  <c r="BG134" i="1" s="1"/>
  <c r="BG90" i="1"/>
  <c r="BG50" i="59"/>
  <c r="BG52" i="33"/>
  <c r="BG53" i="59" s="1"/>
  <c r="BG87" i="33"/>
  <c r="BG53" i="33"/>
  <c r="BG54" i="59" s="1"/>
  <c r="BG369" i="33"/>
  <c r="BG375" i="33" s="1"/>
  <c r="BG376" i="33" s="1"/>
  <c r="BH114" i="1"/>
  <c r="BH103" i="1" s="1"/>
  <c r="BJ8" i="62" s="1"/>
  <c r="BH119" i="1"/>
  <c r="BH115" i="32"/>
  <c r="BH115" i="47"/>
  <c r="BH121" i="41"/>
  <c r="BH124" i="41"/>
  <c r="BH115" i="43"/>
  <c r="BG93" i="47"/>
  <c r="BG94" i="47" s="1"/>
  <c r="BI47" i="62" s="1"/>
  <c r="BG91" i="47"/>
  <c r="BH115" i="45"/>
  <c r="BH115" i="44"/>
  <c r="BH121" i="42"/>
  <c r="BH124" i="42"/>
  <c r="BH115" i="42"/>
  <c r="BH115" i="46"/>
  <c r="BH115" i="49"/>
  <c r="BH124" i="49"/>
  <c r="BH121" i="49"/>
  <c r="BH310" i="51" l="1"/>
  <c r="BH348" i="51" s="1"/>
  <c r="BH306" i="51"/>
  <c r="BH102" i="1"/>
  <c r="BH166" i="33"/>
  <c r="BH250" i="33" s="1"/>
  <c r="BH86" i="49"/>
  <c r="BH101" i="44"/>
  <c r="BH215" i="33" s="1"/>
  <c r="BH66" i="44"/>
  <c r="BH67" i="44" s="1"/>
  <c r="BH116" i="44"/>
  <c r="BH101" i="45"/>
  <c r="BH216" i="33" s="1"/>
  <c r="BH66" i="45"/>
  <c r="BH67" i="45" s="1"/>
  <c r="BH116" i="45"/>
  <c r="BH66" i="43"/>
  <c r="BH67" i="43" s="1"/>
  <c r="BH101" i="43"/>
  <c r="BH213" i="33" s="1"/>
  <c r="BH116" i="43"/>
  <c r="BH86" i="41"/>
  <c r="BH157" i="33"/>
  <c r="BH241" i="33" s="1"/>
  <c r="BH121" i="1"/>
  <c r="BH124" i="33" s="1"/>
  <c r="BH101" i="33" s="1"/>
  <c r="BH124" i="1"/>
  <c r="BH155" i="33" s="1"/>
  <c r="BG93" i="1"/>
  <c r="BG94" i="1" s="1"/>
  <c r="BI38" i="62" s="1"/>
  <c r="BI50" i="62" s="1"/>
  <c r="BG91" i="1"/>
  <c r="BF131" i="1"/>
  <c r="BF140" i="1" s="1"/>
  <c r="BF137" i="1"/>
  <c r="BH163" i="33"/>
  <c r="BH247" i="33" s="1"/>
  <c r="BH86" i="46"/>
  <c r="BH86" i="45"/>
  <c r="BH162" i="33"/>
  <c r="BH246" i="33" s="1"/>
  <c r="BH86" i="48"/>
  <c r="BH165" i="33"/>
  <c r="BH249" i="33" s="1"/>
  <c r="BH86" i="32"/>
  <c r="BH156" i="33"/>
  <c r="BH240" i="33" s="1"/>
  <c r="BH71" i="44"/>
  <c r="BH70" i="44" s="1"/>
  <c r="BH71" i="45"/>
  <c r="BH70" i="45" s="1"/>
  <c r="BH66" i="49"/>
  <c r="BH67" i="49" s="1"/>
  <c r="BH101" i="49"/>
  <c r="BH220" i="33" s="1"/>
  <c r="BH116" i="49"/>
  <c r="BH101" i="46"/>
  <c r="BH217" i="33" s="1"/>
  <c r="BH66" i="46"/>
  <c r="BH67" i="46" s="1"/>
  <c r="BH116" i="46"/>
  <c r="BH101" i="42"/>
  <c r="BH212" i="33" s="1"/>
  <c r="BH66" i="42"/>
  <c r="BH67" i="42" s="1"/>
  <c r="BH116" i="42"/>
  <c r="BH158" i="33"/>
  <c r="BH242" i="33" s="1"/>
  <c r="BH86" i="42"/>
  <c r="BH101" i="47"/>
  <c r="BH218" i="33" s="1"/>
  <c r="BH66" i="47"/>
  <c r="BH67" i="47" s="1"/>
  <c r="BH116" i="47"/>
  <c r="BH66" i="32"/>
  <c r="BH67" i="32" s="1"/>
  <c r="BH101" i="32"/>
  <c r="BH210" i="33" s="1"/>
  <c r="BH116" i="32"/>
  <c r="BH115" i="1"/>
  <c r="BG136" i="1"/>
  <c r="BF79" i="1"/>
  <c r="BG148" i="1" s="1"/>
  <c r="BH86" i="40"/>
  <c r="BH160" i="33"/>
  <c r="BH244" i="33" s="1"/>
  <c r="BH101" i="40"/>
  <c r="BH214" i="33" s="1"/>
  <c r="BH66" i="40"/>
  <c r="BH67" i="40" s="1"/>
  <c r="BH116" i="40"/>
  <c r="BH86" i="44"/>
  <c r="BH161" i="33"/>
  <c r="BH245" i="33" s="1"/>
  <c r="BH159" i="33"/>
  <c r="BH243" i="33" s="1"/>
  <c r="BH86" i="43"/>
  <c r="BH66" i="48"/>
  <c r="BH67" i="48" s="1"/>
  <c r="BH101" i="48"/>
  <c r="BH219" i="33" s="1"/>
  <c r="BH116" i="48"/>
  <c r="BH66" i="41"/>
  <c r="BH67" i="41" s="1"/>
  <c r="BH101" i="41"/>
  <c r="BH211" i="33" s="1"/>
  <c r="BH116" i="41"/>
  <c r="BH164" i="33"/>
  <c r="BH248" i="33" s="1"/>
  <c r="BH86" i="47"/>
  <c r="BH71" i="46"/>
  <c r="BH70" i="46" s="1"/>
  <c r="BH71" i="43"/>
  <c r="BH70" i="43" s="1"/>
  <c r="BH71" i="32"/>
  <c r="BH70" i="32" s="1"/>
  <c r="BH235" i="33" l="1"/>
  <c r="BH225" i="33"/>
  <c r="BH355" i="51"/>
  <c r="BH351" i="51"/>
  <c r="BH346" i="51"/>
  <c r="BH353" i="51"/>
  <c r="BH349" i="51"/>
  <c r="BH350" i="51"/>
  <c r="BH344" i="51"/>
  <c r="BH347" i="51"/>
  <c r="BH352" i="51"/>
  <c r="BH354" i="51"/>
  <c r="BH345" i="51"/>
  <c r="BH234" i="33"/>
  <c r="BH226" i="33"/>
  <c r="BH232" i="33"/>
  <c r="BH101" i="1"/>
  <c r="BH209" i="33" s="1"/>
  <c r="BH66" i="1"/>
  <c r="BH67" i="1" s="1"/>
  <c r="BH45" i="33" s="1"/>
  <c r="BH116" i="1"/>
  <c r="BH86" i="1"/>
  <c r="BH229" i="33"/>
  <c r="BH227" i="33"/>
  <c r="BH230" i="33"/>
  <c r="BH233" i="33"/>
  <c r="BH71" i="1"/>
  <c r="BH228" i="33"/>
  <c r="BH231" i="33"/>
  <c r="BH184" i="33" l="1"/>
  <c r="BH113" i="33" s="1"/>
  <c r="BH239" i="33"/>
  <c r="BH251" i="33" s="1"/>
  <c r="BH167" i="33"/>
  <c r="BH224" i="33"/>
  <c r="BH236" i="33" s="1"/>
  <c r="BH56" i="33"/>
  <c r="BH70" i="1"/>
  <c r="BH5" i="59" s="1"/>
  <c r="BH48" i="59"/>
  <c r="BH119" i="33" l="1"/>
  <c r="BH56" i="59"/>
  <c r="BH57" i="33"/>
  <c r="BH57" i="59" s="1"/>
  <c r="BH64" i="33"/>
  <c r="BH185" i="33"/>
  <c r="BH114" i="33" s="1"/>
  <c r="BH186" i="33"/>
  <c r="BH55" i="59"/>
  <c r="BH55" i="33"/>
  <c r="BI59" i="33"/>
  <c r="BH65" i="33" l="1"/>
  <c r="BI84" i="33" s="1"/>
  <c r="BH61" i="59"/>
  <c r="BJ61" i="33"/>
  <c r="BK62" i="33" s="1"/>
  <c r="BI60" i="33"/>
  <c r="BH71" i="33"/>
  <c r="BI58" i="59" l="1"/>
  <c r="BI4" i="56"/>
  <c r="BI9" i="55"/>
  <c r="BI91" i="33"/>
  <c r="BH63" i="59"/>
  <c r="BH70" i="33"/>
  <c r="BJ56" i="62" s="1"/>
  <c r="BI107" i="32" l="1"/>
  <c r="BI106" i="32" s="1"/>
  <c r="BI109" i="32" s="1"/>
  <c r="BI107" i="44"/>
  <c r="BI106" i="44" s="1"/>
  <c r="BI109" i="44" s="1"/>
  <c r="BI107" i="42"/>
  <c r="BI106" i="42" s="1"/>
  <c r="BI109" i="42" s="1"/>
  <c r="BI107" i="48"/>
  <c r="BI106" i="48" s="1"/>
  <c r="BI109" i="48" s="1"/>
  <c r="BI107" i="1"/>
  <c r="BI107" i="43"/>
  <c r="BI106" i="43" s="1"/>
  <c r="BI109" i="43" s="1"/>
  <c r="BI8" i="55"/>
  <c r="BI107" i="47"/>
  <c r="BI106" i="47" s="1"/>
  <c r="BI109" i="47" s="1"/>
  <c r="BI107" i="40"/>
  <c r="BI106" i="40" s="1"/>
  <c r="BI109" i="40" s="1"/>
  <c r="BI107" i="41"/>
  <c r="BI106" i="41" s="1"/>
  <c r="BI109" i="41" s="1"/>
  <c r="BI107" i="46"/>
  <c r="BI106" i="46" s="1"/>
  <c r="BI109" i="46" s="1"/>
  <c r="BI107" i="45"/>
  <c r="BI106" i="45" s="1"/>
  <c r="BI109" i="45" s="1"/>
  <c r="BI107" i="49"/>
  <c r="BI106" i="49" s="1"/>
  <c r="BI109" i="49" s="1"/>
  <c r="BH81" i="49"/>
  <c r="BH62" i="49" s="1"/>
  <c r="BH63" i="49" s="1"/>
  <c r="BJ78" i="62" s="1"/>
  <c r="BH81" i="32"/>
  <c r="BH62" i="32" s="1"/>
  <c r="BH63" i="32" s="1"/>
  <c r="BJ68" i="62" s="1"/>
  <c r="BH81" i="40"/>
  <c r="BH62" i="40" s="1"/>
  <c r="BH63" i="40" s="1"/>
  <c r="BJ72" i="62" s="1"/>
  <c r="BH81" i="43"/>
  <c r="BH62" i="43" s="1"/>
  <c r="BH63" i="43" s="1"/>
  <c r="BJ71" i="62" s="1"/>
  <c r="BH3" i="56"/>
  <c r="BH81" i="46"/>
  <c r="BH62" i="46" s="1"/>
  <c r="BH63" i="46" s="1"/>
  <c r="BJ75" i="62" s="1"/>
  <c r="BH81" i="42"/>
  <c r="BH62" i="42" s="1"/>
  <c r="BH63" i="42" s="1"/>
  <c r="BJ70" i="62" s="1"/>
  <c r="BH81" i="47"/>
  <c r="BH62" i="47" s="1"/>
  <c r="BH63" i="47" s="1"/>
  <c r="BJ76" i="62" s="1"/>
  <c r="BH81" i="45"/>
  <c r="BH62" i="45" s="1"/>
  <c r="BH63" i="45" s="1"/>
  <c r="BJ74" i="62" s="1"/>
  <c r="BH81" i="1"/>
  <c r="BH62" i="1" s="1"/>
  <c r="BH63" i="1" s="1"/>
  <c r="BJ67" i="62" s="1"/>
  <c r="BH81" i="48"/>
  <c r="BH62" i="48" s="1"/>
  <c r="BH63" i="48" s="1"/>
  <c r="BJ77" i="62" s="1"/>
  <c r="BH62" i="59"/>
  <c r="BH81" i="41"/>
  <c r="BH62" i="41" s="1"/>
  <c r="BH63" i="41" s="1"/>
  <c r="BJ69" i="62" s="1"/>
  <c r="BH81" i="44"/>
  <c r="BH62" i="44" s="1"/>
  <c r="BH63" i="44" s="1"/>
  <c r="BJ73" i="62" s="1"/>
  <c r="BI72" i="33"/>
  <c r="BJ79" i="62" l="1"/>
  <c r="BH64" i="44"/>
  <c r="BH65" i="44" s="1"/>
  <c r="BH68" i="44" s="1"/>
  <c r="BH155" i="44"/>
  <c r="BH64" i="1"/>
  <c r="BH65" i="1" s="1"/>
  <c r="BH155" i="1"/>
  <c r="BH64" i="47"/>
  <c r="BH65" i="47" s="1"/>
  <c r="BH68" i="47" s="1"/>
  <c r="BH155" i="47"/>
  <c r="BH155" i="46"/>
  <c r="BH64" i="46"/>
  <c r="BH65" i="46" s="1"/>
  <c r="BH68" i="46" s="1"/>
  <c r="BH64" i="43"/>
  <c r="BH65" i="43" s="1"/>
  <c r="BH68" i="43" s="1"/>
  <c r="BH155" i="43"/>
  <c r="BH155" i="32"/>
  <c r="BH64" i="32"/>
  <c r="BH65" i="32" s="1"/>
  <c r="BH68" i="32" s="1"/>
  <c r="BI90" i="33"/>
  <c r="BI83" i="33"/>
  <c r="BI106" i="1"/>
  <c r="BI97" i="33"/>
  <c r="BI64" i="59"/>
  <c r="BH64" i="41"/>
  <c r="BH65" i="41" s="1"/>
  <c r="BH68" i="41" s="1"/>
  <c r="BH155" i="41"/>
  <c r="BH155" i="48"/>
  <c r="BH64" i="48"/>
  <c r="BH65" i="48" s="1"/>
  <c r="BH68" i="48" s="1"/>
  <c r="BH64" i="45"/>
  <c r="BH65" i="45" s="1"/>
  <c r="BH68" i="45" s="1"/>
  <c r="BH155" i="45"/>
  <c r="BH155" i="42"/>
  <c r="BH64" i="42"/>
  <c r="BH65" i="42" s="1"/>
  <c r="BH68" i="42" s="1"/>
  <c r="BH37" i="56"/>
  <c r="BH38" i="56" s="1"/>
  <c r="BH47" i="56"/>
  <c r="BH55" i="56"/>
  <c r="BH56" i="56" s="1"/>
  <c r="BH52" i="56" s="1"/>
  <c r="BH42" i="56"/>
  <c r="BH43" i="56" s="1"/>
  <c r="BI41" i="56" s="1"/>
  <c r="BH155" i="40"/>
  <c r="BH64" i="40"/>
  <c r="BH65" i="40" s="1"/>
  <c r="BH68" i="40" s="1"/>
  <c r="BH155" i="49"/>
  <c r="BH64" i="49"/>
  <c r="BH65" i="49" s="1"/>
  <c r="BH68" i="49" s="1"/>
  <c r="BH139" i="49" l="1"/>
  <c r="BH73" i="49"/>
  <c r="BI74" i="49" s="1"/>
  <c r="BH73" i="40"/>
  <c r="BI74" i="40" s="1"/>
  <c r="BH139" i="40"/>
  <c r="BH49" i="56"/>
  <c r="BI46" i="56"/>
  <c r="BH73" i="42"/>
  <c r="BI74" i="42" s="1"/>
  <c r="BH139" i="42"/>
  <c r="BH139" i="48"/>
  <c r="BH73" i="48"/>
  <c r="BI74" i="48" s="1"/>
  <c r="BI96" i="33"/>
  <c r="BI104" i="33" s="1"/>
  <c r="BI109" i="1"/>
  <c r="BH139" i="43"/>
  <c r="BH73" i="43"/>
  <c r="BI74" i="43" s="1"/>
  <c r="BH139" i="47"/>
  <c r="BH73" i="47"/>
  <c r="BI74" i="47" s="1"/>
  <c r="BH43" i="33"/>
  <c r="BH68" i="1"/>
  <c r="BH73" i="44"/>
  <c r="BI74" i="44" s="1"/>
  <c r="BH139" i="44"/>
  <c r="BH60" i="56"/>
  <c r="BH133" i="33" s="1"/>
  <c r="BH59" i="56"/>
  <c r="BH139" i="45"/>
  <c r="BH73" i="45"/>
  <c r="BI74" i="45" s="1"/>
  <c r="BH73" i="41"/>
  <c r="BI74" i="41" s="1"/>
  <c r="BH139" i="41"/>
  <c r="BH73" i="32"/>
  <c r="BI74" i="32" s="1"/>
  <c r="BH139" i="32"/>
  <c r="BH139" i="46"/>
  <c r="BH73" i="46"/>
  <c r="BI74" i="46" s="1"/>
  <c r="BH84" i="42" l="1"/>
  <c r="BH88" i="42" s="1"/>
  <c r="BH84" i="40"/>
  <c r="BH87" i="40" s="1"/>
  <c r="BH84" i="44"/>
  <c r="BH88" i="44" s="1"/>
  <c r="BH84" i="41"/>
  <c r="BH87" i="41" s="1"/>
  <c r="BH84" i="32"/>
  <c r="BH88" i="32" s="1"/>
  <c r="BH84" i="43"/>
  <c r="BI84" i="43" s="1"/>
  <c r="BH84" i="48"/>
  <c r="BH88" i="48" s="1"/>
  <c r="BH84" i="49"/>
  <c r="BI84" i="49" s="1"/>
  <c r="BI88" i="49" s="1"/>
  <c r="BH84" i="45"/>
  <c r="BI84" i="45" s="1"/>
  <c r="BI88" i="45" s="1"/>
  <c r="BH84" i="47"/>
  <c r="BH88" i="47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 i="33"/>
  <c r="BH42" i="33"/>
  <c r="BH44" i="33"/>
  <c r="BI85" i="47"/>
  <c r="BI61" i="47"/>
  <c r="DZ58" i="57" s="1"/>
  <c r="BI285" i="51"/>
  <c r="BI286" i="51"/>
  <c r="BI85" i="48"/>
  <c r="BI61" i="48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 i="45"/>
  <c r="DZ56" i="57" s="1"/>
  <c r="BH61" i="56"/>
  <c r="BH132" i="33"/>
  <c r="BH75" i="59" s="1"/>
  <c r="BH73" i="1"/>
  <c r="BI74" i="1" s="1"/>
  <c r="BH46" i="33"/>
  <c r="BH49" i="59" s="1"/>
  <c r="BH139" i="1"/>
  <c r="BI61" i="43"/>
  <c r="DZ53" i="57" s="1"/>
  <c r="BI85" i="43"/>
  <c r="BI280" i="51"/>
  <c r="BI281" i="51"/>
  <c r="BI61" i="40"/>
  <c r="DZ54" i="57" s="1"/>
  <c r="BI85" i="40"/>
  <c r="BI85" i="49"/>
  <c r="BI287" i="51"/>
  <c r="BI61" i="49"/>
  <c r="DZ60" i="57" s="1"/>
  <c r="BH84" i="46"/>
  <c r="BH47" i="59" l="1"/>
  <c r="BJ53" i="62"/>
  <c r="BH87" i="42"/>
  <c r="BI84" i="42"/>
  <c r="BI88" i="42" s="1"/>
  <c r="BI84" i="40"/>
  <c r="BH88" i="40"/>
  <c r="BG129" i="40" s="1"/>
  <c r="BG131" i="40" s="1"/>
  <c r="BG140" i="40" s="1"/>
  <c r="BH140" i="40" s="1"/>
  <c r="BI140" i="40" s="1"/>
  <c r="BI84" i="44"/>
  <c r="BI88" i="44" s="1"/>
  <c r="BI132" i="44" s="1"/>
  <c r="BI133" i="44" s="1"/>
  <c r="BH87" i="44"/>
  <c r="BI84" i="41"/>
  <c r="BI88" i="41" s="1"/>
  <c r="BI132" i="41" s="1"/>
  <c r="BI133" i="41" s="1"/>
  <c r="BH88" i="41"/>
  <c r="BH90" i="41" s="1"/>
  <c r="BH87" i="32"/>
  <c r="BI84" i="48"/>
  <c r="BI88" i="48" s="1"/>
  <c r="BI90" i="48" s="1"/>
  <c r="BI84" i="32"/>
  <c r="BI88" i="32" s="1"/>
  <c r="BI205" i="51" s="1"/>
  <c r="BI221" i="51" s="1"/>
  <c r="BH87" i="48"/>
  <c r="BH88" i="43"/>
  <c r="BH208" i="51" s="1"/>
  <c r="BH224" i="51" s="1"/>
  <c r="BH88" i="45"/>
  <c r="BG129" i="45" s="1"/>
  <c r="BG131" i="45" s="1"/>
  <c r="BG140" i="45" s="1"/>
  <c r="BH140" i="45" s="1"/>
  <c r="BI140" i="45" s="1"/>
  <c r="B146" i="45" s="1"/>
  <c r="BH87" i="47"/>
  <c r="BH87" i="45"/>
  <c r="BH87" i="49"/>
  <c r="BI84" i="47"/>
  <c r="BI88" i="47" s="1"/>
  <c r="BI213" i="51" s="1"/>
  <c r="BI229" i="51" s="1"/>
  <c r="BH87" i="43"/>
  <c r="BH88" i="49"/>
  <c r="BH130" i="49" s="1"/>
  <c r="B154" i="45"/>
  <c r="BH84" i="1"/>
  <c r="BI84" i="1" s="1"/>
  <c r="B154" i="49"/>
  <c r="BH87" i="46"/>
  <c r="BI84" i="46"/>
  <c r="BI88" i="46" s="1"/>
  <c r="BH88" i="46"/>
  <c r="B154" i="46"/>
  <c r="BI112" i="42"/>
  <c r="BI77" i="42"/>
  <c r="BI78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W61" i="42" s="1"/>
  <c r="BX61" i="42" s="1"/>
  <c r="BY61" i="42" s="1"/>
  <c r="BZ61" i="42" s="1"/>
  <c r="CA61" i="42" s="1"/>
  <c r="CB61" i="42" s="1"/>
  <c r="CC61" i="42" s="1"/>
  <c r="CD61" i="42" s="1"/>
  <c r="CE61" i="42" s="1"/>
  <c r="CF61" i="42" s="1"/>
  <c r="CG61" i="42" s="1"/>
  <c r="CH61" i="42" s="1"/>
  <c r="CI61" i="42" s="1"/>
  <c r="CJ61" i="42" s="1"/>
  <c r="CK61" i="42" s="1"/>
  <c r="CL61" i="42" s="1"/>
  <c r="CM61" i="42" s="1"/>
  <c r="CN61" i="42" s="1"/>
  <c r="CO61" i="42" s="1"/>
  <c r="CP61" i="42" s="1"/>
  <c r="CQ61" i="42" s="1"/>
  <c r="CR61" i="42" s="1"/>
  <c r="CS61" i="42" s="1"/>
  <c r="CT61" i="42" s="1"/>
  <c r="CU61" i="42" s="1"/>
  <c r="CV61" i="42" s="1"/>
  <c r="BI128" i="42"/>
  <c r="BI77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W61" i="48" s="1"/>
  <c r="BX61" i="48" s="1"/>
  <c r="BY61" i="48" s="1"/>
  <c r="BZ61" i="48" s="1"/>
  <c r="CA61" i="48" s="1"/>
  <c r="CB61" i="48" s="1"/>
  <c r="CC61" i="48" s="1"/>
  <c r="CD61" i="48" s="1"/>
  <c r="CE61" i="48" s="1"/>
  <c r="CF61" i="48" s="1"/>
  <c r="CG61" i="48" s="1"/>
  <c r="CH61" i="48" s="1"/>
  <c r="CI61" i="48" s="1"/>
  <c r="CJ61" i="48" s="1"/>
  <c r="CK61" i="48" s="1"/>
  <c r="CL61" i="48" s="1"/>
  <c r="CM61" i="48" s="1"/>
  <c r="CN61" i="48" s="1"/>
  <c r="CO61" i="48" s="1"/>
  <c r="CP61" i="48" s="1"/>
  <c r="CQ61" i="48" s="1"/>
  <c r="CR61" i="48" s="1"/>
  <c r="CS61" i="48" s="1"/>
  <c r="CT61" i="48" s="1"/>
  <c r="CU61" i="48" s="1"/>
  <c r="CV61" i="48" s="1"/>
  <c r="BI128" i="48"/>
  <c r="BI112" i="48"/>
  <c r="BI78" i="48"/>
  <c r="B154" i="43"/>
  <c r="BI88" i="43"/>
  <c r="BH90" i="44"/>
  <c r="BH210" i="51"/>
  <c r="BH226" i="51" s="1"/>
  <c r="BG129" i="44"/>
  <c r="BG131" i="44" s="1"/>
  <c r="BG140" i="44" s="1"/>
  <c r="BH140" i="44" s="1"/>
  <c r="BI140" i="44" s="1"/>
  <c r="BH132" i="44"/>
  <c r="BH133" i="44" s="1"/>
  <c r="BH134" i="44" s="1"/>
  <c r="BG79" i="44" s="1"/>
  <c r="BH148" i="44" s="1"/>
  <c r="BH130" i="44"/>
  <c r="BI78" i="32"/>
  <c r="BI77" i="32"/>
  <c r="BI112" i="32"/>
  <c r="BJ61" i="32"/>
  <c r="BK61" i="32" s="1"/>
  <c r="BL61" i="32" s="1"/>
  <c r="BM61" i="32" s="1"/>
  <c r="BN61" i="32" s="1"/>
  <c r="BI128" i="32"/>
  <c r="BI128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W61" i="46" s="1"/>
  <c r="BX61" i="46" s="1"/>
  <c r="BY61" i="46" s="1"/>
  <c r="BZ61" i="46" s="1"/>
  <c r="CA61" i="46" s="1"/>
  <c r="CB61" i="46" s="1"/>
  <c r="CC61" i="46" s="1"/>
  <c r="CD61" i="46" s="1"/>
  <c r="CE61" i="46" s="1"/>
  <c r="CF61" i="46" s="1"/>
  <c r="CG61" i="46" s="1"/>
  <c r="CH61" i="46" s="1"/>
  <c r="CI61" i="46" s="1"/>
  <c r="CJ61" i="46" s="1"/>
  <c r="CK61" i="46" s="1"/>
  <c r="CL61" i="46" s="1"/>
  <c r="CM61" i="46" s="1"/>
  <c r="CN61" i="46" s="1"/>
  <c r="CO61" i="46" s="1"/>
  <c r="CP61" i="46" s="1"/>
  <c r="CQ61" i="46" s="1"/>
  <c r="CR61" i="46" s="1"/>
  <c r="CS61" i="46" s="1"/>
  <c r="CT61" i="46" s="1"/>
  <c r="CU61" i="46" s="1"/>
  <c r="CV61" i="46" s="1"/>
  <c r="BI77" i="46"/>
  <c r="BI78" i="46"/>
  <c r="BI112" i="46"/>
  <c r="BG129" i="47"/>
  <c r="BG131" i="47" s="1"/>
  <c r="BG140" i="47" s="1"/>
  <c r="BH140" i="47" s="1"/>
  <c r="BI140" i="47" s="1"/>
  <c r="BH213" i="51"/>
  <c r="BH229" i="51" s="1"/>
  <c r="BH130" i="47"/>
  <c r="BH132" i="47"/>
  <c r="BH133" i="47" s="1"/>
  <c r="BH134" i="47" s="1"/>
  <c r="BG79" i="47" s="1"/>
  <c r="BH148" i="47" s="1"/>
  <c r="BH90" i="47"/>
  <c r="BI78" i="45"/>
  <c r="BI128" i="45"/>
  <c r="BI77" i="45"/>
  <c r="BI112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W61" i="45" s="1"/>
  <c r="BX61" i="45" s="1"/>
  <c r="BY61" i="45" s="1"/>
  <c r="BZ61" i="45" s="1"/>
  <c r="CA61" i="45" s="1"/>
  <c r="CB61" i="45" s="1"/>
  <c r="CC61" i="45" s="1"/>
  <c r="CD61" i="45" s="1"/>
  <c r="CE61" i="45" s="1"/>
  <c r="CF61" i="45" s="1"/>
  <c r="CG61" i="45" s="1"/>
  <c r="CH61" i="45" s="1"/>
  <c r="CI61" i="45" s="1"/>
  <c r="CJ61" i="45" s="1"/>
  <c r="CK61" i="45" s="1"/>
  <c r="CL61" i="45" s="1"/>
  <c r="CM61" i="45" s="1"/>
  <c r="CN61" i="45" s="1"/>
  <c r="CO61" i="45" s="1"/>
  <c r="CP61" i="45" s="1"/>
  <c r="CQ61" i="45" s="1"/>
  <c r="CR61" i="45" s="1"/>
  <c r="CS61" i="45" s="1"/>
  <c r="CT61" i="45" s="1"/>
  <c r="CU61" i="45" s="1"/>
  <c r="CV61" i="45" s="1"/>
  <c r="BI112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BW61" i="49" s="1"/>
  <c r="BX61" i="49" s="1"/>
  <c r="BY61" i="49" s="1"/>
  <c r="BZ61" i="49" s="1"/>
  <c r="CA61" i="49" s="1"/>
  <c r="CB61" i="49" s="1"/>
  <c r="CC61" i="49" s="1"/>
  <c r="CD61" i="49" s="1"/>
  <c r="CE61" i="49" s="1"/>
  <c r="CF61" i="49" s="1"/>
  <c r="CG61" i="49" s="1"/>
  <c r="CH61" i="49" s="1"/>
  <c r="CI61" i="49" s="1"/>
  <c r="CJ61" i="49" s="1"/>
  <c r="CK61" i="49" s="1"/>
  <c r="CL61" i="49" s="1"/>
  <c r="CM61" i="49" s="1"/>
  <c r="CN61" i="49" s="1"/>
  <c r="CO61" i="49" s="1"/>
  <c r="CP61" i="49" s="1"/>
  <c r="CQ61" i="49" s="1"/>
  <c r="CR61" i="49" s="1"/>
  <c r="CS61" i="49" s="1"/>
  <c r="CT61" i="49" s="1"/>
  <c r="CU61" i="49" s="1"/>
  <c r="CV61" i="49" s="1"/>
  <c r="BI128" i="49"/>
  <c r="BI78" i="49"/>
  <c r="BI77" i="49"/>
  <c r="BI128" i="40"/>
  <c r="BI112" i="40"/>
  <c r="BI7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W61" i="40" s="1"/>
  <c r="BX61" i="40" s="1"/>
  <c r="BY61" i="40" s="1"/>
  <c r="BZ61" i="40" s="1"/>
  <c r="CA61" i="40" s="1"/>
  <c r="CB61" i="40" s="1"/>
  <c r="CC61" i="40" s="1"/>
  <c r="CD61" i="40" s="1"/>
  <c r="CE61" i="40" s="1"/>
  <c r="CF61" i="40" s="1"/>
  <c r="CG61" i="40" s="1"/>
  <c r="CH61" i="40" s="1"/>
  <c r="CI61" i="40" s="1"/>
  <c r="CJ61" i="40" s="1"/>
  <c r="CK61" i="40" s="1"/>
  <c r="CL61" i="40" s="1"/>
  <c r="CM61" i="40" s="1"/>
  <c r="CN61" i="40" s="1"/>
  <c r="CO61" i="40" s="1"/>
  <c r="CP61" i="40" s="1"/>
  <c r="CQ61" i="40" s="1"/>
  <c r="CR61" i="40" s="1"/>
  <c r="CS61" i="40" s="1"/>
  <c r="CT61" i="40" s="1"/>
  <c r="CU61" i="40" s="1"/>
  <c r="CV61" i="40" s="1"/>
  <c r="BI78" i="40"/>
  <c r="BH214" i="51"/>
  <c r="BH230" i="51" s="1"/>
  <c r="BG129" i="48"/>
  <c r="BG131" i="48" s="1"/>
  <c r="BG140" i="48" s="1"/>
  <c r="BH140" i="48" s="1"/>
  <c r="BI140" i="48" s="1"/>
  <c r="BH132" i="48"/>
  <c r="BH133" i="48" s="1"/>
  <c r="BH134" i="48" s="1"/>
  <c r="BG79" i="48" s="1"/>
  <c r="BH148" i="48" s="1"/>
  <c r="BH90" i="48"/>
  <c r="BH130" i="48"/>
  <c r="BI78" i="43"/>
  <c r="BI128" i="43"/>
  <c r="BI112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W61" i="43" s="1"/>
  <c r="BX61" i="43" s="1"/>
  <c r="BY61" i="43" s="1"/>
  <c r="BZ61" i="43" s="1"/>
  <c r="CA61" i="43" s="1"/>
  <c r="CB61" i="43" s="1"/>
  <c r="CC61" i="43" s="1"/>
  <c r="CD61" i="43" s="1"/>
  <c r="CE61" i="43" s="1"/>
  <c r="CF61" i="43" s="1"/>
  <c r="CG61" i="43" s="1"/>
  <c r="CH61" i="43" s="1"/>
  <c r="CI61" i="43" s="1"/>
  <c r="CJ61" i="43" s="1"/>
  <c r="CK61" i="43" s="1"/>
  <c r="CL61" i="43" s="1"/>
  <c r="CM61" i="43" s="1"/>
  <c r="CN61" i="43" s="1"/>
  <c r="CO61" i="43" s="1"/>
  <c r="CP61" i="43" s="1"/>
  <c r="CQ61" i="43" s="1"/>
  <c r="CR61" i="43" s="1"/>
  <c r="CS61" i="43" s="1"/>
  <c r="CT61" i="43" s="1"/>
  <c r="CU61" i="43" s="1"/>
  <c r="CV61" i="43" s="1"/>
  <c r="BI77" i="43"/>
  <c r="BI85" i="1"/>
  <c r="BI49" i="33" s="1"/>
  <c r="BI51" i="59" s="1"/>
  <c r="BI61" i="1"/>
  <c r="DZ49" i="57" s="1"/>
  <c r="DZ61" i="57" s="1"/>
  <c r="BI276" i="51"/>
  <c r="BI288" i="51" s="1"/>
  <c r="BI290" i="51" s="1"/>
  <c r="BH134" i="33"/>
  <c r="BH76" i="59" s="1"/>
  <c r="BH62" i="56"/>
  <c r="BH135" i="33" s="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BW61" i="41" s="1"/>
  <c r="BX61" i="41" s="1"/>
  <c r="BY61" i="41" s="1"/>
  <c r="BZ61" i="41" s="1"/>
  <c r="CA61" i="41" s="1"/>
  <c r="CB61" i="41" s="1"/>
  <c r="CC61" i="41" s="1"/>
  <c r="CD61" i="41" s="1"/>
  <c r="CE61" i="41" s="1"/>
  <c r="CF61" i="41" s="1"/>
  <c r="CG61" i="41" s="1"/>
  <c r="CH61" i="41" s="1"/>
  <c r="CI61" i="41" s="1"/>
  <c r="CJ61" i="41" s="1"/>
  <c r="CK61" i="41" s="1"/>
  <c r="CL61" i="41" s="1"/>
  <c r="CM61" i="41" s="1"/>
  <c r="CN61" i="41" s="1"/>
  <c r="CO61" i="41" s="1"/>
  <c r="CP61" i="41" s="1"/>
  <c r="CQ61" i="41" s="1"/>
  <c r="CR61" i="41" s="1"/>
  <c r="CS61" i="41" s="1"/>
  <c r="CT61" i="41" s="1"/>
  <c r="CU61" i="41" s="1"/>
  <c r="CV61" i="41" s="1"/>
  <c r="BI78" i="41"/>
  <c r="BI77" i="41"/>
  <c r="BI112" i="41"/>
  <c r="BI128" i="41"/>
  <c r="BI215" i="51"/>
  <c r="BI231" i="51" s="1"/>
  <c r="BI132" i="49"/>
  <c r="BI133" i="49" s="1"/>
  <c r="BI129" i="49"/>
  <c r="BI90" i="49"/>
  <c r="BG129" i="42"/>
  <c r="BG131" i="42" s="1"/>
  <c r="BG140" i="42" s="1"/>
  <c r="BH132" i="42"/>
  <c r="BH133" i="42" s="1"/>
  <c r="BH134" i="42" s="1"/>
  <c r="BG79" i="42" s="1"/>
  <c r="BH148" i="42" s="1"/>
  <c r="BH130" i="42"/>
  <c r="BH207" i="51"/>
  <c r="BH223" i="51" s="1"/>
  <c r="BH90" i="42"/>
  <c r="BI128" i="47"/>
  <c r="BI77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BX61" i="47" s="1"/>
  <c r="BY61" i="47" s="1"/>
  <c r="BZ61" i="47" s="1"/>
  <c r="CA61" i="47" s="1"/>
  <c r="CB61" i="47" s="1"/>
  <c r="CC61" i="47" s="1"/>
  <c r="CD61" i="47" s="1"/>
  <c r="CE61" i="47" s="1"/>
  <c r="CF61" i="47" s="1"/>
  <c r="CG61" i="47" s="1"/>
  <c r="CH61" i="47" s="1"/>
  <c r="CI61" i="47" s="1"/>
  <c r="CJ61" i="47" s="1"/>
  <c r="CK61" i="47" s="1"/>
  <c r="CL61" i="47" s="1"/>
  <c r="CM61" i="47" s="1"/>
  <c r="CN61" i="47" s="1"/>
  <c r="CO61" i="47" s="1"/>
  <c r="CP61" i="47" s="1"/>
  <c r="CQ61" i="47" s="1"/>
  <c r="CR61" i="47" s="1"/>
  <c r="CS61" i="47" s="1"/>
  <c r="CT61" i="47" s="1"/>
  <c r="CU61" i="47" s="1"/>
  <c r="CV61" i="47" s="1"/>
  <c r="BI78" i="47"/>
  <c r="BI112" i="47"/>
  <c r="BI112" i="44"/>
  <c r="BI78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W61" i="44" s="1"/>
  <c r="BX61" i="44" s="1"/>
  <c r="BY61" i="44" s="1"/>
  <c r="BZ61" i="44" s="1"/>
  <c r="CA61" i="44" s="1"/>
  <c r="CB61" i="44" s="1"/>
  <c r="CC61" i="44" s="1"/>
  <c r="CD61" i="44" s="1"/>
  <c r="CE61" i="44" s="1"/>
  <c r="CF61" i="44" s="1"/>
  <c r="CG61" i="44" s="1"/>
  <c r="CH61" i="44" s="1"/>
  <c r="CI61" i="44" s="1"/>
  <c r="CJ61" i="44" s="1"/>
  <c r="CK61" i="44" s="1"/>
  <c r="CL61" i="44" s="1"/>
  <c r="CM61" i="44" s="1"/>
  <c r="CN61" i="44" s="1"/>
  <c r="CO61" i="44" s="1"/>
  <c r="CP61" i="44" s="1"/>
  <c r="CQ61" i="44" s="1"/>
  <c r="CR61" i="44" s="1"/>
  <c r="CS61" i="44" s="1"/>
  <c r="CT61" i="44" s="1"/>
  <c r="CU61" i="44" s="1"/>
  <c r="CV61" i="44" s="1"/>
  <c r="BI77" i="44"/>
  <c r="BI129" i="45"/>
  <c r="BI90" i="45"/>
  <c r="BI132" i="45"/>
  <c r="BI133" i="45" s="1"/>
  <c r="BI211" i="51"/>
  <c r="BI227" i="51" s="1"/>
  <c r="BH205" i="51"/>
  <c r="BH221" i="51" s="1"/>
  <c r="BH90" i="32"/>
  <c r="BG129" i="32"/>
  <c r="BG131" i="32" s="1"/>
  <c r="BG140" i="32" s="1"/>
  <c r="BH140" i="32" s="1"/>
  <c r="BI140" i="32" s="1"/>
  <c r="BH130" i="32"/>
  <c r="BH132" i="32"/>
  <c r="BH133" i="32" s="1"/>
  <c r="BH134" i="32" s="1"/>
  <c r="BG79" i="32" s="1"/>
  <c r="BH148" i="32" s="1"/>
  <c r="B154" i="47" l="1"/>
  <c r="B154" i="42"/>
  <c r="BI130" i="47"/>
  <c r="BH132" i="40"/>
  <c r="BH133" i="40" s="1"/>
  <c r="BH134" i="40" s="1"/>
  <c r="BG79" i="40" s="1"/>
  <c r="BH148" i="40" s="1"/>
  <c r="BH90" i="40"/>
  <c r="BH93" i="40" s="1"/>
  <c r="BH94" i="40" s="1"/>
  <c r="BJ43" i="62" s="1"/>
  <c r="B146" i="40"/>
  <c r="BI129" i="48"/>
  <c r="BH209" i="51"/>
  <c r="BH225" i="51" s="1"/>
  <c r="BH130" i="40"/>
  <c r="BI88" i="40"/>
  <c r="B154" i="40"/>
  <c r="BH129" i="44"/>
  <c r="BI130" i="44"/>
  <c r="BI129" i="44"/>
  <c r="BI90" i="41"/>
  <c r="BI91" i="41" s="1"/>
  <c r="B146" i="44"/>
  <c r="B154" i="41"/>
  <c r="BI90" i="44"/>
  <c r="BI91" i="44" s="1"/>
  <c r="BI210" i="51"/>
  <c r="BI226" i="51" s="1"/>
  <c r="B154" i="44"/>
  <c r="BI130" i="45"/>
  <c r="BI129" i="41"/>
  <c r="BI206" i="51"/>
  <c r="BI222" i="51" s="1"/>
  <c r="BI90" i="32"/>
  <c r="BI91" i="32" s="1"/>
  <c r="BH130" i="43"/>
  <c r="BH206" i="51"/>
  <c r="BH222" i="51" s="1"/>
  <c r="BI130" i="41"/>
  <c r="BH130" i="41"/>
  <c r="BH129" i="41"/>
  <c r="BG129" i="41"/>
  <c r="BG131" i="41" s="1"/>
  <c r="BG140" i="41" s="1"/>
  <c r="BH140" i="41" s="1"/>
  <c r="BI140" i="41" s="1"/>
  <c r="B146" i="41" s="1"/>
  <c r="BH132" i="41"/>
  <c r="BH133" i="41" s="1"/>
  <c r="BH134" i="41" s="1"/>
  <c r="BG79" i="41" s="1"/>
  <c r="BH148" i="41" s="1"/>
  <c r="BI129" i="32"/>
  <c r="B146" i="32"/>
  <c r="BI130" i="32"/>
  <c r="BI132" i="32"/>
  <c r="BI133" i="32" s="1"/>
  <c r="BI134" i="32" s="1"/>
  <c r="BH79" i="32" s="1"/>
  <c r="BI148" i="32" s="1"/>
  <c r="B153" i="32" s="1"/>
  <c r="I170" i="51" s="1"/>
  <c r="L170" i="51" s="1"/>
  <c r="M170" i="51" s="1"/>
  <c r="BH129" i="32"/>
  <c r="BI294" i="51"/>
  <c r="BH129" i="47"/>
  <c r="BH48" i="33"/>
  <c r="BH52" i="33" s="1"/>
  <c r="BH53" i="59" s="1"/>
  <c r="BH211" i="51"/>
  <c r="BH227" i="51" s="1"/>
  <c r="BI214" i="51"/>
  <c r="BI230" i="51" s="1"/>
  <c r="BI90" i="47"/>
  <c r="BH131" i="47" s="1"/>
  <c r="BI131" i="47" s="1"/>
  <c r="BH129" i="48"/>
  <c r="BI292" i="51"/>
  <c r="BH132" i="43"/>
  <c r="BH133" i="43" s="1"/>
  <c r="BH134" i="43" s="1"/>
  <c r="BG79" i="43" s="1"/>
  <c r="BH148" i="43" s="1"/>
  <c r="BG129" i="49"/>
  <c r="BG131" i="49" s="1"/>
  <c r="BG140" i="49" s="1"/>
  <c r="BH140" i="49" s="1"/>
  <c r="BI140" i="49" s="1"/>
  <c r="B146" i="49" s="1"/>
  <c r="BI298" i="51"/>
  <c r="B154" i="48"/>
  <c r="BH129" i="45"/>
  <c r="BI129" i="47"/>
  <c r="BI132" i="47"/>
  <c r="BI133" i="47" s="1"/>
  <c r="BI134" i="47" s="1"/>
  <c r="BH79" i="47" s="1"/>
  <c r="BI148" i="47" s="1"/>
  <c r="B153" i="47" s="1"/>
  <c r="I178" i="51" s="1"/>
  <c r="L178" i="51" s="1"/>
  <c r="M178" i="51" s="1"/>
  <c r="B146" i="48"/>
  <c r="B146" i="47"/>
  <c r="BH132" i="45"/>
  <c r="BH133" i="45" s="1"/>
  <c r="BH134" i="45" s="1"/>
  <c r="BG79" i="45" s="1"/>
  <c r="BH148" i="45" s="1"/>
  <c r="BI132" i="48"/>
  <c r="BI133" i="48" s="1"/>
  <c r="BI134" i="48" s="1"/>
  <c r="BH79" i="48" s="1"/>
  <c r="BI148" i="48" s="1"/>
  <c r="B153" i="48" s="1"/>
  <c r="I179" i="51" s="1"/>
  <c r="L179" i="51" s="1"/>
  <c r="M179" i="51" s="1"/>
  <c r="BI130" i="48"/>
  <c r="BI134" i="44"/>
  <c r="BH79" i="44" s="1"/>
  <c r="BI148" i="44" s="1"/>
  <c r="B153" i="44" s="1"/>
  <c r="I175" i="51" s="1"/>
  <c r="L175" i="51" s="1"/>
  <c r="M175" i="51" s="1"/>
  <c r="BG129" i="43"/>
  <c r="BG131" i="43" s="1"/>
  <c r="BG140" i="43" s="1"/>
  <c r="BH140" i="43" s="1"/>
  <c r="BI140" i="43" s="1"/>
  <c r="BH90" i="43"/>
  <c r="BH93" i="43" s="1"/>
  <c r="BH94" i="43" s="1"/>
  <c r="BJ42" i="62" s="1"/>
  <c r="BH129" i="49"/>
  <c r="BI130" i="49"/>
  <c r="BH132" i="49"/>
  <c r="BH133" i="49" s="1"/>
  <c r="BH134" i="49" s="1"/>
  <c r="BG79" i="49" s="1"/>
  <c r="BH148" i="49" s="1"/>
  <c r="BI296" i="51"/>
  <c r="BH88" i="1"/>
  <c r="BH90" i="1" s="1"/>
  <c r="BH90" i="45"/>
  <c r="BH93" i="45" s="1"/>
  <c r="BH94" i="45" s="1"/>
  <c r="BJ45" i="62" s="1"/>
  <c r="BH130" i="45"/>
  <c r="BH90" i="49"/>
  <c r="BH91" i="49" s="1"/>
  <c r="BI291" i="51"/>
  <c r="BI293" i="51"/>
  <c r="BI297" i="51"/>
  <c r="BH87" i="1"/>
  <c r="BH51" i="33" s="1"/>
  <c r="BH52" i="59" s="1"/>
  <c r="BH215" i="51"/>
  <c r="BH231" i="51" s="1"/>
  <c r="BH91" i="42"/>
  <c r="BH93" i="42"/>
  <c r="BH94" i="42" s="1"/>
  <c r="BJ41" i="62" s="1"/>
  <c r="BH140" i="42"/>
  <c r="BI140" i="42" s="1"/>
  <c r="BH93" i="41"/>
  <c r="BH94" i="41" s="1"/>
  <c r="BJ40" i="62" s="1"/>
  <c r="BH91" i="41"/>
  <c r="BI119" i="41"/>
  <c r="BI114" i="41"/>
  <c r="BI103" i="41" s="1"/>
  <c r="BK10" i="62" s="1"/>
  <c r="BI39" i="33"/>
  <c r="BK62" i="62" s="1"/>
  <c r="BI77" i="1"/>
  <c r="BJ61" i="1"/>
  <c r="BJ67" i="1" s="1"/>
  <c r="BI78" i="1"/>
  <c r="BI112" i="1"/>
  <c r="BI128" i="1"/>
  <c r="BI114" i="49"/>
  <c r="BI103" i="49" s="1"/>
  <c r="BK19" i="62" s="1"/>
  <c r="BI119" i="49"/>
  <c r="BI114" i="45"/>
  <c r="BI103" i="45" s="1"/>
  <c r="BK15" i="62" s="1"/>
  <c r="BI119" i="45"/>
  <c r="BI48" i="33"/>
  <c r="BI88" i="1"/>
  <c r="BI114" i="32"/>
  <c r="BI103" i="32" s="1"/>
  <c r="BK9" i="62" s="1"/>
  <c r="BI119" i="32"/>
  <c r="BI132" i="43"/>
  <c r="BI133" i="43" s="1"/>
  <c r="BH129" i="43"/>
  <c r="BI129" i="43"/>
  <c r="BI208" i="51"/>
  <c r="BI224" i="51" s="1"/>
  <c r="BI90" i="43"/>
  <c r="BI130" i="43"/>
  <c r="BI91" i="48"/>
  <c r="BI93" i="48"/>
  <c r="BI94" i="48" s="1"/>
  <c r="BK48" i="62" s="1"/>
  <c r="BH131" i="48"/>
  <c r="BI131" i="48" s="1"/>
  <c r="BH132" i="46"/>
  <c r="BH133" i="46" s="1"/>
  <c r="BH134" i="46" s="1"/>
  <c r="BG79" i="46" s="1"/>
  <c r="BH148" i="46" s="1"/>
  <c r="BH90" i="46"/>
  <c r="BH130" i="46"/>
  <c r="BH212" i="51"/>
  <c r="BH228" i="51" s="1"/>
  <c r="BG129" i="46"/>
  <c r="BG131" i="46" s="1"/>
  <c r="BG140" i="46" s="1"/>
  <c r="BH140" i="46" s="1"/>
  <c r="BI140" i="46" s="1"/>
  <c r="B146" i="46" s="1"/>
  <c r="BI299" i="51"/>
  <c r="BI295" i="51"/>
  <c r="BI93" i="45"/>
  <c r="BI94" i="45" s="1"/>
  <c r="BK45" i="62" s="1"/>
  <c r="BI91" i="45"/>
  <c r="BI114" i="44"/>
  <c r="BI103" i="44" s="1"/>
  <c r="BK14" i="62" s="1"/>
  <c r="BI119" i="44"/>
  <c r="BI114" i="47"/>
  <c r="BI103" i="47" s="1"/>
  <c r="BK17" i="62" s="1"/>
  <c r="BI119" i="47"/>
  <c r="BH91" i="32"/>
  <c r="BH93" i="32"/>
  <c r="BH94" i="32" s="1"/>
  <c r="BJ39" i="62" s="1"/>
  <c r="BI130" i="42"/>
  <c r="BI129" i="42"/>
  <c r="BI132" i="42"/>
  <c r="BI133" i="42" s="1"/>
  <c r="BI134" i="42" s="1"/>
  <c r="BH79" i="42" s="1"/>
  <c r="BI148" i="42" s="1"/>
  <c r="B153" i="42" s="1"/>
  <c r="I172" i="51" s="1"/>
  <c r="L172" i="51" s="1"/>
  <c r="M172" i="51" s="1"/>
  <c r="BI90" i="42"/>
  <c r="BI207" i="51"/>
  <c r="BI223" i="51" s="1"/>
  <c r="BH129" i="42"/>
  <c r="BI91" i="49"/>
  <c r="BI93" i="49"/>
  <c r="BI94" i="49" s="1"/>
  <c r="BK49" i="62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 i="43"/>
  <c r="BI103" i="43" s="1"/>
  <c r="BK12" i="62" s="1"/>
  <c r="BH93" i="48"/>
  <c r="BH94" i="48" s="1"/>
  <c r="BJ48" i="62" s="1"/>
  <c r="BH91" i="48"/>
  <c r="BI119" i="40"/>
  <c r="BI114" i="40"/>
  <c r="BI103" i="40" s="1"/>
  <c r="BK13" i="62" s="1"/>
  <c r="BH91" i="47"/>
  <c r="BH93" i="47"/>
  <c r="BH94" i="47" s="1"/>
  <c r="BJ47" i="62" s="1"/>
  <c r="BI114" i="46"/>
  <c r="BI103" i="46" s="1"/>
  <c r="BK16" i="62" s="1"/>
  <c r="BI119" i="46"/>
  <c r="BH93" i="44"/>
  <c r="BH94" i="44" s="1"/>
  <c r="BJ44" i="62" s="1"/>
  <c r="BH91" i="44"/>
  <c r="BI119" i="48"/>
  <c r="BI114" i="48"/>
  <c r="BI103" i="48" s="1"/>
  <c r="BK18" i="62" s="1"/>
  <c r="BI119" i="42"/>
  <c r="BI114" i="42"/>
  <c r="BI103" i="42" s="1"/>
  <c r="BK11" i="62" s="1"/>
  <c r="BI129" i="46"/>
  <c r="BI90" i="46"/>
  <c r="BI212" i="51"/>
  <c r="BI228" i="51" s="1"/>
  <c r="BI130" i="46"/>
  <c r="BH129" i="46"/>
  <c r="BI132" i="46"/>
  <c r="BI133" i="46" s="1"/>
  <c r="BI300" i="51"/>
  <c r="BI301" i="51"/>
  <c r="BI134" i="49" l="1"/>
  <c r="BH79" i="49" s="1"/>
  <c r="BI148" i="49" s="1"/>
  <c r="B153" i="49" s="1"/>
  <c r="I180" i="51" s="1"/>
  <c r="L180" i="51" s="1"/>
  <c r="M180" i="51" s="1"/>
  <c r="BH91" i="40"/>
  <c r="BI93" i="41"/>
  <c r="BI94" i="41" s="1"/>
  <c r="BK40" i="62" s="1"/>
  <c r="BI93" i="44"/>
  <c r="BI94" i="44" s="1"/>
  <c r="BK44" i="62" s="1"/>
  <c r="BH91" i="45"/>
  <c r="BH131" i="32"/>
  <c r="BI131" i="32" s="1"/>
  <c r="BI130" i="40"/>
  <c r="BI90" i="40"/>
  <c r="BI132" i="40"/>
  <c r="BI133" i="40" s="1"/>
  <c r="BI134" i="40" s="1"/>
  <c r="BH79" i="40" s="1"/>
  <c r="BI148" i="40" s="1"/>
  <c r="B153" i="40" s="1"/>
  <c r="B96" i="40" s="1"/>
  <c r="BH129" i="40"/>
  <c r="BI129" i="40"/>
  <c r="BI209" i="51"/>
  <c r="BI225" i="51" s="1"/>
  <c r="BH131" i="44"/>
  <c r="BI131" i="44" s="1"/>
  <c r="BH91" i="43"/>
  <c r="BH131" i="41"/>
  <c r="BI131" i="41" s="1"/>
  <c r="BI134" i="43"/>
  <c r="BH79" i="43" s="1"/>
  <c r="BI148" i="43" s="1"/>
  <c r="B153" i="43" s="1"/>
  <c r="I173" i="51" s="1"/>
  <c r="L173" i="51" s="1"/>
  <c r="M173" i="51" s="1"/>
  <c r="BI93" i="32"/>
  <c r="BI94" i="32" s="1"/>
  <c r="BI134" i="41"/>
  <c r="BH79" i="41" s="1"/>
  <c r="BI148" i="41" s="1"/>
  <c r="B153" i="41" s="1"/>
  <c r="I171" i="51" s="1"/>
  <c r="L171" i="51" s="1"/>
  <c r="M171" i="51" s="1"/>
  <c r="BH53" i="33"/>
  <c r="BH54" i="59" s="1"/>
  <c r="BH87" i="33"/>
  <c r="BI93" i="47"/>
  <c r="BI94" i="47" s="1"/>
  <c r="BH369" i="33"/>
  <c r="BH375" i="33" s="1"/>
  <c r="BH376" i="33" s="1"/>
  <c r="BH50" i="59"/>
  <c r="BI91" i="47"/>
  <c r="BH204" i="51"/>
  <c r="BH220" i="51" s="1"/>
  <c r="BH131" i="49"/>
  <c r="BI131" i="49" s="1"/>
  <c r="BH130" i="1"/>
  <c r="BH132" i="1"/>
  <c r="BH133" i="1" s="1"/>
  <c r="BH134" i="1" s="1"/>
  <c r="BG79" i="1" s="1"/>
  <c r="BH148" i="1" s="1"/>
  <c r="BH131" i="45"/>
  <c r="BI131" i="45" s="1"/>
  <c r="B95" i="45"/>
  <c r="D95" i="45" s="1"/>
  <c r="BI134" i="45"/>
  <c r="BH79" i="45" s="1"/>
  <c r="BI148" i="45" s="1"/>
  <c r="B153" i="45" s="1"/>
  <c r="I176" i="51" s="1"/>
  <c r="L176" i="51" s="1"/>
  <c r="M176" i="51" s="1"/>
  <c r="BG129" i="1"/>
  <c r="BG131" i="1" s="1"/>
  <c r="BG140" i="1" s="1"/>
  <c r="BH140" i="1" s="1"/>
  <c r="BI140" i="1" s="1"/>
  <c r="B146" i="1" s="1"/>
  <c r="B95" i="41"/>
  <c r="D95" i="41" s="1"/>
  <c r="BH93" i="49"/>
  <c r="BH94" i="49" s="1"/>
  <c r="BI304" i="51"/>
  <c r="BI308" i="51" s="1"/>
  <c r="BI134" i="46"/>
  <c r="BH79" i="46" s="1"/>
  <c r="BI148" i="46" s="1"/>
  <c r="B153" i="46" s="1"/>
  <c r="I177" i="51" s="1"/>
  <c r="L177" i="51" s="1"/>
  <c r="M177" i="51" s="1"/>
  <c r="BI102" i="46"/>
  <c r="B146" i="43"/>
  <c r="B146" i="42"/>
  <c r="BI102" i="42"/>
  <c r="BI102" i="48"/>
  <c r="BI71" i="48" s="1"/>
  <c r="BI70" i="48" s="1"/>
  <c r="BI102" i="40"/>
  <c r="BI71" i="40" s="1"/>
  <c r="BI70" i="40" s="1"/>
  <c r="BI102" i="43"/>
  <c r="BI71" i="43" s="1"/>
  <c r="BI70" i="43" s="1"/>
  <c r="BI102" i="47"/>
  <c r="BI71" i="47" s="1"/>
  <c r="BI70" i="47" s="1"/>
  <c r="BI102" i="44"/>
  <c r="BI102" i="45"/>
  <c r="BI102" i="49"/>
  <c r="BI71" i="49" s="1"/>
  <c r="BI70" i="49" s="1"/>
  <c r="BI102" i="32"/>
  <c r="BI71" i="32" s="1"/>
  <c r="BI70" i="32" s="1"/>
  <c r="BI102" i="41"/>
  <c r="BI71" i="41" s="1"/>
  <c r="BI70" i="41" s="1"/>
  <c r="BH131" i="46"/>
  <c r="BI131" i="46" s="1"/>
  <c r="BI91" i="46"/>
  <c r="BI93" i="46"/>
  <c r="BI94" i="46" s="1"/>
  <c r="BK46" i="62" s="1"/>
  <c r="BI115" i="42"/>
  <c r="BI124" i="42"/>
  <c r="BI121" i="42"/>
  <c r="BI124" i="46"/>
  <c r="BI121" i="46"/>
  <c r="BI115" i="46"/>
  <c r="BH91" i="1"/>
  <c r="BH93" i="1"/>
  <c r="BH94" i="1" s="1"/>
  <c r="BJ38" i="62" s="1"/>
  <c r="BI115" i="40"/>
  <c r="BI115" i="43"/>
  <c r="BI124" i="43"/>
  <c r="BI121" i="43"/>
  <c r="BI115" i="47"/>
  <c r="BI121" i="44"/>
  <c r="BI124" i="44"/>
  <c r="BI115" i="32"/>
  <c r="BI52" i="33"/>
  <c r="BI53" i="59" s="1"/>
  <c r="BI50" i="59"/>
  <c r="BI121" i="49"/>
  <c r="BI124" i="49"/>
  <c r="BI115" i="49"/>
  <c r="BI115" i="41"/>
  <c r="BI305" i="51"/>
  <c r="BI309" i="51" s="1"/>
  <c r="B95" i="48"/>
  <c r="BI115" i="48"/>
  <c r="BI124" i="48"/>
  <c r="BI121" i="48"/>
  <c r="BI124" i="40"/>
  <c r="BI121" i="40"/>
  <c r="BH131" i="42"/>
  <c r="BI131" i="42" s="1"/>
  <c r="BI93" i="42"/>
  <c r="BI94" i="42" s="1"/>
  <c r="BI91" i="42"/>
  <c r="BI121" i="47"/>
  <c r="BI124" i="47"/>
  <c r="BI115" i="44"/>
  <c r="BH91" i="46"/>
  <c r="BH93" i="46"/>
  <c r="BH94" i="46" s="1"/>
  <c r="BJ46" i="62" s="1"/>
  <c r="BI93" i="43"/>
  <c r="BI94" i="43" s="1"/>
  <c r="BI91" i="43"/>
  <c r="BH131" i="43"/>
  <c r="BI131" i="43" s="1"/>
  <c r="BI124" i="32"/>
  <c r="BI121" i="32"/>
  <c r="BI90" i="1"/>
  <c r="BI129" i="1"/>
  <c r="BI132" i="1"/>
  <c r="BI133" i="1" s="1"/>
  <c r="BI204" i="51"/>
  <c r="BI220" i="51" s="1"/>
  <c r="BH129" i="1"/>
  <c r="BI130" i="1"/>
  <c r="BI121" i="45"/>
  <c r="BI124" i="45"/>
  <c r="BI115" i="45"/>
  <c r="BI119" i="1"/>
  <c r="BI114" i="1"/>
  <c r="BI103" i="1" s="1"/>
  <c r="BK8" i="62" s="1"/>
  <c r="BI124" i="41"/>
  <c r="BI121" i="41"/>
  <c r="B95" i="44"/>
  <c r="B95" i="47" l="1"/>
  <c r="BK47" i="62"/>
  <c r="B95" i="42"/>
  <c r="BK41" i="62"/>
  <c r="B95" i="43"/>
  <c r="C52" i="43" s="1"/>
  <c r="P173" i="51" s="1"/>
  <c r="BK42" i="62"/>
  <c r="B95" i="49"/>
  <c r="D95" i="49" s="1"/>
  <c r="BJ49" i="62"/>
  <c r="BJ50" i="62" s="1"/>
  <c r="B95" i="32"/>
  <c r="D95" i="32" s="1"/>
  <c r="BK39" i="62"/>
  <c r="I174" i="51"/>
  <c r="L174" i="51" s="1"/>
  <c r="M174" i="51" s="1"/>
  <c r="BI91" i="40"/>
  <c r="BI93" i="40"/>
  <c r="BI94" i="40" s="1"/>
  <c r="BH131" i="40"/>
  <c r="BI131" i="40" s="1"/>
  <c r="BH136" i="1"/>
  <c r="BH137" i="1" s="1"/>
  <c r="C52" i="45"/>
  <c r="P176" i="51" s="1"/>
  <c r="BG137" i="1"/>
  <c r="C52" i="41"/>
  <c r="P171" i="51" s="1"/>
  <c r="BI134" i="1"/>
  <c r="BH79" i="1" s="1"/>
  <c r="BI148" i="1" s="1"/>
  <c r="B153" i="1" s="1"/>
  <c r="BI102" i="1"/>
  <c r="BI71" i="1" s="1"/>
  <c r="D95" i="47"/>
  <c r="C52" i="47"/>
  <c r="P178" i="51" s="1"/>
  <c r="BI66" i="44"/>
  <c r="BI67" i="44" s="1"/>
  <c r="BI101" i="44"/>
  <c r="BI215" i="33" s="1"/>
  <c r="BI116" i="44"/>
  <c r="BI86" i="40"/>
  <c r="BI87" i="40" s="1"/>
  <c r="BI160" i="33"/>
  <c r="BI244" i="33" s="1"/>
  <c r="D95" i="44"/>
  <c r="C52" i="44"/>
  <c r="P175" i="51" s="1"/>
  <c r="BI157" i="33"/>
  <c r="BI241" i="33" s="1"/>
  <c r="BI86" i="41"/>
  <c r="BI87" i="41" s="1"/>
  <c r="BI115" i="1"/>
  <c r="BI101" i="45"/>
  <c r="BI216" i="33" s="1"/>
  <c r="BI66" i="45"/>
  <c r="BI67" i="45" s="1"/>
  <c r="BI116" i="45"/>
  <c r="BI93" i="1"/>
  <c r="BI94" i="1" s="1"/>
  <c r="BH131" i="1"/>
  <c r="BI131" i="1" s="1"/>
  <c r="BI91" i="1"/>
  <c r="D95" i="43"/>
  <c r="BI86" i="47"/>
  <c r="BI87" i="47" s="1"/>
  <c r="BI164" i="33"/>
  <c r="BI248" i="33" s="1"/>
  <c r="BI165" i="33"/>
  <c r="BI249" i="33" s="1"/>
  <c r="BI86" i="48"/>
  <c r="BI87" i="48" s="1"/>
  <c r="BI66" i="41"/>
  <c r="BI67" i="41" s="1"/>
  <c r="BI101" i="41"/>
  <c r="BI211" i="33" s="1"/>
  <c r="BI116" i="41"/>
  <c r="BI66" i="49"/>
  <c r="BI67" i="49" s="1"/>
  <c r="BI101" i="49"/>
  <c r="BI220" i="33" s="1"/>
  <c r="BI116" i="49"/>
  <c r="BI166" i="33"/>
  <c r="BI250" i="33" s="1"/>
  <c r="BI86" i="49"/>
  <c r="BI87" i="49" s="1"/>
  <c r="BI101" i="47"/>
  <c r="BI218" i="33" s="1"/>
  <c r="BI66" i="47"/>
  <c r="BI67" i="47" s="1"/>
  <c r="BI116" i="47"/>
  <c r="BI86" i="43"/>
  <c r="BI87" i="43" s="1"/>
  <c r="BI159" i="33"/>
  <c r="BI243" i="33" s="1"/>
  <c r="BI66" i="46"/>
  <c r="BI67" i="46" s="1"/>
  <c r="BI101" i="46"/>
  <c r="BI217" i="33" s="1"/>
  <c r="BI116" i="46"/>
  <c r="BI163" i="33"/>
  <c r="BI247" i="33" s="1"/>
  <c r="BI86" i="46"/>
  <c r="BI87" i="46" s="1"/>
  <c r="BI101" i="42"/>
  <c r="BI212" i="33" s="1"/>
  <c r="BI66" i="42"/>
  <c r="BI67" i="42" s="1"/>
  <c r="BI116" i="42"/>
  <c r="BI71" i="45"/>
  <c r="BI70" i="45" s="1"/>
  <c r="BI71" i="46"/>
  <c r="BI70" i="46" s="1"/>
  <c r="B95" i="46"/>
  <c r="BI310" i="51"/>
  <c r="BI121" i="1"/>
  <c r="BI124" i="33" s="1"/>
  <c r="BI101" i="33" s="1"/>
  <c r="BI124" i="1"/>
  <c r="BI155" i="33" s="1"/>
  <c r="BI162" i="33"/>
  <c r="BI246" i="33" s="1"/>
  <c r="BI86" i="45"/>
  <c r="BI87" i="45" s="1"/>
  <c r="BI156" i="33"/>
  <c r="BI240" i="33" s="1"/>
  <c r="BI86" i="32"/>
  <c r="BI87" i="32" s="1"/>
  <c r="D95" i="42"/>
  <c r="C52" i="42"/>
  <c r="P172" i="51" s="1"/>
  <c r="BI101" i="48"/>
  <c r="BI219" i="33" s="1"/>
  <c r="BI66" i="48"/>
  <c r="BI67" i="48" s="1"/>
  <c r="BI116" i="48"/>
  <c r="C52" i="48"/>
  <c r="P179" i="51" s="1"/>
  <c r="D95" i="48"/>
  <c r="BI101" i="32"/>
  <c r="BI210" i="33" s="1"/>
  <c r="BI66" i="32"/>
  <c r="BI67" i="32" s="1"/>
  <c r="BI116" i="32"/>
  <c r="BI86" i="44"/>
  <c r="BI87" i="44" s="1"/>
  <c r="BI161" i="33"/>
  <c r="BI245" i="33" s="1"/>
  <c r="BI101" i="43"/>
  <c r="BI213" i="33" s="1"/>
  <c r="BI66" i="43"/>
  <c r="BI67" i="43" s="1"/>
  <c r="BI116" i="43"/>
  <c r="BI101" i="40"/>
  <c r="BI214" i="33" s="1"/>
  <c r="BI66" i="40"/>
  <c r="BI67" i="40" s="1"/>
  <c r="BI116" i="40"/>
  <c r="BI158" i="33"/>
  <c r="BI242" i="33" s="1"/>
  <c r="BI86" i="42"/>
  <c r="BI87" i="42" s="1"/>
  <c r="BI71" i="44"/>
  <c r="BI70" i="44" s="1"/>
  <c r="BI71" i="42"/>
  <c r="BI70" i="42" s="1"/>
  <c r="BI306" i="51"/>
  <c r="C52" i="49" l="1"/>
  <c r="P180" i="51" s="1"/>
  <c r="B95" i="1"/>
  <c r="BK38" i="62"/>
  <c r="B95" i="40"/>
  <c r="D95" i="40" s="1"/>
  <c r="BK43" i="62"/>
  <c r="C52" i="32"/>
  <c r="P170" i="51" s="1"/>
  <c r="C52" i="40"/>
  <c r="P174" i="51" s="1"/>
  <c r="BI226" i="33"/>
  <c r="BI229" i="33"/>
  <c r="BI136" i="1"/>
  <c r="BI137" i="1" s="1"/>
  <c r="BI228" i="33"/>
  <c r="BI234" i="33"/>
  <c r="BI56" i="33"/>
  <c r="BI70" i="1"/>
  <c r="BI5" i="59" s="1"/>
  <c r="BI346" i="51"/>
  <c r="BI352" i="51"/>
  <c r="BI355" i="51"/>
  <c r="BI345" i="51"/>
  <c r="BI348" i="51"/>
  <c r="BI350" i="51"/>
  <c r="BI354" i="51"/>
  <c r="BI344" i="51"/>
  <c r="BI347" i="51"/>
  <c r="BI351" i="51"/>
  <c r="BI349" i="51"/>
  <c r="BI353" i="51"/>
  <c r="B54" i="1"/>
  <c r="C52" i="1"/>
  <c r="P169" i="51" s="1"/>
  <c r="D95" i="1"/>
  <c r="B75" i="33"/>
  <c r="I169" i="51"/>
  <c r="BI101" i="1"/>
  <c r="BI209" i="33" s="1"/>
  <c r="BI66" i="1"/>
  <c r="BI67" i="1" s="1"/>
  <c r="BI45" i="33" s="1"/>
  <c r="BI116" i="1"/>
  <c r="BI86" i="1"/>
  <c r="BI87" i="1" s="1"/>
  <c r="BI51" i="33" s="1"/>
  <c r="BI52" i="59" s="1"/>
  <c r="D95" i="46"/>
  <c r="C52" i="46"/>
  <c r="P177" i="51" s="1"/>
  <c r="BI225" i="33"/>
  <c r="BI227" i="33"/>
  <c r="BI232" i="33"/>
  <c r="BI233" i="33"/>
  <c r="BI235" i="33"/>
  <c r="BI231" i="33"/>
  <c r="BI230" i="33"/>
  <c r="B4" i="55" l="1"/>
  <c r="G4" i="55" s="1"/>
  <c r="BK50" i="62"/>
  <c r="D75" i="33"/>
  <c r="BI184" i="33"/>
  <c r="BI113" i="33" s="1"/>
  <c r="BI119" i="33" s="1"/>
  <c r="BI167" i="33"/>
  <c r="BI239" i="33"/>
  <c r="BI251" i="33" s="1"/>
  <c r="D4" i="55"/>
  <c r="B77" i="33"/>
  <c r="B314" i="33"/>
  <c r="B3" i="59"/>
  <c r="BI57" i="33"/>
  <c r="BI57" i="59" s="1"/>
  <c r="BI56" i="59"/>
  <c r="BI64" i="33"/>
  <c r="BI224" i="33"/>
  <c r="BI236" i="33" s="1"/>
  <c r="BI48" i="59"/>
  <c r="L169" i="51"/>
  <c r="M169" i="51" s="1"/>
  <c r="I181" i="51"/>
  <c r="BI55" i="33"/>
  <c r="BI55" i="59"/>
  <c r="BJ59" i="33"/>
  <c r="C343" i="51"/>
  <c r="D343" i="51" s="1"/>
  <c r="D77" i="33" l="1"/>
  <c r="B65" i="59"/>
  <c r="BI185" i="33"/>
  <c r="BI114" i="33" s="1"/>
  <c r="BI186" i="33"/>
  <c r="BJ60" i="33"/>
  <c r="BJ4" i="56" s="1"/>
  <c r="BK61" i="33"/>
  <c r="BL62" i="33" s="1"/>
  <c r="BK59" i="33"/>
  <c r="BI71" i="33"/>
  <c r="BI61" i="59"/>
  <c r="BI65" i="33"/>
  <c r="B66" i="33" s="1"/>
  <c r="BJ71" i="33" l="1"/>
  <c r="BL59" i="33"/>
  <c r="BK71" i="33" s="1"/>
  <c r="BK60" i="33"/>
  <c r="BK4" i="56" s="1"/>
  <c r="BL61" i="33"/>
  <c r="BM62" i="33" s="1"/>
  <c r="BI63" i="59"/>
  <c r="BI70" i="33"/>
  <c r="BK56" i="62" s="1"/>
  <c r="BI81" i="40" l="1"/>
  <c r="BI62" i="40" s="1"/>
  <c r="BI63" i="40" s="1"/>
  <c r="BK72" i="62" s="1"/>
  <c r="BI81" i="43"/>
  <c r="BI62" i="43" s="1"/>
  <c r="BI63" i="43" s="1"/>
  <c r="BK71" i="62" s="1"/>
  <c r="BI81" i="44"/>
  <c r="BI62" i="44" s="1"/>
  <c r="BI63" i="44" s="1"/>
  <c r="BK73" i="62" s="1"/>
  <c r="BI3" i="56"/>
  <c r="BI81" i="49"/>
  <c r="BI62" i="49" s="1"/>
  <c r="BI63" i="49" s="1"/>
  <c r="BK78" i="62" s="1"/>
  <c r="BI369" i="33"/>
  <c r="BI375" i="33" s="1"/>
  <c r="BI376" i="33" s="1"/>
  <c r="BI81" i="45"/>
  <c r="BI62" i="45" s="1"/>
  <c r="BI63" i="45" s="1"/>
  <c r="BK74" i="62" s="1"/>
  <c r="BI81" i="48"/>
  <c r="BI62" i="48" s="1"/>
  <c r="BI63" i="48" s="1"/>
  <c r="BK77" i="62" s="1"/>
  <c r="BI81" i="32"/>
  <c r="BI62" i="32" s="1"/>
  <c r="BI63" i="32" s="1"/>
  <c r="BK68" i="62" s="1"/>
  <c r="BI81" i="1"/>
  <c r="BI62" i="1" s="1"/>
  <c r="BI63" i="1" s="1"/>
  <c r="BK67" i="62" s="1"/>
  <c r="BI81" i="47"/>
  <c r="BI62" i="47" s="1"/>
  <c r="BI63" i="47" s="1"/>
  <c r="BK76" i="62" s="1"/>
  <c r="BI81" i="46"/>
  <c r="BI62" i="46" s="1"/>
  <c r="BI63" i="46" s="1"/>
  <c r="BK75" i="62" s="1"/>
  <c r="BI81" i="41"/>
  <c r="BI62" i="41" s="1"/>
  <c r="BI63" i="41" s="1"/>
  <c r="BK69" i="62" s="1"/>
  <c r="BI81" i="42"/>
  <c r="BI62" i="42" s="1"/>
  <c r="BI63" i="42" s="1"/>
  <c r="BK70" i="62" s="1"/>
  <c r="BI62" i="59"/>
  <c r="BJ70" i="33"/>
  <c r="BJ72" i="33"/>
  <c r="BM59" i="33"/>
  <c r="BL71" i="33" s="1"/>
  <c r="BM61" i="33"/>
  <c r="BN62" i="33" s="1"/>
  <c r="BL60" i="33"/>
  <c r="BL4" i="56" s="1"/>
  <c r="BK79" i="62" l="1"/>
  <c r="BK72" i="33"/>
  <c r="BI64" i="41"/>
  <c r="BI65" i="41" s="1"/>
  <c r="BI68" i="41" s="1"/>
  <c r="BI155" i="41"/>
  <c r="BI155" i="47"/>
  <c r="BI64" i="47"/>
  <c r="BI65" i="47" s="1"/>
  <c r="BI68" i="47" s="1"/>
  <c r="BI155" i="32"/>
  <c r="BI64" i="32"/>
  <c r="BI65" i="32" s="1"/>
  <c r="BI68" i="32" s="1"/>
  <c r="BI155" i="45"/>
  <c r="BI64" i="45"/>
  <c r="BI65" i="45" s="1"/>
  <c r="BI68" i="45" s="1"/>
  <c r="BI155" i="49"/>
  <c r="BI64" i="49"/>
  <c r="BI65" i="49" s="1"/>
  <c r="BI68" i="49" s="1"/>
  <c r="BI155" i="44"/>
  <c r="BI64" i="44"/>
  <c r="BI65" i="44" s="1"/>
  <c r="BI68" i="44" s="1"/>
  <c r="BI64" i="40"/>
  <c r="BI65" i="40" s="1"/>
  <c r="BI68" i="40" s="1"/>
  <c r="BI155" i="40"/>
  <c r="BN59" i="33"/>
  <c r="BM71" i="33" s="1"/>
  <c r="BM60" i="33"/>
  <c r="BM4" i="56" s="1"/>
  <c r="BN61" i="33"/>
  <c r="BO62" i="33" s="1"/>
  <c r="BK70" i="33"/>
  <c r="BJ81" i="32"/>
  <c r="BJ62" i="32" s="1"/>
  <c r="BJ81" i="44"/>
  <c r="BJ62" i="44" s="1"/>
  <c r="BJ81" i="49"/>
  <c r="BJ62" i="49" s="1"/>
  <c r="BJ81" i="47"/>
  <c r="BJ62" i="47" s="1"/>
  <c r="BJ3" i="56"/>
  <c r="BJ81" i="48"/>
  <c r="BJ62" i="48" s="1"/>
  <c r="BJ81" i="42"/>
  <c r="BJ62" i="42" s="1"/>
  <c r="BJ81" i="45"/>
  <c r="BJ62" i="45" s="1"/>
  <c r="BJ81" i="46"/>
  <c r="BJ62" i="46" s="1"/>
  <c r="BJ81" i="1"/>
  <c r="BJ62" i="1" s="1"/>
  <c r="BJ81" i="41"/>
  <c r="BJ62" i="41" s="1"/>
  <c r="BJ81" i="40"/>
  <c r="BJ62" i="40" s="1"/>
  <c r="BJ81" i="43"/>
  <c r="BJ62" i="43" s="1"/>
  <c r="BI155" i="42"/>
  <c r="BI64" i="42"/>
  <c r="BI65" i="42" s="1"/>
  <c r="BI68" i="42" s="1"/>
  <c r="BI64" i="46"/>
  <c r="BI65" i="46" s="1"/>
  <c r="BI68" i="46" s="1"/>
  <c r="BI155" i="46"/>
  <c r="BI64" i="1"/>
  <c r="BI65" i="1" s="1"/>
  <c r="BI155" i="1"/>
  <c r="BI155" i="48"/>
  <c r="BI64" i="48"/>
  <c r="BI65" i="48" s="1"/>
  <c r="BI68" i="48" s="1"/>
  <c r="F378" i="33"/>
  <c r="J378" i="33"/>
  <c r="B378" i="33"/>
  <c r="L378" i="33"/>
  <c r="K378" i="33"/>
  <c r="G378" i="33"/>
  <c r="I378" i="33"/>
  <c r="D378" i="33"/>
  <c r="E378" i="33"/>
  <c r="C378" i="33"/>
  <c r="H378" i="33"/>
  <c r="BI37" i="56"/>
  <c r="BI38" i="56" s="1"/>
  <c r="BI47" i="56"/>
  <c r="BI55" i="56"/>
  <c r="BI56" i="56" s="1"/>
  <c r="BI52" i="56" s="1"/>
  <c r="BI42" i="56"/>
  <c r="BI43" i="56" s="1"/>
  <c r="BJ41" i="56" s="1"/>
  <c r="BI64" i="43"/>
  <c r="BI65" i="43" s="1"/>
  <c r="BI68" i="43" s="1"/>
  <c r="BI155" i="43"/>
  <c r="BL72" i="33" l="1"/>
  <c r="L73" i="59"/>
  <c r="BJ42" i="56"/>
  <c r="BJ43" i="56" s="1"/>
  <c r="BK41" i="56" s="1"/>
  <c r="BI139" i="43"/>
  <c r="BI73" i="43"/>
  <c r="BI60" i="56"/>
  <c r="BI133" i="33" s="1"/>
  <c r="BI59" i="56"/>
  <c r="C73" i="59"/>
  <c r="C13" i="59"/>
  <c r="D73" i="59"/>
  <c r="D13" i="59"/>
  <c r="G73" i="59"/>
  <c r="G13" i="59"/>
  <c r="BI139" i="48"/>
  <c r="BI73" i="48"/>
  <c r="BI139" i="42"/>
  <c r="BI73" i="42"/>
  <c r="BJ37" i="56"/>
  <c r="BJ38" i="56" s="1"/>
  <c r="BJ55" i="56"/>
  <c r="BJ56" i="56" s="1"/>
  <c r="BJ52" i="56" s="1"/>
  <c r="BI73" i="40"/>
  <c r="BI139" i="40"/>
  <c r="BI139" i="41"/>
  <c r="BI73" i="41"/>
  <c r="BI49" i="56"/>
  <c r="BI48" i="56" s="1"/>
  <c r="BJ47" i="56" s="1"/>
  <c r="BJ49" i="56" s="1"/>
  <c r="BJ48" i="56" s="1"/>
  <c r="BJ46" i="56"/>
  <c r="E73" i="59"/>
  <c r="E13" i="59"/>
  <c r="B13" i="59"/>
  <c r="B73" i="59"/>
  <c r="F73" i="59"/>
  <c r="F13" i="59"/>
  <c r="BI43" i="33"/>
  <c r="BI68" i="1"/>
  <c r="BI139" i="46"/>
  <c r="BI73" i="46"/>
  <c r="BK81" i="46"/>
  <c r="BK62" i="46" s="1"/>
  <c r="BK81" i="43"/>
  <c r="BK62" i="43" s="1"/>
  <c r="BK81" i="49"/>
  <c r="BK62" i="49" s="1"/>
  <c r="BK81" i="41"/>
  <c r="BK62" i="41" s="1"/>
  <c r="BK81" i="40"/>
  <c r="BK62" i="40" s="1"/>
  <c r="BK81" i="42"/>
  <c r="BK62" i="42" s="1"/>
  <c r="BL70" i="33"/>
  <c r="BK3" i="56"/>
  <c r="BK81" i="32"/>
  <c r="BK62" i="32" s="1"/>
  <c r="BK81" i="45"/>
  <c r="BK62" i="45" s="1"/>
  <c r="BK81" i="44"/>
  <c r="BK62" i="44" s="1"/>
  <c r="BK81" i="47"/>
  <c r="BK62" i="47" s="1"/>
  <c r="BK81" i="48"/>
  <c r="BK62" i="48" s="1"/>
  <c r="BO59" i="33"/>
  <c r="BN71" i="33" s="1"/>
  <c r="BO61" i="33"/>
  <c r="BP62" i="33" s="1"/>
  <c r="BN60" i="33"/>
  <c r="BN4" i="56" s="1"/>
  <c r="BI73" i="44"/>
  <c r="BI139" i="44"/>
  <c r="BI139" i="49"/>
  <c r="BI73" i="49"/>
  <c r="BI73" i="45"/>
  <c r="BI139" i="45"/>
  <c r="BI139" i="32"/>
  <c r="BI73" i="32"/>
  <c r="BI73" i="47"/>
  <c r="BI139" i="47"/>
  <c r="BM72" i="33" l="1"/>
  <c r="BK42" i="56"/>
  <c r="BK43" i="56" s="1"/>
  <c r="BL41" i="56" s="1"/>
  <c r="BO60" i="33"/>
  <c r="BO4" i="56" s="1"/>
  <c r="BP59" i="33"/>
  <c r="BP61" i="33"/>
  <c r="BQ62" i="33" s="1"/>
  <c r="BK37" i="56"/>
  <c r="BK38" i="56" s="1"/>
  <c r="BK55" i="56"/>
  <c r="BK56" i="56" s="1"/>
  <c r="BK52" i="56" s="1"/>
  <c r="BI46" i="33"/>
  <c r="BI139" i="1"/>
  <c r="BI73" i="1"/>
  <c r="BI61" i="56"/>
  <c r="BI132" i="33"/>
  <c r="BI75" i="59" s="1"/>
  <c r="BK46" i="56"/>
  <c r="BM70" i="33"/>
  <c r="BL81" i="45"/>
  <c r="BL62" i="45" s="1"/>
  <c r="BL81" i="41"/>
  <c r="BL62" i="41" s="1"/>
  <c r="BL81" i="46"/>
  <c r="BL62" i="46" s="1"/>
  <c r="BL81" i="48"/>
  <c r="BL62" i="48" s="1"/>
  <c r="BL3" i="56"/>
  <c r="BL81" i="44"/>
  <c r="BL62" i="44" s="1"/>
  <c r="BL81" i="42"/>
  <c r="BL62" i="42" s="1"/>
  <c r="BL81" i="43"/>
  <c r="BL62" i="43" s="1"/>
  <c r="BL81" i="40"/>
  <c r="BL62" i="40" s="1"/>
  <c r="BL81" i="49"/>
  <c r="BL62" i="49" s="1"/>
  <c r="BL81" i="32"/>
  <c r="BL62" i="32" s="1"/>
  <c r="BL81" i="47"/>
  <c r="BL62" i="47" s="1"/>
  <c r="BI38" i="33"/>
  <c r="BI40" i="33"/>
  <c r="BI42" i="33"/>
  <c r="BI44" i="33"/>
  <c r="BJ60" i="56"/>
  <c r="BJ59" i="56"/>
  <c r="BK47" i="56"/>
  <c r="BK49" i="56" s="1"/>
  <c r="BK48" i="56" s="1"/>
  <c r="BI47" i="59" l="1"/>
  <c r="BK53" i="62"/>
  <c r="BN72" i="33"/>
  <c r="BJ133" i="33"/>
  <c r="BJ78" i="33"/>
  <c r="BL37" i="56"/>
  <c r="BL38" i="56" s="1"/>
  <c r="BL47" i="56"/>
  <c r="BL49" i="56" s="1"/>
  <c r="BL48" i="56" s="1"/>
  <c r="BL55" i="56"/>
  <c r="BL56" i="56" s="1"/>
  <c r="BL52" i="56" s="1"/>
  <c r="BI49" i="59"/>
  <c r="BI87" i="33"/>
  <c r="BI53" i="33"/>
  <c r="BI54" i="59" s="1"/>
  <c r="BK59" i="56"/>
  <c r="BK60" i="56"/>
  <c r="BO71" i="33"/>
  <c r="BP60" i="33"/>
  <c r="BP4" i="56" s="1"/>
  <c r="BQ61" i="33"/>
  <c r="BR62" i="33" s="1"/>
  <c r="BQ59" i="33"/>
  <c r="BP71" i="33" s="1"/>
  <c r="BL46" i="56"/>
  <c r="BJ132" i="33"/>
  <c r="BJ61" i="56"/>
  <c r="BJ77" i="33"/>
  <c r="BJ75" i="59" s="1"/>
  <c r="BM81" i="49"/>
  <c r="BM62" i="49" s="1"/>
  <c r="BM81" i="44"/>
  <c r="BM62" i="44" s="1"/>
  <c r="BM81" i="43"/>
  <c r="BM62" i="43" s="1"/>
  <c r="BM81" i="46"/>
  <c r="BM62" i="46" s="1"/>
  <c r="BM81" i="47"/>
  <c r="BM62" i="47" s="1"/>
  <c r="BM81" i="42"/>
  <c r="BM62" i="42" s="1"/>
  <c r="BM3" i="56"/>
  <c r="BM81" i="40"/>
  <c r="BM62" i="40" s="1"/>
  <c r="BM81" i="45"/>
  <c r="BM62" i="45" s="1"/>
  <c r="BM81" i="41"/>
  <c r="BM62" i="41" s="1"/>
  <c r="BM81" i="48"/>
  <c r="BM62" i="48" s="1"/>
  <c r="BM81" i="32"/>
  <c r="BM62" i="32" s="1"/>
  <c r="BN70" i="33"/>
  <c r="BI62" i="56"/>
  <c r="BI135" i="33" s="1"/>
  <c r="BI134" i="33"/>
  <c r="BI76" i="59" s="1"/>
  <c r="BL42" i="56"/>
  <c r="BL43" i="56" s="1"/>
  <c r="BM41" i="56" s="1"/>
  <c r="BM46" i="56" l="1"/>
  <c r="BM42" i="56"/>
  <c r="BM43" i="56" s="1"/>
  <c r="BN41" i="56" s="1"/>
  <c r="BN81" i="42"/>
  <c r="BN62" i="42" s="1"/>
  <c r="BN81" i="47"/>
  <c r="BN62" i="47" s="1"/>
  <c r="BN81" i="44"/>
  <c r="BN62" i="44" s="1"/>
  <c r="BN81" i="40"/>
  <c r="BN62" i="40" s="1"/>
  <c r="BN81" i="46"/>
  <c r="BN62" i="46" s="1"/>
  <c r="BN81" i="48"/>
  <c r="BN62" i="48" s="1"/>
  <c r="BO70" i="33"/>
  <c r="BN81" i="49"/>
  <c r="BN62" i="49" s="1"/>
  <c r="BN81" i="32"/>
  <c r="BN62" i="32" s="1"/>
  <c r="BN81" i="43"/>
  <c r="BN62" i="43" s="1"/>
  <c r="BN81" i="45"/>
  <c r="BN62" i="45" s="1"/>
  <c r="BN3" i="56"/>
  <c r="BN81" i="41"/>
  <c r="BN62" i="41" s="1"/>
  <c r="BM37" i="56"/>
  <c r="BM38" i="56" s="1"/>
  <c r="BM47" i="56"/>
  <c r="BM49" i="56" s="1"/>
  <c r="BM48" i="56" s="1"/>
  <c r="BM55" i="56"/>
  <c r="BM56" i="56" s="1"/>
  <c r="BM52" i="56" s="1"/>
  <c r="BJ134" i="33"/>
  <c r="BJ79" i="33"/>
  <c r="BJ76" i="59" s="1"/>
  <c r="BJ62" i="56"/>
  <c r="BQ60" i="33"/>
  <c r="BQ4" i="56" s="1"/>
  <c r="BR61" i="33"/>
  <c r="BS62" i="33" s="1"/>
  <c r="BR59" i="33"/>
  <c r="BK133" i="33"/>
  <c r="BK78" i="33"/>
  <c r="BO72" i="33"/>
  <c r="BJ50" i="46"/>
  <c r="BJ63" i="46" s="1"/>
  <c r="BJ64" i="46" s="1"/>
  <c r="BJ65" i="46" s="1"/>
  <c r="BJ50" i="40"/>
  <c r="BJ63" i="40" s="1"/>
  <c r="BJ64" i="40" s="1"/>
  <c r="BJ65" i="40" s="1"/>
  <c r="BJ50" i="41"/>
  <c r="BJ63" i="41" s="1"/>
  <c r="BJ64" i="41" s="1"/>
  <c r="BJ65" i="41" s="1"/>
  <c r="BJ50" i="32"/>
  <c r="BJ63" i="32" s="1"/>
  <c r="BJ64" i="32" s="1"/>
  <c r="BJ65" i="32" s="1"/>
  <c r="BJ50" i="48"/>
  <c r="BJ63" i="48" s="1"/>
  <c r="BJ64" i="48" s="1"/>
  <c r="BJ65" i="48" s="1"/>
  <c r="BJ50" i="47"/>
  <c r="BJ63" i="47" s="1"/>
  <c r="BJ64" i="47" s="1"/>
  <c r="BJ65" i="47" s="1"/>
  <c r="BJ50" i="42"/>
  <c r="BJ63" i="42" s="1"/>
  <c r="BJ64" i="42" s="1"/>
  <c r="BJ65" i="42" s="1"/>
  <c r="BI77" i="59"/>
  <c r="BJ50" i="44"/>
  <c r="BJ63" i="44" s="1"/>
  <c r="BJ64" i="44" s="1"/>
  <c r="BJ65" i="44" s="1"/>
  <c r="BJ50" i="49"/>
  <c r="BJ63" i="49" s="1"/>
  <c r="BJ64" i="49" s="1"/>
  <c r="BJ65" i="49" s="1"/>
  <c r="BJ50" i="1"/>
  <c r="BJ63" i="1" s="1"/>
  <c r="BJ64" i="1" s="1"/>
  <c r="BJ65" i="1" s="1"/>
  <c r="BJ68" i="1" s="1"/>
  <c r="BJ50" i="45"/>
  <c r="BJ63" i="45" s="1"/>
  <c r="BJ64" i="45" s="1"/>
  <c r="BJ65" i="45" s="1"/>
  <c r="BJ50" i="43"/>
  <c r="BJ63" i="43" s="1"/>
  <c r="BJ64" i="43" s="1"/>
  <c r="BJ65" i="43" s="1"/>
  <c r="BK132" i="33"/>
  <c r="BK61" i="56"/>
  <c r="BK77" i="33"/>
  <c r="BK75" i="59" s="1"/>
  <c r="BL59" i="56"/>
  <c r="BL60" i="56"/>
  <c r="BN46" i="56" l="1"/>
  <c r="BP72" i="33"/>
  <c r="BJ80" i="33"/>
  <c r="BJ135" i="33"/>
  <c r="BO81" i="40"/>
  <c r="BO62" i="40" s="1"/>
  <c r="BO81" i="44"/>
  <c r="BO62" i="44" s="1"/>
  <c r="BO3" i="56"/>
  <c r="BO81" i="41"/>
  <c r="BO62" i="41" s="1"/>
  <c r="BO81" i="49"/>
  <c r="BO62" i="49" s="1"/>
  <c r="BO81" i="46"/>
  <c r="BO62" i="46" s="1"/>
  <c r="BO81" i="43"/>
  <c r="BO62" i="43" s="1"/>
  <c r="BO81" i="42"/>
  <c r="BO62" i="42" s="1"/>
  <c r="BO81" i="45"/>
  <c r="BO62" i="45" s="1"/>
  <c r="BO81" i="48"/>
  <c r="BO62" i="48" s="1"/>
  <c r="BO81" i="47"/>
  <c r="BO62" i="47" s="1"/>
  <c r="BP70" i="33"/>
  <c r="BL132" i="33"/>
  <c r="BL77" i="33"/>
  <c r="BL75" i="59" s="1"/>
  <c r="BL61" i="56"/>
  <c r="BK134" i="33"/>
  <c r="BK79" i="33"/>
  <c r="BK76" i="59" s="1"/>
  <c r="BK62" i="56"/>
  <c r="BL78" i="33"/>
  <c r="BL133" i="33"/>
  <c r="BQ71" i="33"/>
  <c r="BS61" i="33"/>
  <c r="BT62" i="33" s="1"/>
  <c r="BS59" i="33"/>
  <c r="BR71" i="33" s="1"/>
  <c r="BR60" i="33"/>
  <c r="BR4" i="56" s="1"/>
  <c r="BM60" i="56"/>
  <c r="BM59" i="56"/>
  <c r="BN42" i="56"/>
  <c r="BN43" i="56" s="1"/>
  <c r="BO41" i="56" s="1"/>
  <c r="BN47" i="56"/>
  <c r="BN49" i="56" s="1"/>
  <c r="BN48" i="56" s="1"/>
  <c r="BN37" i="56"/>
  <c r="BN38" i="56" s="1"/>
  <c r="BN55" i="56"/>
  <c r="BN56" i="56" s="1"/>
  <c r="BN52" i="56" s="1"/>
  <c r="BQ72" i="33" l="1"/>
  <c r="BN59" i="56"/>
  <c r="BN60" i="56"/>
  <c r="BM133" i="33"/>
  <c r="BM78" i="33"/>
  <c r="BK135" i="33"/>
  <c r="BK80" i="33"/>
  <c r="BO42" i="56"/>
  <c r="BO43" i="56" s="1"/>
  <c r="BP41" i="56" s="1"/>
  <c r="BO47" i="56"/>
  <c r="BO49" i="56" s="1"/>
  <c r="BO55" i="56"/>
  <c r="BO56" i="56" s="1"/>
  <c r="BO52" i="56" s="1"/>
  <c r="BO37" i="56"/>
  <c r="BO38" i="56" s="1"/>
  <c r="BK50" i="44"/>
  <c r="BK63" i="44" s="1"/>
  <c r="BK64" i="44" s="1"/>
  <c r="BK65" i="44" s="1"/>
  <c r="BK50" i="41"/>
  <c r="BK63" i="41" s="1"/>
  <c r="BK64" i="41" s="1"/>
  <c r="BK65" i="41" s="1"/>
  <c r="BK50" i="47"/>
  <c r="BK63" i="47" s="1"/>
  <c r="BK64" i="47" s="1"/>
  <c r="BK65" i="47" s="1"/>
  <c r="BK50" i="48"/>
  <c r="BK63" i="48" s="1"/>
  <c r="BK64" i="48" s="1"/>
  <c r="BK65" i="48" s="1"/>
  <c r="BK50" i="42"/>
  <c r="BK63" i="42" s="1"/>
  <c r="BK64" i="42" s="1"/>
  <c r="BK65" i="42" s="1"/>
  <c r="BK50" i="45"/>
  <c r="BK63" i="45" s="1"/>
  <c r="BK64" i="45" s="1"/>
  <c r="BK65" i="45" s="1"/>
  <c r="BK50" i="43"/>
  <c r="BK63" i="43" s="1"/>
  <c r="BK64" i="43" s="1"/>
  <c r="BK65" i="43" s="1"/>
  <c r="BK50" i="32"/>
  <c r="BK63" i="32" s="1"/>
  <c r="BK64" i="32" s="1"/>
  <c r="BK65" i="32" s="1"/>
  <c r="BK50" i="40"/>
  <c r="BK63" i="40" s="1"/>
  <c r="BK64" i="40" s="1"/>
  <c r="BK65" i="40" s="1"/>
  <c r="BK50" i="46"/>
  <c r="BK63" i="46" s="1"/>
  <c r="BK64" i="46" s="1"/>
  <c r="BK65" i="46" s="1"/>
  <c r="BK50" i="49"/>
  <c r="BK63" i="49" s="1"/>
  <c r="BK64" i="49" s="1"/>
  <c r="BK65" i="49" s="1"/>
  <c r="BJ77" i="59"/>
  <c r="BO46" i="56"/>
  <c r="BM132" i="33"/>
  <c r="BM77" i="33"/>
  <c r="BM75" i="59" s="1"/>
  <c r="BM61" i="56"/>
  <c r="BT61" i="33"/>
  <c r="BU62" i="33" s="1"/>
  <c r="BT59" i="33"/>
  <c r="BS71" i="33" s="1"/>
  <c r="BS60" i="33"/>
  <c r="BS4" i="56" s="1"/>
  <c r="BL134" i="33"/>
  <c r="BL62" i="56"/>
  <c r="BL79" i="33"/>
  <c r="BL76" i="59" s="1"/>
  <c r="BP81" i="40"/>
  <c r="BP62" i="40" s="1"/>
  <c r="BP81" i="41"/>
  <c r="BP62" i="41" s="1"/>
  <c r="BP81" i="44"/>
  <c r="BP62" i="44" s="1"/>
  <c r="BP81" i="49"/>
  <c r="BP62" i="49" s="1"/>
  <c r="BP81" i="45"/>
  <c r="BP62" i="45" s="1"/>
  <c r="BQ70" i="33"/>
  <c r="BP3" i="56"/>
  <c r="BP81" i="48"/>
  <c r="BP62" i="48" s="1"/>
  <c r="BP81" i="42"/>
  <c r="BP62" i="42" s="1"/>
  <c r="BP81" i="47"/>
  <c r="BP62" i="47" s="1"/>
  <c r="BP81" i="43"/>
  <c r="BP62" i="43" s="1"/>
  <c r="BP81" i="46"/>
  <c r="BP62" i="46" s="1"/>
  <c r="BR72" i="33" l="1"/>
  <c r="BP46" i="56"/>
  <c r="BP37" i="56"/>
  <c r="BP38" i="56" s="1"/>
  <c r="BP55" i="56"/>
  <c r="BP56" i="56" s="1"/>
  <c r="BP52" i="56" s="1"/>
  <c r="BL80" i="33"/>
  <c r="BL135" i="33"/>
  <c r="BU61" i="33"/>
  <c r="BV62" i="33" s="1"/>
  <c r="BT60" i="33"/>
  <c r="BT4" i="56" s="1"/>
  <c r="BU59" i="33"/>
  <c r="BM134" i="33"/>
  <c r="BM62" i="56"/>
  <c r="BM79" i="33"/>
  <c r="BM76" i="59" s="1"/>
  <c r="BN132" i="33"/>
  <c r="BN77" i="33"/>
  <c r="BN75" i="59" s="1"/>
  <c r="BN61" i="56"/>
  <c r="BP42" i="56"/>
  <c r="BP43" i="56" s="1"/>
  <c r="BQ41" i="56" s="1"/>
  <c r="BQ81" i="47"/>
  <c r="BQ62" i="47" s="1"/>
  <c r="BQ81" i="43"/>
  <c r="BQ62" i="43" s="1"/>
  <c r="BQ3" i="56"/>
  <c r="BQ81" i="41"/>
  <c r="BQ62" i="41" s="1"/>
  <c r="BQ81" i="46"/>
  <c r="BQ62" i="46" s="1"/>
  <c r="BQ81" i="49"/>
  <c r="BQ62" i="49" s="1"/>
  <c r="BR70" i="33"/>
  <c r="BQ81" i="48"/>
  <c r="BQ62" i="48" s="1"/>
  <c r="BQ81" i="42"/>
  <c r="BQ62" i="42" s="1"/>
  <c r="BQ81" i="40"/>
  <c r="BQ62" i="40" s="1"/>
  <c r="BQ81" i="44"/>
  <c r="BQ62" i="44" s="1"/>
  <c r="BQ81" i="45"/>
  <c r="BQ62" i="45" s="1"/>
  <c r="BO60" i="56"/>
  <c r="BO59" i="56"/>
  <c r="BO48" i="56"/>
  <c r="BP47" i="56" s="1"/>
  <c r="BL50" i="32"/>
  <c r="BL63" i="32" s="1"/>
  <c r="BL64" i="32" s="1"/>
  <c r="BL65" i="32" s="1"/>
  <c r="BL50" i="40"/>
  <c r="BL63" i="40" s="1"/>
  <c r="BL64" i="40" s="1"/>
  <c r="BL65" i="40" s="1"/>
  <c r="BL50" i="41"/>
  <c r="BL63" i="41" s="1"/>
  <c r="BL64" i="41" s="1"/>
  <c r="BL65" i="41" s="1"/>
  <c r="BL50" i="47"/>
  <c r="BL63" i="47" s="1"/>
  <c r="BL64" i="47" s="1"/>
  <c r="BL65" i="47" s="1"/>
  <c r="BL50" i="43"/>
  <c r="BL63" i="43" s="1"/>
  <c r="BL64" i="43" s="1"/>
  <c r="BL65" i="43" s="1"/>
  <c r="BL50" i="44"/>
  <c r="BL63" i="44" s="1"/>
  <c r="BL64" i="44" s="1"/>
  <c r="BL65" i="44" s="1"/>
  <c r="BK77" i="59"/>
  <c r="BL50" i="46"/>
  <c r="BL63" i="46" s="1"/>
  <c r="BL64" i="46" s="1"/>
  <c r="BL65" i="46" s="1"/>
  <c r="BL50" i="42"/>
  <c r="BL63" i="42" s="1"/>
  <c r="BL64" i="42" s="1"/>
  <c r="BL65" i="42" s="1"/>
  <c r="BL50" i="45"/>
  <c r="BL63" i="45" s="1"/>
  <c r="BL64" i="45" s="1"/>
  <c r="BL65" i="45" s="1"/>
  <c r="BL50" i="48"/>
  <c r="BL63" i="48" s="1"/>
  <c r="BL64" i="48" s="1"/>
  <c r="BL65" i="48" s="1"/>
  <c r="BL50" i="49"/>
  <c r="BL63" i="49" s="1"/>
  <c r="BL64" i="49" s="1"/>
  <c r="BL65" i="49" s="1"/>
  <c r="BN78" i="33"/>
  <c r="BN133" i="33"/>
  <c r="BP49" i="56" l="1"/>
  <c r="BP48" i="56" s="1"/>
  <c r="BQ47" i="56" s="1"/>
  <c r="BQ49" i="56" s="1"/>
  <c r="BQ48" i="56" s="1"/>
  <c r="BQ46" i="56"/>
  <c r="BO78" i="33"/>
  <c r="BO133" i="33"/>
  <c r="BR3" i="56"/>
  <c r="BR81" i="49"/>
  <c r="BR62" i="49" s="1"/>
  <c r="BR81" i="43"/>
  <c r="BR62" i="43" s="1"/>
  <c r="BR81" i="44"/>
  <c r="BR62" i="44" s="1"/>
  <c r="BS70" i="33"/>
  <c r="BR81" i="41"/>
  <c r="BR62" i="41" s="1"/>
  <c r="BR81" i="42"/>
  <c r="BR62" i="42" s="1"/>
  <c r="BR81" i="48"/>
  <c r="BR62" i="48" s="1"/>
  <c r="BR81" i="47"/>
  <c r="BR62" i="47" s="1"/>
  <c r="BR81" i="46"/>
  <c r="BR62" i="46" s="1"/>
  <c r="BR81" i="45"/>
  <c r="BR62" i="45" s="1"/>
  <c r="BR81" i="40"/>
  <c r="BR62" i="40" s="1"/>
  <c r="BQ55" i="56"/>
  <c r="BQ56" i="56" s="1"/>
  <c r="BQ52" i="56" s="1"/>
  <c r="BQ37" i="56"/>
  <c r="BQ38" i="56" s="1"/>
  <c r="BN134" i="33"/>
  <c r="BN62" i="56"/>
  <c r="BN79" i="33"/>
  <c r="BN76" i="59" s="1"/>
  <c r="BM80" i="33"/>
  <c r="BM135" i="33"/>
  <c r="BT71" i="33"/>
  <c r="BU60" i="33"/>
  <c r="BU4" i="56" s="1"/>
  <c r="BV61" i="33"/>
  <c r="BW62" i="33" s="1"/>
  <c r="BV59" i="33"/>
  <c r="BU71" i="33" s="1"/>
  <c r="BM50" i="49"/>
  <c r="BM63" i="49" s="1"/>
  <c r="BM64" i="49" s="1"/>
  <c r="BM65" i="49" s="1"/>
  <c r="BM50" i="42"/>
  <c r="BM63" i="42" s="1"/>
  <c r="BM64" i="42" s="1"/>
  <c r="BM65" i="42" s="1"/>
  <c r="BM50" i="46"/>
  <c r="BM63" i="46" s="1"/>
  <c r="BM64" i="46" s="1"/>
  <c r="BM65" i="46" s="1"/>
  <c r="BM50" i="43"/>
  <c r="BM63" i="43" s="1"/>
  <c r="BM64" i="43" s="1"/>
  <c r="BM65" i="43" s="1"/>
  <c r="BM50" i="41"/>
  <c r="BM63" i="41" s="1"/>
  <c r="BM64" i="41" s="1"/>
  <c r="BM65" i="41" s="1"/>
  <c r="BM50" i="40"/>
  <c r="BM63" i="40" s="1"/>
  <c r="BM64" i="40" s="1"/>
  <c r="BM65" i="40" s="1"/>
  <c r="BM50" i="45"/>
  <c r="BM63" i="45" s="1"/>
  <c r="BM64" i="45" s="1"/>
  <c r="BM65" i="45" s="1"/>
  <c r="BL77" i="59"/>
  <c r="BM50" i="47"/>
  <c r="BM63" i="47" s="1"/>
  <c r="BM64" i="47" s="1"/>
  <c r="BM65" i="47" s="1"/>
  <c r="BM50" i="48"/>
  <c r="BM63" i="48" s="1"/>
  <c r="BM64" i="48" s="1"/>
  <c r="BM65" i="48" s="1"/>
  <c r="BM50" i="44"/>
  <c r="BM63" i="44" s="1"/>
  <c r="BM64" i="44" s="1"/>
  <c r="BM65" i="44" s="1"/>
  <c r="BM50" i="32"/>
  <c r="BM63" i="32" s="1"/>
  <c r="BM64" i="32" s="1"/>
  <c r="BM65" i="32" s="1"/>
  <c r="BS72" i="33"/>
  <c r="BO132" i="33"/>
  <c r="BO77" i="33"/>
  <c r="BO75" i="59" s="1"/>
  <c r="BO61" i="56"/>
  <c r="BP60" i="56"/>
  <c r="BP59" i="56"/>
  <c r="BQ42" i="56"/>
  <c r="BQ43" i="56" s="1"/>
  <c r="BR41" i="56" s="1"/>
  <c r="BR42" i="56" l="1"/>
  <c r="BR43" i="56" s="1"/>
  <c r="BS41" i="56" s="1"/>
  <c r="BT72" i="33"/>
  <c r="BP78" i="33"/>
  <c r="BP133" i="33"/>
  <c r="BV60" i="33"/>
  <c r="BV4" i="56" s="1"/>
  <c r="BW59" i="33"/>
  <c r="BV71" i="33" s="1"/>
  <c r="BW61" i="33"/>
  <c r="BX62" i="33" s="1"/>
  <c r="BS81" i="41"/>
  <c r="BS62" i="41" s="1"/>
  <c r="BS81" i="45"/>
  <c r="BS62" i="45" s="1"/>
  <c r="BS81" i="42"/>
  <c r="BS62" i="42" s="1"/>
  <c r="BS81" i="44"/>
  <c r="BS62" i="44" s="1"/>
  <c r="BS81" i="49"/>
  <c r="BS62" i="49" s="1"/>
  <c r="BS81" i="46"/>
  <c r="BS62" i="46" s="1"/>
  <c r="BT70" i="33"/>
  <c r="BS81" i="40"/>
  <c r="BS62" i="40" s="1"/>
  <c r="BS81" i="48"/>
  <c r="BS62" i="48" s="1"/>
  <c r="BS81" i="47"/>
  <c r="BS62" i="47" s="1"/>
  <c r="BS81" i="43"/>
  <c r="BS62" i="43" s="1"/>
  <c r="BS3" i="56"/>
  <c r="BR47" i="56"/>
  <c r="BR49" i="56" s="1"/>
  <c r="BR48" i="56" s="1"/>
  <c r="BR55" i="56"/>
  <c r="BR56" i="56" s="1"/>
  <c r="BR52" i="56" s="1"/>
  <c r="BR37" i="56"/>
  <c r="BR38" i="56" s="1"/>
  <c r="BP132" i="33"/>
  <c r="BP61" i="56"/>
  <c r="BP77" i="33"/>
  <c r="BP75" i="59" s="1"/>
  <c r="BO134" i="33"/>
  <c r="BO62" i="56"/>
  <c r="BO79" i="33"/>
  <c r="BO76" i="59" s="1"/>
  <c r="BN50" i="40"/>
  <c r="BN63" i="40" s="1"/>
  <c r="BN64" i="40" s="1"/>
  <c r="BN65" i="40" s="1"/>
  <c r="BN50" i="43"/>
  <c r="BN63" i="43" s="1"/>
  <c r="BN64" i="43" s="1"/>
  <c r="BN65" i="43" s="1"/>
  <c r="BN50" i="49"/>
  <c r="BN63" i="49" s="1"/>
  <c r="BN64" i="49" s="1"/>
  <c r="BN65" i="49" s="1"/>
  <c r="BN50" i="42"/>
  <c r="BN63" i="42" s="1"/>
  <c r="BN64" i="42" s="1"/>
  <c r="BN65" i="42" s="1"/>
  <c r="BN50" i="44"/>
  <c r="BN63" i="44" s="1"/>
  <c r="BN64" i="44" s="1"/>
  <c r="BN65" i="44" s="1"/>
  <c r="BM77" i="59"/>
  <c r="BN50" i="46"/>
  <c r="BN63" i="46" s="1"/>
  <c r="BN64" i="46" s="1"/>
  <c r="BN65" i="46" s="1"/>
  <c r="BN50" i="45"/>
  <c r="BN63" i="45" s="1"/>
  <c r="BN64" i="45" s="1"/>
  <c r="BN65" i="45" s="1"/>
  <c r="BN50" i="32"/>
  <c r="BN63" i="32" s="1"/>
  <c r="BN64" i="32" s="1"/>
  <c r="BN65" i="32" s="1"/>
  <c r="BN50" i="48"/>
  <c r="BN63" i="48" s="1"/>
  <c r="BN64" i="48" s="1"/>
  <c r="BN65" i="48" s="1"/>
  <c r="BN50" i="47"/>
  <c r="BN63" i="47" s="1"/>
  <c r="BN64" i="47" s="1"/>
  <c r="BN65" i="47" s="1"/>
  <c r="BN50" i="41"/>
  <c r="BN63" i="41" s="1"/>
  <c r="BN64" i="41" s="1"/>
  <c r="BN65" i="41" s="1"/>
  <c r="BN80" i="33"/>
  <c r="BN135" i="33"/>
  <c r="BQ59" i="56"/>
  <c r="BQ60" i="56"/>
  <c r="BR46" i="56"/>
  <c r="BU72" i="33" l="1"/>
  <c r="BS42" i="56"/>
  <c r="BS43" i="56" s="1"/>
  <c r="BT41" i="56" s="1"/>
  <c r="BS46" i="56"/>
  <c r="BQ133" i="33"/>
  <c r="BQ78" i="33"/>
  <c r="BP134" i="33"/>
  <c r="BP62" i="56"/>
  <c r="BP79" i="33"/>
  <c r="BP76" i="59" s="1"/>
  <c r="BR59" i="56"/>
  <c r="BR60" i="56"/>
  <c r="BT3" i="56"/>
  <c r="BT81" i="43"/>
  <c r="BT62" i="43" s="1"/>
  <c r="BT81" i="42"/>
  <c r="BT62" i="42" s="1"/>
  <c r="BT81" i="44"/>
  <c r="BT62" i="44" s="1"/>
  <c r="BT81" i="40"/>
  <c r="BT62" i="40" s="1"/>
  <c r="BU70" i="33"/>
  <c r="BT81" i="48"/>
  <c r="BT62" i="48" s="1"/>
  <c r="BT81" i="41"/>
  <c r="BT62" i="41" s="1"/>
  <c r="BT81" i="46"/>
  <c r="BT62" i="46" s="1"/>
  <c r="BT81" i="45"/>
  <c r="BT62" i="45" s="1"/>
  <c r="BT81" i="47"/>
  <c r="BT62" i="47" s="1"/>
  <c r="BT81" i="49"/>
  <c r="BT62" i="49" s="1"/>
  <c r="BQ132" i="33"/>
  <c r="BQ61" i="56"/>
  <c r="BQ77" i="33"/>
  <c r="BQ75" i="59" s="1"/>
  <c r="BO50" i="48"/>
  <c r="BO63" i="48" s="1"/>
  <c r="BO64" i="48" s="1"/>
  <c r="BO65" i="48" s="1"/>
  <c r="BO50" i="42"/>
  <c r="BO63" i="42" s="1"/>
  <c r="BO64" i="42" s="1"/>
  <c r="BO65" i="42" s="1"/>
  <c r="BO50" i="46"/>
  <c r="BO63" i="46" s="1"/>
  <c r="BO64" i="46" s="1"/>
  <c r="BO65" i="46" s="1"/>
  <c r="BO50" i="47"/>
  <c r="BO63" i="47" s="1"/>
  <c r="BO64" i="47" s="1"/>
  <c r="BO65" i="47" s="1"/>
  <c r="BO50" i="41"/>
  <c r="BO63" i="41" s="1"/>
  <c r="BO64" i="41" s="1"/>
  <c r="BO65" i="41" s="1"/>
  <c r="BO50" i="43"/>
  <c r="BO63" i="43" s="1"/>
  <c r="BO64" i="43" s="1"/>
  <c r="BO65" i="43" s="1"/>
  <c r="BO50" i="44"/>
  <c r="BO63" i="44" s="1"/>
  <c r="BO64" i="44" s="1"/>
  <c r="BO65" i="44" s="1"/>
  <c r="BO50" i="45"/>
  <c r="BO63" i="45" s="1"/>
  <c r="BO64" i="45" s="1"/>
  <c r="BO65" i="45" s="1"/>
  <c r="BO50" i="49"/>
  <c r="BO63" i="49" s="1"/>
  <c r="BO64" i="49" s="1"/>
  <c r="BO65" i="49" s="1"/>
  <c r="BO50" i="40"/>
  <c r="BO63" i="40" s="1"/>
  <c r="BO64" i="40" s="1"/>
  <c r="BO65" i="40" s="1"/>
  <c r="BN77" i="59"/>
  <c r="BO135" i="33"/>
  <c r="BO80" i="33"/>
  <c r="BS55" i="56"/>
  <c r="BS56" i="56" s="1"/>
  <c r="BS52" i="56" s="1"/>
  <c r="BS37" i="56"/>
  <c r="BS38" i="56" s="1"/>
  <c r="BS47" i="56"/>
  <c r="BS49" i="56" s="1"/>
  <c r="BS48" i="56" s="1"/>
  <c r="BX59" i="33"/>
  <c r="BW60" i="33"/>
  <c r="BW4" i="56" s="1"/>
  <c r="BX61" i="33"/>
  <c r="BY62" i="33" s="1"/>
  <c r="BV72" i="33" l="1"/>
  <c r="BT42" i="56"/>
  <c r="BT43" i="56" s="1"/>
  <c r="BU41" i="56" s="1"/>
  <c r="BT46" i="56"/>
  <c r="BU81" i="45"/>
  <c r="BU62" i="45" s="1"/>
  <c r="BU81" i="47"/>
  <c r="BU62" i="47" s="1"/>
  <c r="BU3" i="56"/>
  <c r="BU81" i="41"/>
  <c r="BU62" i="41" s="1"/>
  <c r="BU81" i="44"/>
  <c r="BU62" i="44" s="1"/>
  <c r="BU81" i="43"/>
  <c r="BU62" i="43" s="1"/>
  <c r="BU81" i="46"/>
  <c r="BU62" i="46" s="1"/>
  <c r="BU81" i="48"/>
  <c r="BU62" i="48" s="1"/>
  <c r="BU81" i="49"/>
  <c r="BU62" i="49" s="1"/>
  <c r="BU81" i="40"/>
  <c r="BU62" i="40" s="1"/>
  <c r="BU81" i="42"/>
  <c r="BU62" i="42" s="1"/>
  <c r="BV70" i="33"/>
  <c r="BR78" i="33"/>
  <c r="BR133" i="33"/>
  <c r="BW71" i="33"/>
  <c r="BY59" i="33"/>
  <c r="BX71" i="33" s="1"/>
  <c r="BX60" i="33"/>
  <c r="BX4" i="56" s="1"/>
  <c r="BY61" i="33"/>
  <c r="BZ62" i="33" s="1"/>
  <c r="BS59" i="56"/>
  <c r="BS60" i="56"/>
  <c r="BP50" i="44"/>
  <c r="BP63" i="44" s="1"/>
  <c r="BP64" i="44" s="1"/>
  <c r="BP65" i="44" s="1"/>
  <c r="BO77" i="59"/>
  <c r="BP50" i="46"/>
  <c r="BP63" i="46" s="1"/>
  <c r="BP64" i="46" s="1"/>
  <c r="BP65" i="46" s="1"/>
  <c r="BP50" i="48"/>
  <c r="BP63" i="48" s="1"/>
  <c r="BP64" i="48" s="1"/>
  <c r="BP65" i="48" s="1"/>
  <c r="BP50" i="49"/>
  <c r="BP63" i="49" s="1"/>
  <c r="BP64" i="49" s="1"/>
  <c r="BP65" i="49" s="1"/>
  <c r="BP50" i="43"/>
  <c r="BP63" i="43" s="1"/>
  <c r="BP64" i="43" s="1"/>
  <c r="BP65" i="43" s="1"/>
  <c r="BP50" i="41"/>
  <c r="BP63" i="41" s="1"/>
  <c r="BP64" i="41" s="1"/>
  <c r="BP65" i="41" s="1"/>
  <c r="BP50" i="45"/>
  <c r="BP63" i="45" s="1"/>
  <c r="BP64" i="45" s="1"/>
  <c r="BP65" i="45" s="1"/>
  <c r="BP50" i="47"/>
  <c r="BP63" i="47" s="1"/>
  <c r="BP64" i="47" s="1"/>
  <c r="BP65" i="47" s="1"/>
  <c r="BP50" i="42"/>
  <c r="BP63" i="42" s="1"/>
  <c r="BP64" i="42" s="1"/>
  <c r="BP65" i="42" s="1"/>
  <c r="BP50" i="40"/>
  <c r="BP63" i="40" s="1"/>
  <c r="BP64" i="40" s="1"/>
  <c r="BP65" i="40" s="1"/>
  <c r="BQ134" i="33"/>
  <c r="BQ79" i="33"/>
  <c r="BQ76" i="59" s="1"/>
  <c r="BQ62" i="56"/>
  <c r="BT55" i="56"/>
  <c r="BT56" i="56" s="1"/>
  <c r="BT52" i="56" s="1"/>
  <c r="BT47" i="56"/>
  <c r="BT49" i="56" s="1"/>
  <c r="BT37" i="56"/>
  <c r="BT38" i="56" s="1"/>
  <c r="BR132" i="33"/>
  <c r="BR61" i="56"/>
  <c r="BR77" i="33"/>
  <c r="BR75" i="59" s="1"/>
  <c r="BP80" i="33"/>
  <c r="BP135" i="33"/>
  <c r="BW72" i="33" l="1"/>
  <c r="BU42" i="56"/>
  <c r="BU43" i="56" s="1"/>
  <c r="BV41" i="56" s="1"/>
  <c r="BP77" i="59"/>
  <c r="BQ50" i="41"/>
  <c r="BQ63" i="41" s="1"/>
  <c r="BQ64" i="41" s="1"/>
  <c r="BQ65" i="41" s="1"/>
  <c r="BQ50" i="43"/>
  <c r="BQ63" i="43" s="1"/>
  <c r="BQ64" i="43" s="1"/>
  <c r="BQ65" i="43" s="1"/>
  <c r="BQ50" i="49"/>
  <c r="BQ63" i="49" s="1"/>
  <c r="BQ64" i="49" s="1"/>
  <c r="BQ65" i="49" s="1"/>
  <c r="BQ50" i="46"/>
  <c r="BQ63" i="46" s="1"/>
  <c r="BQ64" i="46" s="1"/>
  <c r="BQ65" i="46" s="1"/>
  <c r="BQ50" i="47"/>
  <c r="BQ63" i="47" s="1"/>
  <c r="BQ64" i="47" s="1"/>
  <c r="BQ65" i="47" s="1"/>
  <c r="BQ50" i="48"/>
  <c r="BQ63" i="48" s="1"/>
  <c r="BQ64" i="48" s="1"/>
  <c r="BQ65" i="48" s="1"/>
  <c r="BQ50" i="40"/>
  <c r="BQ63" i="40" s="1"/>
  <c r="BQ64" i="40" s="1"/>
  <c r="BQ65" i="40" s="1"/>
  <c r="BQ50" i="44"/>
  <c r="BQ63" i="44" s="1"/>
  <c r="BQ64" i="44" s="1"/>
  <c r="BQ65" i="44" s="1"/>
  <c r="BQ50" i="45"/>
  <c r="BQ63" i="45" s="1"/>
  <c r="BQ64" i="45" s="1"/>
  <c r="BQ65" i="45" s="1"/>
  <c r="BQ50" i="42"/>
  <c r="BQ63" i="42" s="1"/>
  <c r="BQ64" i="42" s="1"/>
  <c r="BQ65" i="42" s="1"/>
  <c r="BR134" i="33"/>
  <c r="BR79" i="33"/>
  <c r="BR76" i="59" s="1"/>
  <c r="BR62" i="56"/>
  <c r="BT59" i="56"/>
  <c r="BT60" i="56"/>
  <c r="BS132" i="33"/>
  <c r="BS77" i="33"/>
  <c r="BS75" i="59" s="1"/>
  <c r="BS61" i="56"/>
  <c r="BZ61" i="33"/>
  <c r="CA62" i="33" s="1"/>
  <c r="BZ59" i="33"/>
  <c r="BY71" i="33" s="1"/>
  <c r="BY60" i="33"/>
  <c r="BY4" i="56" s="1"/>
  <c r="BU55" i="56"/>
  <c r="BU56" i="56" s="1"/>
  <c r="BU52" i="56" s="1"/>
  <c r="BU37" i="56"/>
  <c r="BU38" i="56" s="1"/>
  <c r="BU46" i="56"/>
  <c r="BT48" i="56"/>
  <c r="BU47" i="56" s="1"/>
  <c r="BU49" i="56" s="1"/>
  <c r="BU48" i="56" s="1"/>
  <c r="BQ135" i="33"/>
  <c r="BQ80" i="33"/>
  <c r="BS133" i="33"/>
  <c r="BS78" i="33"/>
  <c r="BV3" i="56"/>
  <c r="BV81" i="44"/>
  <c r="BV62" i="44" s="1"/>
  <c r="BV81" i="46"/>
  <c r="BV62" i="46" s="1"/>
  <c r="BV81" i="40"/>
  <c r="BV62" i="40" s="1"/>
  <c r="BV81" i="49"/>
  <c r="BV62" i="49" s="1"/>
  <c r="BW70" i="33"/>
  <c r="BV81" i="43"/>
  <c r="BV62" i="43" s="1"/>
  <c r="BV81" i="45"/>
  <c r="BV62" i="45" s="1"/>
  <c r="BV81" i="48"/>
  <c r="BV62" i="48" s="1"/>
  <c r="BV81" i="47"/>
  <c r="BV62" i="47" s="1"/>
  <c r="BV81" i="41"/>
  <c r="BV62" i="41" s="1"/>
  <c r="BV81" i="42"/>
  <c r="BV62" i="42" s="1"/>
  <c r="BX72" i="33" l="1"/>
  <c r="BV47" i="56"/>
  <c r="BV49" i="56" s="1"/>
  <c r="BV48" i="56" s="1"/>
  <c r="BW81" i="43"/>
  <c r="BW62" i="43" s="1"/>
  <c r="BW81" i="41"/>
  <c r="BW62" i="41" s="1"/>
  <c r="BW81" i="46"/>
  <c r="BW62" i="46" s="1"/>
  <c r="BW81" i="49"/>
  <c r="BW62" i="49" s="1"/>
  <c r="BW81" i="42"/>
  <c r="BW62" i="42" s="1"/>
  <c r="BW81" i="44"/>
  <c r="BW62" i="44" s="1"/>
  <c r="BW81" i="47"/>
  <c r="BW62" i="47" s="1"/>
  <c r="BW81" i="45"/>
  <c r="BW62" i="45" s="1"/>
  <c r="BX70" i="33"/>
  <c r="BW3" i="56"/>
  <c r="BW81" i="40"/>
  <c r="BW62" i="40" s="1"/>
  <c r="BW81" i="48"/>
  <c r="BW62" i="48" s="1"/>
  <c r="BR50" i="49"/>
  <c r="BR63" i="49" s="1"/>
  <c r="BR64" i="49" s="1"/>
  <c r="BR65" i="49" s="1"/>
  <c r="BR50" i="43"/>
  <c r="BR63" i="43" s="1"/>
  <c r="BR64" i="43" s="1"/>
  <c r="BR65" i="43" s="1"/>
  <c r="BR50" i="46"/>
  <c r="BR63" i="46" s="1"/>
  <c r="BR64" i="46" s="1"/>
  <c r="BR65" i="46" s="1"/>
  <c r="BR50" i="41"/>
  <c r="BR63" i="41" s="1"/>
  <c r="BR64" i="41" s="1"/>
  <c r="BR65" i="41" s="1"/>
  <c r="BR50" i="40"/>
  <c r="BR63" i="40" s="1"/>
  <c r="BR64" i="40" s="1"/>
  <c r="BR65" i="40" s="1"/>
  <c r="BR50" i="44"/>
  <c r="BR63" i="44" s="1"/>
  <c r="BR64" i="44" s="1"/>
  <c r="BR65" i="44" s="1"/>
  <c r="BQ77" i="59"/>
  <c r="BR50" i="42"/>
  <c r="BR63" i="42" s="1"/>
  <c r="BR64" i="42" s="1"/>
  <c r="BR65" i="42" s="1"/>
  <c r="BR50" i="45"/>
  <c r="BR63" i="45" s="1"/>
  <c r="BR64" i="45" s="1"/>
  <c r="BR65" i="45" s="1"/>
  <c r="BR50" i="48"/>
  <c r="BR63" i="48" s="1"/>
  <c r="BR64" i="48" s="1"/>
  <c r="BR65" i="48" s="1"/>
  <c r="BR50" i="47"/>
  <c r="BR63" i="47" s="1"/>
  <c r="BR64" i="47" s="1"/>
  <c r="BR65" i="47" s="1"/>
  <c r="BU60" i="56"/>
  <c r="BU59" i="56"/>
  <c r="CA61" i="33"/>
  <c r="CB62" i="33" s="1"/>
  <c r="BZ60" i="33"/>
  <c r="BZ4" i="56" s="1"/>
  <c r="CA59" i="33"/>
  <c r="BZ71" i="33" s="1"/>
  <c r="BS134" i="33"/>
  <c r="BS79" i="33"/>
  <c r="BS76" i="59" s="1"/>
  <c r="BS62" i="56"/>
  <c r="BT132" i="33"/>
  <c r="BT61" i="56"/>
  <c r="BT77" i="33"/>
  <c r="BT75" i="59" s="1"/>
  <c r="BV46" i="56"/>
  <c r="BV37" i="56"/>
  <c r="BV38" i="56" s="1"/>
  <c r="BV55" i="56"/>
  <c r="BV56" i="56" s="1"/>
  <c r="BV52" i="56" s="1"/>
  <c r="BT133" i="33"/>
  <c r="BT78" i="33"/>
  <c r="BR135" i="33"/>
  <c r="BR80" i="33"/>
  <c r="BV42" i="56"/>
  <c r="BV43" i="56" s="1"/>
  <c r="BW41" i="56" s="1"/>
  <c r="BY72" i="33" l="1"/>
  <c r="BW42" i="56"/>
  <c r="BW43" i="56" s="1"/>
  <c r="BX41" i="56" s="1"/>
  <c r="BW46" i="56"/>
  <c r="BV59" i="56"/>
  <c r="BV60" i="56"/>
  <c r="BU132" i="33"/>
  <c r="BU61" i="56"/>
  <c r="BU77" i="33"/>
  <c r="BU75" i="59" s="1"/>
  <c r="BX3" i="56"/>
  <c r="BX81" i="46"/>
  <c r="BX62" i="46" s="1"/>
  <c r="BX81" i="47"/>
  <c r="BX62" i="47" s="1"/>
  <c r="BX81" i="42"/>
  <c r="BX62" i="42" s="1"/>
  <c r="BX81" i="49"/>
  <c r="BX62" i="49" s="1"/>
  <c r="BY70" i="33"/>
  <c r="BX81" i="41"/>
  <c r="BX62" i="41" s="1"/>
  <c r="BX81" i="45"/>
  <c r="BX62" i="45" s="1"/>
  <c r="BX81" i="43"/>
  <c r="BX62" i="43" s="1"/>
  <c r="BX81" i="44"/>
  <c r="BX62" i="44" s="1"/>
  <c r="BX81" i="48"/>
  <c r="BX62" i="48" s="1"/>
  <c r="BX81" i="40"/>
  <c r="BX62" i="40" s="1"/>
  <c r="BS50" i="42"/>
  <c r="BS63" i="42" s="1"/>
  <c r="BS64" i="42" s="1"/>
  <c r="BS65" i="42" s="1"/>
  <c r="BS50" i="49"/>
  <c r="BS63" i="49" s="1"/>
  <c r="BS64" i="49" s="1"/>
  <c r="BS65" i="49" s="1"/>
  <c r="BS50" i="48"/>
  <c r="BS63" i="48" s="1"/>
  <c r="BS64" i="48" s="1"/>
  <c r="BS65" i="48" s="1"/>
  <c r="BS50" i="41"/>
  <c r="BS63" i="41" s="1"/>
  <c r="BS64" i="41" s="1"/>
  <c r="BS65" i="41" s="1"/>
  <c r="BS50" i="40"/>
  <c r="BS63" i="40" s="1"/>
  <c r="BS64" i="40" s="1"/>
  <c r="BS65" i="40" s="1"/>
  <c r="BR77" i="59"/>
  <c r="BS50" i="45"/>
  <c r="BS63" i="45" s="1"/>
  <c r="BS64" i="45" s="1"/>
  <c r="BS65" i="45" s="1"/>
  <c r="BS50" i="47"/>
  <c r="BS63" i="47" s="1"/>
  <c r="BS64" i="47" s="1"/>
  <c r="BS65" i="47" s="1"/>
  <c r="BS50" i="43"/>
  <c r="BS63" i="43" s="1"/>
  <c r="BS64" i="43" s="1"/>
  <c r="BS65" i="43" s="1"/>
  <c r="BS50" i="44"/>
  <c r="BS63" i="44" s="1"/>
  <c r="BS64" i="44" s="1"/>
  <c r="BS65" i="44" s="1"/>
  <c r="BS50" i="46"/>
  <c r="BS63" i="46" s="1"/>
  <c r="BS64" i="46" s="1"/>
  <c r="BS65" i="46" s="1"/>
  <c r="BT134" i="33"/>
  <c r="BT79" i="33"/>
  <c r="BT76" i="59" s="1"/>
  <c r="BT62" i="56"/>
  <c r="BS135" i="33"/>
  <c r="BS80" i="33"/>
  <c r="CB59" i="33"/>
  <c r="CA60" i="33"/>
  <c r="CA4" i="56" s="1"/>
  <c r="CB61" i="33"/>
  <c r="CC62" i="33" s="1"/>
  <c r="BU133" i="33"/>
  <c r="BU78" i="33"/>
  <c r="BW37" i="56"/>
  <c r="BW38" i="56" s="1"/>
  <c r="BW55" i="56"/>
  <c r="BW56" i="56" s="1"/>
  <c r="BW52" i="56" s="1"/>
  <c r="BW47" i="56"/>
  <c r="BW49" i="56" s="1"/>
  <c r="BW48" i="56" s="1"/>
  <c r="BZ72" i="33" l="1"/>
  <c r="BX42" i="56"/>
  <c r="BX43" i="56" s="1"/>
  <c r="BY41" i="56" s="1"/>
  <c r="BX46" i="56"/>
  <c r="CB60" i="33"/>
  <c r="CB4" i="56" s="1"/>
  <c r="CC61" i="33"/>
  <c r="CD62" i="33" s="1"/>
  <c r="CC59" i="33"/>
  <c r="CB71" i="33" s="1"/>
  <c r="BY81" i="41"/>
  <c r="BY62" i="41" s="1"/>
  <c r="BY81" i="45"/>
  <c r="BY62" i="45" s="1"/>
  <c r="BY81" i="49"/>
  <c r="BY62" i="49" s="1"/>
  <c r="BY81" i="44"/>
  <c r="BY62" i="44" s="1"/>
  <c r="BY3" i="56"/>
  <c r="BY81" i="43"/>
  <c r="BY62" i="43" s="1"/>
  <c r="BZ70" i="33"/>
  <c r="BY81" i="46"/>
  <c r="BY62" i="46" s="1"/>
  <c r="BY81" i="48"/>
  <c r="BY62" i="48" s="1"/>
  <c r="BY81" i="47"/>
  <c r="BY62" i="47" s="1"/>
  <c r="BY81" i="42"/>
  <c r="BY62" i="42" s="1"/>
  <c r="BY81" i="40"/>
  <c r="BY62" i="40" s="1"/>
  <c r="BV132" i="33"/>
  <c r="BV77" i="33"/>
  <c r="BV75" i="59" s="1"/>
  <c r="BV61" i="56"/>
  <c r="BW60" i="56"/>
  <c r="BW59" i="56"/>
  <c r="BT50" i="40"/>
  <c r="BT63" i="40" s="1"/>
  <c r="BT64" i="40" s="1"/>
  <c r="BT65" i="40" s="1"/>
  <c r="BT50" i="43"/>
  <c r="BT63" i="43" s="1"/>
  <c r="BT64" i="43" s="1"/>
  <c r="BT65" i="43" s="1"/>
  <c r="BT50" i="41"/>
  <c r="BT63" i="41" s="1"/>
  <c r="BT64" i="41" s="1"/>
  <c r="BT65" i="41" s="1"/>
  <c r="BT50" i="48"/>
  <c r="BT63" i="48" s="1"/>
  <c r="BT64" i="48" s="1"/>
  <c r="BT65" i="48" s="1"/>
  <c r="BS77" i="59"/>
  <c r="BT50" i="44"/>
  <c r="BT63" i="44" s="1"/>
  <c r="BT64" i="44" s="1"/>
  <c r="BT65" i="44" s="1"/>
  <c r="BT50" i="42"/>
  <c r="BT63" i="42" s="1"/>
  <c r="BT64" i="42" s="1"/>
  <c r="BT65" i="42" s="1"/>
  <c r="BT50" i="45"/>
  <c r="BT63" i="45" s="1"/>
  <c r="BT64" i="45" s="1"/>
  <c r="BT65" i="45" s="1"/>
  <c r="BT50" i="47"/>
  <c r="BT63" i="47" s="1"/>
  <c r="BT64" i="47" s="1"/>
  <c r="BT65" i="47" s="1"/>
  <c r="BT50" i="49"/>
  <c r="BT63" i="49" s="1"/>
  <c r="BT64" i="49" s="1"/>
  <c r="BT65" i="49" s="1"/>
  <c r="BT50" i="46"/>
  <c r="BT63" i="46" s="1"/>
  <c r="BT64" i="46" s="1"/>
  <c r="BT65" i="46" s="1"/>
  <c r="BT80" i="33"/>
  <c r="BT135" i="33"/>
  <c r="BX55" i="56"/>
  <c r="BX56" i="56" s="1"/>
  <c r="BX52" i="56" s="1"/>
  <c r="BX37" i="56"/>
  <c r="BX38" i="56" s="1"/>
  <c r="BX47" i="56"/>
  <c r="BX49" i="56" s="1"/>
  <c r="BU134" i="33"/>
  <c r="BU79" i="33"/>
  <c r="BU76" i="59" s="1"/>
  <c r="BU62" i="56"/>
  <c r="BV78" i="33"/>
  <c r="BV133" i="33"/>
  <c r="CA71" i="33"/>
  <c r="CA72" i="33" l="1"/>
  <c r="BY46" i="56"/>
  <c r="BY42" i="56"/>
  <c r="BY43" i="56" s="1"/>
  <c r="BZ41" i="56" s="1"/>
  <c r="BX48" i="56"/>
  <c r="BY47" i="56" s="1"/>
  <c r="BY49" i="56" s="1"/>
  <c r="BY48" i="56" s="1"/>
  <c r="BU50" i="45"/>
  <c r="BU63" i="45" s="1"/>
  <c r="BU64" i="45" s="1"/>
  <c r="BU65" i="45" s="1"/>
  <c r="BU50" i="40"/>
  <c r="BU63" i="40" s="1"/>
  <c r="BU64" i="40" s="1"/>
  <c r="BU65" i="40" s="1"/>
  <c r="BU50" i="41"/>
  <c r="BU63" i="41" s="1"/>
  <c r="BU64" i="41" s="1"/>
  <c r="BU65" i="41" s="1"/>
  <c r="BU50" i="48"/>
  <c r="BU63" i="48" s="1"/>
  <c r="BU64" i="48" s="1"/>
  <c r="BU65" i="48" s="1"/>
  <c r="BT77" i="59"/>
  <c r="BU50" i="49"/>
  <c r="BU63" i="49" s="1"/>
  <c r="BU64" i="49" s="1"/>
  <c r="BU65" i="49" s="1"/>
  <c r="BU50" i="42"/>
  <c r="BU63" i="42" s="1"/>
  <c r="BU64" i="42" s="1"/>
  <c r="BU65" i="42" s="1"/>
  <c r="BU50" i="46"/>
  <c r="BU63" i="46" s="1"/>
  <c r="BU64" i="46" s="1"/>
  <c r="BU65" i="46" s="1"/>
  <c r="BU50" i="43"/>
  <c r="BU63" i="43" s="1"/>
  <c r="BU64" i="43" s="1"/>
  <c r="BU65" i="43" s="1"/>
  <c r="BU50" i="47"/>
  <c r="BU63" i="47" s="1"/>
  <c r="BU64" i="47" s="1"/>
  <c r="BU65" i="47" s="1"/>
  <c r="BU50" i="44"/>
  <c r="BU63" i="44" s="1"/>
  <c r="BU64" i="44" s="1"/>
  <c r="BU65" i="44" s="1"/>
  <c r="BW132" i="33"/>
  <c r="BW61" i="56"/>
  <c r="BW77" i="33"/>
  <c r="BW75" i="59" s="1"/>
  <c r="BV134" i="33"/>
  <c r="BV79" i="33"/>
  <c r="BV76" i="59" s="1"/>
  <c r="BV62" i="56"/>
  <c r="BZ81" i="44"/>
  <c r="BZ62" i="44" s="1"/>
  <c r="BZ81" i="45"/>
  <c r="BZ62" i="45" s="1"/>
  <c r="BZ81" i="42"/>
  <c r="BZ62" i="42" s="1"/>
  <c r="CA70" i="33"/>
  <c r="BZ81" i="48"/>
  <c r="BZ62" i="48" s="1"/>
  <c r="BZ81" i="46"/>
  <c r="BZ62" i="46" s="1"/>
  <c r="BZ81" i="41"/>
  <c r="BZ62" i="41" s="1"/>
  <c r="BZ81" i="47"/>
  <c r="BZ62" i="47" s="1"/>
  <c r="BZ81" i="40"/>
  <c r="BZ62" i="40" s="1"/>
  <c r="BZ81" i="43"/>
  <c r="BZ62" i="43" s="1"/>
  <c r="BZ3" i="56"/>
  <c r="BZ81" i="49"/>
  <c r="BZ62" i="49" s="1"/>
  <c r="BY55" i="56"/>
  <c r="BY56" i="56" s="1"/>
  <c r="BY52" i="56" s="1"/>
  <c r="BY37" i="56"/>
  <c r="BY38" i="56" s="1"/>
  <c r="CD59" i="33"/>
  <c r="CC71" i="33" s="1"/>
  <c r="CD61" i="33"/>
  <c r="CE62" i="33" s="1"/>
  <c r="CC60" i="33"/>
  <c r="CC4" i="56" s="1"/>
  <c r="BU135" i="33"/>
  <c r="BU80" i="33"/>
  <c r="BX59" i="56"/>
  <c r="BX60" i="56"/>
  <c r="BW78" i="33"/>
  <c r="BW133" i="33"/>
  <c r="CB72" i="33" l="1"/>
  <c r="BZ42" i="56"/>
  <c r="BZ43" i="56" s="1"/>
  <c r="CA41" i="56" s="1"/>
  <c r="BZ46" i="56"/>
  <c r="BZ47" i="56"/>
  <c r="BZ49" i="56" s="1"/>
  <c r="BZ48" i="56" s="1"/>
  <c r="BX132" i="33"/>
  <c r="BX61" i="56"/>
  <c r="BX77" i="33"/>
  <c r="BX75" i="59" s="1"/>
  <c r="BY59" i="56"/>
  <c r="BY60" i="56"/>
  <c r="CA81" i="42"/>
  <c r="CA62" i="42" s="1"/>
  <c r="CA81" i="48"/>
  <c r="CA62" i="48" s="1"/>
  <c r="CA81" i="41"/>
  <c r="CA62" i="41" s="1"/>
  <c r="CA81" i="40"/>
  <c r="CA62" i="40" s="1"/>
  <c r="CA81" i="49"/>
  <c r="CA62" i="49" s="1"/>
  <c r="CA81" i="46"/>
  <c r="CA62" i="46" s="1"/>
  <c r="CA3" i="56"/>
  <c r="CA81" i="44"/>
  <c r="CA62" i="44" s="1"/>
  <c r="CA81" i="43"/>
  <c r="CA62" i="43" s="1"/>
  <c r="CA81" i="47"/>
  <c r="CA62" i="47" s="1"/>
  <c r="CA81" i="45"/>
  <c r="CA62" i="45" s="1"/>
  <c r="CB70" i="33"/>
  <c r="BV80" i="33"/>
  <c r="BV135" i="33"/>
  <c r="BW134" i="33"/>
  <c r="BW79" i="33"/>
  <c r="BW76" i="59" s="1"/>
  <c r="BW62" i="56"/>
  <c r="BX78" i="33"/>
  <c r="BX133" i="33"/>
  <c r="BV50" i="45"/>
  <c r="BV63" i="45" s="1"/>
  <c r="BV64" i="45" s="1"/>
  <c r="BV65" i="45" s="1"/>
  <c r="BV50" i="40"/>
  <c r="BV63" i="40" s="1"/>
  <c r="BV64" i="40" s="1"/>
  <c r="BV65" i="40" s="1"/>
  <c r="BV50" i="42"/>
  <c r="BV63" i="42" s="1"/>
  <c r="BV64" i="42" s="1"/>
  <c r="BV65" i="42" s="1"/>
  <c r="BU77" i="59"/>
  <c r="BV50" i="48"/>
  <c r="BV63" i="48" s="1"/>
  <c r="BV64" i="48" s="1"/>
  <c r="BV65" i="48" s="1"/>
  <c r="BV50" i="46"/>
  <c r="BV63" i="46" s="1"/>
  <c r="BV64" i="46" s="1"/>
  <c r="BV65" i="46" s="1"/>
  <c r="BV50" i="47"/>
  <c r="BV63" i="47" s="1"/>
  <c r="BV64" i="47" s="1"/>
  <c r="BV65" i="47" s="1"/>
  <c r="BV50" i="44"/>
  <c r="BV63" i="44" s="1"/>
  <c r="BV64" i="44" s="1"/>
  <c r="BV65" i="44" s="1"/>
  <c r="BV50" i="43"/>
  <c r="BV63" i="43" s="1"/>
  <c r="BV64" i="43" s="1"/>
  <c r="BV65" i="43" s="1"/>
  <c r="BV50" i="49"/>
  <c r="BV63" i="49" s="1"/>
  <c r="BV64" i="49" s="1"/>
  <c r="BV65" i="49" s="1"/>
  <c r="BV50" i="41"/>
  <c r="BV63" i="41" s="1"/>
  <c r="BV64" i="41" s="1"/>
  <c r="BV65" i="41" s="1"/>
  <c r="CE61" i="33"/>
  <c r="CF62" i="33" s="1"/>
  <c r="CD60" i="33"/>
  <c r="CD4" i="56" s="1"/>
  <c r="CE59" i="33"/>
  <c r="BZ55" i="56"/>
  <c r="BZ56" i="56" s="1"/>
  <c r="BZ52" i="56" s="1"/>
  <c r="BZ37" i="56"/>
  <c r="BZ38" i="56" s="1"/>
  <c r="CC72" i="33" l="1"/>
  <c r="CA42" i="56"/>
  <c r="CA43" i="56" s="1"/>
  <c r="CB41" i="56" s="1"/>
  <c r="CA46" i="56"/>
  <c r="BZ59" i="56"/>
  <c r="BZ60" i="56"/>
  <c r="CD71" i="33"/>
  <c r="CF61" i="33"/>
  <c r="CG62" i="33" s="1"/>
  <c r="CE60" i="33"/>
  <c r="CE4" i="56" s="1"/>
  <c r="CF59" i="33"/>
  <c r="CE71" i="33" s="1"/>
  <c r="CB81" i="40"/>
  <c r="CB62" i="40" s="1"/>
  <c r="CC70" i="33"/>
  <c r="CB81" i="42"/>
  <c r="CB62" i="42" s="1"/>
  <c r="CB81" i="49"/>
  <c r="CB62" i="49" s="1"/>
  <c r="CB81" i="43"/>
  <c r="CB62" i="43" s="1"/>
  <c r="CB81" i="48"/>
  <c r="CB62" i="48" s="1"/>
  <c r="CB81" i="41"/>
  <c r="CB62" i="41" s="1"/>
  <c r="CB81" i="45"/>
  <c r="CB62" i="45" s="1"/>
  <c r="CB3" i="56"/>
  <c r="CB81" i="47"/>
  <c r="CB62" i="47" s="1"/>
  <c r="CB81" i="46"/>
  <c r="CB62" i="46" s="1"/>
  <c r="CB81" i="44"/>
  <c r="CB62" i="44" s="1"/>
  <c r="BY78" i="33"/>
  <c r="BY133" i="33"/>
  <c r="CA47" i="56"/>
  <c r="CA49" i="56" s="1"/>
  <c r="BW80" i="33"/>
  <c r="BW135" i="33"/>
  <c r="BW50" i="43"/>
  <c r="BW63" i="43" s="1"/>
  <c r="BW64" i="43" s="1"/>
  <c r="BW65" i="43" s="1"/>
  <c r="BV77" i="59"/>
  <c r="BW50" i="48"/>
  <c r="BW63" i="48" s="1"/>
  <c r="BW64" i="48" s="1"/>
  <c r="BW65" i="48" s="1"/>
  <c r="BW50" i="49"/>
  <c r="BW63" i="49" s="1"/>
  <c r="BW64" i="49" s="1"/>
  <c r="BW65" i="49" s="1"/>
  <c r="BW50" i="47"/>
  <c r="BW63" i="47" s="1"/>
  <c r="BW64" i="47" s="1"/>
  <c r="BW65" i="47" s="1"/>
  <c r="BW50" i="42"/>
  <c r="BW63" i="42" s="1"/>
  <c r="BW64" i="42" s="1"/>
  <c r="BW65" i="42" s="1"/>
  <c r="BW50" i="46"/>
  <c r="BW63" i="46" s="1"/>
  <c r="BW64" i="46" s="1"/>
  <c r="BW65" i="46" s="1"/>
  <c r="BW50" i="40"/>
  <c r="BW63" i="40" s="1"/>
  <c r="BW64" i="40" s="1"/>
  <c r="BW65" i="40" s="1"/>
  <c r="BW50" i="44"/>
  <c r="BW63" i="44" s="1"/>
  <c r="BW64" i="44" s="1"/>
  <c r="BW65" i="44" s="1"/>
  <c r="BW50" i="45"/>
  <c r="BW63" i="45" s="1"/>
  <c r="BW64" i="45" s="1"/>
  <c r="BW65" i="45" s="1"/>
  <c r="BW50" i="41"/>
  <c r="BW63" i="41" s="1"/>
  <c r="BW64" i="41" s="1"/>
  <c r="BW65" i="41" s="1"/>
  <c r="CA37" i="56"/>
  <c r="CA38" i="56" s="1"/>
  <c r="CA55" i="56"/>
  <c r="CA56" i="56" s="1"/>
  <c r="CA52" i="56" s="1"/>
  <c r="BY132" i="33"/>
  <c r="BY61" i="56"/>
  <c r="BY77" i="33"/>
  <c r="BY75" i="59" s="1"/>
  <c r="BX134" i="33"/>
  <c r="BX62" i="56"/>
  <c r="BX79" i="33"/>
  <c r="BX76" i="59" s="1"/>
  <c r="CD72" i="33" l="1"/>
  <c r="CB42" i="56"/>
  <c r="CB43" i="56" s="1"/>
  <c r="CC41" i="56" s="1"/>
  <c r="BY134" i="33"/>
  <c r="BY62" i="56"/>
  <c r="BY79" i="33"/>
  <c r="BY76" i="59" s="1"/>
  <c r="BX50" i="42"/>
  <c r="BX63" i="42" s="1"/>
  <c r="BX64" i="42" s="1"/>
  <c r="BX65" i="42" s="1"/>
  <c r="BX50" i="46"/>
  <c r="BX63" i="46" s="1"/>
  <c r="BX64" i="46" s="1"/>
  <c r="BX65" i="46" s="1"/>
  <c r="BX50" i="40"/>
  <c r="BX63" i="40" s="1"/>
  <c r="BX64" i="40" s="1"/>
  <c r="BX65" i="40" s="1"/>
  <c r="BX50" i="41"/>
  <c r="BX63" i="41" s="1"/>
  <c r="BX64" i="41" s="1"/>
  <c r="BX65" i="41" s="1"/>
  <c r="BX50" i="49"/>
  <c r="BX63" i="49" s="1"/>
  <c r="BX64" i="49" s="1"/>
  <c r="BX65" i="49" s="1"/>
  <c r="BX50" i="44"/>
  <c r="BX63" i="44" s="1"/>
  <c r="BX64" i="44" s="1"/>
  <c r="BX65" i="44" s="1"/>
  <c r="BW77" i="59"/>
  <c r="BX50" i="45"/>
  <c r="BX63" i="45" s="1"/>
  <c r="BX64" i="45" s="1"/>
  <c r="BX65" i="45" s="1"/>
  <c r="BX50" i="43"/>
  <c r="BX63" i="43" s="1"/>
  <c r="BX64" i="43" s="1"/>
  <c r="BX65" i="43" s="1"/>
  <c r="BX50" i="47"/>
  <c r="BX63" i="47" s="1"/>
  <c r="BX64" i="47" s="1"/>
  <c r="BX65" i="47" s="1"/>
  <c r="BX50" i="48"/>
  <c r="BX63" i="48" s="1"/>
  <c r="BX64" i="48" s="1"/>
  <c r="BX65" i="48" s="1"/>
  <c r="CC81" i="41"/>
  <c r="CC62" i="41" s="1"/>
  <c r="CC81" i="46"/>
  <c r="CC62" i="46" s="1"/>
  <c r="CC81" i="45"/>
  <c r="CC62" i="45" s="1"/>
  <c r="CC81" i="42"/>
  <c r="CC62" i="42" s="1"/>
  <c r="CD70" i="33"/>
  <c r="CC81" i="40"/>
  <c r="CC62" i="40" s="1"/>
  <c r="CC81" i="49"/>
  <c r="CC62" i="49" s="1"/>
  <c r="CC81" i="43"/>
  <c r="CC62" i="43" s="1"/>
  <c r="CC81" i="44"/>
  <c r="CC62" i="44" s="1"/>
  <c r="CC81" i="47"/>
  <c r="CC62" i="47" s="1"/>
  <c r="CC3" i="56"/>
  <c r="CC81" i="48"/>
  <c r="CC62" i="48" s="1"/>
  <c r="BZ132" i="33"/>
  <c r="BZ61" i="56"/>
  <c r="BZ77" i="33"/>
  <c r="BZ75" i="59" s="1"/>
  <c r="BX80" i="33"/>
  <c r="BX135" i="33"/>
  <c r="CA60" i="56"/>
  <c r="CA59" i="56"/>
  <c r="CA48" i="56"/>
  <c r="CB47" i="56" s="1"/>
  <c r="CB49" i="56" s="1"/>
  <c r="CB55" i="56"/>
  <c r="CB56" i="56" s="1"/>
  <c r="CB52" i="56" s="1"/>
  <c r="CB37" i="56"/>
  <c r="CB38" i="56" s="1"/>
  <c r="CG59" i="33"/>
  <c r="CF71" i="33" s="1"/>
  <c r="CG61" i="33"/>
  <c r="CH62" i="33" s="1"/>
  <c r="CF60" i="33"/>
  <c r="CF4" i="56" s="1"/>
  <c r="BZ133" i="33"/>
  <c r="BZ78" i="33"/>
  <c r="CB46" i="56"/>
  <c r="CE72" i="33" l="1"/>
  <c r="CC42" i="56"/>
  <c r="CC43" i="56" s="1"/>
  <c r="CD41" i="56" s="1"/>
  <c r="CG60" i="33"/>
  <c r="CG4" i="56" s="1"/>
  <c r="CH61" i="33"/>
  <c r="CI62" i="33" s="1"/>
  <c r="CH59" i="33"/>
  <c r="CA78" i="33"/>
  <c r="CA133" i="33"/>
  <c r="BY50" i="45"/>
  <c r="BY63" i="45" s="1"/>
  <c r="BY64" i="45" s="1"/>
  <c r="BY65" i="45" s="1"/>
  <c r="BY50" i="46"/>
  <c r="BY63" i="46" s="1"/>
  <c r="BY64" i="46" s="1"/>
  <c r="BY65" i="46" s="1"/>
  <c r="BY50" i="44"/>
  <c r="BY63" i="44" s="1"/>
  <c r="BY64" i="44" s="1"/>
  <c r="BY65" i="44" s="1"/>
  <c r="BY50" i="41"/>
  <c r="BY63" i="41" s="1"/>
  <c r="BY64" i="41" s="1"/>
  <c r="BY65" i="41" s="1"/>
  <c r="BY50" i="48"/>
  <c r="BY63" i="48" s="1"/>
  <c r="BY64" i="48" s="1"/>
  <c r="BY65" i="48" s="1"/>
  <c r="BY50" i="43"/>
  <c r="BY63" i="43" s="1"/>
  <c r="BY64" i="43" s="1"/>
  <c r="BY65" i="43" s="1"/>
  <c r="BY50" i="40"/>
  <c r="BY63" i="40" s="1"/>
  <c r="BY64" i="40" s="1"/>
  <c r="BY65" i="40" s="1"/>
  <c r="BX77" i="59"/>
  <c r="BY50" i="49"/>
  <c r="BY63" i="49" s="1"/>
  <c r="BY64" i="49" s="1"/>
  <c r="BY65" i="49" s="1"/>
  <c r="BY50" i="47"/>
  <c r="BY63" i="47" s="1"/>
  <c r="BY64" i="47" s="1"/>
  <c r="BY65" i="47" s="1"/>
  <c r="BY50" i="42"/>
  <c r="BY63" i="42" s="1"/>
  <c r="BY64" i="42" s="1"/>
  <c r="BY65" i="42" s="1"/>
  <c r="CC37" i="56"/>
  <c r="CC38" i="56" s="1"/>
  <c r="CC55" i="56"/>
  <c r="CC56" i="56" s="1"/>
  <c r="CC52" i="56" s="1"/>
  <c r="CD81" i="40"/>
  <c r="CD62" i="40" s="1"/>
  <c r="CD81" i="41"/>
  <c r="CD62" i="41" s="1"/>
  <c r="CE70" i="33"/>
  <c r="CF72" i="33" s="1"/>
  <c r="CD81" i="49"/>
  <c r="CD62" i="49" s="1"/>
  <c r="CD81" i="47"/>
  <c r="CD62" i="47" s="1"/>
  <c r="CD81" i="45"/>
  <c r="CD62" i="45" s="1"/>
  <c r="CD81" i="44"/>
  <c r="CD62" i="44" s="1"/>
  <c r="CD81" i="46"/>
  <c r="CD62" i="46" s="1"/>
  <c r="CD81" i="42"/>
  <c r="CD62" i="42" s="1"/>
  <c r="CD81" i="48"/>
  <c r="CD62" i="48" s="1"/>
  <c r="CD3" i="56"/>
  <c r="CD81" i="43"/>
  <c r="CD62" i="43" s="1"/>
  <c r="CC46" i="56"/>
  <c r="CB59" i="56"/>
  <c r="CB61" i="56" s="1"/>
  <c r="CB60" i="56"/>
  <c r="CB48" i="56"/>
  <c r="CC47" i="56" s="1"/>
  <c r="CA132" i="33"/>
  <c r="CA77" i="33"/>
  <c r="CA75" i="59" s="1"/>
  <c r="CA61" i="56"/>
  <c r="BZ134" i="33"/>
  <c r="BZ62" i="56"/>
  <c r="BZ79" i="33"/>
  <c r="BZ76" i="59" s="1"/>
  <c r="BY80" i="33"/>
  <c r="BY135" i="33"/>
  <c r="CD42" i="56" l="1"/>
  <c r="CD43" i="56" s="1"/>
  <c r="CE41" i="56" s="1"/>
  <c r="CD46" i="56"/>
  <c r="BZ50" i="43"/>
  <c r="BZ63" i="43" s="1"/>
  <c r="BZ64" i="43" s="1"/>
  <c r="BZ65" i="43" s="1"/>
  <c r="BZ50" i="44"/>
  <c r="BZ63" i="44" s="1"/>
  <c r="BZ64" i="44" s="1"/>
  <c r="BZ65" i="44" s="1"/>
  <c r="BZ50" i="40"/>
  <c r="BZ63" i="40" s="1"/>
  <c r="BZ64" i="40" s="1"/>
  <c r="BZ65" i="40" s="1"/>
  <c r="BZ50" i="41"/>
  <c r="BZ63" i="41" s="1"/>
  <c r="BZ64" i="41" s="1"/>
  <c r="BZ65" i="41" s="1"/>
  <c r="BZ50" i="42"/>
  <c r="BZ63" i="42" s="1"/>
  <c r="BZ64" i="42" s="1"/>
  <c r="BZ65" i="42" s="1"/>
  <c r="BY77" i="59"/>
  <c r="BZ50" i="48"/>
  <c r="BZ63" i="48" s="1"/>
  <c r="BZ64" i="48" s="1"/>
  <c r="BZ65" i="48" s="1"/>
  <c r="BZ50" i="46"/>
  <c r="BZ63" i="46" s="1"/>
  <c r="BZ64" i="46" s="1"/>
  <c r="BZ65" i="46" s="1"/>
  <c r="BZ50" i="45"/>
  <c r="BZ63" i="45" s="1"/>
  <c r="BZ64" i="45" s="1"/>
  <c r="BZ65" i="45" s="1"/>
  <c r="BZ50" i="49"/>
  <c r="BZ63" i="49" s="1"/>
  <c r="BZ64" i="49" s="1"/>
  <c r="BZ65" i="49" s="1"/>
  <c r="BZ50" i="47"/>
  <c r="BZ63" i="47" s="1"/>
  <c r="BZ64" i="47" s="1"/>
  <c r="BZ65" i="47" s="1"/>
  <c r="BZ80" i="33"/>
  <c r="BZ135" i="33"/>
  <c r="CA134" i="33"/>
  <c r="CA79" i="33"/>
  <c r="CA76" i="59" s="1"/>
  <c r="CA62" i="56"/>
  <c r="CB78" i="33"/>
  <c r="CB133" i="33"/>
  <c r="CB134" i="33"/>
  <c r="CB79" i="33"/>
  <c r="CB76" i="59" s="1"/>
  <c r="CB62" i="56"/>
  <c r="CB132" i="33"/>
  <c r="CB77" i="33"/>
  <c r="CB75" i="59" s="1"/>
  <c r="CD55" i="56"/>
  <c r="CD56" i="56" s="1"/>
  <c r="CD52" i="56" s="1"/>
  <c r="CD37" i="56"/>
  <c r="CD38" i="56" s="1"/>
  <c r="CE81" i="43"/>
  <c r="CE62" i="43" s="1"/>
  <c r="CE81" i="47"/>
  <c r="CE62" i="47" s="1"/>
  <c r="CE3" i="56"/>
  <c r="CE81" i="48"/>
  <c r="CE62" i="48" s="1"/>
  <c r="CE81" i="44"/>
  <c r="CE62" i="44" s="1"/>
  <c r="CE81" i="41"/>
  <c r="CE62" i="41" s="1"/>
  <c r="CE81" i="49"/>
  <c r="CE62" i="49" s="1"/>
  <c r="CE81" i="45"/>
  <c r="CE62" i="45" s="1"/>
  <c r="CF70" i="33"/>
  <c r="CG72" i="33" s="1"/>
  <c r="CE81" i="46"/>
  <c r="CE62" i="46" s="1"/>
  <c r="CE81" i="40"/>
  <c r="CE62" i="40" s="1"/>
  <c r="CE81" i="42"/>
  <c r="CE62" i="42" s="1"/>
  <c r="CC60" i="56"/>
  <c r="CC59" i="56"/>
  <c r="CG71" i="33"/>
  <c r="CI61" i="33"/>
  <c r="CJ62" i="33" s="1"/>
  <c r="CH60" i="33"/>
  <c r="CH4" i="56" s="1"/>
  <c r="CI59" i="33"/>
  <c r="CC49" i="56"/>
  <c r="CE42" i="56" l="1"/>
  <c r="CE43" i="56" s="1"/>
  <c r="CF41" i="56" s="1"/>
  <c r="CC132" i="33"/>
  <c r="CC77" i="33"/>
  <c r="CC75" i="59" s="1"/>
  <c r="CD60" i="56"/>
  <c r="CD59" i="56"/>
  <c r="CB80" i="33"/>
  <c r="CB135" i="33"/>
  <c r="CI60" i="33"/>
  <c r="CI4" i="56" s="1"/>
  <c r="CJ59" i="33"/>
  <c r="CI71" i="33" s="1"/>
  <c r="CJ61" i="33"/>
  <c r="CK62" i="33" s="1"/>
  <c r="CC61" i="56"/>
  <c r="CC48" i="56"/>
  <c r="CD47" i="56" s="1"/>
  <c r="CE46" i="56" s="1"/>
  <c r="CC133" i="33"/>
  <c r="CC78" i="33"/>
  <c r="CF81" i="42"/>
  <c r="CF62" i="42" s="1"/>
  <c r="CF81" i="43"/>
  <c r="CF62" i="43" s="1"/>
  <c r="CF81" i="48"/>
  <c r="CF62" i="48" s="1"/>
  <c r="CF81" i="47"/>
  <c r="CF62" i="47" s="1"/>
  <c r="CG70" i="33"/>
  <c r="CH72" i="33" s="1"/>
  <c r="CF81" i="40"/>
  <c r="CF62" i="40" s="1"/>
  <c r="CF81" i="44"/>
  <c r="CF62" i="44" s="1"/>
  <c r="CF81" i="46"/>
  <c r="CF62" i="46" s="1"/>
  <c r="CF81" i="49"/>
  <c r="CF62" i="49" s="1"/>
  <c r="CF81" i="41"/>
  <c r="CF62" i="41" s="1"/>
  <c r="CF81" i="45"/>
  <c r="CF62" i="45" s="1"/>
  <c r="CF3" i="56"/>
  <c r="CE55" i="56"/>
  <c r="CE56" i="56" s="1"/>
  <c r="CE52" i="56" s="1"/>
  <c r="CE37" i="56"/>
  <c r="CE38" i="56" s="1"/>
  <c r="CA135" i="33"/>
  <c r="CA80" i="33"/>
  <c r="CA50" i="46"/>
  <c r="CA63" i="46" s="1"/>
  <c r="CA64" i="46" s="1"/>
  <c r="CA65" i="46" s="1"/>
  <c r="CA50" i="41"/>
  <c r="CA63" i="41" s="1"/>
  <c r="CA64" i="41" s="1"/>
  <c r="CA65" i="41" s="1"/>
  <c r="CA50" i="40"/>
  <c r="CA63" i="40" s="1"/>
  <c r="CA64" i="40" s="1"/>
  <c r="CA65" i="40" s="1"/>
  <c r="CA50" i="45"/>
  <c r="CA63" i="45" s="1"/>
  <c r="CA64" i="45" s="1"/>
  <c r="CA65" i="45" s="1"/>
  <c r="CA50" i="42"/>
  <c r="CA63" i="42" s="1"/>
  <c r="CA64" i="42" s="1"/>
  <c r="CA65" i="42" s="1"/>
  <c r="BZ77" i="59"/>
  <c r="CA50" i="44"/>
  <c r="CA63" i="44" s="1"/>
  <c r="CA64" i="44" s="1"/>
  <c r="CA65" i="44" s="1"/>
  <c r="CA50" i="48"/>
  <c r="CA63" i="48" s="1"/>
  <c r="CA64" i="48" s="1"/>
  <c r="CA65" i="48" s="1"/>
  <c r="CA50" i="49"/>
  <c r="CA63" i="49" s="1"/>
  <c r="CA64" i="49" s="1"/>
  <c r="CA65" i="49" s="1"/>
  <c r="CA50" i="43"/>
  <c r="CA63" i="43" s="1"/>
  <c r="CA64" i="43" s="1"/>
  <c r="CA65" i="43" s="1"/>
  <c r="CA50" i="47"/>
  <c r="CA63" i="47" s="1"/>
  <c r="CA64" i="47" s="1"/>
  <c r="CA65" i="47" s="1"/>
  <c r="CH71" i="33"/>
  <c r="CF42" i="56" l="1"/>
  <c r="CF43" i="56" s="1"/>
  <c r="CG41" i="56" s="1"/>
  <c r="CB50" i="46"/>
  <c r="CB63" i="46" s="1"/>
  <c r="CB64" i="46" s="1"/>
  <c r="CB65" i="46" s="1"/>
  <c r="CB50" i="42"/>
  <c r="CB63" i="42" s="1"/>
  <c r="CB64" i="42" s="1"/>
  <c r="CB65" i="42" s="1"/>
  <c r="CB50" i="40"/>
  <c r="CB63" i="40" s="1"/>
  <c r="CB64" i="40" s="1"/>
  <c r="CB65" i="40" s="1"/>
  <c r="CB50" i="43"/>
  <c r="CB63" i="43" s="1"/>
  <c r="CB64" i="43" s="1"/>
  <c r="CB65" i="43" s="1"/>
  <c r="CB50" i="48"/>
  <c r="CB63" i="48" s="1"/>
  <c r="CB64" i="48" s="1"/>
  <c r="CB65" i="48" s="1"/>
  <c r="CB50" i="45"/>
  <c r="CB63" i="45" s="1"/>
  <c r="CB64" i="45" s="1"/>
  <c r="CB65" i="45" s="1"/>
  <c r="CB50" i="44"/>
  <c r="CB63" i="44" s="1"/>
  <c r="CB64" i="44" s="1"/>
  <c r="CB65" i="44" s="1"/>
  <c r="CB50" i="49"/>
  <c r="CB63" i="49" s="1"/>
  <c r="CB64" i="49" s="1"/>
  <c r="CB65" i="49" s="1"/>
  <c r="CB50" i="41"/>
  <c r="CB63" i="41" s="1"/>
  <c r="CB64" i="41" s="1"/>
  <c r="CB65" i="41" s="1"/>
  <c r="CA77" i="59"/>
  <c r="CB50" i="47"/>
  <c r="CB63" i="47" s="1"/>
  <c r="CB64" i="47" s="1"/>
  <c r="CB65" i="47" s="1"/>
  <c r="CE60" i="56"/>
  <c r="CE59" i="56"/>
  <c r="CF55" i="56"/>
  <c r="CF56" i="56" s="1"/>
  <c r="CF52" i="56" s="1"/>
  <c r="CF37" i="56"/>
  <c r="CF38" i="56" s="1"/>
  <c r="CC62" i="56"/>
  <c r="CC134" i="33"/>
  <c r="CC79" i="33"/>
  <c r="CC76" i="59" s="1"/>
  <c r="CC50" i="44"/>
  <c r="CC63" i="44" s="1"/>
  <c r="CC64" i="44" s="1"/>
  <c r="CC65" i="44" s="1"/>
  <c r="CC50" i="42"/>
  <c r="CC63" i="42" s="1"/>
  <c r="CC64" i="42" s="1"/>
  <c r="CC65" i="42" s="1"/>
  <c r="CC50" i="41"/>
  <c r="CC63" i="41" s="1"/>
  <c r="CC64" i="41" s="1"/>
  <c r="CC65" i="41" s="1"/>
  <c r="CC50" i="43"/>
  <c r="CC63" i="43" s="1"/>
  <c r="CC64" i="43" s="1"/>
  <c r="CC65" i="43" s="1"/>
  <c r="CB77" i="59"/>
  <c r="CC50" i="45"/>
  <c r="CC63" i="45" s="1"/>
  <c r="CC64" i="45" s="1"/>
  <c r="CC65" i="45" s="1"/>
  <c r="CC50" i="48"/>
  <c r="CC63" i="48" s="1"/>
  <c r="CC64" i="48" s="1"/>
  <c r="CC65" i="48" s="1"/>
  <c r="CC50" i="49"/>
  <c r="CC63" i="49" s="1"/>
  <c r="CC64" i="49" s="1"/>
  <c r="CC65" i="49" s="1"/>
  <c r="CC50" i="47"/>
  <c r="CC63" i="47" s="1"/>
  <c r="CC64" i="47" s="1"/>
  <c r="CC65" i="47" s="1"/>
  <c r="CC50" i="40"/>
  <c r="CC63" i="40" s="1"/>
  <c r="CC64" i="40" s="1"/>
  <c r="CC65" i="40" s="1"/>
  <c r="CC50" i="46"/>
  <c r="CC63" i="46" s="1"/>
  <c r="CC64" i="46" s="1"/>
  <c r="CC65" i="46" s="1"/>
  <c r="CD133" i="33"/>
  <c r="CD78" i="33"/>
  <c r="CD49" i="56"/>
  <c r="CD61" i="56" s="1"/>
  <c r="CG81" i="40"/>
  <c r="CG62" i="40" s="1"/>
  <c r="CG81" i="43"/>
  <c r="CG62" i="43" s="1"/>
  <c r="CG81" i="49"/>
  <c r="CG62" i="49" s="1"/>
  <c r="CG81" i="47"/>
  <c r="CG62" i="47" s="1"/>
  <c r="CG81" i="45"/>
  <c r="CG62" i="45" s="1"/>
  <c r="CG81" i="44"/>
  <c r="CG62" i="44" s="1"/>
  <c r="CH70" i="33"/>
  <c r="CI72" i="33" s="1"/>
  <c r="CG81" i="48"/>
  <c r="CG62" i="48" s="1"/>
  <c r="CG81" i="42"/>
  <c r="CG62" i="42" s="1"/>
  <c r="CG3" i="56"/>
  <c r="CG81" i="41"/>
  <c r="CG62" i="41" s="1"/>
  <c r="CG81" i="46"/>
  <c r="CG62" i="46" s="1"/>
  <c r="CJ60" i="33"/>
  <c r="CJ4" i="56" s="1"/>
  <c r="CK59" i="33"/>
  <c r="CJ71" i="33" s="1"/>
  <c r="CK61" i="33"/>
  <c r="CL62" i="33" s="1"/>
  <c r="CD132" i="33"/>
  <c r="CD77" i="33"/>
  <c r="CD75" i="59" s="1"/>
  <c r="CL61" i="33" l="1"/>
  <c r="CM62" i="33" s="1"/>
  <c r="CK60" i="33"/>
  <c r="CK4" i="56" s="1"/>
  <c r="CL59" i="33"/>
  <c r="CG55" i="56"/>
  <c r="CG56" i="56" s="1"/>
  <c r="CG52" i="56" s="1"/>
  <c r="CG37" i="56"/>
  <c r="CG38" i="56" s="1"/>
  <c r="CD48" i="56"/>
  <c r="CE47" i="56" s="1"/>
  <c r="CF46" i="56" s="1"/>
  <c r="CF60" i="56"/>
  <c r="CF59" i="56"/>
  <c r="CE132" i="33"/>
  <c r="CE77" i="33"/>
  <c r="CE75" i="59" s="1"/>
  <c r="CD134" i="33"/>
  <c r="CD62" i="56"/>
  <c r="CD79" i="33"/>
  <c r="CD76" i="59" s="1"/>
  <c r="CH81" i="47"/>
  <c r="CH62" i="47" s="1"/>
  <c r="CH81" i="42"/>
  <c r="CH62" i="42" s="1"/>
  <c r="CH3" i="56"/>
  <c r="CH81" i="49"/>
  <c r="CH62" i="49" s="1"/>
  <c r="CH81" i="40"/>
  <c r="CH62" i="40" s="1"/>
  <c r="CI70" i="33"/>
  <c r="CJ72" i="33" s="1"/>
  <c r="CH81" i="44"/>
  <c r="CH62" i="44" s="1"/>
  <c r="CH81" i="45"/>
  <c r="CH62" i="45" s="1"/>
  <c r="CH81" i="48"/>
  <c r="CH62" i="48" s="1"/>
  <c r="CH81" i="46"/>
  <c r="CH62" i="46" s="1"/>
  <c r="CH81" i="41"/>
  <c r="CH62" i="41" s="1"/>
  <c r="CH81" i="43"/>
  <c r="CH62" i="43" s="1"/>
  <c r="CC80" i="33"/>
  <c r="CC135" i="33"/>
  <c r="CE78" i="33"/>
  <c r="CE133" i="33"/>
  <c r="CG42" i="56"/>
  <c r="CG43" i="56" s="1"/>
  <c r="CH41" i="56" s="1"/>
  <c r="CH42" i="56" l="1"/>
  <c r="CH43" i="56" s="1"/>
  <c r="CI41" i="56" s="1"/>
  <c r="CC77" i="59"/>
  <c r="CD50" i="40"/>
  <c r="CD63" i="40" s="1"/>
  <c r="CD64" i="40" s="1"/>
  <c r="CD65" i="40" s="1"/>
  <c r="CD50" i="45"/>
  <c r="CD63" i="45" s="1"/>
  <c r="CD64" i="45" s="1"/>
  <c r="CD65" i="45" s="1"/>
  <c r="CD50" i="49"/>
  <c r="CD63" i="49" s="1"/>
  <c r="CD64" i="49" s="1"/>
  <c r="CD65" i="49" s="1"/>
  <c r="CD50" i="43"/>
  <c r="CD63" i="43" s="1"/>
  <c r="CD64" i="43" s="1"/>
  <c r="CD65" i="43" s="1"/>
  <c r="CD50" i="48"/>
  <c r="CD63" i="48" s="1"/>
  <c r="CD64" i="48" s="1"/>
  <c r="CD65" i="48" s="1"/>
  <c r="CD50" i="46"/>
  <c r="CD63" i="46" s="1"/>
  <c r="CD64" i="46" s="1"/>
  <c r="CD65" i="46" s="1"/>
  <c r="CD50" i="42"/>
  <c r="CD63" i="42" s="1"/>
  <c r="CD64" i="42" s="1"/>
  <c r="CD65" i="42" s="1"/>
  <c r="CD50" i="47"/>
  <c r="CD63" i="47" s="1"/>
  <c r="CD64" i="47" s="1"/>
  <c r="CD65" i="47" s="1"/>
  <c r="CD50" i="44"/>
  <c r="CD63" i="44" s="1"/>
  <c r="CD64" i="44" s="1"/>
  <c r="CD65" i="44" s="1"/>
  <c r="CD50" i="41"/>
  <c r="CD63" i="41" s="1"/>
  <c r="CD64" i="41" s="1"/>
  <c r="CD65" i="41" s="1"/>
  <c r="CH55" i="56"/>
  <c r="CH56" i="56" s="1"/>
  <c r="CH52" i="56" s="1"/>
  <c r="CH37" i="56"/>
  <c r="CH38" i="56" s="1"/>
  <c r="CD80" i="33"/>
  <c r="CD135" i="33"/>
  <c r="CF78" i="33"/>
  <c r="CF133" i="33"/>
  <c r="CM59" i="33"/>
  <c r="CL71" i="33" s="1"/>
  <c r="CM61" i="33"/>
  <c r="CN62" i="33" s="1"/>
  <c r="CL60" i="33"/>
  <c r="CL4" i="56" s="1"/>
  <c r="CI81" i="46"/>
  <c r="CI62" i="46" s="1"/>
  <c r="CI81" i="49"/>
  <c r="CI62" i="49" s="1"/>
  <c r="CI81" i="42"/>
  <c r="CI62" i="42" s="1"/>
  <c r="CI81" i="41"/>
  <c r="CI62" i="41" s="1"/>
  <c r="CI3" i="56"/>
  <c r="CI81" i="45"/>
  <c r="CI62" i="45" s="1"/>
  <c r="CI81" i="44"/>
  <c r="CI62" i="44" s="1"/>
  <c r="CI81" i="40"/>
  <c r="CI62" i="40" s="1"/>
  <c r="CI81" i="43"/>
  <c r="CI62" i="43" s="1"/>
  <c r="CI81" i="48"/>
  <c r="CI62" i="48" s="1"/>
  <c r="CI81" i="47"/>
  <c r="CI62" i="47" s="1"/>
  <c r="CJ70" i="33"/>
  <c r="CF132" i="33"/>
  <c r="CF77" i="33"/>
  <c r="CF75" i="59" s="1"/>
  <c r="CG60" i="56"/>
  <c r="CG59" i="56"/>
  <c r="CE49" i="56"/>
  <c r="CK71" i="33"/>
  <c r="CI42" i="56" l="1"/>
  <c r="CI43" i="56" s="1"/>
  <c r="CJ41" i="56" s="1"/>
  <c r="CG78" i="33"/>
  <c r="CG133" i="33"/>
  <c r="CJ3" i="56"/>
  <c r="CJ81" i="41"/>
  <c r="CJ62" i="41" s="1"/>
  <c r="CJ81" i="46"/>
  <c r="CJ62" i="46" s="1"/>
  <c r="CJ81" i="44"/>
  <c r="CJ62" i="44" s="1"/>
  <c r="CJ81" i="40"/>
  <c r="CJ62" i="40" s="1"/>
  <c r="CJ81" i="49"/>
  <c r="CJ62" i="49" s="1"/>
  <c r="CJ81" i="45"/>
  <c r="CJ62" i="45" s="1"/>
  <c r="CK70" i="33"/>
  <c r="CJ81" i="47"/>
  <c r="CJ62" i="47" s="1"/>
  <c r="CJ81" i="48"/>
  <c r="CJ62" i="48" s="1"/>
  <c r="CJ81" i="43"/>
  <c r="CJ62" i="43" s="1"/>
  <c r="CJ81" i="42"/>
  <c r="CJ62" i="42" s="1"/>
  <c r="CH60" i="56"/>
  <c r="CH59" i="56"/>
  <c r="CE48" i="56"/>
  <c r="CF47" i="56" s="1"/>
  <c r="CG46" i="56" s="1"/>
  <c r="CE61" i="56"/>
  <c r="CG132" i="33"/>
  <c r="CG77" i="33"/>
  <c r="CG75" i="59" s="1"/>
  <c r="CI37" i="56"/>
  <c r="CI38" i="56" s="1"/>
  <c r="CI55" i="56"/>
  <c r="CI56" i="56" s="1"/>
  <c r="CI52" i="56" s="1"/>
  <c r="CM60" i="33"/>
  <c r="CM4" i="56" s="1"/>
  <c r="CN59" i="33"/>
  <c r="CM71" i="33" s="1"/>
  <c r="CN61" i="33"/>
  <c r="CO62" i="33" s="1"/>
  <c r="CE50" i="49"/>
  <c r="CE63" i="49" s="1"/>
  <c r="CE64" i="49" s="1"/>
  <c r="CE65" i="49" s="1"/>
  <c r="CE50" i="45"/>
  <c r="CE63" i="45" s="1"/>
  <c r="CE64" i="45" s="1"/>
  <c r="CE65" i="45" s="1"/>
  <c r="CE50" i="44"/>
  <c r="CE63" i="44" s="1"/>
  <c r="CE64" i="44" s="1"/>
  <c r="CE65" i="44" s="1"/>
  <c r="CE50" i="47"/>
  <c r="CE63" i="47" s="1"/>
  <c r="CE64" i="47" s="1"/>
  <c r="CE65" i="47" s="1"/>
  <c r="CE50" i="46"/>
  <c r="CE63" i="46" s="1"/>
  <c r="CE64" i="46" s="1"/>
  <c r="CE65" i="46" s="1"/>
  <c r="CD77" i="59"/>
  <c r="CE50" i="42"/>
  <c r="CE63" i="42" s="1"/>
  <c r="CE64" i="42" s="1"/>
  <c r="CE65" i="42" s="1"/>
  <c r="CE50" i="43"/>
  <c r="CE63" i="43" s="1"/>
  <c r="CE64" i="43" s="1"/>
  <c r="CE65" i="43" s="1"/>
  <c r="CE50" i="41"/>
  <c r="CE63" i="41" s="1"/>
  <c r="CE64" i="41" s="1"/>
  <c r="CE65" i="41" s="1"/>
  <c r="CE50" i="40"/>
  <c r="CE63" i="40" s="1"/>
  <c r="CE64" i="40" s="1"/>
  <c r="CE65" i="40" s="1"/>
  <c r="CE50" i="48"/>
  <c r="CE63" i="48" s="1"/>
  <c r="CE64" i="48" s="1"/>
  <c r="CE65" i="48" s="1"/>
  <c r="CK72" i="33"/>
  <c r="CJ42" i="56" l="1"/>
  <c r="CJ43" i="56" s="1"/>
  <c r="CK41" i="56" s="1"/>
  <c r="CL72" i="33"/>
  <c r="CO61" i="33"/>
  <c r="CP62" i="33" s="1"/>
  <c r="CN60" i="33"/>
  <c r="CN4" i="56" s="1"/>
  <c r="CO59" i="33"/>
  <c r="CH133" i="33"/>
  <c r="CH78" i="33"/>
  <c r="CJ55" i="56"/>
  <c r="CJ56" i="56" s="1"/>
  <c r="CJ52" i="56" s="1"/>
  <c r="CJ37" i="56"/>
  <c r="CJ38" i="56" s="1"/>
  <c r="CF49" i="56"/>
  <c r="CI59" i="56"/>
  <c r="CI60" i="56"/>
  <c r="CE134" i="33"/>
  <c r="CE79" i="33"/>
  <c r="CE76" i="59" s="1"/>
  <c r="CE62" i="56"/>
  <c r="CH132" i="33"/>
  <c r="CH77" i="33"/>
  <c r="CH75" i="59" s="1"/>
  <c r="CK81" i="48"/>
  <c r="CK62" i="48" s="1"/>
  <c r="CK81" i="49"/>
  <c r="CK62" i="49" s="1"/>
  <c r="CK81" i="44"/>
  <c r="CK62" i="44" s="1"/>
  <c r="CK81" i="40"/>
  <c r="CK62" i="40" s="1"/>
  <c r="CL70" i="33"/>
  <c r="CK3" i="56"/>
  <c r="CK81" i="42"/>
  <c r="CK62" i="42" s="1"/>
  <c r="CK81" i="46"/>
  <c r="CK62" i="46" s="1"/>
  <c r="CK81" i="43"/>
  <c r="CK62" i="43" s="1"/>
  <c r="CK81" i="41"/>
  <c r="CK62" i="41" s="1"/>
  <c r="CK81" i="47"/>
  <c r="CK62" i="47" s="1"/>
  <c r="CK81" i="45"/>
  <c r="CK62" i="45" s="1"/>
  <c r="CM72" i="33" l="1"/>
  <c r="CK55" i="56"/>
  <c r="CK56" i="56" s="1"/>
  <c r="CK52" i="56" s="1"/>
  <c r="CK37" i="56"/>
  <c r="CK38" i="56" s="1"/>
  <c r="CI78" i="33"/>
  <c r="CI133" i="33"/>
  <c r="CP59" i="33"/>
  <c r="CO71" i="33" s="1"/>
  <c r="CO60" i="33"/>
  <c r="CO4" i="56" s="1"/>
  <c r="CP61" i="33"/>
  <c r="CQ62" i="33" s="1"/>
  <c r="CK42" i="56"/>
  <c r="CK43" i="56" s="1"/>
  <c r="CL41" i="56" s="1"/>
  <c r="CM70" i="33"/>
  <c r="CL81" i="46"/>
  <c r="CL62" i="46" s="1"/>
  <c r="CL81" i="44"/>
  <c r="CL62" i="44" s="1"/>
  <c r="CL81" i="40"/>
  <c r="CL62" i="40" s="1"/>
  <c r="CL81" i="41"/>
  <c r="CL62" i="41" s="1"/>
  <c r="CL81" i="47"/>
  <c r="CL62" i="47" s="1"/>
  <c r="CL3" i="56"/>
  <c r="CL81" i="45"/>
  <c r="CL62" i="45" s="1"/>
  <c r="CL81" i="42"/>
  <c r="CL62" i="42" s="1"/>
  <c r="CL81" i="49"/>
  <c r="CL62" i="49" s="1"/>
  <c r="CL81" i="43"/>
  <c r="CL62" i="43" s="1"/>
  <c r="CL81" i="48"/>
  <c r="CL62" i="48" s="1"/>
  <c r="CE135" i="33"/>
  <c r="CE80" i="33"/>
  <c r="CI132" i="33"/>
  <c r="CI77" i="33"/>
  <c r="CI75" i="59" s="1"/>
  <c r="CF48" i="56"/>
  <c r="CG47" i="56" s="1"/>
  <c r="CH46" i="56" s="1"/>
  <c r="CF61" i="56"/>
  <c r="CJ59" i="56"/>
  <c r="CJ60" i="56"/>
  <c r="CN71" i="33"/>
  <c r="CG49" i="56" l="1"/>
  <c r="CG48" i="56" s="1"/>
  <c r="CH47" i="56" s="1"/>
  <c r="CI46" i="56" s="1"/>
  <c r="CJ78" i="33"/>
  <c r="CJ133" i="33"/>
  <c r="CF134" i="33"/>
  <c r="CF62" i="56"/>
  <c r="CF79" i="33"/>
  <c r="CF76" i="59" s="1"/>
  <c r="CL37" i="56"/>
  <c r="CL38" i="56" s="1"/>
  <c r="CL55" i="56"/>
  <c r="CL56" i="56" s="1"/>
  <c r="CL52" i="56" s="1"/>
  <c r="CN70" i="33"/>
  <c r="CM81" i="49"/>
  <c r="CM62" i="49" s="1"/>
  <c r="CM81" i="48"/>
  <c r="CM62" i="48" s="1"/>
  <c r="CM81" i="40"/>
  <c r="CM62" i="40" s="1"/>
  <c r="CM81" i="41"/>
  <c r="CM62" i="41" s="1"/>
  <c r="CM3" i="56"/>
  <c r="CM81" i="43"/>
  <c r="CM62" i="43" s="1"/>
  <c r="CM81" i="47"/>
  <c r="CM62" i="47" s="1"/>
  <c r="CM81" i="46"/>
  <c r="CM62" i="46" s="1"/>
  <c r="CM81" i="45"/>
  <c r="CM62" i="45" s="1"/>
  <c r="CM81" i="44"/>
  <c r="CM62" i="44" s="1"/>
  <c r="CM81" i="42"/>
  <c r="CM62" i="42" s="1"/>
  <c r="CK59" i="56"/>
  <c r="CK60" i="56"/>
  <c r="CN72" i="33"/>
  <c r="CJ132" i="33"/>
  <c r="CJ77" i="33"/>
  <c r="CJ75" i="59" s="1"/>
  <c r="CF50" i="47"/>
  <c r="CF63" i="47" s="1"/>
  <c r="CF64" i="47" s="1"/>
  <c r="CF65" i="47" s="1"/>
  <c r="CE77" i="59"/>
  <c r="CF50" i="45"/>
  <c r="CF63" i="45" s="1"/>
  <c r="CF64" i="45" s="1"/>
  <c r="CF65" i="45" s="1"/>
  <c r="CF50" i="43"/>
  <c r="CF63" i="43" s="1"/>
  <c r="CF64" i="43" s="1"/>
  <c r="CF65" i="43" s="1"/>
  <c r="CF50" i="41"/>
  <c r="CF63" i="41" s="1"/>
  <c r="CF64" i="41" s="1"/>
  <c r="CF65" i="41" s="1"/>
  <c r="CF50" i="44"/>
  <c r="CF63" i="44" s="1"/>
  <c r="CF64" i="44" s="1"/>
  <c r="CF65" i="44" s="1"/>
  <c r="CF50" i="42"/>
  <c r="CF63" i="42" s="1"/>
  <c r="CF64" i="42" s="1"/>
  <c r="CF65" i="42" s="1"/>
  <c r="CF50" i="46"/>
  <c r="CF63" i="46" s="1"/>
  <c r="CF64" i="46" s="1"/>
  <c r="CF65" i="46" s="1"/>
  <c r="CF50" i="48"/>
  <c r="CF63" i="48" s="1"/>
  <c r="CF64" i="48" s="1"/>
  <c r="CF65" i="48" s="1"/>
  <c r="CF50" i="49"/>
  <c r="CF63" i="49" s="1"/>
  <c r="CF64" i="49" s="1"/>
  <c r="CF65" i="49" s="1"/>
  <c r="CF50" i="40"/>
  <c r="CF63" i="40" s="1"/>
  <c r="CF64" i="40" s="1"/>
  <c r="CF65" i="40" s="1"/>
  <c r="CP60" i="33"/>
  <c r="CP4" i="56" s="1"/>
  <c r="CQ59" i="33"/>
  <c r="CQ61" i="33"/>
  <c r="CR62" i="33" s="1"/>
  <c r="CL42" i="56"/>
  <c r="CL43" i="56" s="1"/>
  <c r="CM41" i="56" s="1"/>
  <c r="CM42" i="56" l="1"/>
  <c r="CM43" i="56" s="1"/>
  <c r="CN41" i="56" s="1"/>
  <c r="CO72" i="33"/>
  <c r="CG61" i="56"/>
  <c r="CG134" i="33" s="1"/>
  <c r="CP71" i="33"/>
  <c r="CR59" i="33"/>
  <c r="CQ60" i="33"/>
  <c r="CQ4" i="56" s="1"/>
  <c r="CR61" i="33"/>
  <c r="CS62" i="33" s="1"/>
  <c r="CK132" i="33"/>
  <c r="CK77" i="33"/>
  <c r="CK75" i="59" s="1"/>
  <c r="CN3" i="56"/>
  <c r="CN81" i="42"/>
  <c r="CN62" i="42" s="1"/>
  <c r="CN81" i="48"/>
  <c r="CN62" i="48" s="1"/>
  <c r="CN81" i="46"/>
  <c r="CN62" i="46" s="1"/>
  <c r="CN81" i="49"/>
  <c r="CN62" i="49" s="1"/>
  <c r="CN81" i="41"/>
  <c r="CN62" i="41" s="1"/>
  <c r="CO70" i="33"/>
  <c r="CN81" i="44"/>
  <c r="CN62" i="44" s="1"/>
  <c r="CN81" i="45"/>
  <c r="CN62" i="45" s="1"/>
  <c r="CN81" i="43"/>
  <c r="CN62" i="43" s="1"/>
  <c r="CN81" i="47"/>
  <c r="CN62" i="47" s="1"/>
  <c r="CN81" i="40"/>
  <c r="CN62" i="40" s="1"/>
  <c r="CL60" i="56"/>
  <c r="CL59" i="56"/>
  <c r="CF80" i="33"/>
  <c r="CF135" i="33"/>
  <c r="CK78" i="33"/>
  <c r="CK133" i="33"/>
  <c r="CM37" i="56"/>
  <c r="CM38" i="56" s="1"/>
  <c r="CM55" i="56"/>
  <c r="CM56" i="56" s="1"/>
  <c r="CM52" i="56" s="1"/>
  <c r="CH49" i="56"/>
  <c r="CN42" i="56" l="1"/>
  <c r="CN43" i="56" s="1"/>
  <c r="CO41" i="56" s="1"/>
  <c r="CP72" i="33"/>
  <c r="CG62" i="56"/>
  <c r="CG135" i="33" s="1"/>
  <c r="CG79" i="33"/>
  <c r="CG76" i="59" s="1"/>
  <c r="CH48" i="56"/>
  <c r="CI47" i="56" s="1"/>
  <c r="CJ46" i="56" s="1"/>
  <c r="CH61" i="56"/>
  <c r="CL132" i="33"/>
  <c r="CL77" i="33"/>
  <c r="CL75" i="59" s="1"/>
  <c r="CM59" i="56"/>
  <c r="CM60" i="56"/>
  <c r="CG50" i="48"/>
  <c r="CG63" i="48" s="1"/>
  <c r="CG64" i="48" s="1"/>
  <c r="CG65" i="48" s="1"/>
  <c r="CG50" i="47"/>
  <c r="CG63" i="47" s="1"/>
  <c r="CG64" i="47" s="1"/>
  <c r="CG65" i="47" s="1"/>
  <c r="CG50" i="41"/>
  <c r="CG63" i="41" s="1"/>
  <c r="CG64" i="41" s="1"/>
  <c r="CG65" i="41" s="1"/>
  <c r="CG50" i="45"/>
  <c r="CG63" i="45" s="1"/>
  <c r="CG64" i="45" s="1"/>
  <c r="CG65" i="45" s="1"/>
  <c r="CG50" i="44"/>
  <c r="CG63" i="44" s="1"/>
  <c r="CG64" i="44" s="1"/>
  <c r="CG65" i="44" s="1"/>
  <c r="CG50" i="42"/>
  <c r="CG63" i="42" s="1"/>
  <c r="CG64" i="42" s="1"/>
  <c r="CG65" i="42" s="1"/>
  <c r="CG50" i="46"/>
  <c r="CG63" i="46" s="1"/>
  <c r="CG64" i="46" s="1"/>
  <c r="CG65" i="46" s="1"/>
  <c r="CG50" i="43"/>
  <c r="CG63" i="43" s="1"/>
  <c r="CG64" i="43" s="1"/>
  <c r="CG65" i="43" s="1"/>
  <c r="CF77" i="59"/>
  <c r="CG50" i="40"/>
  <c r="CG63" i="40" s="1"/>
  <c r="CG64" i="40" s="1"/>
  <c r="CG65" i="40" s="1"/>
  <c r="CG50" i="49"/>
  <c r="CG63" i="49" s="1"/>
  <c r="CG64" i="49" s="1"/>
  <c r="CG65" i="49" s="1"/>
  <c r="CL78" i="33"/>
  <c r="CL133" i="33"/>
  <c r="CO81" i="43"/>
  <c r="CO62" i="43" s="1"/>
  <c r="CO81" i="47"/>
  <c r="CO62" i="47" s="1"/>
  <c r="CO81" i="48"/>
  <c r="CO62" i="48" s="1"/>
  <c r="CO81" i="49"/>
  <c r="CO62" i="49" s="1"/>
  <c r="CO81" i="42"/>
  <c r="CO62" i="42" s="1"/>
  <c r="CO3" i="56"/>
  <c r="CO81" i="41"/>
  <c r="CO62" i="41" s="1"/>
  <c r="CO81" i="46"/>
  <c r="CO62" i="46" s="1"/>
  <c r="CO81" i="44"/>
  <c r="CO62" i="44" s="1"/>
  <c r="CP70" i="33"/>
  <c r="CO81" i="45"/>
  <c r="CO62" i="45" s="1"/>
  <c r="CO81" i="40"/>
  <c r="CO62" i="40" s="1"/>
  <c r="CN37" i="56"/>
  <c r="CN38" i="56" s="1"/>
  <c r="CN55" i="56"/>
  <c r="CN56" i="56" s="1"/>
  <c r="CN52" i="56" s="1"/>
  <c r="CQ71" i="33"/>
  <c r="CR60" i="33"/>
  <c r="CR4" i="56" s="1"/>
  <c r="CS61" i="33"/>
  <c r="CT62" i="33" s="1"/>
  <c r="CS59" i="33"/>
  <c r="CR71" i="33" s="1"/>
  <c r="CO42" i="56" l="1"/>
  <c r="CO43" i="56" s="1"/>
  <c r="CP41" i="56" s="1"/>
  <c r="CQ72" i="33"/>
  <c r="CG80" i="33"/>
  <c r="CH50" i="46" s="1"/>
  <c r="CH63" i="46" s="1"/>
  <c r="CH64" i="46" s="1"/>
  <c r="CH65" i="46" s="1"/>
  <c r="CN59" i="56"/>
  <c r="CN60" i="56"/>
  <c r="CM78" i="33"/>
  <c r="CM133" i="33"/>
  <c r="CH79" i="33"/>
  <c r="CH76" i="59" s="1"/>
  <c r="CH134" i="33"/>
  <c r="CH62" i="56"/>
  <c r="CS60" i="33"/>
  <c r="CS4" i="56" s="1"/>
  <c r="CT59" i="33"/>
  <c r="CT61" i="33"/>
  <c r="CU62" i="33" s="1"/>
  <c r="CP3" i="56"/>
  <c r="CP81" i="47"/>
  <c r="CP62" i="47" s="1"/>
  <c r="CP81" i="46"/>
  <c r="CP62" i="46" s="1"/>
  <c r="CP81" i="40"/>
  <c r="CP62" i="40" s="1"/>
  <c r="CP81" i="43"/>
  <c r="CP62" i="43" s="1"/>
  <c r="CQ70" i="33"/>
  <c r="CP81" i="42"/>
  <c r="CP62" i="42" s="1"/>
  <c r="CP81" i="45"/>
  <c r="CP62" i="45" s="1"/>
  <c r="CP81" i="49"/>
  <c r="CP62" i="49" s="1"/>
  <c r="CP81" i="44"/>
  <c r="CP62" i="44" s="1"/>
  <c r="CP81" i="41"/>
  <c r="CP62" i="41" s="1"/>
  <c r="CP81" i="48"/>
  <c r="CP62" i="48" s="1"/>
  <c r="CO37" i="56"/>
  <c r="CO38" i="56" s="1"/>
  <c r="CO55" i="56"/>
  <c r="CO56" i="56" s="1"/>
  <c r="CO52" i="56" s="1"/>
  <c r="CM132" i="33"/>
  <c r="CM77" i="33"/>
  <c r="CM75" i="59" s="1"/>
  <c r="CI49" i="56"/>
  <c r="CP42" i="56" l="1"/>
  <c r="CP43" i="56" s="1"/>
  <c r="CQ41" i="56" s="1"/>
  <c r="CH50" i="42"/>
  <c r="CH63" i="42" s="1"/>
  <c r="CH64" i="42" s="1"/>
  <c r="CH65" i="42" s="1"/>
  <c r="CH50" i="48"/>
  <c r="CH63" i="48" s="1"/>
  <c r="CH64" i="48" s="1"/>
  <c r="CH65" i="48" s="1"/>
  <c r="CH50" i="47"/>
  <c r="CH63" i="47" s="1"/>
  <c r="CH64" i="47" s="1"/>
  <c r="CH65" i="47" s="1"/>
  <c r="CH50" i="44"/>
  <c r="CH63" i="44" s="1"/>
  <c r="CH64" i="44" s="1"/>
  <c r="CH65" i="44" s="1"/>
  <c r="CG77" i="59"/>
  <c r="CH50" i="41"/>
  <c r="CH63" i="41" s="1"/>
  <c r="CH64" i="41" s="1"/>
  <c r="CH65" i="41" s="1"/>
  <c r="CH50" i="45"/>
  <c r="CH63" i="45" s="1"/>
  <c r="CH64" i="45" s="1"/>
  <c r="CH65" i="45" s="1"/>
  <c r="CH50" i="43"/>
  <c r="CH63" i="43" s="1"/>
  <c r="CH64" i="43" s="1"/>
  <c r="CH65" i="43" s="1"/>
  <c r="CH50" i="40"/>
  <c r="CH63" i="40" s="1"/>
  <c r="CH64" i="40" s="1"/>
  <c r="CH65" i="40" s="1"/>
  <c r="CH50" i="49"/>
  <c r="CH63" i="49" s="1"/>
  <c r="CH64" i="49" s="1"/>
  <c r="CH65" i="49" s="1"/>
  <c r="CQ81" i="43"/>
  <c r="CQ62" i="43" s="1"/>
  <c r="CQ81" i="45"/>
  <c r="CQ62" i="45" s="1"/>
  <c r="CQ81" i="49"/>
  <c r="CQ62" i="49" s="1"/>
  <c r="CQ81" i="40"/>
  <c r="CQ62" i="40" s="1"/>
  <c r="CQ3" i="56"/>
  <c r="CR70" i="33"/>
  <c r="CQ81" i="47"/>
  <c r="CQ62" i="47" s="1"/>
  <c r="CQ81" i="46"/>
  <c r="CQ62" i="46" s="1"/>
  <c r="CQ81" i="48"/>
  <c r="CQ62" i="48" s="1"/>
  <c r="CQ81" i="44"/>
  <c r="CQ62" i="44" s="1"/>
  <c r="CQ81" i="41"/>
  <c r="CQ62" i="41" s="1"/>
  <c r="CQ81" i="42"/>
  <c r="CQ62" i="42" s="1"/>
  <c r="CN78" i="33"/>
  <c r="CN133" i="33"/>
  <c r="CR72" i="33"/>
  <c r="CI61" i="56"/>
  <c r="CI48" i="56"/>
  <c r="CJ47" i="56" s="1"/>
  <c r="CK46" i="56" s="1"/>
  <c r="CO60" i="56"/>
  <c r="CO59" i="56"/>
  <c r="CP55" i="56"/>
  <c r="CP56" i="56" s="1"/>
  <c r="CP52" i="56" s="1"/>
  <c r="CP37" i="56"/>
  <c r="CP38" i="56" s="1"/>
  <c r="CS71" i="33"/>
  <c r="CT60" i="33"/>
  <c r="CT4" i="56" s="1"/>
  <c r="CU61" i="33"/>
  <c r="CV62" i="33" s="1"/>
  <c r="CU59" i="33"/>
  <c r="CT71" i="33" s="1"/>
  <c r="CH80" i="33"/>
  <c r="CH135" i="33"/>
  <c r="CN132" i="33"/>
  <c r="CN77" i="33"/>
  <c r="CN75" i="59" s="1"/>
  <c r="CQ42" i="56" l="1"/>
  <c r="CQ43" i="56" s="1"/>
  <c r="CR41" i="56" s="1"/>
  <c r="CS72" i="33"/>
  <c r="CO78" i="33"/>
  <c r="CO133" i="33"/>
  <c r="CQ55" i="56"/>
  <c r="CQ56" i="56" s="1"/>
  <c r="CQ52" i="56" s="1"/>
  <c r="CQ37" i="56"/>
  <c r="CQ38" i="56" s="1"/>
  <c r="CI50" i="42"/>
  <c r="CI63" i="42" s="1"/>
  <c r="CI64" i="42" s="1"/>
  <c r="CI65" i="42" s="1"/>
  <c r="CI50" i="45"/>
  <c r="CI63" i="45" s="1"/>
  <c r="CI64" i="45" s="1"/>
  <c r="CI65" i="45" s="1"/>
  <c r="CI50" i="44"/>
  <c r="CI63" i="44" s="1"/>
  <c r="CI64" i="44" s="1"/>
  <c r="CI65" i="44" s="1"/>
  <c r="CI50" i="47"/>
  <c r="CI63" i="47" s="1"/>
  <c r="CI64" i="47" s="1"/>
  <c r="CI65" i="47" s="1"/>
  <c r="CI50" i="43"/>
  <c r="CI63" i="43" s="1"/>
  <c r="CI64" i="43" s="1"/>
  <c r="CI65" i="43" s="1"/>
  <c r="CI50" i="40"/>
  <c r="CI63" i="40" s="1"/>
  <c r="CI64" i="40" s="1"/>
  <c r="CI65" i="40" s="1"/>
  <c r="CI50" i="41"/>
  <c r="CI63" i="41" s="1"/>
  <c r="CI64" i="41" s="1"/>
  <c r="CI65" i="41" s="1"/>
  <c r="CI50" i="48"/>
  <c r="CI63" i="48" s="1"/>
  <c r="CI64" i="48" s="1"/>
  <c r="CI65" i="48" s="1"/>
  <c r="CH77" i="59"/>
  <c r="CI50" i="49"/>
  <c r="CI63" i="49" s="1"/>
  <c r="CI64" i="49" s="1"/>
  <c r="CI65" i="49" s="1"/>
  <c r="CI50" i="46"/>
  <c r="CI63" i="46" s="1"/>
  <c r="CI64" i="46" s="1"/>
  <c r="CI65" i="46" s="1"/>
  <c r="CU60" i="33"/>
  <c r="CU4" i="56" s="1"/>
  <c r="CV59" i="33"/>
  <c r="CU71" i="33" s="1"/>
  <c r="CV61" i="33"/>
  <c r="CW62" i="33" s="1"/>
  <c r="CP60" i="56"/>
  <c r="CP59" i="56"/>
  <c r="CO132" i="33"/>
  <c r="CO77" i="33"/>
  <c r="CO75" i="59" s="1"/>
  <c r="CI134" i="33"/>
  <c r="CI62" i="56"/>
  <c r="CI79" i="33"/>
  <c r="CI76" i="59" s="1"/>
  <c r="CR3" i="56"/>
  <c r="CR81" i="42"/>
  <c r="CR62" i="42" s="1"/>
  <c r="CR81" i="46"/>
  <c r="CR62" i="46" s="1"/>
  <c r="CR81" i="41"/>
  <c r="CR62" i="41" s="1"/>
  <c r="CR81" i="43"/>
  <c r="CR62" i="43" s="1"/>
  <c r="CR81" i="48"/>
  <c r="CR62" i="48" s="1"/>
  <c r="CR81" i="47"/>
  <c r="CR62" i="47" s="1"/>
  <c r="CS70" i="33"/>
  <c r="CR81" i="49"/>
  <c r="CR62" i="49" s="1"/>
  <c r="CR81" i="40"/>
  <c r="CR62" i="40" s="1"/>
  <c r="CR81" i="45"/>
  <c r="CR62" i="45" s="1"/>
  <c r="CR81" i="44"/>
  <c r="CR62" i="44" s="1"/>
  <c r="CJ49" i="56"/>
  <c r="CR42" i="56" l="1"/>
  <c r="CR43" i="56" s="1"/>
  <c r="CS41" i="56" s="1"/>
  <c r="CJ48" i="56"/>
  <c r="CK47" i="56" s="1"/>
  <c r="CL46" i="56" s="1"/>
  <c r="CJ61" i="56"/>
  <c r="CS81" i="47"/>
  <c r="CS62" i="47" s="1"/>
  <c r="CS81" i="49"/>
  <c r="CS62" i="49" s="1"/>
  <c r="CS81" i="46"/>
  <c r="CS62" i="46" s="1"/>
  <c r="CS81" i="40"/>
  <c r="CS62" i="40" s="1"/>
  <c r="CS81" i="42"/>
  <c r="CS62" i="42" s="1"/>
  <c r="CS81" i="48"/>
  <c r="CS62" i="48" s="1"/>
  <c r="CS81" i="41"/>
  <c r="CS62" i="41" s="1"/>
  <c r="CS3" i="56"/>
  <c r="CS81" i="45"/>
  <c r="CS62" i="45" s="1"/>
  <c r="CS81" i="44"/>
  <c r="CS62" i="44" s="1"/>
  <c r="CT70" i="33"/>
  <c r="CS81" i="43"/>
  <c r="CS62" i="43" s="1"/>
  <c r="CP133" i="33"/>
  <c r="CP78" i="33"/>
  <c r="CT72" i="33"/>
  <c r="CR55" i="56"/>
  <c r="CR56" i="56" s="1"/>
  <c r="CR52" i="56" s="1"/>
  <c r="CR37" i="56"/>
  <c r="CR38" i="56" s="1"/>
  <c r="CI80" i="33"/>
  <c r="CI135" i="33"/>
  <c r="CP132" i="33"/>
  <c r="CP77" i="33"/>
  <c r="CP75" i="59" s="1"/>
  <c r="CW59" i="33"/>
  <c r="CV71" i="33" s="1"/>
  <c r="CW61" i="33"/>
  <c r="CX62" i="33" s="1"/>
  <c r="CV60" i="33"/>
  <c r="CV4" i="56" s="1"/>
  <c r="CQ59" i="56"/>
  <c r="CQ60" i="56"/>
  <c r="CS42" i="56" l="1"/>
  <c r="CS43" i="56" s="1"/>
  <c r="CT41" i="56" s="1"/>
  <c r="CU72" i="33"/>
  <c r="CQ78" i="33"/>
  <c r="CQ133" i="33"/>
  <c r="CJ50" i="40"/>
  <c r="CJ63" i="40" s="1"/>
  <c r="CJ64" i="40" s="1"/>
  <c r="CJ65" i="40" s="1"/>
  <c r="CI77" i="59"/>
  <c r="CJ50" i="47"/>
  <c r="CJ63" i="47" s="1"/>
  <c r="CJ64" i="47" s="1"/>
  <c r="CJ65" i="47" s="1"/>
  <c r="CJ50" i="46"/>
  <c r="CJ63" i="46" s="1"/>
  <c r="CJ64" i="46" s="1"/>
  <c r="CJ65" i="46" s="1"/>
  <c r="CJ50" i="43"/>
  <c r="CJ63" i="43" s="1"/>
  <c r="CJ64" i="43" s="1"/>
  <c r="CJ65" i="43" s="1"/>
  <c r="CJ50" i="42"/>
  <c r="CJ63" i="42" s="1"/>
  <c r="CJ64" i="42" s="1"/>
  <c r="CJ65" i="42" s="1"/>
  <c r="CJ50" i="41"/>
  <c r="CJ63" i="41" s="1"/>
  <c r="CJ64" i="41" s="1"/>
  <c r="CJ65" i="41" s="1"/>
  <c r="CJ50" i="49"/>
  <c r="CJ63" i="49" s="1"/>
  <c r="CJ64" i="49" s="1"/>
  <c r="CJ65" i="49" s="1"/>
  <c r="CJ50" i="44"/>
  <c r="CJ63" i="44" s="1"/>
  <c r="CJ64" i="44" s="1"/>
  <c r="CJ65" i="44" s="1"/>
  <c r="CJ50" i="45"/>
  <c r="CJ63" i="45" s="1"/>
  <c r="CJ64" i="45" s="1"/>
  <c r="CJ65" i="45" s="1"/>
  <c r="CJ50" i="48"/>
  <c r="CJ63" i="48" s="1"/>
  <c r="CJ64" i="48" s="1"/>
  <c r="CJ65" i="48" s="1"/>
  <c r="CS37" i="56"/>
  <c r="CS38" i="56" s="1"/>
  <c r="CS55" i="56"/>
  <c r="CS56" i="56" s="1"/>
  <c r="CS52" i="56" s="1"/>
  <c r="CJ134" i="33"/>
  <c r="CJ79" i="33"/>
  <c r="CJ76" i="59" s="1"/>
  <c r="CJ62" i="56"/>
  <c r="CQ132" i="33"/>
  <c r="CQ77" i="33"/>
  <c r="CQ75" i="59" s="1"/>
  <c r="CX61" i="33"/>
  <c r="CY62" i="33" s="1"/>
  <c r="CW60" i="33"/>
  <c r="CW4" i="56" s="1"/>
  <c r="CX59" i="33"/>
  <c r="CW71" i="33" s="1"/>
  <c r="CR60" i="56"/>
  <c r="CR59" i="56"/>
  <c r="CT81" i="45"/>
  <c r="CT62" i="45" s="1"/>
  <c r="CT81" i="43"/>
  <c r="CT62" i="43" s="1"/>
  <c r="CT3" i="56"/>
  <c r="CT81" i="48"/>
  <c r="CT62" i="48" s="1"/>
  <c r="CT81" i="46"/>
  <c r="CT62" i="46" s="1"/>
  <c r="CT81" i="49"/>
  <c r="CT62" i="49" s="1"/>
  <c r="CT81" i="47"/>
  <c r="CT62" i="47" s="1"/>
  <c r="CT81" i="44"/>
  <c r="CT62" i="44" s="1"/>
  <c r="CU70" i="33"/>
  <c r="CT81" i="42"/>
  <c r="CT62" i="42" s="1"/>
  <c r="CT81" i="40"/>
  <c r="CT62" i="40" s="1"/>
  <c r="CT81" i="41"/>
  <c r="CT62" i="41" s="1"/>
  <c r="CK49" i="56"/>
  <c r="CT42" i="56" l="1"/>
  <c r="CT43" i="56" s="1"/>
  <c r="CU41" i="56" s="1"/>
  <c r="CV72" i="33"/>
  <c r="CR132" i="33"/>
  <c r="CR77" i="33"/>
  <c r="CR75" i="59" s="1"/>
  <c r="CK48" i="56"/>
  <c r="CL47" i="56" s="1"/>
  <c r="CM46" i="56" s="1"/>
  <c r="CK61" i="56"/>
  <c r="CU81" i="42"/>
  <c r="CU62" i="42" s="1"/>
  <c r="CU81" i="47"/>
  <c r="CU62" i="47" s="1"/>
  <c r="CU3" i="56"/>
  <c r="CU81" i="49"/>
  <c r="CU62" i="49" s="1"/>
  <c r="CU81" i="40"/>
  <c r="CU62" i="40" s="1"/>
  <c r="CU81" i="41"/>
  <c r="CU62" i="41" s="1"/>
  <c r="CU81" i="45"/>
  <c r="CU62" i="45" s="1"/>
  <c r="CU81" i="44"/>
  <c r="CU62" i="44" s="1"/>
  <c r="CU81" i="43"/>
  <c r="CU62" i="43" s="1"/>
  <c r="CV70" i="33"/>
  <c r="CU81" i="46"/>
  <c r="CU62" i="46" s="1"/>
  <c r="CU81" i="48"/>
  <c r="CU62" i="48" s="1"/>
  <c r="CT55" i="56"/>
  <c r="CT56" i="56" s="1"/>
  <c r="CT52" i="56" s="1"/>
  <c r="CT37" i="56"/>
  <c r="CT38" i="56" s="1"/>
  <c r="CR78" i="33"/>
  <c r="CR133" i="33"/>
  <c r="CY59" i="33"/>
  <c r="CX71" i="33" s="1"/>
  <c r="CX60" i="33"/>
  <c r="CX4" i="56" s="1"/>
  <c r="CY61" i="33"/>
  <c r="CZ62" i="33" s="1"/>
  <c r="CJ80" i="33"/>
  <c r="CJ135" i="33"/>
  <c r="CS59" i="56"/>
  <c r="CS60" i="56"/>
  <c r="CU42" i="56" l="1"/>
  <c r="CU43" i="56" s="1"/>
  <c r="CV41" i="56" s="1"/>
  <c r="CS133" i="33"/>
  <c r="CS78" i="33"/>
  <c r="CT60" i="56"/>
  <c r="CT59" i="56"/>
  <c r="CV81" i="45"/>
  <c r="CV62" i="45" s="1"/>
  <c r="CW70" i="33"/>
  <c r="CV81" i="44"/>
  <c r="CV62" i="44" s="1"/>
  <c r="CV81" i="40"/>
  <c r="CV62" i="40" s="1"/>
  <c r="CV81" i="47"/>
  <c r="CV62" i="47" s="1"/>
  <c r="CV81" i="46"/>
  <c r="CV62" i="46" s="1"/>
  <c r="CV81" i="49"/>
  <c r="CV62" i="49" s="1"/>
  <c r="CV3" i="56"/>
  <c r="CV81" i="42"/>
  <c r="CV62" i="42" s="1"/>
  <c r="CV81" i="43"/>
  <c r="CV62" i="43" s="1"/>
  <c r="CV81" i="41"/>
  <c r="CV62" i="41" s="1"/>
  <c r="CV81" i="48"/>
  <c r="CV62" i="48" s="1"/>
  <c r="CK62" i="56"/>
  <c r="CK79" i="33"/>
  <c r="CK76" i="59" s="1"/>
  <c r="CK134" i="33"/>
  <c r="CS132" i="33"/>
  <c r="CS77" i="33"/>
  <c r="CS75" i="59" s="1"/>
  <c r="CK50" i="45"/>
  <c r="CK63" i="45" s="1"/>
  <c r="CK64" i="45" s="1"/>
  <c r="CK65" i="45" s="1"/>
  <c r="CK50" i="47"/>
  <c r="CK63" i="47" s="1"/>
  <c r="CK64" i="47" s="1"/>
  <c r="CK65" i="47" s="1"/>
  <c r="CK50" i="48"/>
  <c r="CK63" i="48" s="1"/>
  <c r="CK64" i="48" s="1"/>
  <c r="CK65" i="48" s="1"/>
  <c r="CK50" i="44"/>
  <c r="CK63" i="44" s="1"/>
  <c r="CK64" i="44" s="1"/>
  <c r="CK65" i="44" s="1"/>
  <c r="CK50" i="42"/>
  <c r="CK63" i="42" s="1"/>
  <c r="CK64" i="42" s="1"/>
  <c r="CK65" i="42" s="1"/>
  <c r="CK50" i="43"/>
  <c r="CK63" i="43" s="1"/>
  <c r="CK64" i="43" s="1"/>
  <c r="CK65" i="43" s="1"/>
  <c r="CK50" i="49"/>
  <c r="CK63" i="49" s="1"/>
  <c r="CK64" i="49" s="1"/>
  <c r="CK65" i="49" s="1"/>
  <c r="CJ77" i="59"/>
  <c r="CK50" i="41"/>
  <c r="CK63" i="41" s="1"/>
  <c r="CK64" i="41" s="1"/>
  <c r="CK65" i="41" s="1"/>
  <c r="CK50" i="46"/>
  <c r="CK63" i="46" s="1"/>
  <c r="CK64" i="46" s="1"/>
  <c r="CK65" i="46" s="1"/>
  <c r="CK50" i="40"/>
  <c r="CK63" i="40" s="1"/>
  <c r="CK64" i="40" s="1"/>
  <c r="CK65" i="40" s="1"/>
  <c r="CY60" i="33"/>
  <c r="CY4" i="56" s="1"/>
  <c r="CZ59" i="33"/>
  <c r="CY71" i="33" s="1"/>
  <c r="CZ61" i="33"/>
  <c r="DA62" i="33" s="1"/>
  <c r="CU55" i="56"/>
  <c r="CU56" i="56" s="1"/>
  <c r="CU52" i="56" s="1"/>
  <c r="CU37" i="56"/>
  <c r="CU38" i="56" s="1"/>
  <c r="CL49" i="56"/>
  <c r="CW72" i="33"/>
  <c r="CV42" i="56" l="1"/>
  <c r="CV43" i="56" s="1"/>
  <c r="CW41" i="56" s="1"/>
  <c r="CX72" i="33"/>
  <c r="CL48" i="56"/>
  <c r="CM47" i="56" s="1"/>
  <c r="CN46" i="56" s="1"/>
  <c r="CL61" i="56"/>
  <c r="CK135" i="33"/>
  <c r="CK80" i="33"/>
  <c r="CT133" i="33"/>
  <c r="CT78" i="33"/>
  <c r="CU59" i="56"/>
  <c r="CU60" i="56"/>
  <c r="DA61" i="33"/>
  <c r="DB62" i="33" s="1"/>
  <c r="CZ60" i="33"/>
  <c r="CZ4" i="56" s="1"/>
  <c r="DA59" i="33"/>
  <c r="CZ71" i="33" s="1"/>
  <c r="CV55" i="56"/>
  <c r="CV56" i="56" s="1"/>
  <c r="CV52" i="56" s="1"/>
  <c r="CV37" i="56"/>
  <c r="CV38" i="56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 i="33"/>
  <c r="CT75" i="59" s="1"/>
  <c r="CW42" i="56" l="1"/>
  <c r="CW43" i="56" s="1"/>
  <c r="CX41" i="56" s="1"/>
  <c r="CY72" i="33"/>
  <c r="CV59" i="56"/>
  <c r="CV60" i="56"/>
  <c r="CU78" i="33"/>
  <c r="CU133" i="33"/>
  <c r="CK77" i="59"/>
  <c r="CL50" i="43"/>
  <c r="CL63" i="43" s="1"/>
  <c r="CL64" i="43" s="1"/>
  <c r="CL65" i="43" s="1"/>
  <c r="CL50" i="49"/>
  <c r="CL63" i="49" s="1"/>
  <c r="CL64" i="49" s="1"/>
  <c r="CL65" i="49" s="1"/>
  <c r="CL50" i="48"/>
  <c r="CL63" i="48" s="1"/>
  <c r="CL64" i="48" s="1"/>
  <c r="CL65" i="48" s="1"/>
  <c r="CL50" i="46"/>
  <c r="CL63" i="46" s="1"/>
  <c r="CL64" i="46" s="1"/>
  <c r="CL65" i="46" s="1"/>
  <c r="CL50" i="47"/>
  <c r="CL63" i="47" s="1"/>
  <c r="CL64" i="47" s="1"/>
  <c r="CL65" i="47" s="1"/>
  <c r="CL50" i="40"/>
  <c r="CL63" i="40" s="1"/>
  <c r="CL64" i="40" s="1"/>
  <c r="CL65" i="40" s="1"/>
  <c r="CL50" i="42"/>
  <c r="CL63" i="42" s="1"/>
  <c r="CL64" i="42" s="1"/>
  <c r="CL65" i="42" s="1"/>
  <c r="CL50" i="44"/>
  <c r="CL63" i="44" s="1"/>
  <c r="CL64" i="44" s="1"/>
  <c r="CL65" i="44" s="1"/>
  <c r="CL50" i="45"/>
  <c r="CL63" i="45" s="1"/>
  <c r="CL64" i="45" s="1"/>
  <c r="CL65" i="45" s="1"/>
  <c r="CL50" i="41"/>
  <c r="CL63" i="41" s="1"/>
  <c r="CL64" i="41" s="1"/>
  <c r="CL65" i="41" s="1"/>
  <c r="CL134" i="33"/>
  <c r="CL79" i="33"/>
  <c r="CL76" i="59" s="1"/>
  <c r="CL62" i="56"/>
  <c r="CW37" i="56"/>
  <c r="CW38" i="56" s="1"/>
  <c r="CW55" i="56"/>
  <c r="CW56" i="56" s="1"/>
  <c r="CW52" i="56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 i="33"/>
  <c r="DC62" i="33" s="1"/>
  <c r="DA60" i="33"/>
  <c r="DA4" i="56" s="1"/>
  <c r="CU132" i="33"/>
  <c r="CU77" i="33"/>
  <c r="CU75" i="59" s="1"/>
  <c r="CM49" i="56"/>
  <c r="CX42" i="56" l="1"/>
  <c r="CX43" i="56" s="1"/>
  <c r="CY41" i="56" s="1"/>
  <c r="CZ72" i="33"/>
  <c r="CM48" i="56"/>
  <c r="CN47" i="56" s="1"/>
  <c r="CO46" i="56" s="1"/>
  <c r="CM61" i="56"/>
  <c r="CX37" i="56"/>
  <c r="CX38" i="56" s="1"/>
  <c r="CX55" i="56"/>
  <c r="CX56" i="56" s="1"/>
  <c r="CX52" i="56" s="1"/>
  <c r="CV132" i="33"/>
  <c r="CV77" i="33"/>
  <c r="CV75" i="59" s="1"/>
  <c r="DA71" i="33"/>
  <c r="DC59" i="33"/>
  <c r="DC61" i="33"/>
  <c r="DD62" i="33" s="1"/>
  <c r="DB60" i="33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 i="56"/>
  <c r="CL80" i="33"/>
  <c r="CL135" i="33"/>
  <c r="CV78" i="33"/>
  <c r="CV133" i="33"/>
  <c r="CY42" i="56" l="1"/>
  <c r="CY43" i="56" s="1"/>
  <c r="CZ41" i="56" s="1"/>
  <c r="CN49" i="56"/>
  <c r="CN61" i="56" s="1"/>
  <c r="CW133" i="33"/>
  <c r="CW78" i="33"/>
  <c r="DA70" i="33"/>
  <c r="CZ3" i="56"/>
  <c r="DB71" i="33"/>
  <c r="DD59" i="33"/>
  <c r="DC71" i="33" s="1"/>
  <c r="DC60" i="33"/>
  <c r="DC4" i="56" s="1"/>
  <c r="DD61" i="33"/>
  <c r="DE62" i="33" s="1"/>
  <c r="CX60" i="56"/>
  <c r="CX59" i="56"/>
  <c r="CM50" i="45"/>
  <c r="CM63" i="45" s="1"/>
  <c r="CM64" i="45" s="1"/>
  <c r="CM65" i="45" s="1"/>
  <c r="CM50" i="49"/>
  <c r="CM63" i="49" s="1"/>
  <c r="CM64" i="49" s="1"/>
  <c r="CM65" i="49" s="1"/>
  <c r="CL77" i="59"/>
  <c r="CM50" i="47"/>
  <c r="CM63" i="47" s="1"/>
  <c r="CM64" i="47" s="1"/>
  <c r="CM65" i="47" s="1"/>
  <c r="CM50" i="43"/>
  <c r="CM63" i="43" s="1"/>
  <c r="CM64" i="43" s="1"/>
  <c r="CM65" i="43" s="1"/>
  <c r="CM50" i="46"/>
  <c r="CM63" i="46" s="1"/>
  <c r="CM64" i="46" s="1"/>
  <c r="CM65" i="46" s="1"/>
  <c r="CM50" i="41"/>
  <c r="CM63" i="41" s="1"/>
  <c r="CM64" i="41" s="1"/>
  <c r="CM65" i="41" s="1"/>
  <c r="CM50" i="44"/>
  <c r="CM63" i="44" s="1"/>
  <c r="CM64" i="44" s="1"/>
  <c r="CM65" i="44" s="1"/>
  <c r="CM50" i="42"/>
  <c r="CM63" i="42" s="1"/>
  <c r="CM64" i="42" s="1"/>
  <c r="CM65" i="42" s="1"/>
  <c r="CM50" i="48"/>
  <c r="CM63" i="48" s="1"/>
  <c r="CM64" i="48" s="1"/>
  <c r="CM65" i="48" s="1"/>
  <c r="CM50" i="40"/>
  <c r="CM63" i="40" s="1"/>
  <c r="CM64" i="40" s="1"/>
  <c r="CM65" i="40" s="1"/>
  <c r="CW132" i="33"/>
  <c r="CW77" i="33"/>
  <c r="CW75" i="59" s="1"/>
  <c r="CY55" i="56"/>
  <c r="CY56" i="56" s="1"/>
  <c r="CY52" i="56" s="1"/>
  <c r="CY37" i="56"/>
  <c r="CY38" i="56" s="1"/>
  <c r="CM79" i="33"/>
  <c r="CM76" i="59" s="1"/>
  <c r="CM62" i="56"/>
  <c r="CM134" i="33"/>
  <c r="DA72" i="33"/>
  <c r="CZ42" i="56" l="1"/>
  <c r="CZ43" i="56" s="1"/>
  <c r="DA41" i="56" s="1"/>
  <c r="CN48" i="56"/>
  <c r="CO47" i="56" s="1"/>
  <c r="CX132" i="33"/>
  <c r="CX77" i="33"/>
  <c r="CX75" i="59" s="1"/>
  <c r="DB70" i="33"/>
  <c r="DA3" i="56"/>
  <c r="CM80" i="33"/>
  <c r="CM135" i="33"/>
  <c r="CY60" i="56"/>
  <c r="CY59" i="56"/>
  <c r="CN134" i="33"/>
  <c r="CN79" i="33"/>
  <c r="CN76" i="59" s="1"/>
  <c r="CN62" i="56"/>
  <c r="CX133" i="33"/>
  <c r="CX78" i="33"/>
  <c r="DE61" i="33"/>
  <c r="DF62" i="33" s="1"/>
  <c r="DE59" i="33"/>
  <c r="DD71" i="33" s="1"/>
  <c r="DD60" i="33"/>
  <c r="DD4" i="56" s="1"/>
  <c r="CZ37" i="56"/>
  <c r="CZ38" i="56" s="1"/>
  <c r="CZ55" i="56"/>
  <c r="CZ56" i="56" s="1"/>
  <c r="CZ52" i="56" s="1"/>
  <c r="DB72" i="33"/>
  <c r="DA42" i="56" l="1"/>
  <c r="DA43" i="56" s="1"/>
  <c r="DB41" i="56" s="1"/>
  <c r="DC72" i="33"/>
  <c r="CO49" i="56"/>
  <c r="CP46" i="56"/>
  <c r="CZ59" i="56"/>
  <c r="CZ60" i="56"/>
  <c r="CZ133" i="33" s="1"/>
  <c r="CY132" i="33"/>
  <c r="CY77" i="33"/>
  <c r="CY75" i="59" s="1"/>
  <c r="DA55" i="56"/>
  <c r="DA56" i="56" s="1"/>
  <c r="DA52" i="56" s="1"/>
  <c r="DA37" i="56"/>
  <c r="DA38" i="56" s="1"/>
  <c r="DF59" i="33"/>
  <c r="DF61" i="33"/>
  <c r="DG62" i="33" s="1"/>
  <c r="DE60" i="33"/>
  <c r="DE4" i="56" s="1"/>
  <c r="CN80" i="33"/>
  <c r="CN135" i="33"/>
  <c r="CY78" i="33"/>
  <c r="CY133" i="33"/>
  <c r="CN50" i="43"/>
  <c r="CN63" i="43" s="1"/>
  <c r="CN64" i="43" s="1"/>
  <c r="CN65" i="43" s="1"/>
  <c r="CN50" i="47"/>
  <c r="CN63" i="47" s="1"/>
  <c r="CN64" i="47" s="1"/>
  <c r="CN65" i="47" s="1"/>
  <c r="CM77" i="59"/>
  <c r="CN50" i="48"/>
  <c r="CN63" i="48" s="1"/>
  <c r="CN64" i="48" s="1"/>
  <c r="CN65" i="48" s="1"/>
  <c r="CN50" i="44"/>
  <c r="CN63" i="44" s="1"/>
  <c r="CN64" i="44" s="1"/>
  <c r="CN65" i="44" s="1"/>
  <c r="CN50" i="49"/>
  <c r="CN63" i="49" s="1"/>
  <c r="CN64" i="49" s="1"/>
  <c r="CN65" i="49" s="1"/>
  <c r="CN50" i="41"/>
  <c r="CN63" i="41" s="1"/>
  <c r="CN64" i="41" s="1"/>
  <c r="CN65" i="41" s="1"/>
  <c r="CN50" i="45"/>
  <c r="CN63" i="45" s="1"/>
  <c r="CN64" i="45" s="1"/>
  <c r="CN65" i="45" s="1"/>
  <c r="CN50" i="46"/>
  <c r="CN63" i="46" s="1"/>
  <c r="CN64" i="46" s="1"/>
  <c r="CN65" i="46" s="1"/>
  <c r="CN50" i="40"/>
  <c r="CN63" i="40" s="1"/>
  <c r="CN64" i="40" s="1"/>
  <c r="CN65" i="40" s="1"/>
  <c r="CN50" i="42"/>
  <c r="CN63" i="42" s="1"/>
  <c r="CN64" i="42" s="1"/>
  <c r="CN65" i="42" s="1"/>
  <c r="DB3" i="56"/>
  <c r="DC70" i="33"/>
  <c r="DB42" i="56" l="1"/>
  <c r="DB43" i="56" s="1"/>
  <c r="DC41" i="56" s="1"/>
  <c r="CO61" i="56"/>
  <c r="CO48" i="56"/>
  <c r="CP47" i="56" s="1"/>
  <c r="CP49" i="56" s="1"/>
  <c r="DD70" i="33"/>
  <c r="DC3" i="56"/>
  <c r="CO50" i="49"/>
  <c r="CO63" i="49" s="1"/>
  <c r="CO64" i="49" s="1"/>
  <c r="CO65" i="49" s="1"/>
  <c r="CO50" i="46"/>
  <c r="CO63" i="46" s="1"/>
  <c r="CO64" i="46" s="1"/>
  <c r="CO65" i="46" s="1"/>
  <c r="CO50" i="48"/>
  <c r="CO63" i="48" s="1"/>
  <c r="CO64" i="48" s="1"/>
  <c r="CO65" i="48" s="1"/>
  <c r="CO50" i="43"/>
  <c r="CO63" i="43" s="1"/>
  <c r="CO64" i="43" s="1"/>
  <c r="CO65" i="43" s="1"/>
  <c r="CO50" i="41"/>
  <c r="CO63" i="41" s="1"/>
  <c r="CO64" i="41" s="1"/>
  <c r="CO65" i="41" s="1"/>
  <c r="CO50" i="42"/>
  <c r="CO63" i="42" s="1"/>
  <c r="CO64" i="42" s="1"/>
  <c r="CO65" i="42" s="1"/>
  <c r="CN77" i="59"/>
  <c r="CO50" i="44"/>
  <c r="CO63" i="44" s="1"/>
  <c r="CO64" i="44" s="1"/>
  <c r="CO65" i="44" s="1"/>
  <c r="CO50" i="47"/>
  <c r="CO63" i="47" s="1"/>
  <c r="CO64" i="47" s="1"/>
  <c r="CO65" i="47" s="1"/>
  <c r="CO50" i="40"/>
  <c r="CO63" i="40" s="1"/>
  <c r="CO64" i="40" s="1"/>
  <c r="CO65" i="40" s="1"/>
  <c r="CO50" i="45"/>
  <c r="CO63" i="45" s="1"/>
  <c r="CO64" i="45" s="1"/>
  <c r="CO65" i="45" s="1"/>
  <c r="DG61" i="33"/>
  <c r="DH62" i="33" s="1"/>
  <c r="DG59" i="33"/>
  <c r="DF71" i="33" s="1"/>
  <c r="DF60" i="33"/>
  <c r="DF4" i="56" s="1"/>
  <c r="DA59" i="56"/>
  <c r="DA60" i="56"/>
  <c r="DA133" i="33" s="1"/>
  <c r="CZ132" i="33"/>
  <c r="DB55" i="56"/>
  <c r="DB56" i="56" s="1"/>
  <c r="DB52" i="56" s="1"/>
  <c r="DB37" i="56"/>
  <c r="DB38" i="56" s="1"/>
  <c r="DD72" i="33"/>
  <c r="DE71" i="33"/>
  <c r="DC42" i="56" l="1"/>
  <c r="DC43" i="56" s="1"/>
  <c r="DD41" i="56" s="1"/>
  <c r="CO62" i="56"/>
  <c r="CO134" i="33"/>
  <c r="CO79" i="33"/>
  <c r="CO76" i="59" s="1"/>
  <c r="CQ46" i="56"/>
  <c r="CP48" i="56"/>
  <c r="CQ47" i="56" s="1"/>
  <c r="CQ49" i="56" s="1"/>
  <c r="CP61" i="56"/>
  <c r="DE72" i="33"/>
  <c r="DA132" i="33"/>
  <c r="DC55" i="56"/>
  <c r="DC56" i="56" s="1"/>
  <c r="DC52" i="56" s="1"/>
  <c r="DC37" i="56"/>
  <c r="DC38" i="56" s="1"/>
  <c r="DB60" i="56"/>
  <c r="DB133" i="33" s="1"/>
  <c r="DB59" i="56"/>
  <c r="DH59" i="33"/>
  <c r="DH61" i="33"/>
  <c r="DI62" i="33" s="1"/>
  <c r="DG60" i="33"/>
  <c r="DG4" i="56" s="1"/>
  <c r="DD3" i="56"/>
  <c r="DE70" i="33"/>
  <c r="DD42" i="56" l="1"/>
  <c r="DD43" i="56" s="1"/>
  <c r="DE41" i="56" s="1"/>
  <c r="CQ48" i="56"/>
  <c r="CR47" i="56" s="1"/>
  <c r="CR49" i="56" s="1"/>
  <c r="CQ61" i="56"/>
  <c r="CO135" i="33"/>
  <c r="CO80" i="33"/>
  <c r="CP79" i="33"/>
  <c r="CP76" i="59" s="1"/>
  <c r="CP134" i="33"/>
  <c r="CP62" i="56"/>
  <c r="CR46" i="56"/>
  <c r="DE3" i="56"/>
  <c r="DF70" i="33"/>
  <c r="DG71" i="33"/>
  <c r="DH60" i="33"/>
  <c r="DH4" i="56" s="1"/>
  <c r="DI59" i="33"/>
  <c r="DH71" i="33" s="1"/>
  <c r="DI61" i="33"/>
  <c r="DJ62" i="33" s="1"/>
  <c r="DB132" i="33"/>
  <c r="DC60" i="56"/>
  <c r="DC133" i="33" s="1"/>
  <c r="DC59" i="56"/>
  <c r="DD37" i="56"/>
  <c r="DD38" i="56" s="1"/>
  <c r="DD55" i="56"/>
  <c r="DD56" i="56" s="1"/>
  <c r="DD52" i="56" s="1"/>
  <c r="DF72" i="33"/>
  <c r="DE42" i="56" l="1"/>
  <c r="DE43" i="56" s="1"/>
  <c r="DF41" i="56" s="1"/>
  <c r="CS46" i="56"/>
  <c r="CP135" i="33"/>
  <c r="CP80" i="33"/>
  <c r="CR48" i="56"/>
  <c r="CS47" i="56" s="1"/>
  <c r="CR61" i="56"/>
  <c r="CP50" i="40"/>
  <c r="CP63" i="40" s="1"/>
  <c r="CP64" i="40" s="1"/>
  <c r="CP65" i="40" s="1"/>
  <c r="CP50" i="42"/>
  <c r="CP63" i="42" s="1"/>
  <c r="CP64" i="42" s="1"/>
  <c r="CP65" i="42" s="1"/>
  <c r="CP50" i="41"/>
  <c r="CP63" i="41" s="1"/>
  <c r="CP64" i="41" s="1"/>
  <c r="CP65" i="41" s="1"/>
  <c r="CO77" i="59"/>
  <c r="CP50" i="48"/>
  <c r="CP63" i="48" s="1"/>
  <c r="CP64" i="48" s="1"/>
  <c r="CP65" i="48" s="1"/>
  <c r="CP50" i="45"/>
  <c r="CP63" i="45" s="1"/>
  <c r="CP64" i="45" s="1"/>
  <c r="CP65" i="45" s="1"/>
  <c r="CP50" i="47"/>
  <c r="CP63" i="47" s="1"/>
  <c r="CP64" i="47" s="1"/>
  <c r="CP65" i="47" s="1"/>
  <c r="CP50" i="49"/>
  <c r="CP63" i="49" s="1"/>
  <c r="CP64" i="49" s="1"/>
  <c r="CP65" i="49" s="1"/>
  <c r="CP50" i="44"/>
  <c r="CP63" i="44" s="1"/>
  <c r="CP64" i="44" s="1"/>
  <c r="CP65" i="44" s="1"/>
  <c r="CP50" i="43"/>
  <c r="CP63" i="43" s="1"/>
  <c r="CP64" i="43" s="1"/>
  <c r="CP65" i="43" s="1"/>
  <c r="CP50" i="46"/>
  <c r="CP63" i="46" s="1"/>
  <c r="CP64" i="46" s="1"/>
  <c r="CP65" i="46" s="1"/>
  <c r="CQ134" i="33"/>
  <c r="CQ62" i="56"/>
  <c r="CQ79" i="33"/>
  <c r="CQ76" i="59" s="1"/>
  <c r="DG72" i="33"/>
  <c r="DJ61" i="33"/>
  <c r="DK62" i="33" s="1"/>
  <c r="DI60" i="33"/>
  <c r="DI4" i="56" s="1"/>
  <c r="DJ59" i="33"/>
  <c r="DI71" i="33" s="1"/>
  <c r="DE37" i="56"/>
  <c r="DE38" i="56" s="1"/>
  <c r="DE55" i="56"/>
  <c r="DE56" i="56" s="1"/>
  <c r="DE52" i="56" s="1"/>
  <c r="DD60" i="56"/>
  <c r="DD133" i="33" s="1"/>
  <c r="DD59" i="56"/>
  <c r="DC132" i="33"/>
  <c r="DF3" i="56"/>
  <c r="DG70" i="33"/>
  <c r="DF42" i="56" l="1"/>
  <c r="DF43" i="56" s="1"/>
  <c r="DG41" i="56" s="1"/>
  <c r="CQ135" i="33"/>
  <c r="CQ80" i="33"/>
  <c r="CS49" i="56"/>
  <c r="CT46" i="56"/>
  <c r="CR134" i="33"/>
  <c r="CR79" i="33"/>
  <c r="CR76" i="59" s="1"/>
  <c r="CR62" i="56"/>
  <c r="CQ50" i="40"/>
  <c r="CQ63" i="40" s="1"/>
  <c r="CQ64" i="40" s="1"/>
  <c r="CQ65" i="40" s="1"/>
  <c r="CQ50" i="49"/>
  <c r="CQ63" i="49" s="1"/>
  <c r="CQ64" i="49" s="1"/>
  <c r="CQ65" i="49" s="1"/>
  <c r="CQ50" i="43"/>
  <c r="CQ63" i="43" s="1"/>
  <c r="CQ64" i="43" s="1"/>
  <c r="CQ65" i="43" s="1"/>
  <c r="CQ50" i="46"/>
  <c r="CQ63" i="46" s="1"/>
  <c r="CQ64" i="46" s="1"/>
  <c r="CQ65" i="46" s="1"/>
  <c r="CQ50" i="47"/>
  <c r="CQ63" i="47" s="1"/>
  <c r="CQ64" i="47" s="1"/>
  <c r="CQ65" i="47" s="1"/>
  <c r="CQ50" i="44"/>
  <c r="CQ63" i="44" s="1"/>
  <c r="CQ64" i="44" s="1"/>
  <c r="CQ65" i="44" s="1"/>
  <c r="CQ50" i="41"/>
  <c r="CQ63" i="41" s="1"/>
  <c r="CQ64" i="41" s="1"/>
  <c r="CQ65" i="41" s="1"/>
  <c r="CQ50" i="42"/>
  <c r="CQ63" i="42" s="1"/>
  <c r="CQ64" i="42" s="1"/>
  <c r="CQ65" i="42" s="1"/>
  <c r="CQ50" i="48"/>
  <c r="CQ63" i="48" s="1"/>
  <c r="CQ64" i="48" s="1"/>
  <c r="CQ65" i="48" s="1"/>
  <c r="CQ50" i="45"/>
  <c r="CQ63" i="45" s="1"/>
  <c r="CQ64" i="45" s="1"/>
  <c r="CQ65" i="45" s="1"/>
  <c r="CP77" i="59"/>
  <c r="DG3" i="56"/>
  <c r="DH70" i="33"/>
  <c r="DD132" i="33"/>
  <c r="DF55" i="56"/>
  <c r="DF56" i="56" s="1"/>
  <c r="DF52" i="56" s="1"/>
  <c r="DF37" i="56"/>
  <c r="DF38" i="56" s="1"/>
  <c r="DE60" i="56"/>
  <c r="DE133" i="33" s="1"/>
  <c r="DE59" i="56"/>
  <c r="DJ60" i="33"/>
  <c r="DJ4" i="56" s="1"/>
  <c r="DK59" i="33"/>
  <c r="DK61" i="33"/>
  <c r="DL62" i="33" s="1"/>
  <c r="DH72" i="33"/>
  <c r="DG42" i="56" l="1"/>
  <c r="DG43" i="56" s="1"/>
  <c r="DH41" i="56" s="1"/>
  <c r="DI72" i="33"/>
  <c r="CR135" i="33"/>
  <c r="CR80" i="33"/>
  <c r="CS48" i="56"/>
  <c r="CT47" i="56" s="1"/>
  <c r="CT49" i="56" s="1"/>
  <c r="CS61" i="56"/>
  <c r="CQ77" i="59"/>
  <c r="CR50" i="45"/>
  <c r="CR63" i="45" s="1"/>
  <c r="CR64" i="45" s="1"/>
  <c r="CR65" i="45" s="1"/>
  <c r="CR50" i="42"/>
  <c r="CR63" i="42" s="1"/>
  <c r="CR64" i="42" s="1"/>
  <c r="CR65" i="42" s="1"/>
  <c r="CR50" i="40"/>
  <c r="CR63" i="40" s="1"/>
  <c r="CR64" i="40" s="1"/>
  <c r="CR65" i="40" s="1"/>
  <c r="CR50" i="41"/>
  <c r="CR63" i="41" s="1"/>
  <c r="CR64" i="41" s="1"/>
  <c r="CR65" i="41" s="1"/>
  <c r="CR50" i="46"/>
  <c r="CR63" i="46" s="1"/>
  <c r="CR64" i="46" s="1"/>
  <c r="CR65" i="46" s="1"/>
  <c r="CR50" i="43"/>
  <c r="CR63" i="43" s="1"/>
  <c r="CR64" i="43" s="1"/>
  <c r="CR65" i="43" s="1"/>
  <c r="CR50" i="44"/>
  <c r="CR63" i="44" s="1"/>
  <c r="CR64" i="44" s="1"/>
  <c r="CR65" i="44" s="1"/>
  <c r="CR50" i="47"/>
  <c r="CR63" i="47" s="1"/>
  <c r="CR64" i="47" s="1"/>
  <c r="CR65" i="47" s="1"/>
  <c r="CR50" i="49"/>
  <c r="CR63" i="49" s="1"/>
  <c r="CR64" i="49" s="1"/>
  <c r="CR65" i="49" s="1"/>
  <c r="CR50" i="48"/>
  <c r="CR63" i="48" s="1"/>
  <c r="CR64" i="48" s="1"/>
  <c r="CR65" i="48" s="1"/>
  <c r="DG55" i="56"/>
  <c r="DG56" i="56" s="1"/>
  <c r="DG52" i="56" s="1"/>
  <c r="DG37" i="56"/>
  <c r="DG38" i="56" s="1"/>
  <c r="DJ71" i="33"/>
  <c r="DL59" i="33"/>
  <c r="DL61" i="33"/>
  <c r="DM62" i="33" s="1"/>
  <c r="DK60" i="33"/>
  <c r="DK4" i="56" s="1"/>
  <c r="DE132" i="33"/>
  <c r="DF59" i="56"/>
  <c r="DF60" i="56"/>
  <c r="DF133" i="33" s="1"/>
  <c r="DI70" i="33"/>
  <c r="DH3" i="56"/>
  <c r="DH42" i="56" l="1"/>
  <c r="DH43" i="56" s="1"/>
  <c r="DI41" i="56" s="1"/>
  <c r="DJ72" i="33"/>
  <c r="CU46" i="56"/>
  <c r="CT48" i="56"/>
  <c r="CU47" i="56" s="1"/>
  <c r="CU49" i="56" s="1"/>
  <c r="CT61" i="56"/>
  <c r="CS79" i="33"/>
  <c r="CS76" i="59" s="1"/>
  <c r="CS134" i="33"/>
  <c r="CS62" i="56"/>
  <c r="CS50" i="44"/>
  <c r="CS63" i="44" s="1"/>
  <c r="CS64" i="44" s="1"/>
  <c r="CS65" i="44" s="1"/>
  <c r="CS50" i="48"/>
  <c r="CS63" i="48" s="1"/>
  <c r="CS64" i="48" s="1"/>
  <c r="CS65" i="48" s="1"/>
  <c r="CS50" i="42"/>
  <c r="CS63" i="42" s="1"/>
  <c r="CS64" i="42" s="1"/>
  <c r="CS65" i="42" s="1"/>
  <c r="CR77" i="59"/>
  <c r="CS50" i="49"/>
  <c r="CS63" i="49" s="1"/>
  <c r="CS64" i="49" s="1"/>
  <c r="CS65" i="49" s="1"/>
  <c r="CS50" i="45"/>
  <c r="CS63" i="45" s="1"/>
  <c r="CS64" i="45" s="1"/>
  <c r="CS65" i="45" s="1"/>
  <c r="CS50" i="41"/>
  <c r="CS63" i="41" s="1"/>
  <c r="CS64" i="41" s="1"/>
  <c r="CS65" i="41" s="1"/>
  <c r="CS50" i="47"/>
  <c r="CS63" i="47" s="1"/>
  <c r="CS64" i="47" s="1"/>
  <c r="CS65" i="47" s="1"/>
  <c r="CS50" i="40"/>
  <c r="CS63" i="40" s="1"/>
  <c r="CS64" i="40" s="1"/>
  <c r="CS65" i="40" s="1"/>
  <c r="CS50" i="46"/>
  <c r="CS63" i="46" s="1"/>
  <c r="CS64" i="46" s="1"/>
  <c r="CS65" i="46" s="1"/>
  <c r="CS50" i="43"/>
  <c r="CS63" i="43" s="1"/>
  <c r="CS64" i="43" s="1"/>
  <c r="CS65" i="43" s="1"/>
  <c r="DH55" i="56"/>
  <c r="DH56" i="56" s="1"/>
  <c r="DH52" i="56" s="1"/>
  <c r="DH37" i="56"/>
  <c r="DH38" i="56" s="1"/>
  <c r="DF132" i="33"/>
  <c r="DM59" i="33"/>
  <c r="DM61" i="33"/>
  <c r="DN62" i="33" s="1"/>
  <c r="DL60" i="33"/>
  <c r="DL4" i="56" s="1"/>
  <c r="DG60" i="56"/>
  <c r="DG133" i="33" s="1"/>
  <c r="DG59" i="56"/>
  <c r="DJ70" i="33"/>
  <c r="DI3" i="56"/>
  <c r="DK71" i="33"/>
  <c r="DI42" i="56" l="1"/>
  <c r="DI43" i="56" s="1"/>
  <c r="DJ41" i="56" s="1"/>
  <c r="DK72" i="33"/>
  <c r="CV46" i="56"/>
  <c r="CU61" i="56"/>
  <c r="CU48" i="56"/>
  <c r="CV47" i="56" s="1"/>
  <c r="CS80" i="33"/>
  <c r="CS135" i="33"/>
  <c r="CT134" i="33"/>
  <c r="CT79" i="33"/>
  <c r="CT76" i="59" s="1"/>
  <c r="CT62" i="56"/>
  <c r="DI37" i="56"/>
  <c r="DI38" i="56" s="1"/>
  <c r="DI55" i="56"/>
  <c r="DI56" i="56" s="1"/>
  <c r="DI52" i="56" s="1"/>
  <c r="DM60" i="33"/>
  <c r="DM4" i="56" s="1"/>
  <c r="DN61" i="33"/>
  <c r="DO62" i="33" s="1"/>
  <c r="DN59" i="33"/>
  <c r="DJ3" i="56"/>
  <c r="DK70" i="33"/>
  <c r="DG132" i="33"/>
  <c r="DH59" i="56"/>
  <c r="DH60" i="56"/>
  <c r="DH133" i="33" s="1"/>
  <c r="DL71" i="33"/>
  <c r="DJ42" i="56" l="1"/>
  <c r="DJ43" i="56" s="1"/>
  <c r="DK41" i="56" s="1"/>
  <c r="CT135" i="33"/>
  <c r="CT80" i="33"/>
  <c r="CT50" i="43"/>
  <c r="CT63" i="43" s="1"/>
  <c r="CT64" i="43" s="1"/>
  <c r="CT65" i="43" s="1"/>
  <c r="CT50" i="41"/>
  <c r="CT63" i="41" s="1"/>
  <c r="CT64" i="41" s="1"/>
  <c r="CT65" i="41" s="1"/>
  <c r="CT50" i="49"/>
  <c r="CT63" i="49" s="1"/>
  <c r="CT64" i="49" s="1"/>
  <c r="CT65" i="49" s="1"/>
  <c r="CT50" i="46"/>
  <c r="CT63" i="46" s="1"/>
  <c r="CT64" i="46" s="1"/>
  <c r="CT65" i="46" s="1"/>
  <c r="CT50" i="42"/>
  <c r="CT63" i="42" s="1"/>
  <c r="CT64" i="42" s="1"/>
  <c r="CT65" i="42" s="1"/>
  <c r="CT50" i="48"/>
  <c r="CT63" i="48" s="1"/>
  <c r="CT64" i="48" s="1"/>
  <c r="CT65" i="48" s="1"/>
  <c r="CS77" i="59"/>
  <c r="CT50" i="45"/>
  <c r="CT63" i="45" s="1"/>
  <c r="CT64" i="45" s="1"/>
  <c r="CT65" i="45" s="1"/>
  <c r="CT50" i="44"/>
  <c r="CT63" i="44" s="1"/>
  <c r="CT64" i="44" s="1"/>
  <c r="CT65" i="44" s="1"/>
  <c r="CT50" i="40"/>
  <c r="CT63" i="40" s="1"/>
  <c r="CT64" i="40" s="1"/>
  <c r="CT65" i="40" s="1"/>
  <c r="CT50" i="47"/>
  <c r="CT63" i="47" s="1"/>
  <c r="CT64" i="47" s="1"/>
  <c r="CT65" i="47" s="1"/>
  <c r="CU79" i="33"/>
  <c r="CU76" i="59" s="1"/>
  <c r="CU134" i="33"/>
  <c r="CU62" i="56"/>
  <c r="CW46" i="56"/>
  <c r="CV49" i="56"/>
  <c r="DK3" i="56"/>
  <c r="DL70" i="33"/>
  <c r="DM71" i="33"/>
  <c r="DO59" i="33"/>
  <c r="DN71" i="33" s="1"/>
  <c r="DO61" i="33"/>
  <c r="DP62" i="33" s="1"/>
  <c r="DN60" i="33"/>
  <c r="DN4" i="56" s="1"/>
  <c r="DI60" i="56"/>
  <c r="DI133" i="33" s="1"/>
  <c r="DI59" i="56"/>
  <c r="DH132" i="33"/>
  <c r="DJ55" i="56"/>
  <c r="DJ56" i="56" s="1"/>
  <c r="DJ52" i="56" s="1"/>
  <c r="DJ37" i="56"/>
  <c r="DJ38" i="56" s="1"/>
  <c r="DL72" i="33"/>
  <c r="DM72" i="33" l="1"/>
  <c r="CV48" i="56"/>
  <c r="CW47" i="56" s="1"/>
  <c r="CV61" i="56"/>
  <c r="CU135" i="33"/>
  <c r="CU80" i="33"/>
  <c r="CU50" i="46"/>
  <c r="CU63" i="46" s="1"/>
  <c r="CU64" i="46" s="1"/>
  <c r="CU65" i="46" s="1"/>
  <c r="CU50" i="48"/>
  <c r="CU63" i="48" s="1"/>
  <c r="CU64" i="48" s="1"/>
  <c r="CU65" i="48" s="1"/>
  <c r="CU50" i="49"/>
  <c r="CU63" i="49" s="1"/>
  <c r="CU64" i="49" s="1"/>
  <c r="CU65" i="49" s="1"/>
  <c r="CT77" i="59"/>
  <c r="CU50" i="47"/>
  <c r="CU63" i="47" s="1"/>
  <c r="CU64" i="47" s="1"/>
  <c r="CU65" i="47" s="1"/>
  <c r="CU50" i="41"/>
  <c r="CU63" i="41" s="1"/>
  <c r="CU64" i="41" s="1"/>
  <c r="CU65" i="41" s="1"/>
  <c r="CU50" i="42"/>
  <c r="CU63" i="42" s="1"/>
  <c r="CU64" i="42" s="1"/>
  <c r="CU65" i="42" s="1"/>
  <c r="CU50" i="44"/>
  <c r="CU63" i="44" s="1"/>
  <c r="CU64" i="44" s="1"/>
  <c r="CU65" i="44" s="1"/>
  <c r="CU50" i="45"/>
  <c r="CU63" i="45" s="1"/>
  <c r="CU64" i="45" s="1"/>
  <c r="CU65" i="45" s="1"/>
  <c r="CU50" i="40"/>
  <c r="CU63" i="40" s="1"/>
  <c r="CU64" i="40" s="1"/>
  <c r="CU65" i="40" s="1"/>
  <c r="CU50" i="43"/>
  <c r="CU63" i="43" s="1"/>
  <c r="CU64" i="43" s="1"/>
  <c r="CU65" i="43" s="1"/>
  <c r="DJ60" i="56"/>
  <c r="DJ133" i="33" s="1"/>
  <c r="DJ59" i="56"/>
  <c r="DI132" i="33"/>
  <c r="DK55" i="56"/>
  <c r="DK56" i="56" s="1"/>
  <c r="DK52" i="56" s="1"/>
  <c r="DK37" i="56"/>
  <c r="DK38" i="56" s="1"/>
  <c r="DO60" i="33"/>
  <c r="DO4" i="56" s="1"/>
  <c r="DP61" i="33"/>
  <c r="DQ62" i="33" s="1"/>
  <c r="DP59" i="33"/>
  <c r="DM70" i="33"/>
  <c r="DL3" i="56"/>
  <c r="DK42" i="56"/>
  <c r="DK43" i="56" s="1"/>
  <c r="DL41" i="56" s="1"/>
  <c r="DN72" i="33" l="1"/>
  <c r="DL42" i="56"/>
  <c r="DL43" i="56" s="1"/>
  <c r="DM41" i="56" s="1"/>
  <c r="CW49" i="56"/>
  <c r="CX46" i="56"/>
  <c r="CV50" i="44"/>
  <c r="CV63" i="44" s="1"/>
  <c r="CV64" i="44" s="1"/>
  <c r="CV65" i="44" s="1"/>
  <c r="CV50" i="45"/>
  <c r="CV63" i="45" s="1"/>
  <c r="CV64" i="45" s="1"/>
  <c r="CV65" i="45" s="1"/>
  <c r="CV50" i="42"/>
  <c r="CV63" i="42" s="1"/>
  <c r="CV64" i="42" s="1"/>
  <c r="CV65" i="42" s="1"/>
  <c r="CV50" i="41"/>
  <c r="CV63" i="41" s="1"/>
  <c r="CV64" i="41" s="1"/>
  <c r="CV65" i="41" s="1"/>
  <c r="CV50" i="46"/>
  <c r="CV63" i="46" s="1"/>
  <c r="CV64" i="46" s="1"/>
  <c r="CV65" i="46" s="1"/>
  <c r="CV50" i="47"/>
  <c r="CV63" i="47" s="1"/>
  <c r="CV64" i="47" s="1"/>
  <c r="CV65" i="47" s="1"/>
  <c r="CV50" i="48"/>
  <c r="CV63" i="48" s="1"/>
  <c r="CV64" i="48" s="1"/>
  <c r="CV65" i="48" s="1"/>
  <c r="CV50" i="49"/>
  <c r="CV63" i="49" s="1"/>
  <c r="CV64" i="49" s="1"/>
  <c r="CV65" i="49" s="1"/>
  <c r="CV50" i="40"/>
  <c r="CV63" i="40" s="1"/>
  <c r="CV64" i="40" s="1"/>
  <c r="CV65" i="40" s="1"/>
  <c r="CV50" i="43"/>
  <c r="CV63" i="43" s="1"/>
  <c r="CV64" i="43" s="1"/>
  <c r="CV65" i="43" s="1"/>
  <c r="CU77" i="59"/>
  <c r="CV134" i="33"/>
  <c r="CV79" i="33"/>
  <c r="CV76" i="59" s="1"/>
  <c r="CV62" i="56"/>
  <c r="DN70" i="33"/>
  <c r="DM3" i="56"/>
  <c r="DP60" i="33"/>
  <c r="DP4" i="56" s="1"/>
  <c r="DQ59" i="33"/>
  <c r="DP71" i="33" s="1"/>
  <c r="DQ61" i="33"/>
  <c r="DR62" i="33" s="1"/>
  <c r="DL37" i="56"/>
  <c r="DL38" i="56" s="1"/>
  <c r="DL55" i="56"/>
  <c r="DL56" i="56" s="1"/>
  <c r="DL52" i="56" s="1"/>
  <c r="DK60" i="56"/>
  <c r="DK133" i="33" s="1"/>
  <c r="DK59" i="56"/>
  <c r="DJ132" i="33"/>
  <c r="DO71" i="33"/>
  <c r="DO72" i="33" l="1"/>
  <c r="DM42" i="56"/>
  <c r="DM43" i="56" s="1"/>
  <c r="DN41" i="56" s="1"/>
  <c r="CW61" i="56"/>
  <c r="CW48" i="56"/>
  <c r="CX47" i="56" s="1"/>
  <c r="CV80" i="33"/>
  <c r="CV77" i="59" s="1"/>
  <c r="CV135" i="33"/>
  <c r="DK132" i="33"/>
  <c r="DL60" i="56"/>
  <c r="DL133" i="33" s="1"/>
  <c r="DL59" i="56"/>
  <c r="DN3" i="56"/>
  <c r="DO70" i="33"/>
  <c r="DQ60" i="33"/>
  <c r="DQ4" i="56" s="1"/>
  <c r="DR61" i="33"/>
  <c r="DS62" i="33" s="1"/>
  <c r="DR59" i="33"/>
  <c r="DM37" i="56"/>
  <c r="DM38" i="56" s="1"/>
  <c r="DM55" i="56"/>
  <c r="DM56" i="56" s="1"/>
  <c r="DM52" i="56" s="1"/>
  <c r="DP72" i="33" l="1"/>
  <c r="DN42" i="56"/>
  <c r="DN43" i="56" s="1"/>
  <c r="DO41" i="56" s="1"/>
  <c r="CW62" i="56"/>
  <c r="CW134" i="33"/>
  <c r="CW79" i="33"/>
  <c r="CW76" i="59" s="1"/>
  <c r="CX49" i="56"/>
  <c r="CY46" i="56"/>
  <c r="DM59" i="56"/>
  <c r="DM60" i="56"/>
  <c r="DM133" i="33" s="1"/>
  <c r="DN55" i="56"/>
  <c r="DN56" i="56" s="1"/>
  <c r="DN52" i="56" s="1"/>
  <c r="DN37" i="56"/>
  <c r="DN38" i="56" s="1"/>
  <c r="DQ71" i="33"/>
  <c r="DS59" i="33"/>
  <c r="DR71" i="33" s="1"/>
  <c r="DS61" i="33"/>
  <c r="DT62" i="33" s="1"/>
  <c r="DR60" i="33"/>
  <c r="DR4" i="56" s="1"/>
  <c r="DP70" i="33"/>
  <c r="DO3" i="56"/>
  <c r="DL132" i="33"/>
  <c r="DQ72" i="33" l="1"/>
  <c r="DO42" i="56"/>
  <c r="DO43" i="56" s="1"/>
  <c r="DP41" i="56" s="1"/>
  <c r="CW135" i="33"/>
  <c r="CW80" i="33"/>
  <c r="CW77" i="59" s="1"/>
  <c r="CX61" i="56"/>
  <c r="CX48" i="56"/>
  <c r="CY47" i="56" s="1"/>
  <c r="CY49" i="56" s="1"/>
  <c r="DO55" i="56"/>
  <c r="DO56" i="56" s="1"/>
  <c r="DO52" i="56" s="1"/>
  <c r="DO37" i="56"/>
  <c r="DO38" i="56" s="1"/>
  <c r="DM132" i="33"/>
  <c r="DP3" i="56"/>
  <c r="DQ70" i="33"/>
  <c r="DT61" i="33"/>
  <c r="DU62" i="33" s="1"/>
  <c r="DS60" i="33"/>
  <c r="DT59" i="33"/>
  <c r="DN60" i="56"/>
  <c r="DN133" i="33" s="1"/>
  <c r="DN59" i="56"/>
  <c r="DR72" i="33" l="1"/>
  <c r="CY48" i="56"/>
  <c r="CZ47" i="56" s="1"/>
  <c r="CZ49" i="56" s="1"/>
  <c r="CY61" i="56"/>
  <c r="CX134" i="33"/>
  <c r="CX62" i="56"/>
  <c r="CX79" i="33"/>
  <c r="CX76" i="59" s="1"/>
  <c r="CZ46" i="56"/>
  <c r="DU59" i="33"/>
  <c r="DU61" i="33"/>
  <c r="DV62" i="33" s="1"/>
  <c r="DT60" i="33"/>
  <c r="DP37" i="56"/>
  <c r="DP38" i="56" s="1"/>
  <c r="DP55" i="56"/>
  <c r="DP56" i="56" s="1"/>
  <c r="DP52" i="56" s="1"/>
  <c r="DN132" i="33"/>
  <c r="DQ3" i="56"/>
  <c r="DR70" i="33"/>
  <c r="DO59" i="56"/>
  <c r="DO60" i="56"/>
  <c r="DO133" i="33" s="1"/>
  <c r="DP42" i="56"/>
  <c r="DP43" i="56" s="1"/>
  <c r="DQ41" i="56" s="1"/>
  <c r="DS71" i="33"/>
  <c r="DS72" i="33" l="1"/>
  <c r="DQ42" i="56"/>
  <c r="DQ43" i="56" s="1"/>
  <c r="DR41" i="56" s="1"/>
  <c r="CZ48" i="56"/>
  <c r="DA47" i="56" s="1"/>
  <c r="DA49" i="56" s="1"/>
  <c r="CZ61" i="56"/>
  <c r="CX135" i="33"/>
  <c r="CX80" i="33"/>
  <c r="CX77" i="59" s="1"/>
  <c r="CY134" i="33"/>
  <c r="CY62" i="56"/>
  <c r="CY79" i="33"/>
  <c r="CY76" i="59" s="1"/>
  <c r="DA46" i="56"/>
  <c r="DS70" i="33"/>
  <c r="DR3" i="56"/>
  <c r="DT71" i="33"/>
  <c r="DV61" i="33"/>
  <c r="DW62" i="33" s="1"/>
  <c r="DU60" i="33"/>
  <c r="DV59" i="33"/>
  <c r="DO132" i="33"/>
  <c r="DQ37" i="56"/>
  <c r="DQ38" i="56" s="1"/>
  <c r="DQ55" i="56"/>
  <c r="DQ56" i="56" s="1"/>
  <c r="DQ52" i="56" s="1"/>
  <c r="DP60" i="56"/>
  <c r="DP133" i="33" s="1"/>
  <c r="DP59" i="56"/>
  <c r="DT72" i="33" l="1"/>
  <c r="DR42" i="56"/>
  <c r="DR43" i="56" s="1"/>
  <c r="DB46" i="56"/>
  <c r="DA48" i="56"/>
  <c r="DB47" i="56" s="1"/>
  <c r="DB49" i="56" s="1"/>
  <c r="DA61" i="56"/>
  <c r="CY80" i="33"/>
  <c r="CY77" i="59" s="1"/>
  <c r="CY135" i="33"/>
  <c r="CZ62" i="56"/>
  <c r="CZ135" i="33" s="1"/>
  <c r="CZ134" i="33"/>
  <c r="DP132" i="33"/>
  <c r="DU71" i="33"/>
  <c r="DV60" i="33"/>
  <c r="DW59" i="33"/>
  <c r="DW61" i="33"/>
  <c r="DX62" i="33" s="1"/>
  <c r="DR55" i="56"/>
  <c r="DR56" i="56" s="1"/>
  <c r="DR52" i="56" s="1"/>
  <c r="DR37" i="56"/>
  <c r="DR38" i="56" s="1"/>
  <c r="DQ59" i="56"/>
  <c r="DQ60" i="56"/>
  <c r="DQ133" i="33" s="1"/>
  <c r="DT70" i="33"/>
  <c r="DC46" i="56" l="1"/>
  <c r="DB48" i="56"/>
  <c r="DC47" i="56" s="1"/>
  <c r="DC49" i="56" s="1"/>
  <c r="DB61" i="56"/>
  <c r="DA62" i="56"/>
  <c r="DA135" i="33" s="1"/>
  <c r="DA134" i="33"/>
  <c r="DU70" i="33"/>
  <c r="DV71" i="33"/>
  <c r="DX59" i="33"/>
  <c r="DW60" i="33"/>
  <c r="DX61" i="33"/>
  <c r="DU72" i="33"/>
  <c r="DQ132" i="33"/>
  <c r="DR59" i="56"/>
  <c r="DR60" i="56"/>
  <c r="DR133" i="33" s="1"/>
  <c r="DD46" i="56" l="1"/>
  <c r="DV70" i="33"/>
  <c r="DV72" i="33"/>
  <c r="DC61" i="56"/>
  <c r="DC48" i="56"/>
  <c r="DD47" i="56" s="1"/>
  <c r="DD49" i="56" s="1"/>
  <c r="DB62" i="56"/>
  <c r="DB135" i="33" s="1"/>
  <c r="DB134" i="33"/>
  <c r="DR132" i="33"/>
  <c r="DW71" i="33"/>
  <c r="DX71" i="33" s="1"/>
  <c r="DX60" i="33"/>
  <c r="DW72" i="33" l="1"/>
  <c r="DE46" i="56"/>
  <c r="DD61" i="56"/>
  <c r="DD48" i="56"/>
  <c r="DE47" i="56" s="1"/>
  <c r="DC62" i="56"/>
  <c r="DC135" i="33" s="1"/>
  <c r="DC134" i="33"/>
  <c r="DW70" i="33"/>
  <c r="DF46" i="56" l="1"/>
  <c r="DX70" i="33"/>
  <c r="DD62" i="56"/>
  <c r="DD135" i="33" s="1"/>
  <c r="DD134" i="33"/>
  <c r="DE49" i="56"/>
  <c r="DX72" i="33"/>
  <c r="DE48" i="56" l="1"/>
  <c r="DF47" i="56" s="1"/>
  <c r="DG46" i="56" s="1"/>
  <c r="DE61" i="56"/>
  <c r="DE62" i="56" l="1"/>
  <c r="DE135" i="33" s="1"/>
  <c r="DE134" i="33"/>
  <c r="DF49" i="56"/>
  <c r="DF61" i="56" l="1"/>
  <c r="DF48" i="56"/>
  <c r="DG47" i="56" s="1"/>
  <c r="DH46" i="56" s="1"/>
  <c r="DG49" i="56" l="1"/>
  <c r="DG48" i="56" s="1"/>
  <c r="DH47" i="56" s="1"/>
  <c r="DI46" i="56" s="1"/>
  <c r="DF62" i="56"/>
  <c r="DF135" i="33" s="1"/>
  <c r="DF134" i="33"/>
  <c r="DG61" i="56" l="1"/>
  <c r="DG134" i="33" s="1"/>
  <c r="DH49" i="56"/>
  <c r="DH48" i="56" s="1"/>
  <c r="DI47" i="56" s="1"/>
  <c r="DJ46" i="56" s="1"/>
  <c r="DG62" i="56" l="1"/>
  <c r="DG135" i="33" s="1"/>
  <c r="DI49" i="56"/>
  <c r="DI61" i="56" s="1"/>
  <c r="DH61" i="56"/>
  <c r="DI48" i="56" l="1"/>
  <c r="DJ47" i="56" s="1"/>
  <c r="DK46" i="56" s="1"/>
  <c r="DH62" i="56"/>
  <c r="DH135" i="33" s="1"/>
  <c r="DH134" i="33"/>
  <c r="DI134" i="33"/>
  <c r="DI62" i="56"/>
  <c r="DI135" i="33" s="1"/>
  <c r="DJ49" i="56" l="1"/>
  <c r="DJ48" i="56" s="1"/>
  <c r="DK47" i="56" s="1"/>
  <c r="DL46" i="56" s="1"/>
  <c r="DJ61" i="56" l="1"/>
  <c r="DJ134" i="33" s="1"/>
  <c r="DK49" i="56"/>
  <c r="DJ62" i="56" l="1"/>
  <c r="DJ135" i="33" s="1"/>
  <c r="DK48" i="56"/>
  <c r="DL47" i="56" s="1"/>
  <c r="DM46" i="56" s="1"/>
  <c r="DK61" i="56"/>
  <c r="DK134" i="33" l="1"/>
  <c r="DK62" i="56"/>
  <c r="DK135" i="33" s="1"/>
  <c r="DL49" i="56"/>
  <c r="DL48" i="56" l="1"/>
  <c r="DM47" i="56" s="1"/>
  <c r="DN46" i="56" s="1"/>
  <c r="DL61" i="56"/>
  <c r="DL134" i="33" l="1"/>
  <c r="DL62" i="56"/>
  <c r="DL135" i="33" s="1"/>
  <c r="DM49" i="56"/>
  <c r="DM48" i="56" l="1"/>
  <c r="DN47" i="56" s="1"/>
  <c r="DO46" i="56" s="1"/>
  <c r="DM61" i="56"/>
  <c r="DM134" i="33" l="1"/>
  <c r="DM62" i="56"/>
  <c r="DM135" i="33" s="1"/>
  <c r="DN49" i="56"/>
  <c r="DN48" i="56" l="1"/>
  <c r="DO47" i="56" s="1"/>
  <c r="DP46" i="56" s="1"/>
  <c r="DN61" i="56"/>
  <c r="DN62" i="56" l="1"/>
  <c r="DN135" i="33" s="1"/>
  <c r="DN134" i="33"/>
  <c r="DO49" i="56"/>
  <c r="DO48" i="56" l="1"/>
  <c r="DP47" i="56" s="1"/>
  <c r="DQ46" i="56" s="1"/>
  <c r="DO61" i="56"/>
  <c r="DO134" i="33" l="1"/>
  <c r="DO62" i="56"/>
  <c r="DO135" i="33" s="1"/>
  <c r="DP49" i="56"/>
  <c r="DP48" i="56" l="1"/>
  <c r="DQ47" i="56" s="1"/>
  <c r="DR46" i="56" s="1"/>
  <c r="DP61" i="56"/>
  <c r="DP134" i="33" l="1"/>
  <c r="DP62" i="56"/>
  <c r="DP135" i="33" s="1"/>
  <c r="DQ49" i="56"/>
  <c r="DQ48" i="56" l="1"/>
  <c r="DR47" i="56" s="1"/>
  <c r="DR49" i="56" s="1"/>
  <c r="DQ61" i="56"/>
  <c r="DR48" i="56" l="1"/>
  <c r="DR61" i="56"/>
  <c r="DQ62" i="56"/>
  <c r="DQ135" i="33" s="1"/>
  <c r="DQ134" i="33"/>
  <c r="DR62" i="56" l="1"/>
  <c r="DR135" i="33" s="1"/>
  <c r="DR134" i="33"/>
  <c r="AR2" i="56"/>
  <c r="AS2" i="56"/>
  <c r="AT2" i="56"/>
  <c r="AU2" i="56"/>
  <c r="AV2" i="56"/>
  <c r="AW2" i="56"/>
  <c r="AX2" i="56"/>
  <c r="AY2" i="56"/>
  <c r="AZ2" i="56"/>
  <c r="BA2" i="56"/>
  <c r="BB2" i="56"/>
  <c r="BC2" i="56"/>
  <c r="BD2" i="56"/>
  <c r="BE2" i="56"/>
  <c r="BF2" i="56"/>
  <c r="BG2" i="56"/>
  <c r="BH2" i="56"/>
  <c r="BI2" i="56"/>
  <c r="BJ2" i="56"/>
  <c r="BK2" i="56"/>
  <c r="BL2" i="56"/>
  <c r="BM2" i="56"/>
  <c r="BN2" i="56"/>
  <c r="BO2" i="56"/>
  <c r="BP2" i="56"/>
  <c r="BQ2" i="56"/>
  <c r="BR2" i="56"/>
  <c r="BS2" i="56"/>
  <c r="BT2" i="56"/>
  <c r="BU2" i="56"/>
  <c r="BV2" i="56"/>
  <c r="BW2" i="56"/>
  <c r="BX2" i="56"/>
  <c r="BY2" i="56"/>
  <c r="BZ2" i="56"/>
  <c r="CA2" i="56"/>
  <c r="CB2" i="56"/>
  <c r="CC2" i="56"/>
  <c r="CD2" i="56"/>
  <c r="CE2" i="56"/>
  <c r="CF2" i="56"/>
  <c r="CG2" i="56"/>
  <c r="CH2" i="56"/>
  <c r="CI2" i="56"/>
  <c r="CJ2" i="56"/>
  <c r="CK2" i="56"/>
  <c r="CL2" i="56"/>
  <c r="CM2" i="56"/>
  <c r="CN2" i="56"/>
  <c r="CO2" i="56"/>
  <c r="CP2" i="56"/>
  <c r="CQ2" i="56"/>
  <c r="CR2" i="56"/>
  <c r="CS2" i="56"/>
  <c r="CT2" i="56"/>
  <c r="CU2" i="56"/>
  <c r="CV2" i="56"/>
  <c r="CW2" i="56"/>
  <c r="CX2" i="56"/>
  <c r="CY2" i="56"/>
  <c r="CZ2" i="56"/>
  <c r="DA2" i="56"/>
  <c r="DB2" i="56"/>
  <c r="DC2" i="56"/>
  <c r="DD2" i="56"/>
  <c r="DE2" i="56"/>
  <c r="DF2" i="56"/>
  <c r="DG2" i="56"/>
  <c r="DH2" i="56"/>
  <c r="DI2" i="56"/>
  <c r="DJ2" i="56"/>
  <c r="DK2" i="56"/>
  <c r="DL2" i="56"/>
  <c r="DM2" i="56"/>
  <c r="DN2" i="56"/>
  <c r="DO2" i="56"/>
  <c r="DP2" i="56"/>
  <c r="DQ2" i="56"/>
  <c r="DR2" i="56"/>
</calcChain>
</file>

<file path=xl/sharedStrings.xml><?xml version="1.0" encoding="utf-8"?>
<sst xmlns="http://schemas.openxmlformats.org/spreadsheetml/2006/main" count="4579" uniqueCount="1324">
  <si>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</si>
  <si>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</si>
  <si>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</si>
  <si>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</si>
  <si>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</si>
  <si>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</si>
  <si>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</si>
  <si>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</si>
  <si>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</si>
  <si>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</si>
  <si>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</si>
  <si>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</si>
  <si>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</si>
  <si>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</si>
  <si>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</si>
  <si>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</si>
  <si>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</si>
  <si>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</si>
  <si>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</si>
  <si>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</si>
  <si>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</si>
  <si>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</si>
  <si>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</si>
  <si>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</si>
  <si>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</si>
  <si>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</si>
  <si>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</si>
  <si>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</si>
  <si>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</si>
  <si>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</si>
  <si>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</si>
  <si>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</si>
  <si>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</si>
  <si>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</si>
  <si>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</si>
  <si>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</si>
  <si>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</si>
  <si>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</si>
  <si>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</si>
  <si>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</si>
  <si>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</si>
  <si>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</si>
  <si>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</si>
  <si>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</si>
  <si>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</si>
  <si>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</si>
  <si>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</si>
  <si>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</si>
  <si>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</si>
  <si>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</si>
  <si>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</si>
  <si>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</si>
  <si>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</si>
  <si>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</si>
  <si>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</si>
  <si>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</si>
  <si>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</si>
  <si>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</si>
  <si>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</si>
  <si>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</si>
  <si>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</si>
  <si>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</si>
  <si>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</si>
  <si>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</si>
  <si>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</si>
  <si>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</si>
  <si>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</si>
  <si>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</si>
  <si>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</si>
  <si>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</si>
  <si>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</si>
  <si>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</si>
  <si>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</si>
  <si>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</si>
  <si>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</si>
  <si>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</si>
  <si>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</si>
  <si>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</si>
  <si>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</si>
  <si>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</si>
  <si>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</si>
  <si>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</si>
  <si>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</si>
  <si>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</si>
  <si>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</si>
  <si>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</si>
  <si>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</si>
  <si>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</si>
  <si>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</si>
  <si>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</si>
  <si>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</si>
  <si>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</si>
  <si>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</si>
  <si>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</si>
  <si>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</si>
  <si>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</si>
  <si>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</si>
  <si>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</si>
  <si>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</si>
  <si>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</si>
  <si>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</si>
  <si>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</si>
  <si>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</si>
  <si>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</si>
  <si>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</si>
  <si>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</si>
  <si>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</si>
  <si>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</si>
  <si>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</si>
  <si>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</si>
  <si>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</si>
  <si>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</si>
  <si>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</si>
  <si>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</si>
  <si>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</si>
  <si>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</si>
  <si>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</si>
  <si>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</si>
  <si>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</si>
  <si>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</si>
  <si>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</si>
  <si>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</si>
  <si>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</si>
  <si>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</si>
  <si>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</si>
  <si>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</si>
  <si>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</si>
  <si>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</si>
  <si>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</si>
  <si>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</si>
  <si>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</si>
  <si>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</si>
  <si>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</si>
  <si>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</si>
  <si>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</si>
  <si>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</si>
  <si>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</si>
  <si>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</si>
  <si>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</si>
  <si>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</si>
  <si>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</si>
  <si>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</si>
  <si>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</si>
  <si>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</si>
  <si>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</si>
  <si>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</si>
  <si>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</si>
  <si>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</si>
  <si>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</si>
  <si>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</si>
  <si>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</si>
  <si>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</si>
  <si>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</si>
  <si>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</si>
  <si>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</si>
  <si>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</si>
  <si>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</si>
  <si>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</si>
  <si>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</si>
  <si>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</si>
  <si>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</si>
  <si>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</si>
  <si>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</si>
  <si>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</si>
  <si>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</si>
  <si>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</si>
  <si>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</si>
  <si>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</si>
  <si>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</si>
  <si>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</si>
  <si>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</si>
  <si>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</si>
  <si>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</si>
  <si>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</si>
  <si>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</si>
  <si>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</si>
  <si>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</si>
  <si>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</si>
  <si>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</si>
  <si>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</si>
  <si>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</si>
  <si>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</si>
  <si>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</si>
  <si>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</si>
  <si>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</si>
  <si>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</si>
  <si>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</si>
  <si>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</si>
  <si>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</si>
  <si>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</si>
  <si>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</si>
  <si>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</si>
  <si>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</si>
  <si>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</si>
  <si>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</si>
  <si>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</si>
  <si>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</si>
  <si>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</si>
  <si>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</si>
  <si>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</si>
  <si>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</si>
  <si>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</si>
  <si>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</si>
  <si>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</si>
  <si>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</si>
  <si>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</si>
  <si>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</si>
  <si>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</si>
  <si>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</si>
  <si>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</si>
  <si>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</si>
  <si>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</si>
  <si>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</si>
  <si>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</si>
  <si>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</si>
  <si>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</si>
  <si>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</si>
  <si>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</si>
  <si>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</si>
  <si>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</si>
  <si>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</si>
  <si>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</si>
  <si>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</si>
  <si>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</si>
  <si>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</si>
  <si>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</si>
  <si>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</si>
  <si>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</si>
  <si>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</si>
  <si>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</si>
  <si>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</si>
  <si>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</si>
  <si>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</si>
  <si>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</si>
  <si>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</si>
  <si>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</si>
  <si>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</si>
  <si>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</si>
  <si>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</si>
  <si>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</si>
  <si>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</si>
  <si>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</si>
  <si>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</si>
  <si>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</si>
  <si>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</si>
  <si>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</si>
  <si>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</si>
  <si>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</si>
  <si>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</si>
  <si>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</si>
  <si>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</si>
  <si>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</si>
  <si>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</si>
  <si>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</si>
  <si>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</si>
  <si>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</si>
  <si>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</si>
  <si>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</si>
  <si>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</si>
  <si>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</si>
  <si>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</si>
  <si>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</si>
  <si>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</si>
  <si>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</si>
  <si>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</si>
  <si>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</si>
  <si>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</si>
  <si>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</si>
  <si>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</si>
  <si>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</si>
  <si>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</si>
  <si>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</si>
  <si>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</si>
  <si>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</si>
  <si>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</si>
  <si>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</si>
  <si>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</si>
  <si>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</si>
  <si>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</si>
  <si>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</si>
  <si>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</si>
  <si>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</si>
  <si>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</si>
  <si>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</si>
  <si>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</si>
  <si>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</si>
  <si>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</si>
  <si>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</si>
  <si>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</si>
  <si>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</si>
  <si>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</si>
  <si>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</si>
  <si>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</si>
  <si>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</si>
  <si>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</si>
  <si>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</si>
  <si>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</si>
  <si>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</si>
  <si>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</si>
  <si>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</si>
  <si>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</si>
  <si>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</si>
  <si>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</si>
  <si>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</si>
  <si>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</si>
  <si>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</si>
  <si>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</si>
  <si>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</si>
  <si>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</si>
  <si>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</si>
  <si>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</si>
  <si>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</si>
  <si>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</si>
  <si>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</si>
  <si>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</si>
  <si>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</si>
  <si>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</si>
  <si>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</si>
  <si>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</si>
  <si>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</si>
  <si>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</si>
  <si>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</si>
  <si>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</si>
  <si>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</si>
  <si>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</si>
  <si>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</si>
  <si>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</si>
  <si>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</si>
  <si>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</si>
  <si>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</si>
  <si>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</si>
  <si>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</si>
  <si>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</si>
  <si>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</si>
  <si>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</si>
  <si>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</si>
  <si>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</si>
  <si>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</si>
  <si>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</si>
  <si>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</si>
  <si>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</si>
  <si>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</si>
  <si>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</si>
  <si>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</si>
  <si>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</si>
  <si>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</si>
  <si>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</si>
  <si>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</si>
  <si>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</si>
  <si>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</si>
  <si>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</si>
  <si>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</si>
  <si>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</si>
  <si>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</si>
  <si>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</si>
  <si>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</si>
  <si>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</si>
  <si>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</si>
  <si>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</si>
  <si>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</si>
  <si>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</si>
  <si>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</si>
  <si>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</si>
  <si>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</si>
  <si>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</si>
  <si>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</si>
  <si>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</si>
  <si>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</si>
  <si>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</si>
  <si>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</si>
  <si>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</si>
  <si>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</si>
  <si>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</si>
  <si>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</si>
  <si>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</si>
  <si>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</si>
  <si>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</si>
  <si>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</si>
  <si>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</si>
  <si>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</si>
  <si>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</si>
  <si>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</si>
  <si>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</si>
  <si>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</si>
  <si>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</si>
  <si>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</si>
  <si>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</si>
  <si>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</si>
  <si>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</si>
  <si>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</si>
  <si>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</si>
  <si>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</si>
  <si>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</si>
  <si>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</si>
  <si>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</si>
  <si>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</si>
  <si>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</si>
  <si>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</si>
  <si>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</si>
  <si>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</si>
  <si>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</si>
  <si>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</si>
  <si>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</si>
  <si>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</si>
  <si>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</si>
  <si>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</si>
  <si>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</si>
  <si>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</si>
  <si>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</si>
  <si>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</si>
  <si>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</si>
  <si>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</si>
  <si>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</si>
  <si>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</si>
  <si>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</si>
  <si>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</si>
  <si>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</si>
  <si>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</si>
  <si>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</si>
  <si>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</si>
  <si>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</si>
  <si>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</si>
  <si>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</si>
  <si>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</si>
  <si>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</si>
  <si>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</si>
  <si>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</si>
  <si>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</si>
  <si>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</si>
  <si>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</si>
  <si>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</si>
  <si>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</si>
  <si>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</si>
  <si>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</si>
  <si>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</si>
  <si>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</si>
  <si>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</si>
  <si>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</si>
  <si>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</si>
  <si>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</si>
  <si>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</si>
  <si>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</si>
  <si>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</si>
  <si>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</si>
  <si>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</si>
  <si>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</si>
  <si>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</si>
  <si>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</si>
  <si>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</si>
  <si>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</si>
  <si>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</si>
  <si>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</si>
  <si>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</si>
  <si>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</si>
  <si>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</si>
  <si>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</si>
  <si>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</si>
  <si>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</si>
  <si>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</si>
  <si>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</si>
  <si>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</si>
  <si>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</si>
  <si>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</si>
  <si>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</si>
  <si>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</si>
  <si>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</si>
  <si>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</si>
  <si>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</si>
  <si>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</si>
  <si>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</si>
  <si>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</si>
  <si>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</si>
  <si>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</si>
  <si>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</si>
  <si>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</si>
  <si>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</si>
  <si>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</si>
  <si>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</si>
  <si>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</si>
  <si>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</si>
  <si>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</si>
  <si>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</si>
  <si>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</si>
  <si>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</si>
  <si>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</si>
  <si>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</si>
  <si>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</si>
  <si>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</si>
  <si>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</si>
  <si>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</si>
  <si>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</si>
  <si>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</si>
  <si>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</si>
  <si>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</si>
  <si>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</si>
  <si>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</si>
  <si>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</si>
  <si>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</si>
  <si>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</si>
  <si>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</si>
  <si>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</si>
  <si>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</si>
  <si>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</si>
  <si>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</si>
  <si>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</si>
  <si>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</si>
  <si>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</si>
  <si>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</si>
  <si>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</si>
  <si>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</si>
  <si>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</si>
  <si>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</si>
  <si>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</si>
  <si>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</si>
  <si>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</si>
  <si>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</si>
  <si>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</si>
  <si>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</si>
  <si>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</si>
  <si>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</si>
  <si>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</si>
  <si>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</si>
  <si>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</si>
  <si>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</si>
  <si>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</si>
  <si>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</si>
  <si>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</si>
  <si>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</si>
  <si>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</si>
  <si>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</si>
  <si>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</si>
  <si>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</si>
  <si>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</si>
  <si>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</si>
  <si>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</si>
  <si>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</si>
  <si>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</si>
  <si>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</si>
  <si>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</si>
  <si>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</si>
  <si>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</si>
  <si>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</si>
  <si>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</si>
  <si>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</si>
  <si>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</si>
  <si>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</si>
  <si>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</si>
  <si>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</si>
  <si>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</si>
  <si>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</si>
  <si>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</si>
  <si>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</si>
  <si>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</si>
  <si>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</si>
  <si>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</si>
  <si>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</si>
  <si>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</si>
  <si>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</si>
  <si>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</si>
  <si>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</si>
  <si>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</si>
  <si>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</si>
  <si>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</si>
  <si>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</si>
  <si>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</si>
  <si>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</si>
  <si>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</si>
  <si>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</si>
  <si>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</si>
  <si>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</si>
  <si>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</si>
  <si>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</si>
  <si>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</si>
  <si>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</si>
  <si>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</si>
  <si>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</si>
  <si>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</si>
  <si>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</si>
  <si>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</si>
  <si>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</si>
  <si>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</si>
  <si>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</si>
  <si>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</si>
  <si>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</si>
  <si>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</si>
  <si>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</si>
  <si>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</si>
  <si>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</si>
  <si>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</si>
  <si>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</si>
  <si>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</si>
  <si>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</si>
  <si>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</si>
  <si>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</si>
  <si>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</si>
  <si>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</si>
  <si>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</si>
  <si>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</si>
  <si>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</si>
  <si>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</si>
  <si>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</si>
  <si>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</si>
  <si>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</si>
  <si>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</si>
  <si>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</si>
  <si>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</si>
  <si>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</si>
  <si>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</si>
  <si>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</si>
  <si>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</si>
  <si>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</si>
  <si>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</si>
  <si>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</si>
  <si>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</si>
  <si>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</si>
  <si>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</si>
  <si>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</si>
  <si>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</si>
  <si>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</si>
  <si>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</si>
  <si>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</si>
  <si>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</si>
  <si>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</si>
  <si>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</si>
  <si>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</si>
  <si>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</si>
  <si>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</si>
  <si>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</si>
  <si>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</si>
  <si>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</si>
  <si>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</si>
  <si>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</si>
  <si>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</si>
  <si>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</si>
  <si>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</si>
  <si>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</si>
  <si>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</si>
  <si>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</si>
  <si>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</si>
  <si>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</si>
  <si>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</si>
  <si>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</si>
  <si>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</si>
  <si>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</si>
  <si>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</si>
  <si>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</si>
  <si>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</si>
  <si>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</si>
  <si>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</si>
  <si>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</si>
  <si>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</si>
  <si>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</si>
  <si>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</si>
  <si>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</si>
  <si>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</si>
  <si>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</si>
  <si>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</si>
  <si>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</si>
  <si>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</si>
  <si>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</si>
  <si>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</si>
  <si>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</si>
  <si>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</si>
  <si>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</si>
  <si>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</si>
  <si>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</si>
  <si>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</si>
  <si>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</si>
  <si>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</si>
  <si>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</si>
  <si>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</si>
  <si>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</si>
  <si>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</si>
  <si>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</si>
  <si>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</si>
  <si>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</si>
  <si>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</si>
  <si>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</si>
  <si>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</si>
  <si>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</si>
  <si>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</si>
  <si>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</si>
  <si>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</si>
  <si>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</si>
  <si>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</si>
  <si>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</si>
  <si>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</si>
  <si>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</si>
  <si>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</si>
  <si>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</si>
  <si>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</si>
  <si>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</si>
  <si>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</si>
  <si>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</si>
  <si>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</si>
  <si>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</si>
  <si>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</si>
  <si>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</si>
  <si>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</si>
  <si>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</si>
  <si>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</si>
  <si>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</si>
  <si>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</si>
  <si>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</si>
  <si>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</si>
  <si>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</si>
  <si>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</si>
  <si>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</si>
  <si>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</si>
  <si>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</si>
  <si>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</si>
  <si>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</si>
  <si>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</si>
  <si>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</si>
  <si>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</si>
  <si>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</si>
  <si>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</si>
  <si>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</si>
  <si>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</si>
  <si>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</si>
  <si>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</si>
  <si>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</si>
  <si>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</si>
  <si>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</si>
  <si>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</si>
  <si>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</si>
  <si>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</si>
  <si>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</si>
  <si>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</si>
  <si>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</si>
  <si>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</si>
  <si>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</si>
  <si>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</si>
  <si>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</si>
  <si>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</si>
  <si>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</si>
  <si>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</si>
  <si>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</si>
  <si>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</si>
  <si>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</si>
  <si>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</si>
  <si>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</si>
  <si>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</si>
  <si>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</si>
  <si>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</si>
  <si>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</si>
  <si>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</si>
  <si>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</si>
  <si>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</si>
  <si>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</si>
  <si>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</si>
  <si>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</si>
  <si>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</si>
  <si>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</si>
  <si>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</si>
  <si>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</si>
  <si>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</si>
  <si>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</si>
  <si>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</si>
  <si>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</si>
  <si>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</si>
  <si>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</si>
  <si>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</si>
  <si>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</si>
  <si>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</si>
  <si>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</si>
  <si>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</si>
  <si>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</si>
  <si>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</si>
  <si>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</si>
  <si>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</si>
  <si>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</si>
  <si>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</si>
  <si>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</si>
  <si>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</si>
  <si>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</si>
  <si>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</si>
  <si>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</si>
  <si>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</si>
  <si>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</si>
  <si>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</si>
  <si>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</si>
  <si>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</si>
  <si>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</si>
  <si>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</si>
  <si>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</si>
  <si>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</si>
  <si>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</si>
  <si>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</si>
  <si>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</si>
  <si>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</si>
  <si>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</si>
  <si>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</si>
  <si>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</si>
  <si>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</si>
  <si>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</si>
  <si>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</si>
  <si>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</si>
  <si>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</si>
  <si>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</si>
  <si>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</si>
  <si>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</si>
  <si>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</si>
  <si>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</si>
  <si>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</si>
  <si>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</si>
  <si>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</si>
  <si>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</si>
  <si>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</si>
  <si>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</si>
  <si>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</si>
  <si>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</si>
  <si>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</si>
  <si>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</si>
  <si>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</si>
  <si>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</si>
  <si>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</si>
  <si>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</si>
  <si>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</si>
  <si>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</si>
  <si>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</si>
  <si>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</si>
  <si>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</si>
  <si>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</si>
  <si>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</si>
  <si>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</si>
  <si>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</si>
  <si>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</si>
  <si>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</si>
  <si>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</si>
  <si>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</si>
  <si>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</si>
  <si>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</si>
  <si>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</si>
  <si>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</si>
  <si>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</si>
  <si>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</si>
  <si>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</si>
  <si>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</si>
  <si>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</si>
  <si>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</si>
  <si>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</si>
  <si>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</si>
  <si>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</si>
  <si>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</si>
  <si>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</si>
  <si>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</si>
  <si>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</si>
  <si>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</si>
  <si>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</si>
  <si>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</si>
  <si>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</si>
  <si>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</si>
  <si>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</si>
  <si>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</si>
  <si>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</si>
  <si>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</si>
  <si>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</si>
  <si>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</si>
  <si>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</si>
  <si>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</si>
  <si>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</si>
  <si>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</si>
  <si>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</si>
  <si>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</si>
  <si>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</si>
  <si>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</si>
  <si>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</si>
  <si>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</si>
  <si>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</si>
  <si>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</si>
  <si>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</si>
  <si>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</si>
  <si>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</si>
  <si>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</si>
  <si>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</si>
  <si>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</si>
  <si>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</si>
  <si>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</si>
  <si>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</si>
  <si>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</si>
  <si>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</si>
  <si>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</si>
  <si>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</si>
  <si>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</si>
  <si>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</si>
  <si>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</si>
  <si>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</si>
  <si>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</si>
  <si>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</si>
  <si>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</si>
  <si>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</si>
  <si>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</si>
  <si>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</si>
  <si>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</si>
  <si>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</si>
  <si>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</si>
  <si>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</si>
  <si>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</si>
  <si>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</si>
  <si>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</si>
  <si>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</si>
  <si>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</si>
  <si>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</si>
  <si>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</si>
  <si>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</si>
  <si>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</si>
  <si>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</si>
  <si>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</si>
  <si>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</si>
  <si>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</si>
  <si>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</si>
  <si>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</si>
  <si>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</si>
  <si>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</si>
  <si>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</si>
  <si>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</si>
  <si>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</si>
  <si>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</si>
  <si>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</si>
  <si>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</si>
  <si>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</si>
  <si>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</si>
  <si>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</si>
  <si>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</si>
  <si>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</si>
  <si>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</si>
  <si>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</si>
  <si>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</si>
  <si>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</si>
  <si>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</si>
  <si>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</si>
  <si>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</si>
  <si>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</si>
  <si>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</si>
  <si>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</si>
  <si>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</si>
  <si>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</si>
  <si>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</si>
  <si>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</si>
  <si>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</si>
  <si>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</si>
  <si>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</si>
  <si>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</si>
  <si>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</si>
  <si>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</si>
  <si>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</si>
  <si>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</si>
  <si>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</si>
  <si>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</si>
  <si>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</si>
  <si>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</si>
  <si>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</si>
  <si>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</si>
  <si>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</si>
  <si>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</si>
  <si>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</si>
  <si>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</si>
  <si>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</si>
  <si>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</si>
  <si>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</si>
  <si>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</si>
  <si>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</si>
  <si>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</si>
  <si>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</si>
  <si>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</si>
  <si>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</si>
  <si>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</si>
  <si>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</si>
  <si>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</si>
  <si>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</si>
  <si>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</si>
  <si>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</si>
  <si>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</si>
  <si>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</si>
  <si>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</si>
  <si>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</si>
  <si>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</si>
  <si>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</si>
  <si>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</si>
  <si>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</si>
  <si>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</si>
  <si>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</si>
  <si>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</si>
  <si>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</si>
  <si>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</si>
  <si>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</si>
  <si>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</si>
  <si>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</si>
  <si>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</si>
  <si>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</si>
  <si>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</si>
  <si>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</si>
  <si>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</si>
  <si>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</si>
  <si>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</si>
  <si>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</si>
  <si>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</si>
  <si>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</si>
  <si>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</si>
  <si>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</si>
  <si>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</si>
  <si>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</si>
  <si>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</si>
  <si>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</si>
  <si>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</si>
  <si>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</si>
  <si>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</si>
  <si>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</si>
  <si>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</si>
  <si>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</si>
  <si>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</si>
  <si>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</si>
  <si>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</si>
  <si>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</si>
  <si>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</si>
  <si>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</si>
  <si>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</si>
  <si>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</si>
  <si>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</si>
  <si>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</si>
  <si>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</si>
  <si>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</si>
  <si>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</si>
  <si>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</si>
  <si>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</si>
  <si>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</si>
  <si>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</si>
  <si>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</si>
  <si>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</si>
  <si>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</si>
  <si>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</si>
  <si>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</si>
  <si>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</si>
  <si>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</si>
  <si>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</si>
  <si>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</si>
  <si>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</si>
  <si>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</si>
  <si>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</si>
  <si>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</si>
  <si>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</si>
  <si>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</si>
  <si>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</si>
  <si>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</si>
  <si>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</si>
  <si>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</si>
  <si>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</si>
  <si>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</si>
  <si>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</si>
  <si>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</si>
  <si>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</si>
  <si>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</si>
  <si>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</si>
  <si>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</si>
  <si>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</si>
  <si>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</si>
  <si>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</si>
  <si>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</si>
  <si>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</si>
  <si>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</si>
  <si>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</si>
  <si>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</si>
  <si>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</si>
  <si>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</si>
  <si>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</si>
  <si>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</si>
  <si>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</si>
  <si>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</si>
  <si>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</si>
  <si>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</si>
  <si>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</si>
  <si>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</si>
  <si>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</si>
  <si>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</si>
  <si>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</si>
  <si>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</si>
  <si>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</si>
  <si>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</si>
  <si>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</si>
  <si>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</si>
  <si>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</si>
  <si>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</si>
  <si>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</si>
  <si>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</si>
  <si>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</si>
  <si>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</si>
  <si>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</si>
  <si>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</si>
  <si>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</si>
  <si>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</si>
  <si>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</si>
  <si>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</si>
  <si>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</si>
  <si>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</si>
  <si>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</si>
  <si>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</si>
  <si>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</si>
  <si>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</si>
  <si>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</si>
  <si>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</si>
  <si>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</si>
  <si>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</si>
  <si>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</si>
  <si>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</si>
  <si>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</si>
  <si>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</si>
  <si>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</si>
  <si>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</si>
  <si>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</si>
  <si>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</si>
  <si>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</si>
  <si>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</si>
  <si>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</si>
  <si>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</si>
  <si>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</si>
  <si>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</si>
  <si>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</si>
  <si>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</si>
  <si>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</si>
  <si>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</si>
  <si>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</si>
  <si>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</si>
  <si>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</si>
  <si>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</si>
  <si>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</si>
  <si>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</si>
  <si>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</si>
  <si>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</si>
  <si>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</si>
  <si>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</si>
  <si>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</si>
  <si>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</si>
  <si>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</si>
  <si>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</si>
  <si>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</si>
  <si>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</si>
  <si>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</si>
  <si>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</si>
  <si>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</si>
  <si>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</si>
  <si>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</si>
  <si>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</si>
  <si>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</si>
  <si>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</si>
  <si>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</si>
  <si>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</si>
  <si>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</si>
  <si>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</si>
  <si>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</si>
  <si>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</si>
  <si>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</si>
  <si>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</si>
  <si>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</si>
  <si>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</si>
  <si>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</si>
  <si>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</si>
  <si>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</si>
  <si>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</si>
  <si>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</si>
  <si>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</si>
  <si>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</si>
  <si>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</si>
  <si>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</si>
  <si>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</si>
  <si>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</si>
  <si>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</si>
  <si>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</si>
  <si>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</si>
  <si>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</si>
  <si>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</si>
  <si>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</si>
  <si>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</si>
  <si>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</si>
  <si>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</si>
  <si>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</si>
  <si>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</si>
  <si>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</si>
  <si>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</si>
  <si>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</si>
  <si>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</si>
  <si>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</si>
  <si>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</si>
  <si>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</si>
  <si>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</si>
  <si>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</si>
  <si>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</si>
  <si>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</si>
  <si>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</si>
  <si>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</si>
  <si>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</si>
  <si>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</si>
  <si>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</si>
  <si>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</si>
  <si>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</si>
  <si>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</si>
  <si>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</si>
  <si>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</si>
  <si>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</si>
  <si>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</si>
  <si>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</si>
  <si>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</si>
  <si>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</si>
  <si>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</si>
  <si>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</si>
  <si>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</si>
  <si>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</si>
  <si>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</si>
  <si>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</si>
  <si>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</si>
  <si>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</si>
  <si>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</si>
  <si>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</si>
  <si>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</si>
  <si>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</si>
  <si>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</si>
  <si>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</si>
  <si>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</si>
  <si>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</si>
  <si>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</si>
  <si>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</si>
  <si>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</si>
  <si>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</si>
  <si>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</si>
  <si>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</si>
  <si>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</si>
  <si>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</si>
  <si>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</si>
  <si>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</si>
  <si>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</si>
  <si>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</si>
  <si>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</si>
  <si>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</si>
  <si>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</si>
  <si>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</si>
  <si>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</si>
  <si>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</si>
  <si>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</si>
  <si>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</si>
  <si>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</si>
  <si>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</si>
  <si>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</si>
  <si>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</si>
  <si>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</si>
  <si>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</si>
  <si>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</si>
  <si>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</si>
  <si>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</si>
  <si>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</si>
  <si>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</si>
  <si>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</si>
  <si>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</si>
  <si>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</si>
  <si>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</si>
  <si>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</si>
  <si>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</si>
  <si>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</si>
  <si>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</si>
  <si>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</si>
  <si>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</si>
  <si>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</si>
  <si>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</si>
  <si>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</si>
  <si>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</si>
  <si>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</si>
  <si>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</si>
  <si>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</si>
  <si>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</si>
  <si>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</si>
  <si>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</si>
  <si>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</si>
  <si>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</si>
  <si>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</si>
  <si>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</si>
  <si>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</si>
  <si>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</si>
  <si>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</si>
  <si>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</si>
  <si>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</si>
  <si>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</si>
  <si>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</si>
  <si>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</si>
  <si>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</si>
  <si>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</si>
  <si>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</si>
  <si>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</si>
  <si>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</si>
  <si>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</si>
  <si>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</si>
  <si>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</si>
  <si>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</si>
  <si>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</si>
  <si>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</si>
  <si>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</si>
  <si>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</si>
  <si>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</si>
  <si>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</si>
  <si>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</si>
  <si>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</si>
  <si>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</si>
  <si>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</si>
  <si>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</si>
  <si>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</si>
  <si>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</si>
  <si>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</si>
  <si>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</si>
  <si>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</si>
  <si>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</si>
  <si>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</si>
  <si>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</si>
  <si>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savings rate [sr]</t>
  </si>
  <si>
    <t>emission control rate [miu]</t>
  </si>
  <si>
    <t>per period utility (int. Welfare weights)</t>
  </si>
  <si>
    <t>atmospheric temperature</t>
  </si>
  <si>
    <t>emmissions</t>
  </si>
  <si>
    <t>global</t>
  </si>
  <si>
    <t>total output</t>
  </si>
  <si>
    <t>damages</t>
  </si>
  <si>
    <t>lamda1</t>
  </si>
  <si>
    <t>lamda2</t>
  </si>
  <si>
    <t>Emissions control rate (MIU)</t>
  </si>
  <si>
    <t>Global RICE</t>
  </si>
  <si>
    <t>damages per region fraction of total</t>
  </si>
  <si>
    <t>celcius warming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</si>
</sst>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(* #,##0.00_);_(* \(#,##0.00\);_(* &quot;-&quot;??_);_(@_)"/>
    <numFmt numFmtId="165" formatCode="0.000"/>
    <numFmt numFmtId="166" formatCode="0.00000"/>
    <numFmt numFmtId="167" formatCode="0.0000"/>
    <numFmt numFmtId="168" formatCode="0.000000"/>
    <numFmt numFmtId="169" formatCode="0.0"/>
    <numFmt numFmtId="170" formatCode="_(* #,##0.0000_);_(* \(#,##0.0000\);_(* &quot;-&quot;??_);_(@_)"/>
    <numFmt numFmtId="171" formatCode="_(* #,##0.0_);_(* \(#,##0.0\);_(* &quot;-&quot;??_);_(@_)"/>
    <numFmt numFmtId="172" formatCode="_(* #,##0.000_);_(* \(#,##0.000\);_(* &quot;-&quot;??_);_(@_)"/>
    <numFmt numFmtId="173" formatCode="#,##0.000"/>
    <numFmt numFmtId="174" formatCode="_(* #,##0_);_(* \(#,##0\);_(* &quot;-&quot;??_);_(@_)"/>
    <numFmt numFmtId="175" formatCode="_(* #,##0.00000_);_(* \(#,##0.00000\);_(* &quot;-&quot;??_);_(@_)"/>
    <numFmt numFmtId="176" formatCode="#,##0.0000"/>
    <numFmt numFmtId="177" formatCode="0.0%"/>
    <numFmt numFmtId="178" formatCode="_(* #,##0.0000000_);_(* \(#,##0.0000000\);_(* &quot;-&quot;??_);_(@_)"/>
    <numFmt numFmtId="179" formatCode="0.000E+00"/>
    <numFmt numFmtId="180" formatCode="0.000%"/>
    <numFmt numFmtId="181" formatCode="0_);\(0\)"/>
    <numFmt numFmtId="182" formatCode="0.0E+00"/>
    <numFmt numFmtId="183" formatCode="_(* #,##0.000000_);_(* \(#,##0.000000\);_(* &quot;-&quot;??_);_(@_)"/>
    <numFmt numFmtId="184" formatCode="0.0000000"/>
    <numFmt numFmtId="185" formatCode="_(* #,##0.0000_);_(* \(#,##0.0000\);_(* &quot;-&quot;????_);_(@_)"/>
    <numFmt numFmtId="186" formatCode="#,##0.000000"/>
    <numFmt numFmtId="187" formatCode="0.0000%"/>
    <numFmt numFmtId="188" formatCode="#,##0.00000"/>
    <numFmt numFmtId="189" formatCode="0.00000000"/>
    <numFmt numFmtId="190" formatCode="#,##0.0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722">
    <xf numFmtId="0" fontId="0" fillId="0" borderId="0" xfId="0"/>
    <xf numFmtId="0" fontId="2" fillId="0" borderId="0" xfId="0" applyFont="1"/>
    <xf numFmtId="0" fontId="11" fillId="0" borderId="0" xfId="0" applyFont="1"/>
    <xf numFmtId="165" fontId="13" fillId="0" borderId="0" xfId="0" applyNumberFormat="1" applyFont="1" applyFill="1" applyAlignment="1">
      <alignment horizontal="right"/>
    </xf>
    <xf numFmtId="165" fontId="13" fillId="0" borderId="0" xfId="0" applyNumberFormat="1" applyFont="1" applyFill="1"/>
    <xf numFmtId="165" fontId="11" fillId="0" borderId="0" xfId="0" applyNumberFormat="1" applyFont="1" applyFill="1" applyAlignment="1">
      <alignment wrapText="1"/>
    </xf>
    <xf numFmtId="165" fontId="11" fillId="0" borderId="0" xfId="0" applyNumberFormat="1" applyFont="1" applyFill="1"/>
    <xf numFmtId="174" fontId="0" fillId="0" borderId="0" xfId="1" applyNumberFormat="1" applyFont="1"/>
    <xf numFmtId="172" fontId="0" fillId="0" borderId="0" xfId="1" applyNumberFormat="1" applyFont="1"/>
    <xf numFmtId="165" fontId="0" fillId="0" borderId="0" xfId="0" applyNumberFormat="1"/>
    <xf numFmtId="170" fontId="0" fillId="0" borderId="0" xfId="1" applyNumberFormat="1" applyFont="1"/>
    <xf numFmtId="172" fontId="0" fillId="0" borderId="0" xfId="0" applyNumberFormat="1"/>
    <xf numFmtId="164" fontId="0" fillId="0" borderId="0" xfId="1" applyFont="1"/>
    <xf numFmtId="171" fontId="0" fillId="0" borderId="0" xfId="1" applyNumberFormat="1" applyFont="1"/>
    <xf numFmtId="10" fontId="0" fillId="0" borderId="0" xfId="5" applyNumberFormat="1" applyFont="1"/>
    <xf numFmtId="174" fontId="0" fillId="0" borderId="0" xfId="0" applyNumberFormat="1"/>
    <xf numFmtId="171" fontId="0" fillId="0" borderId="0" xfId="0" applyNumberFormat="1"/>
    <xf numFmtId="172" fontId="2" fillId="0" borderId="0" xfId="1" applyNumberFormat="1" applyFont="1"/>
    <xf numFmtId="165" fontId="2" fillId="2" borderId="3" xfId="0" applyNumberFormat="1" applyFont="1" applyFill="1" applyBorder="1"/>
    <xf numFmtId="0" fontId="2" fillId="2" borderId="3" xfId="0" applyFont="1" applyFill="1" applyBorder="1"/>
    <xf numFmtId="164" fontId="0" fillId="0" borderId="0" xfId="0" applyNumberFormat="1"/>
    <xf numFmtId="165" fontId="8" fillId="2" borderId="3" xfId="0" applyNumberFormat="1" applyFont="1" applyFill="1" applyBorder="1" applyAlignment="1">
      <alignment wrapText="1"/>
    </xf>
    <xf numFmtId="165" fontId="13" fillId="2" borderId="3" xfId="0" applyNumberFormat="1" applyFont="1" applyFill="1" applyBorder="1"/>
    <xf numFmtId="165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left" wrapText="1"/>
    </xf>
    <xf numFmtId="165" fontId="8" fillId="2" borderId="3" xfId="0" applyNumberFormat="1" applyFont="1" applyFill="1" applyBorder="1" applyAlignment="1">
      <alignment horizontal="right"/>
    </xf>
    <xf numFmtId="165" fontId="16" fillId="2" borderId="3" xfId="0" applyNumberFormat="1" applyFont="1" applyFill="1" applyBorder="1" applyAlignment="1">
      <alignment horizontal="center" wrapText="1"/>
    </xf>
    <xf numFmtId="165" fontId="8" fillId="0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/>
    <xf numFmtId="165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5" fontId="17" fillId="2" borderId="3" xfId="0" applyNumberFormat="1" applyFont="1" applyFill="1" applyBorder="1" applyAlignment="1">
      <alignment wrapText="1"/>
    </xf>
    <xf numFmtId="165" fontId="17" fillId="2" borderId="3" xfId="0" applyNumberFormat="1" applyFont="1" applyFill="1" applyBorder="1" applyAlignment="1">
      <alignment horizontal="right"/>
    </xf>
    <xf numFmtId="165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7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 applyAlignment="1">
      <alignment horizontal="right"/>
    </xf>
    <xf numFmtId="167" fontId="8" fillId="2" borderId="3" xfId="0" applyNumberFormat="1" applyFont="1" applyFill="1" applyBorder="1"/>
    <xf numFmtId="167" fontId="8" fillId="2" borderId="3" xfId="0" applyNumberFormat="1" applyFont="1" applyFill="1" applyBorder="1" applyAlignment="1">
      <alignment horizontal="right"/>
    </xf>
    <xf numFmtId="165" fontId="16" fillId="3" borderId="3" xfId="2" applyNumberFormat="1" applyFont="1" applyFill="1" applyBorder="1" applyAlignment="1">
      <alignment horizontal="center" wrapText="1"/>
    </xf>
    <xf numFmtId="165" fontId="8" fillId="2" borderId="3" xfId="2" applyNumberFormat="1" applyFont="1" applyFill="1" applyBorder="1" applyAlignment="1">
      <alignment horizontal="right"/>
    </xf>
    <xf numFmtId="165" fontId="8" fillId="2" borderId="3" xfId="2" applyNumberFormat="1" applyFont="1" applyFill="1" applyBorder="1"/>
    <xf numFmtId="168" fontId="8" fillId="2" borderId="3" xfId="2" applyNumberFormat="1" applyFont="1" applyFill="1" applyBorder="1" applyAlignment="1">
      <alignment wrapText="1"/>
    </xf>
    <xf numFmtId="165" fontId="16" fillId="2" borderId="3" xfId="0" applyNumberFormat="1" applyFont="1" applyFill="1" applyBorder="1" applyAlignment="1">
      <alignment horizontal="center"/>
    </xf>
    <xf numFmtId="165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5" fontId="8" fillId="2" borderId="3" xfId="4" applyNumberFormat="1" applyFont="1" applyFill="1" applyBorder="1"/>
    <xf numFmtId="165" fontId="8" fillId="2" borderId="3" xfId="4" applyNumberFormat="1" applyFont="1" applyFill="1" applyBorder="1" applyAlignment="1">
      <alignment horizontal="right"/>
    </xf>
    <xf numFmtId="173" fontId="8" fillId="3" borderId="3" xfId="1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>
      <alignment horizontal="center"/>
    </xf>
    <xf numFmtId="165" fontId="8" fillId="2" borderId="3" xfId="0" applyNumberFormat="1" applyFont="1" applyFill="1" applyBorder="1" applyAlignment="1"/>
    <xf numFmtId="165" fontId="8" fillId="2" borderId="3" xfId="0" applyNumberFormat="1" applyFont="1" applyFill="1" applyBorder="1" applyAlignment="1">
      <alignment horizontal="left"/>
    </xf>
    <xf numFmtId="165" fontId="11" fillId="2" borderId="3" xfId="0" applyNumberFormat="1" applyFont="1" applyFill="1" applyBorder="1"/>
    <xf numFmtId="165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70" fontId="8" fillId="2" borderId="3" xfId="1" applyNumberFormat="1" applyFont="1" applyFill="1" applyBorder="1"/>
    <xf numFmtId="165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5" fontId="13" fillId="2" borderId="3" xfId="0" applyNumberFormat="1" applyFont="1" applyFill="1" applyBorder="1" applyAlignment="1">
      <alignment horizontal="left" wrapText="1"/>
    </xf>
    <xf numFmtId="165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5" fontId="7" fillId="2" borderId="3" xfId="0" applyNumberFormat="1" applyFont="1" applyFill="1" applyBorder="1" applyAlignment="1">
      <alignment wrapText="1"/>
    </xf>
    <xf numFmtId="165" fontId="6" fillId="2" borderId="3" xfId="0" applyNumberFormat="1" applyFont="1" applyFill="1" applyBorder="1" applyAlignment="1">
      <alignment wrapText="1"/>
    </xf>
    <xf numFmtId="167" fontId="8" fillId="0" borderId="3" xfId="0" applyNumberFormat="1" applyFont="1" applyFill="1" applyBorder="1" applyAlignment="1">
      <alignment horizontal="right"/>
    </xf>
    <xf numFmtId="164" fontId="13" fillId="2" borderId="3" xfId="1" applyFont="1" applyFill="1" applyBorder="1" applyAlignment="1">
      <alignment wrapText="1"/>
    </xf>
    <xf numFmtId="164" fontId="20" fillId="2" borderId="3" xfId="1" applyFont="1" applyFill="1" applyBorder="1"/>
    <xf numFmtId="169" fontId="13" fillId="2" borderId="3" xfId="0" applyNumberFormat="1" applyFont="1" applyFill="1" applyBorder="1" applyAlignment="1">
      <alignment wrapText="1"/>
    </xf>
    <xf numFmtId="169" fontId="11" fillId="2" borderId="3" xfId="0" applyNumberFormat="1" applyFont="1" applyFill="1" applyBorder="1"/>
    <xf numFmtId="165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5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2" fontId="8" fillId="2" borderId="3" xfId="1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5" fontId="13" fillId="4" borderId="0" xfId="0" applyNumberFormat="1" applyFont="1" applyFill="1" applyAlignment="1">
      <alignment horizontal="left" wrapText="1"/>
    </xf>
    <xf numFmtId="165" fontId="13" fillId="4" borderId="0" xfId="0" applyNumberFormat="1" applyFont="1" applyFill="1"/>
    <xf numFmtId="165" fontId="16" fillId="4" borderId="3" xfId="0" applyNumberFormat="1" applyFont="1" applyFill="1" applyBorder="1" applyAlignment="1">
      <alignment horizontal="center"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5" fontId="11" fillId="4" borderId="0" xfId="0" applyNumberFormat="1" applyFont="1" applyFill="1" applyBorder="1"/>
    <xf numFmtId="166" fontId="8" fillId="4" borderId="3" xfId="0" applyNumberFormat="1" applyFont="1" applyFill="1" applyBorder="1" applyAlignment="1">
      <alignment wrapText="1"/>
    </xf>
    <xf numFmtId="166" fontId="11" fillId="4" borderId="0" xfId="0" applyNumberFormat="1" applyFont="1" applyFill="1"/>
    <xf numFmtId="165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5" fontId="17" fillId="4" borderId="3" xfId="0" applyNumberFormat="1" applyFont="1" applyFill="1" applyBorder="1" applyAlignment="1">
      <alignment wrapText="1"/>
    </xf>
    <xf numFmtId="165" fontId="17" fillId="4" borderId="3" xfId="0" applyNumberFormat="1" applyFont="1" applyFill="1" applyBorder="1" applyAlignment="1">
      <alignment horizontal="right"/>
    </xf>
    <xf numFmtId="165" fontId="17" fillId="4" borderId="3" xfId="0" applyNumberFormat="1" applyFont="1" applyFill="1" applyBorder="1"/>
    <xf numFmtId="0" fontId="11" fillId="4" borderId="0" xfId="0" applyFont="1" applyFill="1"/>
    <xf numFmtId="167" fontId="8" fillId="4" borderId="3" xfId="0" applyNumberFormat="1" applyFont="1" applyFill="1" applyBorder="1" applyAlignment="1">
      <alignment wrapText="1"/>
    </xf>
    <xf numFmtId="166" fontId="8" fillId="4" borderId="3" xfId="0" applyNumberFormat="1" applyFont="1" applyFill="1" applyBorder="1" applyAlignment="1">
      <alignment horizontal="right"/>
    </xf>
    <xf numFmtId="166" fontId="8" fillId="4" borderId="3" xfId="0" applyNumberFormat="1" applyFont="1" applyFill="1" applyBorder="1"/>
    <xf numFmtId="167" fontId="11" fillId="4" borderId="0" xfId="0" applyNumberFormat="1" applyFont="1" applyFill="1"/>
    <xf numFmtId="167" fontId="8" fillId="4" borderId="3" xfId="0" applyNumberFormat="1" applyFont="1" applyFill="1" applyBorder="1" applyAlignment="1">
      <alignment horizontal="right"/>
    </xf>
    <xf numFmtId="165" fontId="16" fillId="5" borderId="3" xfId="2" applyNumberFormat="1" applyFont="1" applyFill="1" applyBorder="1" applyAlignment="1">
      <alignment horizontal="center" wrapText="1"/>
    </xf>
    <xf numFmtId="165" fontId="13" fillId="4" borderId="0" xfId="2" applyNumberFormat="1" applyFont="1" applyFill="1"/>
    <xf numFmtId="165" fontId="16" fillId="4" borderId="3" xfId="0" applyNumberFormat="1" applyFont="1" applyFill="1" applyBorder="1" applyAlignment="1">
      <alignment horizontal="center"/>
    </xf>
    <xf numFmtId="167" fontId="8" fillId="4" borderId="3" xfId="0" applyNumberFormat="1" applyFont="1" applyFill="1" applyBorder="1"/>
    <xf numFmtId="165" fontId="11" fillId="4" borderId="1" xfId="0" applyNumberFormat="1" applyFont="1" applyFill="1" applyBorder="1"/>
    <xf numFmtId="165" fontId="13" fillId="4" borderId="2" xfId="0" applyNumberFormat="1" applyFont="1" applyFill="1" applyBorder="1"/>
    <xf numFmtId="165" fontId="11" fillId="4" borderId="2" xfId="0" applyNumberFormat="1" applyFont="1" applyFill="1" applyBorder="1"/>
    <xf numFmtId="165" fontId="19" fillId="4" borderId="0" xfId="0" applyNumberFormat="1" applyFont="1" applyFill="1" applyAlignment="1">
      <alignment horizontal="center" wrapText="1"/>
    </xf>
    <xf numFmtId="169" fontId="11" fillId="4" borderId="0" xfId="0" applyNumberFormat="1" applyFont="1" applyFill="1" applyAlignment="1">
      <alignment wrapText="1"/>
    </xf>
    <xf numFmtId="169" fontId="13" fillId="4" borderId="0" xfId="0" applyNumberFormat="1" applyFont="1" applyFill="1"/>
    <xf numFmtId="169" fontId="11" fillId="4" borderId="0" xfId="0" applyNumberFormat="1" applyFont="1" applyFill="1"/>
    <xf numFmtId="165" fontId="13" fillId="4" borderId="0" xfId="0" applyNumberFormat="1" applyFont="1" applyFill="1" applyAlignment="1">
      <alignment horizontal="right"/>
    </xf>
    <xf numFmtId="165" fontId="11" fillId="4" borderId="0" xfId="0" applyNumberFormat="1" applyFont="1" applyFill="1" applyAlignment="1">
      <alignment wrapText="1"/>
    </xf>
    <xf numFmtId="165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5" fontId="8" fillId="4" borderId="3" xfId="4" applyNumberFormat="1" applyFont="1" applyFill="1" applyBorder="1"/>
    <xf numFmtId="173" fontId="8" fillId="5" borderId="3" xfId="1" applyNumberFormat="1" applyFont="1" applyFill="1" applyBorder="1" applyAlignment="1">
      <alignment wrapText="1"/>
    </xf>
    <xf numFmtId="173" fontId="8" fillId="4" borderId="3" xfId="1" applyNumberFormat="1" applyFont="1" applyFill="1" applyBorder="1" applyAlignment="1">
      <alignment horizontal="right"/>
    </xf>
    <xf numFmtId="173" fontId="8" fillId="4" borderId="3" xfId="1" applyNumberFormat="1" applyFont="1" applyFill="1" applyBorder="1"/>
    <xf numFmtId="175" fontId="8" fillId="4" borderId="3" xfId="1" applyNumberFormat="1" applyFont="1" applyFill="1" applyBorder="1"/>
    <xf numFmtId="165" fontId="18" fillId="4" borderId="3" xfId="0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/>
    <xf numFmtId="165" fontId="8" fillId="4" borderId="3" xfId="0" applyNumberFormat="1" applyFont="1" applyFill="1" applyBorder="1" applyAlignment="1">
      <alignment horizontal="left"/>
    </xf>
    <xf numFmtId="169" fontId="8" fillId="2" borderId="3" xfId="0" applyNumberFormat="1" applyFont="1" applyFill="1" applyBorder="1" applyAlignment="1">
      <alignment horizontal="right"/>
    </xf>
    <xf numFmtId="173" fontId="2" fillId="2" borderId="3" xfId="1" applyNumberFormat="1" applyFont="1" applyFill="1" applyBorder="1"/>
    <xf numFmtId="165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164" fontId="2" fillId="2" borderId="3" xfId="1" applyFont="1" applyFill="1" applyBorder="1"/>
    <xf numFmtId="173" fontId="2" fillId="2" borderId="3" xfId="0" applyNumberFormat="1" applyFont="1" applyFill="1" applyBorder="1"/>
    <xf numFmtId="164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7" fontId="2" fillId="2" borderId="3" xfId="0" applyNumberFormat="1" applyFont="1" applyFill="1" applyBorder="1"/>
    <xf numFmtId="168" fontId="8" fillId="2" borderId="3" xfId="0" applyNumberFormat="1" applyFont="1" applyFill="1" applyBorder="1"/>
    <xf numFmtId="164" fontId="8" fillId="2" borderId="3" xfId="1" applyFont="1" applyFill="1" applyBorder="1"/>
    <xf numFmtId="164" fontId="8" fillId="2" borderId="3" xfId="1" applyFont="1" applyFill="1" applyBorder="1" applyAlignment="1">
      <alignment horizontal="right"/>
    </xf>
    <xf numFmtId="164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5" fontId="0" fillId="4" borderId="0" xfId="0" applyNumberFormat="1" applyFill="1"/>
    <xf numFmtId="172" fontId="0" fillId="4" borderId="0" xfId="1" applyNumberFormat="1" applyFont="1" applyFill="1"/>
    <xf numFmtId="172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2" fontId="0" fillId="9" borderId="0" xfId="1" applyNumberFormat="1" applyFont="1" applyFill="1"/>
    <xf numFmtId="0" fontId="0" fillId="8" borderId="0" xfId="0" applyFill="1"/>
    <xf numFmtId="170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5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8" fontId="2" fillId="2" borderId="3" xfId="1" applyNumberFormat="1" applyFont="1" applyFill="1" applyBorder="1"/>
    <xf numFmtId="0" fontId="10" fillId="8" borderId="0" xfId="0" applyFont="1" applyFill="1"/>
    <xf numFmtId="173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7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80" fontId="0" fillId="0" borderId="0" xfId="0" applyNumberFormat="1"/>
    <xf numFmtId="168" fontId="8" fillId="6" borderId="3" xfId="0" applyNumberFormat="1" applyFont="1" applyFill="1" applyBorder="1" applyAlignment="1">
      <alignment horizontal="right"/>
    </xf>
    <xf numFmtId="178" fontId="8" fillId="2" borderId="3" xfId="1" applyNumberFormat="1" applyFont="1" applyFill="1" applyBorder="1"/>
    <xf numFmtId="172" fontId="0" fillId="8" borderId="0" xfId="1" applyNumberFormat="1" applyFont="1" applyFill="1"/>
    <xf numFmtId="164" fontId="8" fillId="6" borderId="3" xfId="1" applyFont="1" applyFill="1" applyBorder="1" applyAlignment="1">
      <alignment horizontal="right"/>
    </xf>
    <xf numFmtId="164" fontId="13" fillId="0" borderId="0" xfId="1" applyFont="1" applyFill="1" applyAlignment="1">
      <alignment horizontal="right"/>
    </xf>
    <xf numFmtId="164" fontId="13" fillId="0" borderId="0" xfId="1" applyFont="1" applyFill="1"/>
    <xf numFmtId="175" fontId="8" fillId="6" borderId="3" xfId="1" applyNumberFormat="1" applyFont="1" applyFill="1" applyBorder="1" applyAlignment="1">
      <alignment horizontal="right"/>
    </xf>
    <xf numFmtId="164" fontId="11" fillId="0" borderId="0" xfId="1" applyFont="1"/>
    <xf numFmtId="167" fontId="8" fillId="2" borderId="3" xfId="1" applyNumberFormat="1" applyFont="1" applyFill="1" applyBorder="1" applyAlignment="1">
      <alignment horizontal="right"/>
    </xf>
    <xf numFmtId="172" fontId="8" fillId="2" borderId="3" xfId="1" applyNumberFormat="1" applyFont="1" applyFill="1" applyBorder="1" applyAlignment="1">
      <alignment horizontal="right"/>
    </xf>
    <xf numFmtId="164" fontId="0" fillId="9" borderId="0" xfId="0" applyNumberFormat="1" applyFill="1"/>
    <xf numFmtId="165" fontId="19" fillId="0" borderId="0" xfId="0" applyNumberFormat="1" applyFont="1" applyFill="1" applyAlignment="1">
      <alignment horizontal="center" wrapText="1"/>
    </xf>
    <xf numFmtId="173" fontId="8" fillId="2" borderId="3" xfId="1" applyNumberFormat="1" applyFont="1" applyFill="1" applyBorder="1" applyAlignment="1">
      <alignment horizontal="right"/>
    </xf>
    <xf numFmtId="175" fontId="8" fillId="2" borderId="3" xfId="1" applyNumberFormat="1" applyFont="1" applyFill="1" applyBorder="1"/>
    <xf numFmtId="164" fontId="13" fillId="2" borderId="3" xfId="1" applyFont="1" applyFill="1" applyBorder="1"/>
    <xf numFmtId="164" fontId="8" fillId="0" borderId="3" xfId="1" applyFont="1" applyFill="1" applyBorder="1" applyAlignment="1">
      <alignment horizontal="right"/>
    </xf>
    <xf numFmtId="164" fontId="17" fillId="2" borderId="3" xfId="1" applyFont="1" applyFill="1" applyBorder="1" applyAlignment="1">
      <alignment horizontal="right"/>
    </xf>
    <xf numFmtId="164" fontId="17" fillId="2" borderId="3" xfId="1" applyFont="1" applyFill="1" applyBorder="1"/>
    <xf numFmtId="164" fontId="8" fillId="2" borderId="3" xfId="1" applyFont="1" applyFill="1" applyBorder="1" applyAlignment="1"/>
    <xf numFmtId="167" fontId="2" fillId="2" borderId="3" xfId="1" applyNumberFormat="1" applyFont="1" applyFill="1" applyBorder="1"/>
    <xf numFmtId="0" fontId="5" fillId="0" borderId="0" xfId="0" applyFont="1" applyBorder="1"/>
    <xf numFmtId="176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164" fontId="2" fillId="0" borderId="0" xfId="1" applyFont="1"/>
    <xf numFmtId="181" fontId="0" fillId="0" borderId="0" xfId="1" applyNumberFormat="1" applyFont="1"/>
    <xf numFmtId="180" fontId="0" fillId="0" borderId="0" xfId="5" applyNumberFormat="1" applyFont="1"/>
    <xf numFmtId="165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1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8" fontId="8" fillId="2" borderId="3" xfId="0" applyNumberFormat="1" applyFont="1" applyFill="1" applyBorder="1" applyAlignment="1">
      <alignment horizontal="right"/>
    </xf>
    <xf numFmtId="164" fontId="8" fillId="0" borderId="0" xfId="1" applyFont="1"/>
    <xf numFmtId="0" fontId="27" fillId="0" borderId="0" xfId="0" applyFont="1"/>
    <xf numFmtId="164" fontId="27" fillId="2" borderId="3" xfId="1" applyFont="1" applyFill="1" applyBorder="1"/>
    <xf numFmtId="164" fontId="27" fillId="4" borderId="3" xfId="1" applyFont="1" applyFill="1" applyBorder="1" applyAlignment="1">
      <alignment horizontal="left"/>
    </xf>
    <xf numFmtId="164" fontId="27" fillId="4" borderId="3" xfId="1" applyFont="1" applyFill="1" applyBorder="1"/>
    <xf numFmtId="170" fontId="27" fillId="2" borderId="3" xfId="1" applyNumberFormat="1" applyFont="1" applyFill="1" applyBorder="1"/>
    <xf numFmtId="178" fontId="28" fillId="2" borderId="3" xfId="1" applyNumberFormat="1" applyFont="1" applyFill="1" applyBorder="1"/>
    <xf numFmtId="164" fontId="29" fillId="2" borderId="3" xfId="1" applyFont="1" applyFill="1" applyBorder="1"/>
    <xf numFmtId="0" fontId="5" fillId="0" borderId="0" xfId="0" applyFont="1"/>
    <xf numFmtId="164" fontId="5" fillId="2" borderId="3" xfId="1" applyFont="1" applyFill="1" applyBorder="1"/>
    <xf numFmtId="173" fontId="8" fillId="4" borderId="3" xfId="1" applyNumberFormat="1" applyFont="1" applyFill="1" applyBorder="1" applyAlignment="1">
      <alignment horizontal="left"/>
    </xf>
    <xf numFmtId="171" fontId="11" fillId="4" borderId="3" xfId="1" applyNumberFormat="1" applyFont="1" applyFill="1" applyBorder="1" applyAlignment="1">
      <alignment horizontal="center"/>
    </xf>
    <xf numFmtId="167" fontId="8" fillId="4" borderId="3" xfId="0" applyNumberFormat="1" applyFont="1" applyFill="1" applyBorder="1" applyAlignment="1">
      <alignment horizontal="center"/>
    </xf>
    <xf numFmtId="173" fontId="8" fillId="4" borderId="3" xfId="1" applyNumberFormat="1" applyFont="1" applyFill="1" applyBorder="1" applyAlignment="1">
      <alignment horizontal="center"/>
    </xf>
    <xf numFmtId="173" fontId="11" fillId="4" borderId="3" xfId="1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9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164" fontId="11" fillId="2" borderId="3" xfId="1" applyFont="1" applyFill="1" applyBorder="1" applyAlignment="1">
      <alignment vertical="top" wrapText="1"/>
    </xf>
    <xf numFmtId="174" fontId="0" fillId="4" borderId="0" xfId="1" applyNumberFormat="1" applyFont="1" applyFill="1"/>
    <xf numFmtId="172" fontId="8" fillId="4" borderId="3" xfId="1" applyNumberFormat="1" applyFont="1" applyFill="1" applyBorder="1"/>
    <xf numFmtId="164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9" fontId="8" fillId="0" borderId="0" xfId="0" applyNumberFormat="1" applyFont="1" applyAlignment="1">
      <alignment horizontal="right"/>
    </xf>
    <xf numFmtId="169" fontId="8" fillId="0" borderId="0" xfId="0" applyNumberFormat="1" applyFont="1"/>
    <xf numFmtId="166" fontId="8" fillId="0" borderId="0" xfId="0" applyNumberFormat="1" applyFont="1" applyAlignment="1">
      <alignment horizontal="right"/>
    </xf>
    <xf numFmtId="165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0" fontId="34" fillId="0" borderId="0" xfId="0" applyFont="1"/>
    <xf numFmtId="164" fontId="8" fillId="0" borderId="0" xfId="1" applyFont="1" applyAlignment="1">
      <alignment horizontal="right"/>
    </xf>
    <xf numFmtId="172" fontId="8" fillId="0" borderId="0" xfId="1" applyNumberFormat="1" applyFont="1"/>
    <xf numFmtId="172" fontId="8" fillId="0" borderId="0" xfId="1" applyNumberFormat="1" applyFont="1" applyAlignment="1">
      <alignment horizontal="right"/>
    </xf>
    <xf numFmtId="164" fontId="8" fillId="0" borderId="0" xfId="1" applyNumberFormat="1" applyFont="1"/>
    <xf numFmtId="164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164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164" fontId="0" fillId="9" borderId="0" xfId="1" applyFont="1" applyFill="1"/>
    <xf numFmtId="10" fontId="0" fillId="9" borderId="0" xfId="5" applyNumberFormat="1" applyFont="1" applyFill="1" applyAlignment="1">
      <alignment horizontal="left"/>
    </xf>
    <xf numFmtId="170" fontId="0" fillId="4" borderId="0" xfId="1" applyNumberFormat="1" applyFont="1" applyFill="1"/>
    <xf numFmtId="170" fontId="0" fillId="4" borderId="0" xfId="0" applyNumberFormat="1" applyFill="1"/>
    <xf numFmtId="0" fontId="35" fillId="0" borderId="0" xfId="0" applyFont="1"/>
    <xf numFmtId="174" fontId="0" fillId="8" borderId="0" xfId="0" applyNumberFormat="1" applyFill="1"/>
    <xf numFmtId="164" fontId="0" fillId="8" borderId="0" xfId="1" applyFont="1" applyFill="1"/>
    <xf numFmtId="164" fontId="10" fillId="8" borderId="0" xfId="1" applyFont="1" applyFill="1"/>
    <xf numFmtId="164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164" fontId="11" fillId="11" borderId="0" xfId="1" applyFont="1" applyFill="1"/>
    <xf numFmtId="164" fontId="8" fillId="11" borderId="3" xfId="1" applyFont="1" applyFill="1" applyBorder="1"/>
    <xf numFmtId="0" fontId="0" fillId="11" borderId="0" xfId="0" applyFill="1"/>
    <xf numFmtId="165" fontId="8" fillId="11" borderId="3" xfId="0" applyNumberFormat="1" applyFont="1" applyFill="1" applyBorder="1"/>
    <xf numFmtId="164" fontId="11" fillId="11" borderId="0" xfId="1" applyFont="1" applyFill="1" applyBorder="1"/>
    <xf numFmtId="165" fontId="8" fillId="11" borderId="0" xfId="0" applyNumberFormat="1" applyFont="1" applyFill="1" applyBorder="1"/>
    <xf numFmtId="172" fontId="11" fillId="11" borderId="0" xfId="1" applyNumberFormat="1" applyFont="1" applyFill="1" applyBorder="1"/>
    <xf numFmtId="172" fontId="0" fillId="11" borderId="0" xfId="1" applyNumberFormat="1" applyFont="1" applyFill="1"/>
    <xf numFmtId="172" fontId="8" fillId="11" borderId="3" xfId="1" applyNumberFormat="1" applyFont="1" applyFill="1" applyBorder="1"/>
    <xf numFmtId="172" fontId="2" fillId="11" borderId="0" xfId="1" applyNumberFormat="1" applyFont="1" applyFill="1"/>
    <xf numFmtId="179" fontId="0" fillId="11" borderId="0" xfId="1" applyNumberFormat="1" applyFont="1" applyFill="1"/>
    <xf numFmtId="172" fontId="2" fillId="12" borderId="0" xfId="1" applyNumberFormat="1" applyFont="1" applyFill="1"/>
    <xf numFmtId="172" fontId="0" fillId="12" borderId="0" xfId="1" applyNumberFormat="1" applyFont="1" applyFill="1"/>
    <xf numFmtId="172" fontId="8" fillId="12" borderId="3" xfId="1" applyNumberFormat="1" applyFont="1" applyFill="1" applyBorder="1"/>
    <xf numFmtId="174" fontId="0" fillId="12" borderId="0" xfId="1" applyNumberFormat="1" applyFont="1" applyFill="1"/>
    <xf numFmtId="174" fontId="8" fillId="12" borderId="3" xfId="1" applyNumberFormat="1" applyFont="1" applyFill="1" applyBorder="1"/>
    <xf numFmtId="172" fontId="36" fillId="4" borderId="0" xfId="1" applyNumberFormat="1" applyFont="1" applyFill="1"/>
    <xf numFmtId="172" fontId="30" fillId="4" borderId="3" xfId="1" applyNumberFormat="1" applyFont="1" applyFill="1" applyBorder="1"/>
    <xf numFmtId="171" fontId="11" fillId="8" borderId="0" xfId="1" applyNumberFormat="1" applyFont="1" applyFill="1"/>
    <xf numFmtId="171" fontId="8" fillId="8" borderId="3" xfId="1" applyNumberFormat="1" applyFont="1" applyFill="1" applyBorder="1"/>
    <xf numFmtId="171" fontId="0" fillId="8" borderId="0" xfId="1" applyNumberFormat="1" applyFont="1" applyFill="1"/>
    <xf numFmtId="164" fontId="37" fillId="13" borderId="0" xfId="1" applyNumberFormat="1" applyFont="1" applyFill="1"/>
    <xf numFmtId="164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5" fontId="24" fillId="4" borderId="0" xfId="0" applyNumberFormat="1" applyFont="1" applyFill="1" applyBorder="1"/>
    <xf numFmtId="165" fontId="8" fillId="4" borderId="0" xfId="0" applyNumberFormat="1" applyFont="1" applyFill="1" applyBorder="1"/>
    <xf numFmtId="168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5" fontId="7" fillId="4" borderId="0" xfId="0" applyNumberFormat="1" applyFont="1" applyFill="1" applyBorder="1"/>
    <xf numFmtId="0" fontId="24" fillId="0" borderId="0" xfId="0" applyFont="1"/>
    <xf numFmtId="165" fontId="8" fillId="4" borderId="0" xfId="0" applyNumberFormat="1" applyFont="1" applyFill="1" applyBorder="1" applyAlignment="1">
      <alignment horizontal="left"/>
    </xf>
    <xf numFmtId="165" fontId="8" fillId="4" borderId="0" xfId="0" applyNumberFormat="1" applyFont="1" applyFill="1" applyBorder="1" applyAlignment="1">
      <alignment wrapText="1"/>
    </xf>
    <xf numFmtId="164" fontId="8" fillId="4" borderId="0" xfId="1" applyFont="1" applyFill="1" applyBorder="1"/>
    <xf numFmtId="165" fontId="8" fillId="4" borderId="0" xfId="0" applyNumberFormat="1" applyFont="1" applyFill="1" applyBorder="1" applyAlignment="1"/>
    <xf numFmtId="166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70" fontId="7" fillId="4" borderId="0" xfId="1" applyNumberFormat="1" applyFont="1" applyFill="1" applyBorder="1"/>
    <xf numFmtId="165" fontId="7" fillId="4" borderId="0" xfId="0" applyNumberFormat="1" applyFont="1" applyFill="1" applyBorder="1" applyAlignment="1">
      <alignment wrapText="1"/>
    </xf>
    <xf numFmtId="165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3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3" fontId="0" fillId="0" borderId="0" xfId="0" applyNumberFormat="1"/>
    <xf numFmtId="4" fontId="0" fillId="0" borderId="0" xfId="0" applyNumberFormat="1"/>
    <xf numFmtId="172" fontId="0" fillId="0" borderId="0" xfId="7" applyNumberFormat="1" applyFont="1"/>
    <xf numFmtId="165" fontId="2" fillId="0" borderId="0" xfId="0" applyNumberFormat="1" applyFont="1"/>
    <xf numFmtId="176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9" fontId="0" fillId="0" borderId="0" xfId="0" applyNumberFormat="1"/>
    <xf numFmtId="172" fontId="2" fillId="0" borderId="0" xfId="7" applyNumberFormat="1" applyFont="1"/>
    <xf numFmtId="171" fontId="2" fillId="0" borderId="0" xfId="7" applyNumberFormat="1" applyFont="1"/>
    <xf numFmtId="174" fontId="2" fillId="0" borderId="0" xfId="7" applyNumberFormat="1" applyFont="1"/>
    <xf numFmtId="174" fontId="0" fillId="0" borderId="0" xfId="7" applyNumberFormat="1" applyFont="1"/>
    <xf numFmtId="172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9" fontId="3" fillId="0" borderId="0" xfId="0" applyNumberFormat="1" applyFont="1"/>
    <xf numFmtId="172" fontId="3" fillId="0" borderId="0" xfId="7" applyNumberFormat="1" applyFont="1"/>
    <xf numFmtId="167" fontId="3" fillId="0" borderId="0" xfId="0" applyNumberFormat="1" applyFont="1"/>
    <xf numFmtId="2" fontId="3" fillId="0" borderId="0" xfId="0" applyNumberFormat="1" applyFont="1"/>
    <xf numFmtId="165" fontId="3" fillId="0" borderId="0" xfId="0" applyNumberFormat="1" applyFont="1"/>
    <xf numFmtId="173" fontId="2" fillId="4" borderId="0" xfId="7" applyNumberFormat="1" applyFont="1" applyFill="1"/>
    <xf numFmtId="173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3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6" fontId="8" fillId="0" borderId="0" xfId="1" applyNumberFormat="1" applyFont="1"/>
    <xf numFmtId="167" fontId="8" fillId="0" borderId="0" xfId="0" applyNumberFormat="1" applyFont="1"/>
    <xf numFmtId="176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2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2" fontId="27" fillId="0" borderId="0" xfId="1" applyNumberFormat="1" applyFont="1"/>
    <xf numFmtId="165" fontId="8" fillId="9" borderId="3" xfId="0" applyNumberFormat="1" applyFont="1" applyFill="1" applyBorder="1" applyAlignment="1">
      <alignment horizontal="left"/>
    </xf>
    <xf numFmtId="165" fontId="8" fillId="9" borderId="3" xfId="0" applyNumberFormat="1" applyFont="1" applyFill="1" applyBorder="1" applyAlignment="1">
      <alignment horizontal="right"/>
    </xf>
    <xf numFmtId="165" fontId="8" fillId="9" borderId="3" xfId="0" applyNumberFormat="1" applyFont="1" applyFill="1" applyBorder="1"/>
    <xf numFmtId="165" fontId="11" fillId="9" borderId="3" xfId="0" applyNumberFormat="1" applyFont="1" applyFill="1" applyBorder="1"/>
    <xf numFmtId="165" fontId="24" fillId="9" borderId="3" xfId="0" applyNumberFormat="1" applyFont="1" applyFill="1" applyBorder="1" applyAlignment="1">
      <alignment horizontal="left"/>
    </xf>
    <xf numFmtId="165" fontId="24" fillId="14" borderId="3" xfId="0" applyNumberFormat="1" applyFont="1" applyFill="1" applyBorder="1" applyAlignment="1">
      <alignment horizontal="left"/>
    </xf>
    <xf numFmtId="165" fontId="17" fillId="14" borderId="3" xfId="0" applyNumberFormat="1" applyFont="1" applyFill="1" applyBorder="1" applyAlignment="1">
      <alignment horizontal="right"/>
    </xf>
    <xf numFmtId="165" fontId="17" fillId="14" borderId="3" xfId="0" applyNumberFormat="1" applyFont="1" applyFill="1" applyBorder="1"/>
    <xf numFmtId="165" fontId="11" fillId="14" borderId="3" xfId="0" applyNumberFormat="1" applyFont="1" applyFill="1" applyBorder="1"/>
    <xf numFmtId="165" fontId="8" fillId="14" borderId="3" xfId="0" applyNumberFormat="1" applyFont="1" applyFill="1" applyBorder="1"/>
    <xf numFmtId="165" fontId="8" fillId="14" borderId="3" xfId="0" applyNumberFormat="1" applyFont="1" applyFill="1" applyBorder="1" applyAlignment="1">
      <alignment horizontal="left"/>
    </xf>
    <xf numFmtId="165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/>
    <xf numFmtId="165" fontId="11" fillId="2" borderId="3" xfId="0" applyNumberFormat="1" applyFont="1" applyFill="1" applyBorder="1" applyAlignment="1">
      <alignment horizontal="center" vertical="top" wrapText="1"/>
    </xf>
    <xf numFmtId="165" fontId="6" fillId="7" borderId="3" xfId="0" applyNumberFormat="1" applyFont="1" applyFill="1" applyBorder="1" applyAlignment="1">
      <alignment horizontal="left" wrapText="1"/>
    </xf>
    <xf numFmtId="164" fontId="8" fillId="7" borderId="3" xfId="1" applyFont="1" applyFill="1" applyBorder="1" applyAlignment="1">
      <alignment horizontal="right"/>
    </xf>
    <xf numFmtId="165" fontId="8" fillId="15" borderId="3" xfId="0" applyNumberFormat="1" applyFont="1" applyFill="1" applyBorder="1" applyAlignment="1">
      <alignment horizontal="left"/>
    </xf>
    <xf numFmtId="173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5" fontId="24" fillId="16" borderId="3" xfId="0" applyNumberFormat="1" applyFont="1" applyFill="1" applyBorder="1" applyAlignment="1">
      <alignment horizontal="left"/>
    </xf>
    <xf numFmtId="173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5" fontId="8" fillId="16" borderId="3" xfId="0" applyNumberFormat="1" applyFont="1" applyFill="1" applyBorder="1"/>
    <xf numFmtId="165" fontId="8" fillId="16" borderId="3" xfId="0" applyNumberFormat="1" applyFont="1" applyFill="1" applyBorder="1" applyAlignment="1">
      <alignment horizontal="left"/>
    </xf>
    <xf numFmtId="165" fontId="11" fillId="8" borderId="3" xfId="0" applyNumberFormat="1" applyFont="1" applyFill="1" applyBorder="1" applyAlignment="1">
      <alignment horizontal="left"/>
    </xf>
    <xf numFmtId="165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5" fontId="17" fillId="17" borderId="3" xfId="0" applyNumberFormat="1" applyFont="1" applyFill="1" applyBorder="1"/>
    <xf numFmtId="165" fontId="8" fillId="17" borderId="3" xfId="0" applyNumberFormat="1" applyFont="1" applyFill="1" applyBorder="1"/>
    <xf numFmtId="165" fontId="8" fillId="17" borderId="3" xfId="0" applyNumberFormat="1" applyFont="1" applyFill="1" applyBorder="1" applyAlignment="1">
      <alignment horizontal="left"/>
    </xf>
    <xf numFmtId="165" fontId="8" fillId="17" borderId="3" xfId="0" applyNumberFormat="1" applyFont="1" applyFill="1" applyBorder="1" applyAlignment="1">
      <alignment wrapText="1"/>
    </xf>
    <xf numFmtId="165" fontId="8" fillId="17" borderId="3" xfId="0" applyNumberFormat="1" applyFont="1" applyFill="1" applyBorder="1" applyAlignment="1">
      <alignment horizontal="right"/>
    </xf>
    <xf numFmtId="165" fontId="11" fillId="17" borderId="3" xfId="0" applyNumberFormat="1" applyFont="1" applyFill="1" applyBorder="1"/>
    <xf numFmtId="173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5" fontId="8" fillId="14" borderId="3" xfId="0" applyNumberFormat="1" applyFont="1" applyFill="1" applyBorder="1" applyAlignment="1">
      <alignment wrapText="1"/>
    </xf>
    <xf numFmtId="165" fontId="8" fillId="14" borderId="3" xfId="0" applyNumberFormat="1" applyFont="1" applyFill="1" applyBorder="1" applyAlignment="1">
      <alignment horizontal="left" wrapText="1"/>
    </xf>
    <xf numFmtId="172" fontId="2" fillId="2" borderId="3" xfId="1" applyNumberFormat="1" applyFont="1" applyFill="1" applyBorder="1"/>
    <xf numFmtId="172" fontId="2" fillId="2" borderId="3" xfId="0" applyNumberFormat="1" applyFont="1" applyFill="1" applyBorder="1"/>
    <xf numFmtId="164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3" fontId="8" fillId="17" borderId="0" xfId="1" applyNumberFormat="1" applyFont="1" applyFill="1" applyBorder="1" applyAlignment="1">
      <alignment horizontal="left" wrapText="1"/>
    </xf>
    <xf numFmtId="173" fontId="8" fillId="17" borderId="0" xfId="1" applyNumberFormat="1" applyFont="1" applyFill="1" applyBorder="1" applyAlignment="1">
      <alignment horizontal="right"/>
    </xf>
    <xf numFmtId="173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2" fontId="8" fillId="16" borderId="3" xfId="1" applyNumberFormat="1" applyFont="1" applyFill="1" applyBorder="1" applyAlignment="1">
      <alignment horizontal="center"/>
    </xf>
    <xf numFmtId="166" fontId="8" fillId="14" borderId="3" xfId="0" applyNumberFormat="1" applyFont="1" applyFill="1" applyBorder="1" applyAlignment="1">
      <alignment horizontal="right"/>
    </xf>
    <xf numFmtId="166" fontId="11" fillId="2" borderId="3" xfId="0" applyNumberFormat="1" applyFont="1" applyFill="1" applyBorder="1"/>
    <xf numFmtId="166" fontId="13" fillId="2" borderId="3" xfId="0" applyNumberFormat="1" applyFont="1" applyFill="1" applyBorder="1"/>
    <xf numFmtId="166" fontId="2" fillId="2" borderId="3" xfId="0" applyNumberFormat="1" applyFont="1" applyFill="1" applyBorder="1"/>
    <xf numFmtId="166" fontId="2" fillId="4" borderId="3" xfId="0" applyNumberFormat="1" applyFont="1" applyFill="1" applyBorder="1"/>
    <xf numFmtId="166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66" fontId="8" fillId="4" borderId="3" xfId="1" applyNumberFormat="1" applyFont="1" applyFill="1" applyBorder="1" applyAlignment="1">
      <alignment horizontal="center"/>
    </xf>
    <xf numFmtId="166" fontId="8" fillId="14" borderId="3" xfId="1" applyNumberFormat="1" applyFont="1" applyFill="1" applyBorder="1" applyAlignment="1">
      <alignment horizontal="center"/>
    </xf>
    <xf numFmtId="166" fontId="8" fillId="15" borderId="3" xfId="1" applyNumberFormat="1" applyFont="1" applyFill="1" applyBorder="1" applyAlignment="1">
      <alignment horizontal="center"/>
    </xf>
    <xf numFmtId="166" fontId="8" fillId="16" borderId="3" xfId="1" applyNumberFormat="1" applyFont="1" applyFill="1" applyBorder="1" applyAlignment="1">
      <alignment horizontal="center"/>
    </xf>
    <xf numFmtId="166" fontId="8" fillId="17" borderId="3" xfId="1" applyNumberFormat="1" applyFont="1" applyFill="1" applyBorder="1" applyAlignment="1">
      <alignment horizontal="right"/>
    </xf>
    <xf numFmtId="166" fontId="8" fillId="17" borderId="0" xfId="1" applyNumberFormat="1" applyFont="1" applyFill="1" applyBorder="1" applyAlignment="1">
      <alignment horizontal="right"/>
    </xf>
    <xf numFmtId="166" fontId="11" fillId="2" borderId="3" xfId="1" applyNumberFormat="1" applyFont="1" applyFill="1" applyBorder="1"/>
    <xf numFmtId="166" fontId="0" fillId="0" borderId="0" xfId="1" applyNumberFormat="1" applyFont="1"/>
    <xf numFmtId="166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2" fontId="8" fillId="14" borderId="3" xfId="1" applyNumberFormat="1" applyFont="1" applyFill="1" applyBorder="1"/>
    <xf numFmtId="172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right"/>
    </xf>
    <xf numFmtId="171" fontId="8" fillId="14" borderId="3" xfId="1" applyNumberFormat="1" applyFont="1" applyFill="1" applyBorder="1" applyAlignment="1">
      <alignment horizontal="right"/>
    </xf>
    <xf numFmtId="171" fontId="17" fillId="14" borderId="3" xfId="1" applyNumberFormat="1" applyFont="1" applyFill="1" applyBorder="1"/>
    <xf numFmtId="173" fontId="8" fillId="14" borderId="3" xfId="1" applyNumberFormat="1" applyFont="1" applyFill="1" applyBorder="1" applyAlignment="1">
      <alignment horizontal="left" wrapText="1"/>
    </xf>
    <xf numFmtId="173" fontId="8" fillId="14" borderId="3" xfId="1" applyNumberFormat="1" applyFont="1" applyFill="1" applyBorder="1" applyAlignment="1">
      <alignment horizontal="right"/>
    </xf>
    <xf numFmtId="173" fontId="2" fillId="14" borderId="3" xfId="1" applyNumberFormat="1" applyFont="1" applyFill="1" applyBorder="1"/>
    <xf numFmtId="171" fontId="8" fillId="18" borderId="3" xfId="1" applyNumberFormat="1" applyFont="1" applyFill="1" applyBorder="1" applyAlignment="1">
      <alignment horizontal="right"/>
    </xf>
    <xf numFmtId="165" fontId="17" fillId="18" borderId="3" xfId="0" applyNumberFormat="1" applyFont="1" applyFill="1" applyBorder="1"/>
    <xf numFmtId="173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3" fontId="8" fillId="18" borderId="3" xfId="1" applyNumberFormat="1" applyFont="1" applyFill="1" applyBorder="1" applyAlignment="1">
      <alignment horizontal="left"/>
    </xf>
    <xf numFmtId="173" fontId="8" fillId="18" borderId="0" xfId="1" applyNumberFormat="1" applyFont="1" applyFill="1" applyBorder="1" applyAlignment="1">
      <alignment horizontal="right"/>
    </xf>
    <xf numFmtId="173" fontId="8" fillId="18" borderId="3" xfId="1" applyNumberFormat="1" applyFont="1" applyFill="1" applyBorder="1"/>
    <xf numFmtId="165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3" fontId="8" fillId="14" borderId="3" xfId="7" applyNumberFormat="1" applyFont="1" applyFill="1" applyBorder="1" applyAlignment="1">
      <alignment horizontal="center"/>
    </xf>
    <xf numFmtId="174" fontId="27" fillId="2" borderId="3" xfId="1" applyNumberFormat="1" applyFont="1" applyFill="1" applyBorder="1"/>
    <xf numFmtId="174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5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left"/>
    </xf>
    <xf numFmtId="170" fontId="27" fillId="0" borderId="0" xfId="7" applyNumberFormat="1" applyFont="1"/>
    <xf numFmtId="172" fontId="8" fillId="8" borderId="3" xfId="1" applyNumberFormat="1" applyFont="1" applyFill="1" applyBorder="1"/>
    <xf numFmtId="172" fontId="0" fillId="13" borderId="0" xfId="1" applyNumberFormat="1" applyFont="1" applyFill="1"/>
    <xf numFmtId="172" fontId="8" fillId="13" borderId="3" xfId="1" applyNumberFormat="1" applyFont="1" applyFill="1" applyBorder="1"/>
    <xf numFmtId="166" fontId="8" fillId="2" borderId="3" xfId="0" applyNumberFormat="1" applyFont="1" applyFill="1" applyBorder="1" applyAlignment="1">
      <alignment horizontal="left" wrapText="1"/>
    </xf>
    <xf numFmtId="167" fontId="8" fillId="2" borderId="3" xfId="0" applyNumberFormat="1" applyFont="1" applyFill="1" applyBorder="1" applyAlignment="1">
      <alignment horizontal="left" wrapText="1"/>
    </xf>
    <xf numFmtId="165" fontId="8" fillId="2" borderId="3" xfId="4" applyNumberFormat="1" applyFont="1" applyFill="1" applyBorder="1" applyAlignment="1">
      <alignment horizontal="left" wrapText="1"/>
    </xf>
    <xf numFmtId="184" fontId="8" fillId="2" borderId="3" xfId="0" applyNumberFormat="1" applyFont="1" applyFill="1" applyBorder="1"/>
    <xf numFmtId="184" fontId="8" fillId="2" borderId="3" xfId="0" applyNumberFormat="1" applyFont="1" applyFill="1" applyBorder="1" applyAlignment="1">
      <alignment horizontal="right"/>
    </xf>
    <xf numFmtId="172" fontId="27" fillId="4" borderId="3" xfId="1" applyNumberFormat="1" applyFont="1" applyFill="1" applyBorder="1" applyAlignment="1">
      <alignment horizontal="left"/>
    </xf>
    <xf numFmtId="172" fontId="27" fillId="4" borderId="3" xfId="1" applyNumberFormat="1" applyFont="1" applyFill="1" applyBorder="1" applyAlignment="1">
      <alignment horizontal="right"/>
    </xf>
    <xf numFmtId="172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164" fontId="27" fillId="0" borderId="0" xfId="1" applyFont="1"/>
    <xf numFmtId="176" fontId="8" fillId="9" borderId="0" xfId="7" applyNumberFormat="1" applyFont="1" applyFill="1"/>
    <xf numFmtId="3" fontId="8" fillId="9" borderId="0" xfId="7" applyNumberFormat="1" applyFont="1" applyFill="1"/>
    <xf numFmtId="165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5" fontId="8" fillId="9" borderId="0" xfId="0" applyNumberFormat="1" applyFont="1" applyFill="1"/>
    <xf numFmtId="0" fontId="25" fillId="9" borderId="3" xfId="0" applyFont="1" applyFill="1" applyBorder="1"/>
    <xf numFmtId="164" fontId="25" fillId="9" borderId="3" xfId="0" applyNumberFormat="1" applyFont="1" applyFill="1" applyBorder="1"/>
    <xf numFmtId="170" fontId="25" fillId="9" borderId="3" xfId="0" applyNumberFormat="1" applyFont="1" applyFill="1" applyBorder="1"/>
    <xf numFmtId="185" fontId="2" fillId="2" borderId="3" xfId="0" applyNumberFormat="1" applyFont="1" applyFill="1" applyBorder="1"/>
    <xf numFmtId="166" fontId="11" fillId="4" borderId="3" xfId="1" applyNumberFormat="1" applyFont="1" applyFill="1" applyBorder="1"/>
    <xf numFmtId="11" fontId="2" fillId="2" borderId="3" xfId="0" applyNumberFormat="1" applyFont="1" applyFill="1" applyBorder="1"/>
    <xf numFmtId="187" fontId="0" fillId="0" borderId="0" xfId="5" applyNumberFormat="1" applyFont="1"/>
    <xf numFmtId="187" fontId="0" fillId="9" borderId="0" xfId="5" applyNumberFormat="1" applyFont="1" applyFill="1"/>
    <xf numFmtId="187" fontId="0" fillId="0" borderId="0" xfId="0" applyNumberFormat="1"/>
    <xf numFmtId="164" fontId="0" fillId="4" borderId="0" xfId="1" applyFont="1" applyFill="1"/>
    <xf numFmtId="187" fontId="0" fillId="4" borderId="0" xfId="5" applyNumberFormat="1" applyFont="1" applyFill="1"/>
    <xf numFmtId="173" fontId="11" fillId="4" borderId="3" xfId="7" applyNumberFormat="1" applyFont="1" applyFill="1" applyBorder="1" applyAlignment="1">
      <alignment horizontal="left"/>
    </xf>
    <xf numFmtId="171" fontId="27" fillId="9" borderId="3" xfId="7" applyNumberFormat="1" applyFont="1" applyFill="1" applyBorder="1"/>
    <xf numFmtId="177" fontId="8" fillId="0" borderId="0" xfId="5" applyNumberFormat="1" applyFont="1"/>
    <xf numFmtId="165" fontId="8" fillId="0" borderId="0" xfId="0" applyNumberFormat="1" applyFont="1" applyAlignment="1">
      <alignment horizontal="left"/>
    </xf>
    <xf numFmtId="170" fontId="8" fillId="4" borderId="0" xfId="1" applyNumberFormat="1" applyFont="1" applyFill="1"/>
    <xf numFmtId="170" fontId="8" fillId="9" borderId="0" xfId="1" applyNumberFormat="1" applyFont="1" applyFill="1"/>
    <xf numFmtId="186" fontId="11" fillId="2" borderId="3" xfId="1" applyNumberFormat="1" applyFont="1" applyFill="1" applyBorder="1" applyAlignment="1">
      <alignment horizontal="right"/>
    </xf>
    <xf numFmtId="164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7" fontId="48" fillId="0" borderId="0" xfId="0" applyNumberFormat="1" applyFont="1"/>
    <xf numFmtId="2" fontId="48" fillId="0" borderId="0" xfId="0" applyNumberFormat="1" applyFont="1"/>
    <xf numFmtId="164" fontId="49" fillId="2" borderId="3" xfId="7" applyFont="1" applyFill="1" applyBorder="1" applyAlignment="1">
      <alignment wrapText="1"/>
    </xf>
    <xf numFmtId="165" fontId="48" fillId="2" borderId="3" xfId="0" applyNumberFormat="1" applyFont="1" applyFill="1" applyBorder="1" applyAlignment="1">
      <alignment horizontal="right"/>
    </xf>
    <xf numFmtId="165" fontId="48" fillId="0" borderId="0" xfId="0" applyNumberFormat="1" applyFont="1"/>
    <xf numFmtId="164" fontId="48" fillId="0" borderId="0" xfId="7" applyFont="1"/>
    <xf numFmtId="171" fontId="48" fillId="0" borderId="0" xfId="7" applyNumberFormat="1" applyFont="1"/>
    <xf numFmtId="165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5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3" fontId="48" fillId="14" borderId="3" xfId="7" applyNumberFormat="1" applyFont="1" applyFill="1" applyBorder="1" applyAlignment="1">
      <alignment horizontal="right"/>
    </xf>
    <xf numFmtId="164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5" fontId="8" fillId="8" borderId="3" xfId="0" applyNumberFormat="1" applyFont="1" applyFill="1" applyBorder="1" applyAlignment="1">
      <alignment horizontal="right"/>
    </xf>
    <xf numFmtId="165" fontId="8" fillId="0" borderId="0" xfId="0" applyNumberFormat="1" applyFont="1"/>
    <xf numFmtId="167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5" fontId="8" fillId="0" borderId="0" xfId="1" applyNumberFormat="1" applyFont="1"/>
    <xf numFmtId="164" fontId="8" fillId="2" borderId="3" xfId="1" applyFont="1" applyFill="1" applyBorder="1" applyAlignment="1">
      <alignment horizontal="left"/>
    </xf>
    <xf numFmtId="188" fontId="8" fillId="0" borderId="0" xfId="0" applyNumberFormat="1" applyFont="1"/>
    <xf numFmtId="168" fontId="8" fillId="0" borderId="0" xfId="0" applyNumberFormat="1" applyFont="1"/>
    <xf numFmtId="165" fontId="24" fillId="4" borderId="0" xfId="0" applyNumberFormat="1" applyFont="1" applyFill="1" applyBorder="1" applyAlignment="1">
      <alignment wrapText="1"/>
    </xf>
    <xf numFmtId="170" fontId="8" fillId="2" borderId="3" xfId="1" applyNumberFormat="1" applyFont="1" applyFill="1" applyBorder="1" applyAlignment="1">
      <alignment horizontal="left"/>
    </xf>
    <xf numFmtId="164" fontId="11" fillId="2" borderId="3" xfId="1" applyFont="1" applyFill="1" applyBorder="1"/>
    <xf numFmtId="164" fontId="27" fillId="0" borderId="0" xfId="7" applyFont="1"/>
    <xf numFmtId="169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7" fontId="6" fillId="4" borderId="0" xfId="5" applyNumberFormat="1" applyFont="1" applyFill="1" applyBorder="1"/>
    <xf numFmtId="0" fontId="11" fillId="4" borderId="0" xfId="0" applyFont="1" applyFill="1" applyBorder="1"/>
    <xf numFmtId="165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64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64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3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9" fontId="8" fillId="2" borderId="3" xfId="0" applyNumberFormat="1" applyFont="1" applyFill="1" applyBorder="1"/>
    <xf numFmtId="164" fontId="27" fillId="0" borderId="0" xfId="0" applyNumberFormat="1" applyFont="1"/>
    <xf numFmtId="0" fontId="54" fillId="0" borderId="0" xfId="0" applyFont="1"/>
    <xf numFmtId="0" fontId="55" fillId="0" borderId="0" xfId="0" applyFont="1"/>
    <xf numFmtId="172" fontId="27" fillId="0" borderId="0" xfId="7" applyNumberFormat="1" applyFont="1"/>
    <xf numFmtId="165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5" fontId="16" fillId="3" borderId="3" xfId="0" applyNumberFormat="1" applyFont="1" applyFill="1" applyBorder="1" applyAlignment="1">
      <alignment wrapText="1"/>
    </xf>
    <xf numFmtId="184" fontId="8" fillId="2" borderId="3" xfId="0" applyNumberFormat="1" applyFont="1" applyFill="1" applyBorder="1" applyAlignment="1">
      <alignment wrapText="1"/>
    </xf>
    <xf numFmtId="165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2" fontId="16" fillId="2" borderId="3" xfId="1" applyNumberFormat="1" applyFont="1" applyFill="1" applyBorder="1" applyAlignment="1"/>
    <xf numFmtId="165" fontId="16" fillId="2" borderId="3" xfId="0" applyNumberFormat="1" applyFont="1" applyFill="1" applyBorder="1" applyAlignment="1"/>
    <xf numFmtId="167" fontId="8" fillId="2" borderId="3" xfId="0" applyNumberFormat="1" applyFont="1" applyFill="1" applyBorder="1" applyAlignment="1"/>
    <xf numFmtId="170" fontId="8" fillId="2" borderId="3" xfId="1" applyNumberFormat="1" applyFont="1" applyFill="1" applyBorder="1" applyAlignment="1"/>
    <xf numFmtId="165" fontId="16" fillId="2" borderId="3" xfId="4" applyNumberFormat="1" applyFont="1" applyFill="1" applyBorder="1" applyAlignment="1">
      <alignment wrapText="1"/>
    </xf>
    <xf numFmtId="165" fontId="8" fillId="2" borderId="3" xfId="4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/>
    <xf numFmtId="165" fontId="8" fillId="7" borderId="3" xfId="0" applyNumberFormat="1" applyFont="1" applyFill="1" applyBorder="1" applyAlignment="1"/>
    <xf numFmtId="165" fontId="11" fillId="8" borderId="3" xfId="0" applyNumberFormat="1" applyFont="1" applyFill="1" applyBorder="1" applyAlignment="1"/>
    <xf numFmtId="165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3" fontId="6" fillId="18" borderId="3" xfId="1" applyNumberFormat="1" applyFont="1" applyFill="1" applyBorder="1" applyAlignment="1">
      <alignment wrapText="1"/>
    </xf>
    <xf numFmtId="173" fontId="8" fillId="18" borderId="0" xfId="1" applyNumberFormat="1" applyFont="1" applyFill="1" applyBorder="1" applyAlignment="1">
      <alignment wrapText="1"/>
    </xf>
    <xf numFmtId="165" fontId="24" fillId="9" borderId="3" xfId="0" applyNumberFormat="1" applyFont="1" applyFill="1" applyBorder="1" applyAlignment="1"/>
    <xf numFmtId="165" fontId="8" fillId="9" borderId="3" xfId="0" applyNumberFormat="1" applyFont="1" applyFill="1" applyBorder="1" applyAlignment="1"/>
    <xf numFmtId="165" fontId="24" fillId="14" borderId="3" xfId="0" applyNumberFormat="1" applyFont="1" applyFill="1" applyBorder="1" applyAlignment="1"/>
    <xf numFmtId="172" fontId="8" fillId="14" borderId="3" xfId="1" applyNumberFormat="1" applyFont="1" applyFill="1" applyBorder="1" applyAlignment="1"/>
    <xf numFmtId="171" fontId="8" fillId="14" borderId="3" xfId="1" applyNumberFormat="1" applyFont="1" applyFill="1" applyBorder="1" applyAlignment="1"/>
    <xf numFmtId="165" fontId="8" fillId="14" borderId="3" xfId="0" applyNumberFormat="1" applyFont="1" applyFill="1" applyBorder="1" applyAlignment="1"/>
    <xf numFmtId="165" fontId="24" fillId="17" borderId="3" xfId="0" applyNumberFormat="1" applyFont="1" applyFill="1" applyBorder="1" applyAlignment="1"/>
    <xf numFmtId="165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6" fontId="8" fillId="9" borderId="0" xfId="0" applyNumberFormat="1" applyFont="1" applyFill="1"/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6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164" fontId="11" fillId="14" borderId="0" xfId="1" applyFont="1" applyFill="1"/>
    <xf numFmtId="164" fontId="8" fillId="14" borderId="3" xfId="1" applyFont="1" applyFill="1" applyBorder="1"/>
    <xf numFmtId="164" fontId="11" fillId="14" borderId="0" xfId="7" applyFont="1" applyFill="1"/>
    <xf numFmtId="164" fontId="8" fillId="14" borderId="3" xfId="7" applyFont="1" applyFill="1" applyBorder="1"/>
    <xf numFmtId="170" fontId="8" fillId="14" borderId="3" xfId="7" applyNumberFormat="1" applyFont="1" applyFill="1" applyBorder="1"/>
    <xf numFmtId="164" fontId="13" fillId="14" borderId="0" xfId="7" applyFont="1" applyFill="1"/>
    <xf numFmtId="170" fontId="11" fillId="14" borderId="0" xfId="7" applyNumberFormat="1" applyFont="1" applyFill="1"/>
    <xf numFmtId="166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6" fontId="11" fillId="14" borderId="3" xfId="0" applyNumberFormat="1" applyFont="1" applyFill="1" applyBorder="1"/>
    <xf numFmtId="164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7" fontId="11" fillId="14" borderId="3" xfId="5" applyNumberFormat="1" applyFont="1" applyFill="1" applyBorder="1"/>
    <xf numFmtId="172" fontId="11" fillId="14" borderId="3" xfId="0" applyNumberFormat="1" applyFont="1" applyFill="1" applyBorder="1"/>
    <xf numFmtId="171" fontId="11" fillId="14" borderId="3" xfId="0" applyNumberFormat="1" applyFont="1" applyFill="1" applyBorder="1"/>
    <xf numFmtId="177" fontId="13" fillId="14" borderId="3" xfId="5" applyNumberFormat="1" applyFont="1" applyFill="1" applyBorder="1"/>
    <xf numFmtId="172" fontId="13" fillId="14" borderId="3" xfId="0" applyNumberFormat="1" applyFont="1" applyFill="1" applyBorder="1"/>
    <xf numFmtId="171" fontId="13" fillId="14" borderId="3" xfId="0" applyNumberFormat="1" applyFont="1" applyFill="1" applyBorder="1"/>
    <xf numFmtId="164" fontId="13" fillId="14" borderId="3" xfId="0" applyNumberFormat="1" applyFont="1" applyFill="1" applyBorder="1"/>
    <xf numFmtId="0" fontId="13" fillId="14" borderId="3" xfId="0" applyFont="1" applyFill="1" applyBorder="1"/>
    <xf numFmtId="170" fontId="11" fillId="14" borderId="3" xfId="0" applyNumberFormat="1" applyFont="1" applyFill="1" applyBorder="1"/>
    <xf numFmtId="172" fontId="8" fillId="14" borderId="3" xfId="0" applyNumberFormat="1" applyFont="1" applyFill="1" applyBorder="1"/>
    <xf numFmtId="177" fontId="8" fillId="14" borderId="3" xfId="0" applyNumberFormat="1" applyFont="1" applyFill="1" applyBorder="1"/>
    <xf numFmtId="164" fontId="8" fillId="14" borderId="3" xfId="0" applyNumberFormat="1" applyFont="1" applyFill="1" applyBorder="1"/>
    <xf numFmtId="175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1" fontId="0" fillId="4" borderId="0" xfId="1" applyNumberFormat="1" applyFont="1" applyFill="1"/>
    <xf numFmtId="171" fontId="0" fillId="4" borderId="0" xfId="0" applyNumberFormat="1" applyFill="1"/>
    <xf numFmtId="171" fontId="0" fillId="9" borderId="0" xfId="1" applyNumberFormat="1" applyFont="1" applyFill="1"/>
    <xf numFmtId="172" fontId="11" fillId="2" borderId="3" xfId="1" applyNumberFormat="1" applyFont="1" applyFill="1" applyBorder="1"/>
    <xf numFmtId="169" fontId="0" fillId="9" borderId="0" xfId="0" applyNumberFormat="1" applyFill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0" fontId="27" fillId="12" borderId="0" xfId="7" applyNumberFormat="1" applyFont="1" applyFill="1"/>
    <xf numFmtId="183" fontId="27" fillId="12" borderId="0" xfId="7" applyNumberFormat="1" applyFont="1" applyFill="1"/>
    <xf numFmtId="170" fontId="27" fillId="2" borderId="3" xfId="7" applyNumberFormat="1" applyFont="1" applyFill="1" applyBorder="1"/>
    <xf numFmtId="183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3" fontId="2" fillId="7" borderId="0" xfId="0" applyNumberFormat="1" applyFont="1" applyFill="1"/>
    <xf numFmtId="164" fontId="3" fillId="0" borderId="0" xfId="1" applyFont="1"/>
    <xf numFmtId="165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5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2" fontId="10" fillId="0" borderId="0" xfId="1" applyNumberFormat="1" applyFont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8" fontId="27" fillId="0" borderId="0" xfId="0" applyNumberFormat="1" applyFont="1"/>
    <xf numFmtId="175" fontId="0" fillId="0" borderId="0" xfId="0" applyNumberFormat="1"/>
    <xf numFmtId="0" fontId="0" fillId="0" borderId="0" xfId="0" applyNumberFormat="1"/>
    <xf numFmtId="0" fontId="0" fillId="0" borderId="0" xfId="1" applyNumberFormat="1" applyFont="1"/>
    <xf numFmtId="0" fontId="13" fillId="2" borderId="3" xfId="0" applyNumberFormat="1" applyFont="1" applyFill="1" applyBorder="1"/>
    <xf numFmtId="0" fontId="8" fillId="2" borderId="3" xfId="0" applyNumberFormat="1" applyFont="1" applyFill="1" applyBorder="1"/>
    <xf numFmtId="190" fontId="8" fillId="18" borderId="0" xfId="1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8">
    <cellStyle name="Comma 2" xfId="7" xr:uid="{00000000-0005-0000-0000-000001000000}"/>
    <cellStyle name="Komma" xfId="1" builtinId="3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Procent" xfId="5" builtinId="5"/>
    <cellStyle name="Standa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theme" Target="theme/them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68.56788256034902</c:v>
                </c:pt>
                <c:pt idx="1">
                  <c:v>95.520998821905565</c:v>
                </c:pt>
                <c:pt idx="2">
                  <c:v>124.29271440367143</c:v>
                </c:pt>
                <c:pt idx="3">
                  <c:v>156.25570069712302</c:v>
                </c:pt>
                <c:pt idx="4">
                  <c:v>189.24062579529368</c:v>
                </c:pt>
                <c:pt idx="5">
                  <c:v>223.70939122180155</c:v>
                </c:pt>
                <c:pt idx="6">
                  <c:v>261.48635193506931</c:v>
                </c:pt>
                <c:pt idx="7">
                  <c:v>302.45117676888168</c:v>
                </c:pt>
                <c:pt idx="8">
                  <c:v>346.59228355666448</c:v>
                </c:pt>
                <c:pt idx="9">
                  <c:v>393.52141920635813</c:v>
                </c:pt>
                <c:pt idx="10" formatCode="0.00000">
                  <c:v>440.98875406510274</c:v>
                </c:pt>
                <c:pt idx="11">
                  <c:v>495.24681461241096</c:v>
                </c:pt>
                <c:pt idx="12">
                  <c:v>547.67928889605707</c:v>
                </c:pt>
                <c:pt idx="13">
                  <c:v>601.70907801707676</c:v>
                </c:pt>
                <c:pt idx="14">
                  <c:v>657.45341739735761</c:v>
                </c:pt>
                <c:pt idx="15">
                  <c:v>714.72463257378661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F5-4DC9-963B-F92545891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306560"/>
        <c:axId val="231874944"/>
      </c:lineChart>
      <c:catAx>
        <c:axId val="2123065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1874944"/>
        <c:crosses val="autoZero"/>
        <c:auto val="1"/>
        <c:lblAlgn val="ctr"/>
        <c:lblOffset val="100"/>
        <c:tickLblSkip val="5"/>
        <c:noMultiLvlLbl val="0"/>
      </c:catAx>
      <c:valAx>
        <c:axId val="2318749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12306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9.7550540219496504</c:v>
                </c:pt>
                <c:pt idx="1">
                  <c:v>10.287000488282473</c:v>
                </c:pt>
                <c:pt idx="2">
                  <c:v>10.625426205185438</c:v>
                </c:pt>
                <c:pt idx="3">
                  <c:v>10.67035851876105</c:v>
                </c:pt>
                <c:pt idx="4">
                  <c:v>10.37478920693775</c:v>
                </c:pt>
                <c:pt idx="5">
                  <c:v>9.8336245277518373</c:v>
                </c:pt>
                <c:pt idx="6">
                  <c:v>9.1174830682462407</c:v>
                </c:pt>
                <c:pt idx="7">
                  <c:v>8.2151666317653369</c:v>
                </c:pt>
                <c:pt idx="8">
                  <c:v>7.1149049720952782</c:v>
                </c:pt>
                <c:pt idx="9">
                  <c:v>5.7999349445347779</c:v>
                </c:pt>
                <c:pt idx="10">
                  <c:v>4.3066010029891899</c:v>
                </c:pt>
                <c:pt idx="11">
                  <c:v>2.9565965945297061</c:v>
                </c:pt>
                <c:pt idx="12">
                  <c:v>1.6290607605048013</c:v>
                </c:pt>
                <c:pt idx="13">
                  <c:v>0.58740539200782205</c:v>
                </c:pt>
                <c:pt idx="14">
                  <c:v>0.12297006367332002</c:v>
                </c:pt>
                <c:pt idx="15">
                  <c:v>4.5035996273704998E-2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5-4C72-8B7D-F8269C99F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911424"/>
        <c:axId val="231912960"/>
      </c:lineChart>
      <c:catAx>
        <c:axId val="2319114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1912960"/>
        <c:crosses val="autoZero"/>
        <c:auto val="1"/>
        <c:lblAlgn val="ctr"/>
        <c:lblOffset val="100"/>
        <c:tickLblSkip val="5"/>
        <c:noMultiLvlLbl val="0"/>
      </c:catAx>
      <c:valAx>
        <c:axId val="2319129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1911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424.04385542699367</c:v>
                </c:pt>
                <c:pt idx="2">
                  <c:v>457.70465430048262</c:v>
                </c:pt>
                <c:pt idx="3">
                  <c:v>489.58800567823386</c:v>
                </c:pt>
                <c:pt idx="4">
                  <c:v>518.68429733861842</c:v>
                </c:pt>
                <c:pt idx="5">
                  <c:v>543.86627776405783</c:v>
                </c:pt>
                <c:pt idx="6">
                  <c:v>564.56468130350629</c:v>
                </c:pt>
                <c:pt idx="7">
                  <c:v>580.58206994722934</c:v>
                </c:pt>
                <c:pt idx="8">
                  <c:v>591.66234320850231</c:v>
                </c:pt>
                <c:pt idx="9">
                  <c:v>597.49552758483776</c:v>
                </c:pt>
                <c:pt idx="10" formatCode="0.00000">
                  <c:v>597.70088220385878</c:v>
                </c:pt>
                <c:pt idx="11">
                  <c:v>592.08449561308282</c:v>
                </c:pt>
                <c:pt idx="12">
                  <c:v>581.95591836292215</c:v>
                </c:pt>
                <c:pt idx="13">
                  <c:v>567.87049931429465</c:v>
                </c:pt>
                <c:pt idx="14">
                  <c:v>551.53292175868296</c:v>
                </c:pt>
                <c:pt idx="15">
                  <c:v>535.79461084720447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6-443C-83D3-70691BB40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084224"/>
        <c:axId val="232085760"/>
      </c:lineChart>
      <c:catAx>
        <c:axId val="2320842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085760"/>
        <c:crosses val="autoZero"/>
        <c:auto val="1"/>
        <c:lblAlgn val="ctr"/>
        <c:lblOffset val="100"/>
        <c:tickLblSkip val="5"/>
        <c:noMultiLvlLbl val="0"/>
      </c:catAx>
      <c:valAx>
        <c:axId val="2320857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2084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0.12102687062557695</c:v>
                </c:pt>
                <c:pt idx="2">
                  <c:v>0.13545212474809354</c:v>
                </c:pt>
                <c:pt idx="3">
                  <c:v>0.15252814798723874</c:v>
                </c:pt>
                <c:pt idx="4">
                  <c:v>0.17211727646660721</c:v>
                </c:pt>
                <c:pt idx="5">
                  <c:v>0.1939758459883803</c:v>
                </c:pt>
                <c:pt idx="6">
                  <c:v>0.2177967147901462</c:v>
                </c:pt>
                <c:pt idx="7">
                  <c:v>0.24323814372516392</c:v>
                </c:pt>
                <c:pt idx="8">
                  <c:v>0.26993850235404154</c:v>
                </c:pt>
                <c:pt idx="9">
                  <c:v>0.29752161447740988</c:v>
                </c:pt>
                <c:pt idx="10" formatCode="0.00000">
                  <c:v>0.32550829667589964</c:v>
                </c:pt>
                <c:pt idx="11">
                  <c:v>0.3534538980912485</c:v>
                </c:pt>
                <c:pt idx="12">
                  <c:v>0.38095615908514879</c:v>
                </c:pt>
                <c:pt idx="13">
                  <c:v>0.40766413460192069</c:v>
                </c:pt>
                <c:pt idx="14">
                  <c:v>0.43331381391144819</c:v>
                </c:pt>
                <c:pt idx="15">
                  <c:v>0.45775607447435024</c:v>
                </c:pt>
                <c:pt idx="16">
                  <c:v>0.48094229076614259</c:v>
                </c:pt>
                <c:pt idx="17">
                  <c:v>0.50288941917895236</c:v>
                </c:pt>
                <c:pt idx="18">
                  <c:v>0.52365240202237884</c:v>
                </c:pt>
                <c:pt idx="19">
                  <c:v>0.54330612911011666</c:v>
                </c:pt>
                <c:pt idx="20">
                  <c:v>0.56193386537995971</c:v>
                </c:pt>
                <c:pt idx="21">
                  <c:v>0.57962003003160456</c:v>
                </c:pt>
                <c:pt idx="22">
                  <c:v>0.59644588139721133</c:v>
                </c:pt>
                <c:pt idx="23">
                  <c:v>0.61248712043765141</c:v>
                </c:pt>
                <c:pt idx="24">
                  <c:v>0.627812740857837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8F-481E-A535-7483B453E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113664"/>
        <c:axId val="232115200"/>
      </c:lineChart>
      <c:catAx>
        <c:axId val="23211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115200"/>
        <c:crosses val="autoZero"/>
        <c:auto val="1"/>
        <c:lblAlgn val="ctr"/>
        <c:lblOffset val="100"/>
        <c:tickLblSkip val="5"/>
        <c:noMultiLvlLbl val="0"/>
      </c:catAx>
      <c:valAx>
        <c:axId val="2321152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232113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6.7738241994469881</c:v>
                </c:pt>
                <c:pt idx="1">
                  <c:v>8.7767194995083813</c:v>
                </c:pt>
                <c:pt idx="2">
                  <c:v>11.119914528948787</c:v>
                </c:pt>
                <c:pt idx="3">
                  <c:v>13.717701000420394</c:v>
                </c:pt>
                <c:pt idx="4">
                  <c:v>16.620675573390209</c:v>
                </c:pt>
                <c:pt idx="5">
                  <c:v>19.95946912092861</c:v>
                </c:pt>
                <c:pt idx="6">
                  <c:v>23.695873594225016</c:v>
                </c:pt>
                <c:pt idx="7">
                  <c:v>27.75280757685044</c:v>
                </c:pt>
                <c:pt idx="8">
                  <c:v>32.122877557544456</c:v>
                </c:pt>
                <c:pt idx="9">
                  <c:v>36.79723809369986</c:v>
                </c:pt>
                <c:pt idx="10">
                  <c:v>41.972514996633642</c:v>
                </c:pt>
                <c:pt idx="11">
                  <c:v>47.521481944654226</c:v>
                </c:pt>
                <c:pt idx="12">
                  <c:v>53.787673586476913</c:v>
                </c:pt>
                <c:pt idx="13">
                  <c:v>60.26595646391123</c:v>
                </c:pt>
                <c:pt idx="14">
                  <c:v>66.994953355483858</c:v>
                </c:pt>
                <c:pt idx="15">
                  <c:v>74.004460666073442</c:v>
                </c:pt>
                <c:pt idx="16">
                  <c:v>81.283547396828297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A1-43D4-B7D3-B54F1EAA1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551488"/>
        <c:axId val="227553280"/>
      </c:lineChart>
      <c:catAx>
        <c:axId val="2275514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27553280"/>
        <c:crosses val="autoZero"/>
        <c:auto val="1"/>
        <c:lblAlgn val="ctr"/>
        <c:lblOffset val="100"/>
        <c:tickLblSkip val="5"/>
        <c:noMultiLvlLbl val="0"/>
      </c:catAx>
      <c:valAx>
        <c:axId val="2275532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27551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8.7272389229831049E-2</c:v>
                </c:pt>
                <c:pt idx="1">
                  <c:v>0.24561446295493283</c:v>
                </c:pt>
                <c:pt idx="2">
                  <c:v>0.48795730285260674</c:v>
                </c:pt>
                <c:pt idx="3">
                  <c:v>0.89810924234541289</c:v>
                </c:pt>
                <c:pt idx="4">
                  <c:v>1.5247688654962133</c:v>
                </c:pt>
                <c:pt idx="5">
                  <c:v>2.390483270351865</c:v>
                </c:pt>
                <c:pt idx="6">
                  <c:v>3.5223667839111386</c:v>
                </c:pt>
                <c:pt idx="7">
                  <c:v>4.9627607975933756</c:v>
                </c:pt>
                <c:pt idx="8">
                  <c:v>6.7275960084514281</c:v>
                </c:pt>
                <c:pt idx="9">
                  <c:v>8.8170608909828161</c:v>
                </c:pt>
                <c:pt idx="10">
                  <c:v>11.19384887309792</c:v>
                </c:pt>
                <c:pt idx="11">
                  <c:v>13.763878534025707</c:v>
                </c:pt>
                <c:pt idx="12">
                  <c:v>16.439934016155121</c:v>
                </c:pt>
                <c:pt idx="13">
                  <c:v>19.140387057939961</c:v>
                </c:pt>
                <c:pt idx="14">
                  <c:v>21.81796655413234</c:v>
                </c:pt>
                <c:pt idx="15">
                  <c:v>24.459170674523307</c:v>
                </c:pt>
                <c:pt idx="16">
                  <c:v>27.095855329365236</c:v>
                </c:pt>
                <c:pt idx="17">
                  <c:v>29.773361081484836</c:v>
                </c:pt>
                <c:pt idx="18">
                  <c:v>32.528475142562911</c:v>
                </c:pt>
                <c:pt idx="19">
                  <c:v>35.387801741881731</c:v>
                </c:pt>
                <c:pt idx="20">
                  <c:v>38.500495133253935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3-498A-A0BF-BB71A9C8D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577856"/>
        <c:axId val="227579392"/>
      </c:lineChart>
      <c:catAx>
        <c:axId val="227577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27579392"/>
        <c:crosses val="autoZero"/>
        <c:auto val="1"/>
        <c:lblAlgn val="ctr"/>
        <c:lblOffset val="100"/>
        <c:tickLblSkip val="5"/>
        <c:noMultiLvlLbl val="0"/>
      </c:catAx>
      <c:valAx>
        <c:axId val="227579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27577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3.0220023894746897E-3</c:v>
                </c:pt>
                <c:pt idx="1">
                  <c:v>4.3450175936385589E-3</c:v>
                </c:pt>
                <c:pt idx="2">
                  <c:v>6.0898622387756604E-3</c:v>
                </c:pt>
                <c:pt idx="3">
                  <c:v>8.16849896869715E-3</c:v>
                </c:pt>
                <c:pt idx="4">
                  <c:v>1.0484419589360462E-2</c:v>
                </c:pt>
                <c:pt idx="5">
                  <c:v>1.2949304833929823E-2</c:v>
                </c:pt>
                <c:pt idx="6">
                  <c:v>1.5486637947589844E-2</c:v>
                </c:pt>
                <c:pt idx="7">
                  <c:v>1.8014754057442881E-2</c:v>
                </c:pt>
                <c:pt idx="8">
                  <c:v>2.0454793392267068E-2</c:v>
                </c:pt>
                <c:pt idx="9">
                  <c:v>2.2716763031906201E-2</c:v>
                </c:pt>
                <c:pt idx="10">
                  <c:v>2.4677712426453686E-2</c:v>
                </c:pt>
                <c:pt idx="11">
                  <c:v>2.6204255776073802E-2</c:v>
                </c:pt>
                <c:pt idx="12">
                  <c:v>2.740803487183149E-2</c:v>
                </c:pt>
                <c:pt idx="13">
                  <c:v>2.8304655931798879E-2</c:v>
                </c:pt>
                <c:pt idx="14">
                  <c:v>2.8952051634623829E-2</c:v>
                </c:pt>
                <c:pt idx="15">
                  <c:v>2.9443210742479971E-2</c:v>
                </c:pt>
                <c:pt idx="16">
                  <c:v>2.9861626576297824E-2</c:v>
                </c:pt>
                <c:pt idx="17">
                  <c:v>3.0262377134822417E-2</c:v>
                </c:pt>
                <c:pt idx="18">
                  <c:v>3.0676940752343354E-2</c:v>
                </c:pt>
                <c:pt idx="19">
                  <c:v>3.11231604275591E-2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8-4836-BB33-F6BC946AB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494016"/>
        <c:axId val="231495552"/>
      </c:lineChart>
      <c:catAx>
        <c:axId val="2314940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1495552"/>
        <c:crosses val="autoZero"/>
        <c:auto val="1"/>
        <c:lblAlgn val="ctr"/>
        <c:lblOffset val="100"/>
        <c:tickLblSkip val="5"/>
        <c:noMultiLvlLbl val="0"/>
      </c:catAx>
      <c:valAx>
        <c:axId val="2314955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31494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4.7021276717824495E-2</c:v>
                </c:pt>
                <c:pt idx="2">
                  <c:v>4.7395662279597031E-2</c:v>
                </c:pt>
                <c:pt idx="3">
                  <c:v>4.2069287208548876E-2</c:v>
                </c:pt>
                <c:pt idx="4">
                  <c:v>3.8061080487173882E-2</c:v>
                </c:pt>
                <c:pt idx="5">
                  <c:v>3.4729509668879596E-2</c:v>
                </c:pt>
                <c:pt idx="6">
                  <c:v>3.2572705178781566E-2</c:v>
                </c:pt>
                <c:pt idx="7">
                  <c:v>3.1284938419318439E-2</c:v>
                </c:pt>
                <c:pt idx="8">
                  <c:v>3.031251146628048E-2</c:v>
                </c:pt>
                <c:pt idx="9">
                  <c:v>2.9576665713211246E-2</c:v>
                </c:pt>
                <c:pt idx="10">
                  <c:v>2.7268021667722249E-2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EF-4743-BB9E-305B2CF0B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141568"/>
        <c:axId val="232143104"/>
      </c:lineChart>
      <c:catAx>
        <c:axId val="232141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143104"/>
        <c:crosses val="autoZero"/>
        <c:auto val="1"/>
        <c:lblAlgn val="ctr"/>
        <c:lblOffset val="100"/>
        <c:tickLblSkip val="5"/>
        <c:noMultiLvlLbl val="0"/>
      </c:catAx>
      <c:valAx>
        <c:axId val="2321431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32141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4832510900888958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38.936855960341653</c:v>
                </c:pt>
                <c:pt idx="2">
                  <c:v>46.911105580968616</c:v>
                </c:pt>
                <c:pt idx="3">
                  <c:v>54.845189941293256</c:v>
                </c:pt>
                <c:pt idx="4">
                  <c:v>62.928259434612293</c:v>
                </c:pt>
                <c:pt idx="5">
                  <c:v>71.292567974438768</c:v>
                </c:pt>
                <c:pt idx="6">
                  <c:v>79.811401048511001</c:v>
                </c:pt>
                <c:pt idx="7">
                  <c:v>88.513317014324087</c:v>
                </c:pt>
                <c:pt idx="8">
                  <c:v>97.403005795965313</c:v>
                </c:pt>
                <c:pt idx="9">
                  <c:v>106.63140013170232</c:v>
                </c:pt>
                <c:pt idx="10">
                  <c:v>116.43599536239746</c:v>
                </c:pt>
                <c:pt idx="11" formatCode="0.00">
                  <c:v>124.11674337011512</c:v>
                </c:pt>
                <c:pt idx="12">
                  <c:v>135.521268177113</c:v>
                </c:pt>
                <c:pt idx="13">
                  <c:v>146.42678199974372</c:v>
                </c:pt>
                <c:pt idx="14">
                  <c:v>157.31191642047347</c:v>
                </c:pt>
                <c:pt idx="15">
                  <c:v>168.21382729228384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CF-4D34-96FB-308D2DAAE943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25.548276540189036</c:v>
                </c:pt>
                <c:pt idx="2">
                  <c:v>31.805206318235197</c:v>
                </c:pt>
                <c:pt idx="3">
                  <c:v>38.275911554749854</c:v>
                </c:pt>
                <c:pt idx="4">
                  <c:v>45.085444552329889</c:v>
                </c:pt>
                <c:pt idx="5">
                  <c:v>52.289561996937884</c:v>
                </c:pt>
                <c:pt idx="6">
                  <c:v>59.832344231996366</c:v>
                </c:pt>
                <c:pt idx="7">
                  <c:v>67.671210678353489</c:v>
                </c:pt>
                <c:pt idx="8">
                  <c:v>75.799670914272326</c:v>
                </c:pt>
                <c:pt idx="9">
                  <c:v>83.739928281819743</c:v>
                </c:pt>
                <c:pt idx="10">
                  <c:v>91.991274572460114</c:v>
                </c:pt>
                <c:pt idx="11">
                  <c:v>99.809619368081584</c:v>
                </c:pt>
                <c:pt idx="12">
                  <c:v>109.83599722575032</c:v>
                </c:pt>
                <c:pt idx="13">
                  <c:v>119.62041873435101</c:v>
                </c:pt>
                <c:pt idx="14">
                  <c:v>129.34755740794577</c:v>
                </c:pt>
                <c:pt idx="15">
                  <c:v>139.09531864781266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CF-4D34-96FB-308D2DAAE943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6.6171851165421822</c:v>
                </c:pt>
                <c:pt idx="2">
                  <c:v>9.1023145702794732</c:v>
                </c:pt>
                <c:pt idx="3">
                  <c:v>11.954119883396723</c:v>
                </c:pt>
                <c:pt idx="4">
                  <c:v>15.179273724700831</c:v>
                </c:pt>
                <c:pt idx="5">
                  <c:v>18.757464293988409</c:v>
                </c:pt>
                <c:pt idx="6">
                  <c:v>22.767723968509763</c:v>
                </c:pt>
                <c:pt idx="7">
                  <c:v>27.138354946443098</c:v>
                </c:pt>
                <c:pt idx="8">
                  <c:v>31.860233286866844</c:v>
                </c:pt>
                <c:pt idx="9">
                  <c:v>36.604923590765004</c:v>
                </c:pt>
                <c:pt idx="10">
                  <c:v>41.414700735493454</c:v>
                </c:pt>
                <c:pt idx="11">
                  <c:v>47.379678277652204</c:v>
                </c:pt>
                <c:pt idx="12">
                  <c:v>53.044651312085975</c:v>
                </c:pt>
                <c:pt idx="13">
                  <c:v>59.038505485590136</c:v>
                </c:pt>
                <c:pt idx="14">
                  <c:v>65.272317091540046</c:v>
                </c:pt>
                <c:pt idx="15">
                  <c:v>71.701376674467966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CF-4D34-96FB-308D2DAAE943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1.7966662788103667</c:v>
                </c:pt>
                <c:pt idx="2">
                  <c:v>2.7019048207041676</c:v>
                </c:pt>
                <c:pt idx="3">
                  <c:v>3.8539366538367608</c:v>
                </c:pt>
                <c:pt idx="4">
                  <c:v>5.3477209492422046</c:v>
                </c:pt>
                <c:pt idx="5">
                  <c:v>7.1401931878542415</c:v>
                </c:pt>
                <c:pt idx="6">
                  <c:v>9.1701645128131535</c:v>
                </c:pt>
                <c:pt idx="7">
                  <c:v>11.505515587156749</c:v>
                </c:pt>
                <c:pt idx="8">
                  <c:v>14.145476710063667</c:v>
                </c:pt>
                <c:pt idx="9">
                  <c:v>17.279822102370659</c:v>
                </c:pt>
                <c:pt idx="10">
                  <c:v>20.74857353786431</c:v>
                </c:pt>
                <c:pt idx="11">
                  <c:v>24.429295704953152</c:v>
                </c:pt>
                <c:pt idx="12">
                  <c:v>28.320639439763603</c:v>
                </c:pt>
                <c:pt idx="13">
                  <c:v>32.474352110018962</c:v>
                </c:pt>
                <c:pt idx="14">
                  <c:v>36.877360393078881</c:v>
                </c:pt>
                <c:pt idx="15">
                  <c:v>41.553608847536346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CF-4D34-96FB-308D2DAAE943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2.6686376539445424</c:v>
                </c:pt>
                <c:pt idx="2">
                  <c:v>3.9555689731948984</c:v>
                </c:pt>
                <c:pt idx="3">
                  <c:v>5.5525888741576592</c:v>
                </c:pt>
                <c:pt idx="4">
                  <c:v>7.5327166035648192</c:v>
                </c:pt>
                <c:pt idx="5">
                  <c:v>9.8807445461641965</c:v>
                </c:pt>
                <c:pt idx="6">
                  <c:v>12.586638281574757</c:v>
                </c:pt>
                <c:pt idx="7">
                  <c:v>15.679467455232619</c:v>
                </c:pt>
                <c:pt idx="8">
                  <c:v>19.157072306766189</c:v>
                </c:pt>
                <c:pt idx="9">
                  <c:v>23.015108872707163</c:v>
                </c:pt>
                <c:pt idx="10">
                  <c:v>27.242199116994744</c:v>
                </c:pt>
                <c:pt idx="11">
                  <c:v>31.792759354175548</c:v>
                </c:pt>
                <c:pt idx="12">
                  <c:v>36.844785470633298</c:v>
                </c:pt>
                <c:pt idx="13">
                  <c:v>42.185820444857377</c:v>
                </c:pt>
                <c:pt idx="14">
                  <c:v>47.819140690372748</c:v>
                </c:pt>
                <c:pt idx="15">
                  <c:v>53.818790553196123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CF-4D34-96FB-308D2DAAE943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8.7767194995083813</c:v>
                </c:pt>
                <c:pt idx="2">
                  <c:v>11.119914528948787</c:v>
                </c:pt>
                <c:pt idx="3">
                  <c:v>13.717701000420394</c:v>
                </c:pt>
                <c:pt idx="4">
                  <c:v>16.620675573390209</c:v>
                </c:pt>
                <c:pt idx="5">
                  <c:v>19.95946912092861</c:v>
                </c:pt>
                <c:pt idx="6">
                  <c:v>23.695873594225016</c:v>
                </c:pt>
                <c:pt idx="7">
                  <c:v>27.75280757685044</c:v>
                </c:pt>
                <c:pt idx="8">
                  <c:v>32.122877557544456</c:v>
                </c:pt>
                <c:pt idx="9">
                  <c:v>36.79723809369986</c:v>
                </c:pt>
                <c:pt idx="10">
                  <c:v>41.972514996633642</c:v>
                </c:pt>
                <c:pt idx="11">
                  <c:v>47.521481944654226</c:v>
                </c:pt>
                <c:pt idx="12">
                  <c:v>53.787673586476913</c:v>
                </c:pt>
                <c:pt idx="13">
                  <c:v>60.26595646391123</c:v>
                </c:pt>
                <c:pt idx="14">
                  <c:v>66.994953355483858</c:v>
                </c:pt>
                <c:pt idx="15">
                  <c:v>74.004460666073442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CF-4D34-96FB-308D2DAAE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03008"/>
        <c:axId val="232204928"/>
      </c:lineChart>
      <c:catAx>
        <c:axId val="2322030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204928"/>
        <c:crosses val="autoZero"/>
        <c:auto val="1"/>
        <c:lblAlgn val="ctr"/>
        <c:lblOffset val="100"/>
        <c:tickLblSkip val="5"/>
        <c:noMultiLvlLbl val="0"/>
      </c:catAx>
      <c:valAx>
        <c:axId val="232204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22030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38.936855960341653</c:v>
                </c:pt>
                <c:pt idx="2">
                  <c:v>46.911105580968616</c:v>
                </c:pt>
                <c:pt idx="3">
                  <c:v>54.845189941293256</c:v>
                </c:pt>
                <c:pt idx="4">
                  <c:v>62.928259434612293</c:v>
                </c:pt>
                <c:pt idx="5">
                  <c:v>71.292567974438768</c:v>
                </c:pt>
                <c:pt idx="6">
                  <c:v>79.811401048511001</c:v>
                </c:pt>
                <c:pt idx="7">
                  <c:v>88.513317014324087</c:v>
                </c:pt>
                <c:pt idx="8">
                  <c:v>97.403005795965313</c:v>
                </c:pt>
                <c:pt idx="9">
                  <c:v>106.63140013170232</c:v>
                </c:pt>
                <c:pt idx="10">
                  <c:v>116.43599536239746</c:v>
                </c:pt>
                <c:pt idx="11" formatCode="0.00">
                  <c:v>124.11674337011512</c:v>
                </c:pt>
                <c:pt idx="12">
                  <c:v>135.521268177113</c:v>
                </c:pt>
                <c:pt idx="13">
                  <c:v>146.42678199974372</c:v>
                </c:pt>
                <c:pt idx="14">
                  <c:v>157.31191642047347</c:v>
                </c:pt>
                <c:pt idx="15">
                  <c:v>168.21382729228384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F-4943-9A4E-E8F13B83871E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25.548276540189036</c:v>
                </c:pt>
                <c:pt idx="2">
                  <c:v>31.805206318235197</c:v>
                </c:pt>
                <c:pt idx="3">
                  <c:v>38.275911554749854</c:v>
                </c:pt>
                <c:pt idx="4">
                  <c:v>45.085444552329889</c:v>
                </c:pt>
                <c:pt idx="5">
                  <c:v>52.289561996937884</c:v>
                </c:pt>
                <c:pt idx="6">
                  <c:v>59.832344231996366</c:v>
                </c:pt>
                <c:pt idx="7">
                  <c:v>67.671210678353489</c:v>
                </c:pt>
                <c:pt idx="8">
                  <c:v>75.799670914272326</c:v>
                </c:pt>
                <c:pt idx="9">
                  <c:v>83.739928281819743</c:v>
                </c:pt>
                <c:pt idx="10">
                  <c:v>91.991274572460114</c:v>
                </c:pt>
                <c:pt idx="11">
                  <c:v>99.809619368081584</c:v>
                </c:pt>
                <c:pt idx="12">
                  <c:v>109.83599722575032</c:v>
                </c:pt>
                <c:pt idx="13">
                  <c:v>119.62041873435101</c:v>
                </c:pt>
                <c:pt idx="14">
                  <c:v>129.34755740794577</c:v>
                </c:pt>
                <c:pt idx="15">
                  <c:v>139.09531864781266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F-4943-9A4E-E8F13B83871E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6.6171851165421822</c:v>
                </c:pt>
                <c:pt idx="2">
                  <c:v>9.1023145702794732</c:v>
                </c:pt>
                <c:pt idx="3">
                  <c:v>11.954119883396723</c:v>
                </c:pt>
                <c:pt idx="4">
                  <c:v>15.179273724700831</c:v>
                </c:pt>
                <c:pt idx="5">
                  <c:v>18.757464293988409</c:v>
                </c:pt>
                <c:pt idx="6">
                  <c:v>22.767723968509763</c:v>
                </c:pt>
                <c:pt idx="7">
                  <c:v>27.138354946443098</c:v>
                </c:pt>
                <c:pt idx="8">
                  <c:v>31.860233286866844</c:v>
                </c:pt>
                <c:pt idx="9">
                  <c:v>36.604923590765004</c:v>
                </c:pt>
                <c:pt idx="10">
                  <c:v>41.414700735493454</c:v>
                </c:pt>
                <c:pt idx="11">
                  <c:v>47.379678277652204</c:v>
                </c:pt>
                <c:pt idx="12">
                  <c:v>53.044651312085975</c:v>
                </c:pt>
                <c:pt idx="13">
                  <c:v>59.038505485590136</c:v>
                </c:pt>
                <c:pt idx="14">
                  <c:v>65.272317091540046</c:v>
                </c:pt>
                <c:pt idx="15">
                  <c:v>71.701376674467966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0F-4943-9A4E-E8F13B83871E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1.7966662788103667</c:v>
                </c:pt>
                <c:pt idx="2">
                  <c:v>2.7019048207041676</c:v>
                </c:pt>
                <c:pt idx="3">
                  <c:v>3.8539366538367608</c:v>
                </c:pt>
                <c:pt idx="4">
                  <c:v>5.3477209492422046</c:v>
                </c:pt>
                <c:pt idx="5">
                  <c:v>7.1401931878542415</c:v>
                </c:pt>
                <c:pt idx="6">
                  <c:v>9.1701645128131535</c:v>
                </c:pt>
                <c:pt idx="7">
                  <c:v>11.505515587156749</c:v>
                </c:pt>
                <c:pt idx="8">
                  <c:v>14.145476710063667</c:v>
                </c:pt>
                <c:pt idx="9">
                  <c:v>17.279822102370659</c:v>
                </c:pt>
                <c:pt idx="10">
                  <c:v>20.74857353786431</c:v>
                </c:pt>
                <c:pt idx="11">
                  <c:v>24.429295704953152</c:v>
                </c:pt>
                <c:pt idx="12">
                  <c:v>28.320639439763603</c:v>
                </c:pt>
                <c:pt idx="13">
                  <c:v>32.474352110018962</c:v>
                </c:pt>
                <c:pt idx="14">
                  <c:v>36.877360393078881</c:v>
                </c:pt>
                <c:pt idx="15">
                  <c:v>41.553608847536346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0F-4943-9A4E-E8F13B83871E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2.6686376539445424</c:v>
                </c:pt>
                <c:pt idx="2">
                  <c:v>3.9555689731948984</c:v>
                </c:pt>
                <c:pt idx="3">
                  <c:v>5.5525888741576592</c:v>
                </c:pt>
                <c:pt idx="4">
                  <c:v>7.5327166035648192</c:v>
                </c:pt>
                <c:pt idx="5">
                  <c:v>9.8807445461641965</c:v>
                </c:pt>
                <c:pt idx="6">
                  <c:v>12.586638281574757</c:v>
                </c:pt>
                <c:pt idx="7">
                  <c:v>15.679467455232619</c:v>
                </c:pt>
                <c:pt idx="8">
                  <c:v>19.157072306766189</c:v>
                </c:pt>
                <c:pt idx="9">
                  <c:v>23.015108872707163</c:v>
                </c:pt>
                <c:pt idx="10">
                  <c:v>27.242199116994744</c:v>
                </c:pt>
                <c:pt idx="11">
                  <c:v>31.792759354175548</c:v>
                </c:pt>
                <c:pt idx="12">
                  <c:v>36.844785470633298</c:v>
                </c:pt>
                <c:pt idx="13">
                  <c:v>42.185820444857377</c:v>
                </c:pt>
                <c:pt idx="14">
                  <c:v>47.819140690372748</c:v>
                </c:pt>
                <c:pt idx="15">
                  <c:v>53.818790553196123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0F-4943-9A4E-E8F13B83871E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8.7767194995083813</c:v>
                </c:pt>
                <c:pt idx="2">
                  <c:v>11.119914528948787</c:v>
                </c:pt>
                <c:pt idx="3">
                  <c:v>13.717701000420394</c:v>
                </c:pt>
                <c:pt idx="4">
                  <c:v>16.620675573390209</c:v>
                </c:pt>
                <c:pt idx="5">
                  <c:v>19.95946912092861</c:v>
                </c:pt>
                <c:pt idx="6">
                  <c:v>23.695873594225016</c:v>
                </c:pt>
                <c:pt idx="7">
                  <c:v>27.75280757685044</c:v>
                </c:pt>
                <c:pt idx="8">
                  <c:v>32.122877557544456</c:v>
                </c:pt>
                <c:pt idx="9">
                  <c:v>36.79723809369986</c:v>
                </c:pt>
                <c:pt idx="10">
                  <c:v>41.972514996633642</c:v>
                </c:pt>
                <c:pt idx="11">
                  <c:v>47.521481944654226</c:v>
                </c:pt>
                <c:pt idx="12">
                  <c:v>53.787673586476913</c:v>
                </c:pt>
                <c:pt idx="13">
                  <c:v>60.26595646391123</c:v>
                </c:pt>
                <c:pt idx="14">
                  <c:v>66.994953355483858</c:v>
                </c:pt>
                <c:pt idx="15">
                  <c:v>74.004460666073442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0F-4943-9A4E-E8F13B83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69696"/>
        <c:axId val="232280064"/>
      </c:lineChart>
      <c:catAx>
        <c:axId val="2322696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280064"/>
        <c:crosses val="autoZero"/>
        <c:auto val="1"/>
        <c:lblAlgn val="ctr"/>
        <c:lblOffset val="100"/>
        <c:tickLblSkip val="5"/>
        <c:noMultiLvlLbl val="0"/>
      </c:catAx>
      <c:valAx>
        <c:axId val="23228006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226969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0.18286957408675886</c:v>
                </c:pt>
                <c:pt idx="2">
                  <c:v>0.22592986295606587</c:v>
                </c:pt>
                <c:pt idx="3">
                  <c:v>0.27362410718874419</c:v>
                </c:pt>
                <c:pt idx="4">
                  <c:v>0.32549947387404732</c:v>
                </c:pt>
                <c:pt idx="5">
                  <c:v>0.38090820600784281</c:v>
                </c:pt>
                <c:pt idx="6">
                  <c:v>0.43910948431957975</c:v>
                </c:pt>
                <c:pt idx="7">
                  <c:v>0.49934017518604645</c:v>
                </c:pt>
                <c:pt idx="8">
                  <c:v>0.56085343228063178</c:v>
                </c:pt>
                <c:pt idx="9">
                  <c:v>0.62293513171390713</c:v>
                </c:pt>
                <c:pt idx="10" formatCode="0.00000">
                  <c:v>0.679163729902305</c:v>
                </c:pt>
                <c:pt idx="11">
                  <c:v>0.73444640184225207</c:v>
                </c:pt>
                <c:pt idx="12">
                  <c:v>0.78820855539663615</c:v>
                </c:pt>
                <c:pt idx="13">
                  <c:v>0.83999608724998942</c:v>
                </c:pt>
                <c:pt idx="14">
                  <c:v>0.88951251041455093</c:v>
                </c:pt>
                <c:pt idx="15">
                  <c:v>0.93664197267921612</c:v>
                </c:pt>
                <c:pt idx="16">
                  <c:v>0.98141249716872747</c:v>
                </c:pt>
                <c:pt idx="17">
                  <c:v>1.0239363915060893</c:v>
                </c:pt>
                <c:pt idx="18">
                  <c:v>1.0643672365842347</c:v>
                </c:pt>
                <c:pt idx="19">
                  <c:v>1.102873892989489</c:v>
                </c:pt>
                <c:pt idx="20">
                  <c:v>1.1396252664671094</c:v>
                </c:pt>
                <c:pt idx="21">
                  <c:v>1.1747818235446466</c:v>
                </c:pt>
                <c:pt idx="22">
                  <c:v>1.208491297210132</c:v>
                </c:pt>
                <c:pt idx="23">
                  <c:v>1.2408869505498734</c:v>
                </c:pt>
                <c:pt idx="24">
                  <c:v>1.272087360375723</c:v>
                </c:pt>
                <c:pt idx="25">
                  <c:v>1.3021970638602913</c:v>
                </c:pt>
                <c:pt idx="26">
                  <c:v>1.3313076559907167</c:v>
                </c:pt>
                <c:pt idx="27">
                  <c:v>1.3594990830894922</c:v>
                </c:pt>
                <c:pt idx="28">
                  <c:v>1.3868409788004334</c:v>
                </c:pt>
                <c:pt idx="29">
                  <c:v>1.4133939536585587</c:v>
                </c:pt>
                <c:pt idx="30">
                  <c:v>1.4392107904316533</c:v>
                </c:pt>
                <c:pt idx="31">
                  <c:v>1.4643375231134406</c:v>
                </c:pt>
                <c:pt idx="32">
                  <c:v>1.4888143931546809</c:v>
                </c:pt>
                <c:pt idx="33">
                  <c:v>1.5126766857676952</c:v>
                </c:pt>
                <c:pt idx="34">
                  <c:v>1.5359554542480658</c:v>
                </c:pt>
                <c:pt idx="35">
                  <c:v>1.5586781427463416</c:v>
                </c:pt>
                <c:pt idx="36">
                  <c:v>1.5808691187905017</c:v>
                </c:pt>
                <c:pt idx="37">
                  <c:v>1.6025501267580942</c:v>
                </c:pt>
                <c:pt idx="38">
                  <c:v>1.6237406728470822</c:v>
                </c:pt>
                <c:pt idx="39">
                  <c:v>1.6444583511657198</c:v>
                </c:pt>
                <c:pt idx="40">
                  <c:v>1.664719119522678</c:v>
                </c:pt>
                <c:pt idx="41">
                  <c:v>1.6845375324514511</c:v>
                </c:pt>
                <c:pt idx="42">
                  <c:v>1.7039269380065234</c:v>
                </c:pt>
                <c:pt idx="43">
                  <c:v>1.7228996439540696</c:v>
                </c:pt>
                <c:pt idx="44">
                  <c:v>1.7414670581604801</c:v>
                </c:pt>
                <c:pt idx="45">
                  <c:v>1.7596398072604487</c:v>
                </c:pt>
                <c:pt idx="46">
                  <c:v>1.7774278370590668</c:v>
                </c:pt>
                <c:pt idx="47">
                  <c:v>1.7948404975822436</c:v>
                </c:pt>
                <c:pt idx="48">
                  <c:v>1.8118866152281172</c:v>
                </c:pt>
                <c:pt idx="49">
                  <c:v>1.8285745540798117</c:v>
                </c:pt>
                <c:pt idx="50">
                  <c:v>1.8451644665735949</c:v>
                </c:pt>
                <c:pt idx="51">
                  <c:v>1.8617956466816974</c:v>
                </c:pt>
                <c:pt idx="52">
                  <c:v>1.8782885390144657</c:v>
                </c:pt>
                <c:pt idx="53">
                  <c:v>1.8945339777229551</c:v>
                </c:pt>
                <c:pt idx="54">
                  <c:v>1.9104685608463861</c:v>
                </c:pt>
                <c:pt idx="55">
                  <c:v>1.9260583141709064</c:v>
                </c:pt>
                <c:pt idx="56">
                  <c:v>1.9412879064877542</c:v>
                </c:pt>
                <c:pt idx="57">
                  <c:v>1.9561535721184429</c:v>
                </c:pt>
                <c:pt idx="58">
                  <c:v>1.9706585016450766</c:v>
                </c:pt>
                <c:pt idx="59">
                  <c:v>1.9840052635845331</c:v>
                </c:pt>
                <c:pt idx="60">
                  <c:v>1.9964790120121938</c:v>
                </c:pt>
                <c:pt idx="61">
                  <c:v>2.0082760086982692</c:v>
                </c:pt>
                <c:pt idx="62">
                  <c:v>2.0195321970766327</c:v>
                </c:pt>
                <c:pt idx="63">
                  <c:v>2.0303425003312752</c:v>
                </c:pt>
                <c:pt idx="64">
                  <c:v>2.0407738745808435</c:v>
                </c:pt>
                <c:pt idx="65">
                  <c:v>2.0508741511847539</c:v>
                </c:pt>
                <c:pt idx="66">
                  <c:v>2.0606780360179835</c:v>
                </c:pt>
                <c:pt idx="67">
                  <c:v>2.0702111869859019</c:v>
                </c:pt>
                <c:pt idx="68">
                  <c:v>2.0794929910183741</c:v>
                </c:pt>
                <c:pt idx="69">
                  <c:v>2.0885384598848376</c:v>
                </c:pt>
                <c:pt idx="70">
                  <c:v>2.0973595281501756</c:v>
                </c:pt>
                <c:pt idx="71">
                  <c:v>2.1059659448651864</c:v>
                </c:pt>
                <c:pt idx="72">
                  <c:v>2.1143658886810939</c:v>
                </c:pt>
                <c:pt idx="73">
                  <c:v>2.1225663942687976</c:v>
                </c:pt>
                <c:pt idx="74">
                  <c:v>2.130573649666422</c:v>
                </c:pt>
                <c:pt idx="75">
                  <c:v>2.1383932050658987</c:v>
                </c:pt>
                <c:pt idx="76">
                  <c:v>2.1460301206105248</c:v>
                </c:pt>
                <c:pt idx="77">
                  <c:v>2.1534890720076598</c:v>
                </c:pt>
                <c:pt idx="78">
                  <c:v>2.1607744268124427</c:v>
                </c:pt>
                <c:pt idx="79">
                  <c:v>2.1678903001974437</c:v>
                </c:pt>
                <c:pt idx="80">
                  <c:v>2.1748405962734148</c:v>
                </c:pt>
                <c:pt idx="81">
                  <c:v>2.1816290391515007</c:v>
                </c:pt>
                <c:pt idx="82">
                  <c:v>2.1882591966560181</c:v>
                </c:pt>
                <c:pt idx="83">
                  <c:v>2.1947344987188258</c:v>
                </c:pt>
                <c:pt idx="84">
                  <c:v>2.2010582518825403</c:v>
                </c:pt>
                <c:pt idx="85">
                  <c:v>2.2072336509229928</c:v>
                </c:pt>
                <c:pt idx="86">
                  <c:v>2.2132637883122666</c:v>
                </c:pt>
                <c:pt idx="87">
                  <c:v>2.2191516620420533</c:v>
                </c:pt>
                <c:pt idx="88">
                  <c:v>2.224900182185598</c:v>
                </c:pt>
                <c:pt idx="89">
                  <c:v>2.2305121764765681</c:v>
                </c:pt>
                <c:pt idx="90">
                  <c:v>2.235990395111922</c:v>
                </c:pt>
                <c:pt idx="91">
                  <c:v>2.2413375149347203</c:v>
                </c:pt>
                <c:pt idx="92">
                  <c:v>2.2465561431156198</c:v>
                </c:pt>
                <c:pt idx="93">
                  <c:v>2.2516488204245966</c:v>
                </c:pt>
                <c:pt idx="94">
                  <c:v>2.256618024164224</c:v>
                </c:pt>
                <c:pt idx="95">
                  <c:v>2.2614661708207002</c:v>
                </c:pt>
                <c:pt idx="96">
                  <c:v>2.2661956184773624</c:v>
                </c:pt>
                <c:pt idx="97">
                  <c:v>2.2708086690265925</c:v>
                </c:pt>
                <c:pt idx="98">
                  <c:v>2.2753075702092538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01-4234-8965-B6EFEE7E0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291712"/>
        <c:axId val="232305792"/>
      </c:lineChart>
      <c:catAx>
        <c:axId val="232291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305792"/>
        <c:crosses val="autoZero"/>
        <c:auto val="1"/>
        <c:lblAlgn val="ctr"/>
        <c:lblOffset val="100"/>
        <c:tickLblSkip val="20"/>
        <c:noMultiLvlLbl val="0"/>
      </c:catAx>
      <c:valAx>
        <c:axId val="2323057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232291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1.1980029582341192</c:v>
                </c:pt>
                <c:pt idx="2">
                  <c:v>1.4403565782557473</c:v>
                </c:pt>
                <c:pt idx="3">
                  <c:v>1.689405921524564</c:v>
                </c:pt>
                <c:pt idx="4">
                  <c:v>1.9323210936624604</c:v>
                </c:pt>
                <c:pt idx="5">
                  <c:v>2.1600213424302184</c:v>
                </c:pt>
                <c:pt idx="6">
                  <c:v>2.366746271443791</c:v>
                </c:pt>
                <c:pt idx="7">
                  <c:v>2.5490075997123509</c:v>
                </c:pt>
                <c:pt idx="8">
                  <c:v>2.7044694834303189</c:v>
                </c:pt>
                <c:pt idx="9">
                  <c:v>2.8312003484858028</c:v>
                </c:pt>
                <c:pt idx="10" formatCode="0.00000">
                  <c:v>2.9198910543008276</c:v>
                </c:pt>
                <c:pt idx="11">
                  <c:v>2.9724518466511691</c:v>
                </c:pt>
                <c:pt idx="12">
                  <c:v>2.9915148535784519</c:v>
                </c:pt>
                <c:pt idx="13">
                  <c:v>2.9805382474314737</c:v>
                </c:pt>
                <c:pt idx="14">
                  <c:v>2.9460417543055284</c:v>
                </c:pt>
                <c:pt idx="15">
                  <c:v>2.8970410906687949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F-42A3-9EF5-CEBCF5850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329600"/>
        <c:axId val="232331136"/>
      </c:lineChart>
      <c:catAx>
        <c:axId val="2323296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331136"/>
        <c:crosses val="autoZero"/>
        <c:auto val="1"/>
        <c:lblAlgn val="ctr"/>
        <c:lblOffset val="100"/>
        <c:tickLblSkip val="5"/>
        <c:noMultiLvlLbl val="0"/>
      </c:catAx>
      <c:valAx>
        <c:axId val="2323311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232329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77942256294"/>
          <c:y val="2.6590666543628433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1.1980029582341192</c:v>
                </c:pt>
                <c:pt idx="2">
                  <c:v>1.4403565782557473</c:v>
                </c:pt>
                <c:pt idx="3">
                  <c:v>1.689405921524564</c:v>
                </c:pt>
                <c:pt idx="4">
                  <c:v>1.9323210936624604</c:v>
                </c:pt>
                <c:pt idx="5">
                  <c:v>2.1600213424302184</c:v>
                </c:pt>
                <c:pt idx="6">
                  <c:v>2.366746271443791</c:v>
                </c:pt>
                <c:pt idx="7">
                  <c:v>2.5490075997123509</c:v>
                </c:pt>
                <c:pt idx="8">
                  <c:v>2.7044694834303189</c:v>
                </c:pt>
                <c:pt idx="9">
                  <c:v>2.8312003484858028</c:v>
                </c:pt>
                <c:pt idx="10" formatCode="0.00000">
                  <c:v>2.9198910543008276</c:v>
                </c:pt>
                <c:pt idx="11">
                  <c:v>2.9724518466511691</c:v>
                </c:pt>
                <c:pt idx="12">
                  <c:v>2.9915148535784519</c:v>
                </c:pt>
                <c:pt idx="13">
                  <c:v>2.9805382474314737</c:v>
                </c:pt>
                <c:pt idx="14">
                  <c:v>2.9460417543055284</c:v>
                </c:pt>
                <c:pt idx="15">
                  <c:v>2.8970410906687949</c:v>
                </c:pt>
                <c:pt idx="16">
                  <c:v>2.8415862774098604</c:v>
                </c:pt>
                <c:pt idx="17">
                  <c:v>2.7850279395493232</c:v>
                </c:pt>
                <c:pt idx="18">
                  <c:v>2.7305554720755398</c:v>
                </c:pt>
                <c:pt idx="19">
                  <c:v>2.6799357945927165</c:v>
                </c:pt>
                <c:pt idx="20">
                  <c:v>2.6340144065320623</c:v>
                </c:pt>
                <c:pt idx="21">
                  <c:v>2.5930537220635514</c:v>
                </c:pt>
                <c:pt idx="22">
                  <c:v>2.5569600069827096</c:v>
                </c:pt>
                <c:pt idx="23">
                  <c:v>2.5254341282855002</c:v>
                </c:pt>
                <c:pt idx="24">
                  <c:v>2.4980703175467109</c:v>
                </c:pt>
                <c:pt idx="25">
                  <c:v>2.4744196008400405</c:v>
                </c:pt>
                <c:pt idx="26">
                  <c:v>2.454029356657768</c:v>
                </c:pt>
                <c:pt idx="27">
                  <c:v>2.4364668837253753</c:v>
                </c:pt>
                <c:pt idx="28">
                  <c:v>2.4213323875444988</c:v>
                </c:pt>
                <c:pt idx="29">
                  <c:v>2.4082650839421538</c:v>
                </c:pt>
                <c:pt idx="30">
                  <c:v>2.3969449345192655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9-4556-B123-EB9523C8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350848"/>
        <c:axId val="232352384"/>
      </c:lineChart>
      <c:catAx>
        <c:axId val="232350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352384"/>
        <c:crosses val="autoZero"/>
        <c:auto val="1"/>
        <c:lblAlgn val="ctr"/>
        <c:lblOffset val="100"/>
        <c:tickLblSkip val="5"/>
        <c:noMultiLvlLbl val="0"/>
      </c:catAx>
      <c:valAx>
        <c:axId val="2323523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232350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#,##0.000</c:formatCode>
                <c:ptCount val="16"/>
                <c:pt idx="0" formatCode="#,##0.0000000">
                  <c:v>4.3283869681682495E-4</c:v>
                </c:pt>
                <c:pt idx="1">
                  <c:v>0.15482624095471606</c:v>
                </c:pt>
                <c:pt idx="2">
                  <c:v>0.21314265048704978</c:v>
                </c:pt>
                <c:pt idx="3">
                  <c:v>0.2615870844693336</c:v>
                </c:pt>
                <c:pt idx="4">
                  <c:v>0.3150205603837179</c:v>
                </c:pt>
                <c:pt idx="5">
                  <c:v>0.37355713125440698</c:v>
                </c:pt>
                <c:pt idx="6">
                  <c:v>0.43734494054362555</c:v>
                </c:pt>
                <c:pt idx="7">
                  <c:v>0.50683515592248973</c:v>
                </c:pt>
                <c:pt idx="8">
                  <c:v>0.58210984913202291</c:v>
                </c:pt>
                <c:pt idx="9">
                  <c:v>0.66306409093420215</c:v>
                </c:pt>
                <c:pt idx="10">
                  <c:v>0.74897163052042914</c:v>
                </c:pt>
                <c:pt idx="11">
                  <c:v>0.83891120562919996</c:v>
                </c:pt>
                <c:pt idx="12">
                  <c:v>0.93233551864766573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3F-4B58-AEAB-2DA5F3361247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#,##0.000</c:formatCode>
                <c:ptCount val="16"/>
                <c:pt idx="0">
                  <c:v>3.3862811311759976E-4</c:v>
                </c:pt>
                <c:pt idx="1">
                  <c:v>0.12112715018586659</c:v>
                </c:pt>
                <c:pt idx="2">
                  <c:v>0.16675055647775933</c:v>
                </c:pt>
                <c:pt idx="3">
                  <c:v>0.20465069662491728</c:v>
                </c:pt>
                <c:pt idx="4">
                  <c:v>0.24645397636693164</c:v>
                </c:pt>
                <c:pt idx="5">
                  <c:v>0.29224962423319611</c:v>
                </c:pt>
                <c:pt idx="6">
                  <c:v>0.34215353915200142</c:v>
                </c:pt>
                <c:pt idx="7">
                  <c:v>0.39651868877225066</c:v>
                </c:pt>
                <c:pt idx="8">
                  <c:v>0.45540928130593467</c:v>
                </c:pt>
                <c:pt idx="9">
                  <c:v>0.51874322614945478</c:v>
                </c:pt>
                <c:pt idx="10">
                  <c:v>0.58595234642127425</c:v>
                </c:pt>
                <c:pt idx="11">
                  <c:v>0.65631589949003</c:v>
                </c:pt>
                <c:pt idx="12">
                  <c:v>0.72940571116677866</c:v>
                </c:pt>
                <c:pt idx="13">
                  <c:v>0.80601650850553963</c:v>
                </c:pt>
                <c:pt idx="14">
                  <c:v>0.88252597957750922</c:v>
                </c:pt>
                <c:pt idx="15">
                  <c:v>0.96644154460318388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3F-4B58-AEAB-2DA5F3361247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#,##0.000</c:formatCode>
                <c:ptCount val="16"/>
                <c:pt idx="0">
                  <c:v>4.9769341790313962E-4</c:v>
                </c:pt>
                <c:pt idx="1">
                  <c:v>0.17802475057921482</c:v>
                </c:pt>
                <c:pt idx="2">
                  <c:v>0.24507904446151321</c:v>
                </c:pt>
                <c:pt idx="3">
                  <c:v>0.30078218769787046</c:v>
                </c:pt>
                <c:pt idx="4">
                  <c:v>0.36222190982495467</c:v>
                </c:pt>
                <c:pt idx="5">
                  <c:v>0.42952935309011103</c:v>
                </c:pt>
                <c:pt idx="6">
                  <c:v>0.50287485814586597</c:v>
                </c:pt>
                <c:pt idx="7">
                  <c:v>0.5827771937204701</c:v>
                </c:pt>
                <c:pt idx="8">
                  <c:v>0.66933072883777323</c:v>
                </c:pt>
                <c:pt idx="9">
                  <c:v>0.76241481210617512</c:v>
                </c:pt>
                <c:pt idx="10">
                  <c:v>0.86119437436516733</c:v>
                </c:pt>
                <c:pt idx="11">
                  <c:v>0.96461011530938234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3F-4B58-AEAB-2DA5F3361247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3F-4B58-AEAB-2DA5F3361247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3F-4B58-AEAB-2DA5F3361247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#,##0.000</c:formatCode>
                <c:ptCount val="16"/>
                <c:pt idx="0">
                  <c:v>5.4219381367119363E-4</c:v>
                </c:pt>
                <c:pt idx="1">
                  <c:v>0.19394252560356942</c:v>
                </c:pt>
                <c:pt idx="2">
                  <c:v>0.2669923631446155</c:v>
                </c:pt>
                <c:pt idx="3">
                  <c:v>0.32767610654640422</c:v>
                </c:pt>
                <c:pt idx="4">
                  <c:v>0.39460935511403034</c:v>
                </c:pt>
                <c:pt idx="5">
                  <c:v>0.46793497695196051</c:v>
                </c:pt>
                <c:pt idx="6">
                  <c:v>0.54783854342741489</c:v>
                </c:pt>
                <c:pt idx="7">
                  <c:v>0.63488520807681836</c:v>
                </c:pt>
                <c:pt idx="8">
                  <c:v>0.72917777776699544</c:v>
                </c:pt>
                <c:pt idx="9">
                  <c:v>0.83058481327093692</c:v>
                </c:pt>
                <c:pt idx="10">
                  <c:v>0.93819657916412647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3F-4B58-AEAB-2DA5F3361247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#,##0.000</c:formatCode>
                <c:ptCount val="16"/>
                <c:pt idx="0">
                  <c:v>3.6890595990008481E-4</c:v>
                </c:pt>
                <c:pt idx="1">
                  <c:v>0.13195752472495018</c:v>
                </c:pt>
                <c:pt idx="2">
                  <c:v>0.18166026894505932</c:v>
                </c:pt>
                <c:pt idx="3">
                  <c:v>0.22294918454221024</c:v>
                </c:pt>
                <c:pt idx="4">
                  <c:v>0.26849023220721602</c:v>
                </c:pt>
                <c:pt idx="5">
                  <c:v>0.31838061868402767</c:v>
                </c:pt>
                <c:pt idx="6">
                  <c:v>0.37274660580306113</c:v>
                </c:pt>
                <c:pt idx="7">
                  <c:v>0.43197272120478153</c:v>
                </c:pt>
                <c:pt idx="8">
                  <c:v>0.49612891416735072</c:v>
                </c:pt>
                <c:pt idx="9">
                  <c:v>0.56512575409789645</c:v>
                </c:pt>
                <c:pt idx="10">
                  <c:v>0.63834426156217583</c:v>
                </c:pt>
                <c:pt idx="11">
                  <c:v>0.71499924997359365</c:v>
                </c:pt>
                <c:pt idx="12">
                  <c:v>0.79462426068900194</c:v>
                </c:pt>
                <c:pt idx="13">
                  <c:v>0.87808507990678353</c:v>
                </c:pt>
                <c:pt idx="14">
                  <c:v>0.96143551294496032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3F-4B58-AEAB-2DA5F3361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70880"/>
        <c:axId val="232572416"/>
      </c:lineChart>
      <c:catAx>
        <c:axId val="2325708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nl-NL"/>
          </a:p>
        </c:txPr>
        <c:crossAx val="232572416"/>
        <c:crosses val="autoZero"/>
        <c:auto val="1"/>
        <c:lblAlgn val="ctr"/>
        <c:lblOffset val="100"/>
        <c:tickLblSkip val="5"/>
        <c:noMultiLvlLbl val="0"/>
      </c:catAx>
      <c:valAx>
        <c:axId val="2325724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nl-NL"/>
          </a:p>
        </c:txPr>
        <c:crossAx val="23257088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overlay val="0"/>
      <c:txPr>
        <a:bodyPr/>
        <a:lstStyle/>
        <a:p>
          <a:pPr>
            <a:defRPr sz="1400"/>
          </a:pPr>
          <a:endParaRPr lang="nl-NL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98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34"/>
          <c:h val="0.85588246232854692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#,##0.000</c:formatCode>
                <c:ptCount val="39"/>
                <c:pt idx="0" formatCode="#,##0.0000000">
                  <c:v>4.3283869681682495E-4</c:v>
                </c:pt>
                <c:pt idx="1">
                  <c:v>0.15482624095471606</c:v>
                </c:pt>
                <c:pt idx="2">
                  <c:v>0.21314265048704978</c:v>
                </c:pt>
                <c:pt idx="3">
                  <c:v>0.2615870844693336</c:v>
                </c:pt>
                <c:pt idx="4">
                  <c:v>0.3150205603837179</c:v>
                </c:pt>
                <c:pt idx="5">
                  <c:v>0.37355713125440698</c:v>
                </c:pt>
                <c:pt idx="6">
                  <c:v>0.43734494054362555</c:v>
                </c:pt>
                <c:pt idx="7">
                  <c:v>0.50683515592248973</c:v>
                </c:pt>
                <c:pt idx="8">
                  <c:v>0.58210984913202291</c:v>
                </c:pt>
                <c:pt idx="9">
                  <c:v>0.66306409093420215</c:v>
                </c:pt>
                <c:pt idx="10">
                  <c:v>0.74897163052042914</c:v>
                </c:pt>
                <c:pt idx="11">
                  <c:v>0.83891120562919996</c:v>
                </c:pt>
                <c:pt idx="12">
                  <c:v>0.93233551864766573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41-4902-A29B-0ECC07F2A79D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#,##0.000</c:formatCode>
                <c:ptCount val="39"/>
                <c:pt idx="0">
                  <c:v>3.3862811311759976E-4</c:v>
                </c:pt>
                <c:pt idx="1">
                  <c:v>0.12112715018586659</c:v>
                </c:pt>
                <c:pt idx="2">
                  <c:v>0.16675055647775933</c:v>
                </c:pt>
                <c:pt idx="3">
                  <c:v>0.20465069662491728</c:v>
                </c:pt>
                <c:pt idx="4">
                  <c:v>0.24645397636693164</c:v>
                </c:pt>
                <c:pt idx="5">
                  <c:v>0.29224962423319611</c:v>
                </c:pt>
                <c:pt idx="6">
                  <c:v>0.34215353915200142</c:v>
                </c:pt>
                <c:pt idx="7">
                  <c:v>0.39651868877225066</c:v>
                </c:pt>
                <c:pt idx="8">
                  <c:v>0.45540928130593467</c:v>
                </c:pt>
                <c:pt idx="9">
                  <c:v>0.51874322614945478</c:v>
                </c:pt>
                <c:pt idx="10">
                  <c:v>0.58595234642127425</c:v>
                </c:pt>
                <c:pt idx="11">
                  <c:v>0.65631589949003</c:v>
                </c:pt>
                <c:pt idx="12">
                  <c:v>0.72940571116677866</c:v>
                </c:pt>
                <c:pt idx="13">
                  <c:v>0.80601650850553963</c:v>
                </c:pt>
                <c:pt idx="14">
                  <c:v>0.88252597957750922</c:v>
                </c:pt>
                <c:pt idx="15">
                  <c:v>0.96644154460318388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1-4902-A29B-0ECC07F2A79D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#,##0.000</c:formatCode>
                <c:ptCount val="39"/>
                <c:pt idx="0">
                  <c:v>4.9769341790313962E-4</c:v>
                </c:pt>
                <c:pt idx="1">
                  <c:v>0.17802475057921482</c:v>
                </c:pt>
                <c:pt idx="2">
                  <c:v>0.24507904446151321</c:v>
                </c:pt>
                <c:pt idx="3">
                  <c:v>0.30078218769787046</c:v>
                </c:pt>
                <c:pt idx="4">
                  <c:v>0.36222190982495467</c:v>
                </c:pt>
                <c:pt idx="5">
                  <c:v>0.42952935309011103</c:v>
                </c:pt>
                <c:pt idx="6">
                  <c:v>0.50287485814586597</c:v>
                </c:pt>
                <c:pt idx="7">
                  <c:v>0.5827771937204701</c:v>
                </c:pt>
                <c:pt idx="8">
                  <c:v>0.66933072883777323</c:v>
                </c:pt>
                <c:pt idx="9">
                  <c:v>0.76241481210617512</c:v>
                </c:pt>
                <c:pt idx="10">
                  <c:v>0.86119437436516733</c:v>
                </c:pt>
                <c:pt idx="11">
                  <c:v>0.96461011530938234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1-4902-A29B-0ECC07F2A79D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1-4902-A29B-0ECC07F2A79D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1-4902-A29B-0ECC07F2A79D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#,##0.000</c:formatCode>
                <c:ptCount val="39"/>
                <c:pt idx="0">
                  <c:v>5.4219381367119363E-4</c:v>
                </c:pt>
                <c:pt idx="1">
                  <c:v>0.19394252560356942</c:v>
                </c:pt>
                <c:pt idx="2">
                  <c:v>0.2669923631446155</c:v>
                </c:pt>
                <c:pt idx="3">
                  <c:v>0.32767610654640422</c:v>
                </c:pt>
                <c:pt idx="4">
                  <c:v>0.39460935511403034</c:v>
                </c:pt>
                <c:pt idx="5">
                  <c:v>0.46793497695196051</c:v>
                </c:pt>
                <c:pt idx="6">
                  <c:v>0.54783854342741489</c:v>
                </c:pt>
                <c:pt idx="7">
                  <c:v>0.63488520807681836</c:v>
                </c:pt>
                <c:pt idx="8">
                  <c:v>0.72917777776699544</c:v>
                </c:pt>
                <c:pt idx="9">
                  <c:v>0.83058481327093692</c:v>
                </c:pt>
                <c:pt idx="10">
                  <c:v>0.93819657916412647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1-4902-A29B-0ECC07F2A79D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#,##0.000</c:formatCode>
                <c:ptCount val="39"/>
                <c:pt idx="0">
                  <c:v>3.6890595990008481E-4</c:v>
                </c:pt>
                <c:pt idx="1">
                  <c:v>0.13195752472495018</c:v>
                </c:pt>
                <c:pt idx="2">
                  <c:v>0.18166026894505932</c:v>
                </c:pt>
                <c:pt idx="3">
                  <c:v>0.22294918454221024</c:v>
                </c:pt>
                <c:pt idx="4">
                  <c:v>0.26849023220721602</c:v>
                </c:pt>
                <c:pt idx="5">
                  <c:v>0.31838061868402767</c:v>
                </c:pt>
                <c:pt idx="6">
                  <c:v>0.37274660580306113</c:v>
                </c:pt>
                <c:pt idx="7">
                  <c:v>0.43197272120478153</c:v>
                </c:pt>
                <c:pt idx="8">
                  <c:v>0.49612891416735072</c:v>
                </c:pt>
                <c:pt idx="9">
                  <c:v>0.56512575409789645</c:v>
                </c:pt>
                <c:pt idx="10">
                  <c:v>0.63834426156217583</c:v>
                </c:pt>
                <c:pt idx="11">
                  <c:v>0.71499924997359365</c:v>
                </c:pt>
                <c:pt idx="12">
                  <c:v>0.79462426068900194</c:v>
                </c:pt>
                <c:pt idx="13">
                  <c:v>0.87808507990678353</c:v>
                </c:pt>
                <c:pt idx="14">
                  <c:v>0.96143551294496032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1-4902-A29B-0ECC07F2A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11744"/>
        <c:axId val="232587264"/>
      </c:lineChart>
      <c:catAx>
        <c:axId val="23251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nl-NL"/>
          </a:p>
        </c:txPr>
        <c:crossAx val="232587264"/>
        <c:crosses val="autoZero"/>
        <c:auto val="1"/>
        <c:lblAlgn val="ctr"/>
        <c:lblOffset val="100"/>
        <c:tickLblSkip val="5"/>
        <c:noMultiLvlLbl val="0"/>
      </c:catAx>
      <c:valAx>
        <c:axId val="2325872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nl-NL"/>
          </a:p>
        </c:txPr>
        <c:crossAx val="2325117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95E-2"/>
        </c:manualLayout>
      </c:layout>
      <c:overlay val="0"/>
      <c:txPr>
        <a:bodyPr/>
        <a:lstStyle/>
        <a:p>
          <a:pPr>
            <a:defRPr sz="1400"/>
          </a:pPr>
          <a:endParaRPr lang="nl-NL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#,##0.00_);_(* \(#,##0.00\);_(*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0.12102687062557695</c:v>
                </c:pt>
                <c:pt idx="3">
                  <c:v>0.13545212474809354</c:v>
                </c:pt>
                <c:pt idx="4">
                  <c:v>0.15252814798723874</c:v>
                </c:pt>
                <c:pt idx="5">
                  <c:v>0.17211727646660721</c:v>
                </c:pt>
                <c:pt idx="6">
                  <c:v>0.1939758459883803</c:v>
                </c:pt>
                <c:pt idx="7">
                  <c:v>0.2177967147901462</c:v>
                </c:pt>
                <c:pt idx="8">
                  <c:v>0.24323814372516392</c:v>
                </c:pt>
                <c:pt idx="9">
                  <c:v>0.26993850235404154</c:v>
                </c:pt>
                <c:pt idx="10">
                  <c:v>0.29752161447740988</c:v>
                </c:pt>
                <c:pt idx="11">
                  <c:v>0.32550829667589964</c:v>
                </c:pt>
                <c:pt idx="12">
                  <c:v>0.3534538980912485</c:v>
                </c:pt>
                <c:pt idx="13">
                  <c:v>0.38095615908514879</c:v>
                </c:pt>
                <c:pt idx="14">
                  <c:v>0.40766413460192069</c:v>
                </c:pt>
                <c:pt idx="15">
                  <c:v>0.43331381391144819</c:v>
                </c:pt>
                <c:pt idx="16">
                  <c:v>0.45775607447435024</c:v>
                </c:pt>
                <c:pt idx="17">
                  <c:v>0.48094229076614259</c:v>
                </c:pt>
                <c:pt idx="18">
                  <c:v>0.50288941917895236</c:v>
                </c:pt>
                <c:pt idx="19">
                  <c:v>0.52365240202237884</c:v>
                </c:pt>
                <c:pt idx="20">
                  <c:v>0.54330612911011666</c:v>
                </c:pt>
                <c:pt idx="21">
                  <c:v>0.56193386537995971</c:v>
                </c:pt>
                <c:pt idx="22">
                  <c:v>0.57962003003160456</c:v>
                </c:pt>
                <c:pt idx="23">
                  <c:v>0.59644588139721133</c:v>
                </c:pt>
                <c:pt idx="24">
                  <c:v>0.61248712043765141</c:v>
                </c:pt>
                <c:pt idx="25">
                  <c:v>0.627812740857837</c:v>
                </c:pt>
                <c:pt idx="26">
                  <c:v>0.64248467048069102</c:v>
                </c:pt>
                <c:pt idx="27">
                  <c:v>0.65655789745647675</c:v>
                </c:pt>
                <c:pt idx="28">
                  <c:v>0.67008087714450926</c:v>
                </c:pt>
                <c:pt idx="29">
                  <c:v>0.68309608553164647</c:v>
                </c:pt>
                <c:pt idx="30">
                  <c:v>0.69564063280155419</c:v>
                </c:pt>
                <c:pt idx="31">
                  <c:v>0.70774688302304334</c:v>
                </c:pt>
                <c:pt idx="32">
                  <c:v>0.71944304765435019</c:v>
                </c:pt>
                <c:pt idx="33">
                  <c:v>0.7307537349736305</c:v>
                </c:pt>
                <c:pt idx="34">
                  <c:v>0.74170044694357173</c:v>
                </c:pt>
                <c:pt idx="35">
                  <c:v>0.75230202099651122</c:v>
                </c:pt>
                <c:pt idx="36">
                  <c:v>0.76257501789289039</c:v>
                </c:pt>
                <c:pt idx="37">
                  <c:v>0.77253405892599625</c:v>
                </c:pt>
                <c:pt idx="38">
                  <c:v>0.78219211684729584</c:v>
                </c:pt>
                <c:pt idx="39">
                  <c:v>0.79156076533075359</c:v>
                </c:pt>
                <c:pt idx="40">
                  <c:v>0.8006503918272081</c:v>
                </c:pt>
                <c:pt idx="41">
                  <c:v>0.80947037844678127</c:v>
                </c:pt>
                <c:pt idx="42">
                  <c:v>0.81802925515846248</c:v>
                </c:pt>
                <c:pt idx="43">
                  <c:v>0.82633482918330059</c:v>
                </c:pt>
                <c:pt idx="44">
                  <c:v>0.83439429402676835</c:v>
                </c:pt>
                <c:pt idx="45">
                  <c:v>0.8422143211748494</c:v>
                </c:pt>
                <c:pt idx="46">
                  <c:v>0.84980113708341076</c:v>
                </c:pt>
                <c:pt idx="47">
                  <c:v>0.85716058772980541</c:v>
                </c:pt>
                <c:pt idx="48">
                  <c:v>0.86429819267272168</c:v>
                </c:pt>
                <c:pt idx="49">
                  <c:v>0.87121919028121286</c:v>
                </c:pt>
                <c:pt idx="50">
                  <c:v>0.87792857554488668</c:v>
                </c:pt>
                <c:pt idx="51">
                  <c:v>0.88465903748117647</c:v>
                </c:pt>
                <c:pt idx="52">
                  <c:v>0.89153672558411445</c:v>
                </c:pt>
                <c:pt idx="53">
                  <c:v>0.89839916775573248</c:v>
                </c:pt>
                <c:pt idx="54">
                  <c:v>0.90514620260412304</c:v>
                </c:pt>
                <c:pt idx="55">
                  <c:v>0.91171843035829259</c:v>
                </c:pt>
                <c:pt idx="56">
                  <c:v>0.9180828498318655</c:v>
                </c:pt>
                <c:pt idx="57">
                  <c:v>0.92422332534832807</c:v>
                </c:pt>
                <c:pt idx="58">
                  <c:v>0.930134293621659</c:v>
                </c:pt>
                <c:pt idx="59">
                  <c:v>0.9358166385965464</c:v>
                </c:pt>
                <c:pt idx="60">
                  <c:v>0.94052383658042893</c:v>
                </c:pt>
                <c:pt idx="61">
                  <c:v>0.94451465076174124</c:v>
                </c:pt>
                <c:pt idx="62">
                  <c:v>0.94796744145112788</c:v>
                </c:pt>
                <c:pt idx="63">
                  <c:v>0.9510057885385178</c:v>
                </c:pt>
                <c:pt idx="64">
                  <c:v>0.95371588744047109</c:v>
                </c:pt>
                <c:pt idx="65">
                  <c:v>0.95615836884278893</c:v>
                </c:pt>
                <c:pt idx="66">
                  <c:v>0.95837633721976279</c:v>
                </c:pt>
                <c:pt idx="67">
                  <c:v>0.96040084407037352</c:v>
                </c:pt>
                <c:pt idx="68">
                  <c:v>0.96225461976881577</c:v>
                </c:pt>
                <c:pt idx="69">
                  <c:v>0.96395462245767716</c:v>
                </c:pt>
                <c:pt idx="70">
                  <c:v>0.96551378262307797</c:v>
                </c:pt>
                <c:pt idx="71">
                  <c:v>0.96694220020504795</c:v>
                </c:pt>
                <c:pt idx="72">
                  <c:v>0.96824796858075191</c:v>
                </c:pt>
                <c:pt idx="73">
                  <c:v>0.96943774383343928</c:v>
                </c:pt>
                <c:pt idx="74">
                  <c:v>0.97051713980338206</c:v>
                </c:pt>
                <c:pt idx="75">
                  <c:v>0.97149100369837049</c:v>
                </c:pt>
                <c:pt idx="76">
                  <c:v>0.97236360958689194</c:v>
                </c:pt>
                <c:pt idx="77">
                  <c:v>0.97313879524341385</c:v>
                </c:pt>
                <c:pt idx="78">
                  <c:v>0.97382005975848074</c:v>
                </c:pt>
                <c:pt idx="79">
                  <c:v>0.97441063384488547</c:v>
                </c:pt>
                <c:pt idx="80">
                  <c:v>0.97491353103728351</c:v>
                </c:pt>
                <c:pt idx="81">
                  <c:v>0.97533158543537857</c:v>
                </c:pt>
                <c:pt idx="82">
                  <c:v>0.97566747989998193</c:v>
                </c:pt>
                <c:pt idx="83">
                  <c:v>0.97592376741896492</c:v>
                </c:pt>
                <c:pt idx="84">
                  <c:v>0.97610288754141616</c:v>
                </c:pt>
                <c:pt idx="85">
                  <c:v>0.97620717921438038</c:v>
                </c:pt>
                <c:pt idx="86">
                  <c:v>0.97623889096668426</c:v>
                </c:pt>
                <c:pt idx="87">
                  <c:v>0.97620018911363993</c:v>
                </c:pt>
                <c:pt idx="88">
                  <c:v>0.97609316446749106</c:v>
                </c:pt>
                <c:pt idx="89">
                  <c:v>0.97591983790583858</c:v>
                </c:pt>
                <c:pt idx="90">
                  <c:v>0.97568216505655059</c:v>
                </c:pt>
                <c:pt idx="91">
                  <c:v>0.97538204029091347</c:v>
                </c:pt>
                <c:pt idx="92">
                  <c:v>0.97502130016884714</c:v>
                </c:pt>
                <c:pt idx="93">
                  <c:v>0.97460172644526666</c:v>
                </c:pt>
                <c:pt idx="94">
                  <c:v>0.97412504872124028</c:v>
                </c:pt>
                <c:pt idx="95">
                  <c:v>0.97359294680478625</c:v>
                </c:pt>
                <c:pt idx="96">
                  <c:v>0.97300705283208611</c:v>
                </c:pt>
                <c:pt idx="97">
                  <c:v>0.97236895318926475</c:v>
                </c:pt>
                <c:pt idx="98">
                  <c:v>0.97168019026676633</c:v>
                </c:pt>
                <c:pt idx="99">
                  <c:v>0.97094226407208684</c:v>
                </c:pt>
                <c:pt idx="100">
                  <c:v>0.97015663372173666</c:v>
                </c:pt>
                <c:pt idx="101">
                  <c:v>0.96932471882946225</c:v>
                </c:pt>
                <c:pt idx="102">
                  <c:v>0.96844790080470078</c:v>
                </c:pt>
                <c:pt idx="103">
                  <c:v>0.96752752407280518</c:v>
                </c:pt>
                <c:pt idx="104">
                  <c:v>0.96656489722660788</c:v>
                </c:pt>
                <c:pt idx="105">
                  <c:v>0.96556129411730307</c:v>
                </c:pt>
                <c:pt idx="106">
                  <c:v>0.96451795489132808</c:v>
                </c:pt>
                <c:pt idx="107">
                  <c:v>0.96343608697886485</c:v>
                </c:pt>
                <c:pt idx="108">
                  <c:v>0.9623168660387118</c:v>
                </c:pt>
                <c:pt idx="109">
                  <c:v>0.96116143686355504</c:v>
                </c:pt>
                <c:pt idx="110">
                  <c:v>0.95997091424907621</c:v>
                </c:pt>
                <c:pt idx="111">
                  <c:v>0.95874638382983923</c:v>
                </c:pt>
                <c:pt idx="112">
                  <c:v>0.95748890288448874</c:v>
                </c:pt>
                <c:pt idx="113">
                  <c:v>0.95619950111244956</c:v>
                </c:pt>
                <c:pt idx="114">
                  <c:v>0.95487918138403316</c:v>
                </c:pt>
                <c:pt idx="115">
                  <c:v>0.95352892046561399</c:v>
                </c:pt>
                <c:pt idx="116">
                  <c:v>0.95214966972134019</c:v>
                </c:pt>
                <c:pt idx="117">
                  <c:v>0.95074235579267186</c:v>
                </c:pt>
                <c:pt idx="118">
                  <c:v>0.94930788125689802</c:v>
                </c:pt>
                <c:pt idx="119">
                  <c:v>0.94784712526566151</c:v>
                </c:pt>
                <c:pt idx="120">
                  <c:v>0.94636094416441896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E-402F-B995-74EB47967887}"/>
            </c:ext>
          </c:extLst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#,##0.00_);_(* \(#,##0.00\);_(*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0.1518370652043555</c:v>
                </c:pt>
                <c:pt idx="3">
                  <c:v>0.17641970529326012</c:v>
                </c:pt>
                <c:pt idx="4">
                  <c:v>0.20488141057649295</c:v>
                </c:pt>
                <c:pt idx="5">
                  <c:v>0.23681639046290676</c:v>
                </c:pt>
                <c:pt idx="6">
                  <c:v>0.27165508558355755</c:v>
                </c:pt>
                <c:pt idx="7">
                  <c:v>0.30875309222824376</c:v>
                </c:pt>
                <c:pt idx="8">
                  <c:v>0.34745278204305213</c:v>
                </c:pt>
                <c:pt idx="9">
                  <c:v>0.38711673318375828</c:v>
                </c:pt>
                <c:pt idx="10">
                  <c:v>0.42714160046547323</c:v>
                </c:pt>
                <c:pt idx="11">
                  <c:v>0.46684198840467284</c:v>
                </c:pt>
                <c:pt idx="12">
                  <c:v>0.50564081711713205</c:v>
                </c:pt>
                <c:pt idx="13">
                  <c:v>0.54306690682315928</c:v>
                </c:pt>
                <c:pt idx="14">
                  <c:v>0.57875219496698738</c:v>
                </c:pt>
                <c:pt idx="15">
                  <c:v>0.61246151386484737</c:v>
                </c:pt>
                <c:pt idx="16">
                  <c:v>0.64411092628959821</c:v>
                </c:pt>
                <c:pt idx="17">
                  <c:v>0.67373619004230156</c:v>
                </c:pt>
                <c:pt idx="18">
                  <c:v>0.70144242209277485</c:v>
                </c:pt>
                <c:pt idx="19">
                  <c:v>0.727368002909625</c:v>
                </c:pt>
                <c:pt idx="20">
                  <c:v>0.75166291694688314</c:v>
                </c:pt>
                <c:pt idx="21">
                  <c:v>0.77447615982711238</c:v>
                </c:pt>
                <c:pt idx="22">
                  <c:v>0.79594879771027738</c:v>
                </c:pt>
                <c:pt idx="23">
                  <c:v>0.81621051352207752</c:v>
                </c:pt>
                <c:pt idx="24">
                  <c:v>0.83537826859931719</c:v>
                </c:pt>
                <c:pt idx="25">
                  <c:v>0.85355621275167448</c:v>
                </c:pt>
                <c:pt idx="26">
                  <c:v>0.87083629697768594</c:v>
                </c:pt>
                <c:pt idx="27">
                  <c:v>0.88729924818937456</c:v>
                </c:pt>
                <c:pt idx="28">
                  <c:v>0.90301569649284796</c:v>
                </c:pt>
                <c:pt idx="29">
                  <c:v>0.91804732944880396</c:v>
                </c:pt>
                <c:pt idx="30">
                  <c:v>0.93244800117011151</c:v>
                </c:pt>
                <c:pt idx="31">
                  <c:v>0.94626475788105169</c:v>
                </c:pt>
                <c:pt idx="32">
                  <c:v>0.95953876260034199</c:v>
                </c:pt>
                <c:pt idx="33">
                  <c:v>0.97230611441197368</c:v>
                </c:pt>
                <c:pt idx="34">
                  <c:v>0.98459856528228917</c:v>
                </c:pt>
                <c:pt idx="35">
                  <c:v>0.99644414148335736</c:v>
                </c:pt>
                <c:pt idx="36">
                  <c:v>1.0078676786453697</c:v>
                </c:pt>
                <c:pt idx="37">
                  <c:v>1.0188912801044561</c:v>
                </c:pt>
                <c:pt idx="38">
                  <c:v>1.0295347080708552</c:v>
                </c:pt>
                <c:pt idx="39">
                  <c:v>1.0398157165604576</c:v>
                </c:pt>
                <c:pt idx="40">
                  <c:v>1.0497503342298984</c:v>
                </c:pt>
                <c:pt idx="41">
                  <c:v>1.0593531043685616</c:v>
                </c:pt>
                <c:pt idx="42">
                  <c:v>1.0686372884127557</c:v>
                </c:pt>
                <c:pt idx="43">
                  <c:v>1.0776150385053505</c:v>
                </c:pt>
                <c:pt idx="44">
                  <c:v>1.0862975438529705</c:v>
                </c:pt>
                <c:pt idx="45">
                  <c:v>1.0946951549429058</c:v>
                </c:pt>
                <c:pt idx="46">
                  <c:v>1.1028174890748239</c:v>
                </c:pt>
                <c:pt idx="47">
                  <c:v>1.1106735201347697</c:v>
                </c:pt>
                <c:pt idx="48">
                  <c:v>1.1182716550846474</c:v>
                </c:pt>
                <c:pt idx="49">
                  <c:v>1.1256197992519494</c:v>
                </c:pt>
                <c:pt idx="50">
                  <c:v>1.1327254121742354</c:v>
                </c:pt>
                <c:pt idx="51">
                  <c:v>1.1398264922696835</c:v>
                </c:pt>
                <c:pt idx="52">
                  <c:v>1.1470522197113955</c:v>
                </c:pt>
                <c:pt idx="53">
                  <c:v>1.1542393587477742</c:v>
                </c:pt>
                <c:pt idx="54">
                  <c:v>1.1612881107008561</c:v>
                </c:pt>
                <c:pt idx="55">
                  <c:v>1.1681400496416834</c:v>
                </c:pt>
                <c:pt idx="56">
                  <c:v>1.1747634478522087</c:v>
                </c:pt>
                <c:pt idx="57">
                  <c:v>1.1811435590370742</c:v>
                </c:pt>
                <c:pt idx="58">
                  <c:v>1.1872762202179559</c:v>
                </c:pt>
                <c:pt idx="59">
                  <c:v>1.1931636693162067</c:v>
                </c:pt>
                <c:pt idx="60">
                  <c:v>1.1980555677746072</c:v>
                </c:pt>
                <c:pt idx="61">
                  <c:v>1.2022144189447372</c:v>
                </c:pt>
                <c:pt idx="62">
                  <c:v>1.2058212085193754</c:v>
                </c:pt>
                <c:pt idx="63">
                  <c:v>1.2090014268693359</c:v>
                </c:pt>
                <c:pt idx="64">
                  <c:v>1.2118427121013249</c:v>
                </c:pt>
                <c:pt idx="65">
                  <c:v>1.2144068247260695</c:v>
                </c:pt>
                <c:pt idx="66">
                  <c:v>1.2167377845622209</c:v>
                </c:pt>
                <c:pt idx="67">
                  <c:v>1.2188674072396417</c:v>
                </c:pt>
                <c:pt idx="68">
                  <c:v>1.2208190772833494</c:v>
                </c:pt>
                <c:pt idx="69">
                  <c:v>1.2226103242940729</c:v>
                </c:pt>
                <c:pt idx="70">
                  <c:v>1.2242545859104534</c:v>
                </c:pt>
                <c:pt idx="71">
                  <c:v>1.2257624175775121</c:v>
                </c:pt>
                <c:pt idx="72">
                  <c:v>1.2271423254648832</c:v>
                </c:pt>
                <c:pt idx="73">
                  <c:v>1.2284013422238691</c:v>
                </c:pt>
                <c:pt idx="74">
                  <c:v>1.2295454268962946</c:v>
                </c:pt>
                <c:pt idx="75">
                  <c:v>1.2305797442787934</c:v>
                </c:pt>
                <c:pt idx="76">
                  <c:v>1.23150886140699</c:v>
                </c:pt>
                <c:pt idx="77">
                  <c:v>1.2323368868524733</c:v>
                </c:pt>
                <c:pt idx="78">
                  <c:v>1.233067570393138</c:v>
                </c:pt>
                <c:pt idx="79">
                  <c:v>1.2337043750872994</c:v>
                </c:pt>
                <c:pt idx="80">
                  <c:v>1.2342505300164812</c:v>
                </c:pt>
                <c:pt idx="81">
                  <c:v>1.2347090693938774</c:v>
                </c:pt>
                <c:pt idx="82">
                  <c:v>1.2350828619810366</c:v>
                </c:pt>
                <c:pt idx="83">
                  <c:v>1.2353746335539579</c:v>
                </c:pt>
                <c:pt idx="84">
                  <c:v>1.2355869843349367</c:v>
                </c:pt>
                <c:pt idx="85">
                  <c:v>1.2357224027383629</c:v>
                </c:pt>
                <c:pt idx="86">
                  <c:v>1.2357832763858532</c:v>
                </c:pt>
                <c:pt idx="87">
                  <c:v>1.2357719010732982</c:v>
                </c:pt>
                <c:pt idx="88">
                  <c:v>1.2356904881819413</c:v>
                </c:pt>
                <c:pt idx="89">
                  <c:v>1.235541170891842</c:v>
                </c:pt>
                <c:pt idx="90">
                  <c:v>1.2353260094614684</c:v>
                </c:pt>
                <c:pt idx="91">
                  <c:v>1.2350469957697308</c:v>
                </c:pt>
                <c:pt idx="92">
                  <c:v>1.2347060572682813</c:v>
                </c:pt>
                <c:pt idx="93">
                  <c:v>1.2343050604567198</c:v>
                </c:pt>
                <c:pt idx="94">
                  <c:v>1.2338458139675308</c:v>
                </c:pt>
                <c:pt idx="95">
                  <c:v>1.2333300713284527</c:v>
                </c:pt>
                <c:pt idx="96">
                  <c:v>1.2327595334556394</c:v>
                </c:pt>
                <c:pt idx="97">
                  <c:v>1.2321358509201108</c:v>
                </c:pt>
                <c:pt idx="98">
                  <c:v>1.2314606260216514</c:v>
                </c:pt>
                <c:pt idx="99">
                  <c:v>1.2307354146978668</c:v>
                </c:pt>
                <c:pt idx="100">
                  <c:v>1.2299617282910509</c:v>
                </c:pt>
                <c:pt idx="101">
                  <c:v>1.2291410351915237</c:v>
                </c:pt>
                <c:pt idx="102">
                  <c:v>1.22827476237291</c:v>
                </c:pt>
                <c:pt idx="103">
                  <c:v>1.227364296832272</c:v>
                </c:pt>
                <c:pt idx="104">
                  <c:v>1.2264109869459259</c:v>
                </c:pt>
                <c:pt idx="105">
                  <c:v>1.2254161437500881</c:v>
                </c:pt>
                <c:pt idx="106">
                  <c:v>1.2243810421541046</c:v>
                </c:pt>
                <c:pt idx="107">
                  <c:v>1.2233069220928683</c:v>
                </c:pt>
                <c:pt idx="108">
                  <c:v>1.222194989624092</c:v>
                </c:pt>
                <c:pt idx="109">
                  <c:v>1.2210464179753031</c:v>
                </c:pt>
                <c:pt idx="110">
                  <c:v>1.2198623485447764</c:v>
                </c:pt>
                <c:pt idx="111">
                  <c:v>1.2186438918600664</c:v>
                </c:pt>
                <c:pt idx="112">
                  <c:v>1.217392128497333</c:v>
                </c:pt>
                <c:pt idx="113">
                  <c:v>1.2161081099642643</c:v>
                </c:pt>
                <c:pt idx="114">
                  <c:v>1.2147928595490731</c:v>
                </c:pt>
                <c:pt idx="115">
                  <c:v>1.2134473731377502</c:v>
                </c:pt>
                <c:pt idx="116">
                  <c:v>1.2120726200015297</c:v>
                </c:pt>
                <c:pt idx="117">
                  <c:v>1.2106695435563075</c:v>
                </c:pt>
                <c:pt idx="118">
                  <c:v>1.2092390620955806</c:v>
                </c:pt>
                <c:pt idx="119">
                  <c:v>1.2077820694983246</c:v>
                </c:pt>
                <c:pt idx="120">
                  <c:v>1.2062994359130921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E-402F-B995-74EB47967887}"/>
            </c:ext>
          </c:extLst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#,##0.00_);_(* \(#,##0.00\);_(*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0.18323793606829247</c:v>
                </c:pt>
                <c:pt idx="3">
                  <c:v>0.22983730274985609</c:v>
                </c:pt>
                <c:pt idx="4">
                  <c:v>0.28301452799209248</c:v>
                </c:pt>
                <c:pt idx="5">
                  <c:v>0.34226889987876297</c:v>
                </c:pt>
                <c:pt idx="6">
                  <c:v>0.40683390446464984</c:v>
                </c:pt>
                <c:pt idx="7">
                  <c:v>0.47580500395419256</c:v>
                </c:pt>
                <c:pt idx="8">
                  <c:v>0.54822811914254665</c:v>
                </c:pt>
                <c:pt idx="9">
                  <c:v>0.62314722617521012</c:v>
                </c:pt>
                <c:pt idx="10">
                  <c:v>0.69962394713218079</c:v>
                </c:pt>
                <c:pt idx="11">
                  <c:v>0.77654315171900978</c:v>
                </c:pt>
                <c:pt idx="12">
                  <c:v>0.85292668246344339</c:v>
                </c:pt>
                <c:pt idx="13">
                  <c:v>0.92793848718462157</c:v>
                </c:pt>
                <c:pt idx="14">
                  <c:v>1.0008899945731669</c:v>
                </c:pt>
                <c:pt idx="15">
                  <c:v>1.0713011380225228</c:v>
                </c:pt>
                <c:pt idx="16">
                  <c:v>1.1389428560151074</c:v>
                </c:pt>
                <c:pt idx="17">
                  <c:v>1.203792795144162</c:v>
                </c:pt>
                <c:pt idx="18">
                  <c:v>1.2659546496993928</c:v>
                </c:pt>
                <c:pt idx="19">
                  <c:v>1.3255982814041123</c:v>
                </c:pt>
                <c:pt idx="20">
                  <c:v>1.382922623000965</c:v>
                </c:pt>
                <c:pt idx="21">
                  <c:v>1.4381332517626646</c:v>
                </c:pt>
                <c:pt idx="22">
                  <c:v>1.4914293539638086</c:v>
                </c:pt>
                <c:pt idx="23">
                  <c:v>1.5429966507165074</c:v>
                </c:pt>
                <c:pt idx="24">
                  <c:v>1.5930040584102829</c:v>
                </c:pt>
                <c:pt idx="25">
                  <c:v>1.6416026400185875</c:v>
                </c:pt>
                <c:pt idx="26">
                  <c:v>1.688925914502404</c:v>
                </c:pt>
                <c:pt idx="27">
                  <c:v>1.7350909257935725</c:v>
                </c:pt>
                <c:pt idx="28">
                  <c:v>1.7801996917988827</c:v>
                </c:pt>
                <c:pt idx="29">
                  <c:v>1.8243407972330832</c:v>
                </c:pt>
                <c:pt idx="30">
                  <c:v>1.8675909876757992</c:v>
                </c:pt>
                <c:pt idx="31">
                  <c:v>1.9100166829458156</c:v>
                </c:pt>
                <c:pt idx="32">
                  <c:v>1.9516753668233424</c:v>
                </c:pt>
                <c:pt idx="33">
                  <c:v>1.9926168346984148</c:v>
                </c:pt>
                <c:pt idx="34">
                  <c:v>2.0328842957867708</c:v>
                </c:pt>
                <c:pt idx="35">
                  <c:v>2.0725153354065835</c:v>
                </c:pt>
                <c:pt idx="36">
                  <c:v>2.1115427476365367</c:v>
                </c:pt>
                <c:pt idx="37">
                  <c:v>2.1499952509362901</c:v>
                </c:pt>
                <c:pt idx="38">
                  <c:v>2.1878980999737569</c:v>
                </c:pt>
                <c:pt idx="39">
                  <c:v>2.2252736066099388</c:v>
                </c:pt>
                <c:pt idx="40">
                  <c:v>2.2621415821597703</c:v>
                </c:pt>
                <c:pt idx="41">
                  <c:v>2.2985197119458838</c:v>
                </c:pt>
                <c:pt idx="42">
                  <c:v>2.3344238719612274</c:v>
                </c:pt>
                <c:pt idx="43">
                  <c:v>2.3698683962592977</c:v>
                </c:pt>
                <c:pt idx="44">
                  <c:v>2.4048663025571688</c:v>
                </c:pt>
                <c:pt idx="45">
                  <c:v>2.4394294824978426</c:v>
                </c:pt>
                <c:pt idx="46">
                  <c:v>2.4735688620879892</c:v>
                </c:pt>
                <c:pt idx="47">
                  <c:v>2.507294537007092</c:v>
                </c:pt>
                <c:pt idx="48">
                  <c:v>2.5406158867699205</c:v>
                </c:pt>
                <c:pt idx="49">
                  <c:v>2.5735416711081394</c:v>
                </c:pt>
                <c:pt idx="50">
                  <c:v>2.606080111409053</c:v>
                </c:pt>
                <c:pt idx="51">
                  <c:v>2.6386389285723437</c:v>
                </c:pt>
                <c:pt idx="52">
                  <c:v>2.6714395389140755</c:v>
                </c:pt>
                <c:pt idx="53">
                  <c:v>2.7041993410084277</c:v>
                </c:pt>
                <c:pt idx="54">
                  <c:v>2.7367439879558035</c:v>
                </c:pt>
                <c:pt idx="55">
                  <c:v>2.7689697623530574</c:v>
                </c:pt>
                <c:pt idx="56">
                  <c:v>2.8008185637008949</c:v>
                </c:pt>
                <c:pt idx="57">
                  <c:v>2.8322613546654516</c:v>
                </c:pt>
                <c:pt idx="58">
                  <c:v>2.8632872665255253</c:v>
                </c:pt>
                <c:pt idx="59">
                  <c:v>2.8938964802561467</c:v>
                </c:pt>
                <c:pt idx="60">
                  <c:v>2.9228039613469718</c:v>
                </c:pt>
                <c:pt idx="61">
                  <c:v>2.950447419190493</c:v>
                </c:pt>
                <c:pt idx="62">
                  <c:v>2.9771275783726825</c:v>
                </c:pt>
                <c:pt idx="63">
                  <c:v>3.0030521106991768</c:v>
                </c:pt>
                <c:pt idx="64">
                  <c:v>3.028365357382671</c:v>
                </c:pt>
                <c:pt idx="65">
                  <c:v>3.0531684623669175</c:v>
                </c:pt>
                <c:pt idx="66">
                  <c:v>3.0775330276003618</c:v>
                </c:pt>
                <c:pt idx="67">
                  <c:v>3.1015103874757473</c:v>
                </c:pt>
                <c:pt idx="68">
                  <c:v>3.1251379178634267</c:v>
                </c:pt>
                <c:pt idx="69">
                  <c:v>3.1484433358696031</c:v>
                </c:pt>
                <c:pt idx="70">
                  <c:v>3.1714476366982445</c:v>
                </c:pt>
                <c:pt idx="71">
                  <c:v>3.1941671049201972</c:v>
                </c:pt>
                <c:pt idx="72">
                  <c:v>3.2166146962347799</c:v>
                </c:pt>
                <c:pt idx="73">
                  <c:v>3.2388009903655992</c:v>
                </c:pt>
                <c:pt idx="74">
                  <c:v>3.2607348511875416</c:v>
                </c:pt>
                <c:pt idx="75">
                  <c:v>3.2824238865057569</c:v>
                </c:pt>
                <c:pt idx="76">
                  <c:v>3.3038747703325551</c:v>
                </c:pt>
                <c:pt idx="77">
                  <c:v>3.3250934704662298</c:v>
                </c:pt>
                <c:pt idx="78">
                  <c:v>3.3460854105817823</c:v>
                </c:pt>
                <c:pt idx="79">
                  <c:v>3.3668555868129859</c:v>
                </c:pt>
                <c:pt idx="80">
                  <c:v>3.3874086525295186</c:v>
                </c:pt>
                <c:pt idx="81">
                  <c:v>3.4077489807395183</c:v>
                </c:pt>
                <c:pt idx="82">
                  <c:v>3.427880710632583</c:v>
                </c:pt>
                <c:pt idx="83">
                  <c:v>3.4478077827849662</c:v>
                </c:pt>
                <c:pt idx="84">
                  <c:v>3.4675339661822022</c:v>
                </c:pt>
                <c:pt idx="85">
                  <c:v>3.4870628792746095</c:v>
                </c:pt>
                <c:pt idx="86">
                  <c:v>3.5063980066323248</c:v>
                </c:pt>
                <c:pt idx="87">
                  <c:v>3.5255427123166561</c:v>
                </c:pt>
                <c:pt idx="88">
                  <c:v>3.5445002507709846</c:v>
                </c:pt>
                <c:pt idx="89">
                  <c:v>3.563273775814543</c:v>
                </c:pt>
                <c:pt idx="90">
                  <c:v>3.5818663481671802</c:v>
                </c:pt>
                <c:pt idx="91">
                  <c:v>3.6002809418227448</c:v>
                </c:pt>
                <c:pt idx="92">
                  <c:v>3.6185204495094632</c:v>
                </c:pt>
                <c:pt idx="93">
                  <c:v>3.6365876874182428</c:v>
                </c:pt>
                <c:pt idx="94">
                  <c:v>3.6544853993378275</c:v>
                </c:pt>
                <c:pt idx="95">
                  <c:v>3.6722162603046229</c:v>
                </c:pt>
                <c:pt idx="96">
                  <c:v>3.6897828798517889</c:v>
                </c:pt>
                <c:pt idx="97">
                  <c:v>3.7071878049246183</c:v>
                </c:pt>
                <c:pt idx="98">
                  <c:v>3.7244335225157696</c:v>
                </c:pt>
                <c:pt idx="99">
                  <c:v>3.7415224620635716</c:v>
                </c:pt>
                <c:pt idx="100">
                  <c:v>3.7584569976484898</c:v>
                </c:pt>
                <c:pt idx="101">
                  <c:v>3.7752394500164814</c:v>
                </c:pt>
                <c:pt idx="102">
                  <c:v>3.7918720884528763</c:v>
                </c:pt>
                <c:pt idx="103">
                  <c:v>3.8083571325263756</c:v>
                </c:pt>
                <c:pt idx="104">
                  <c:v>3.8246967537194609</c:v>
                </c:pt>
                <c:pt idx="105">
                  <c:v>3.8408930769588601</c:v>
                </c:pt>
                <c:pt idx="106">
                  <c:v>3.8569481820575389</c:v>
                </c:pt>
                <c:pt idx="107">
                  <c:v>3.8728641050778947</c:v>
                </c:pt>
                <c:pt idx="108">
                  <c:v>3.8886428396243677</c:v>
                </c:pt>
                <c:pt idx="109">
                  <c:v>3.9042863380724682</c:v>
                </c:pt>
                <c:pt idx="110">
                  <c:v>3.9197965127402004</c:v>
                </c:pt>
                <c:pt idx="111">
                  <c:v>3.9351752370070314</c:v>
                </c:pt>
                <c:pt idx="112">
                  <c:v>3.9504243463848394</c:v>
                </c:pt>
                <c:pt idx="113">
                  <c:v>3.9655456395446924</c:v>
                </c:pt>
                <c:pt idx="114">
                  <c:v>3.9805408793028167</c:v>
                </c:pt>
                <c:pt idx="115">
                  <c:v>3.9954117935686799</c:v>
                </c:pt>
                <c:pt idx="116">
                  <c:v>4.010160076257784</c:v>
                </c:pt>
                <c:pt idx="117">
                  <c:v>4.0247873881714353</c:v>
                </c:pt>
                <c:pt idx="118">
                  <c:v>4.0392953578455382</c:v>
                </c:pt>
                <c:pt idx="119">
                  <c:v>4.0536855823702016</c:v>
                </c:pt>
                <c:pt idx="120">
                  <c:v>4.067959628181808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4E-402F-B995-74EB47967887}"/>
            </c:ext>
          </c:extLst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#,##0.00_);_(* \(#,##0.00\);_(*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0.18286957408675886</c:v>
                </c:pt>
                <c:pt idx="3">
                  <c:v>0.22592986295606587</c:v>
                </c:pt>
                <c:pt idx="4">
                  <c:v>0.27362410718874419</c:v>
                </c:pt>
                <c:pt idx="5">
                  <c:v>0.32549947387404732</c:v>
                </c:pt>
                <c:pt idx="6">
                  <c:v>0.38090820600784281</c:v>
                </c:pt>
                <c:pt idx="7">
                  <c:v>0.43910948431957975</c:v>
                </c:pt>
                <c:pt idx="8">
                  <c:v>0.49934017518604645</c:v>
                </c:pt>
                <c:pt idx="9">
                  <c:v>0.56085343228063178</c:v>
                </c:pt>
                <c:pt idx="10">
                  <c:v>0.62293513171390713</c:v>
                </c:pt>
                <c:pt idx="11">
                  <c:v>0.679163729902305</c:v>
                </c:pt>
                <c:pt idx="12">
                  <c:v>0.73444640184225207</c:v>
                </c:pt>
                <c:pt idx="13">
                  <c:v>0.78820855539663615</c:v>
                </c:pt>
                <c:pt idx="14">
                  <c:v>0.83999608724998942</c:v>
                </c:pt>
                <c:pt idx="15">
                  <c:v>0.88951251041455093</c:v>
                </c:pt>
                <c:pt idx="16">
                  <c:v>0.93664197267921612</c:v>
                </c:pt>
                <c:pt idx="17">
                  <c:v>0.98141249716872747</c:v>
                </c:pt>
                <c:pt idx="18">
                  <c:v>1.0239363915060893</c:v>
                </c:pt>
                <c:pt idx="19">
                  <c:v>1.0643672365842347</c:v>
                </c:pt>
                <c:pt idx="20">
                  <c:v>1.102873892989489</c:v>
                </c:pt>
                <c:pt idx="21">
                  <c:v>1.1396252664671094</c:v>
                </c:pt>
                <c:pt idx="22">
                  <c:v>1.1747818235446466</c:v>
                </c:pt>
                <c:pt idx="23">
                  <c:v>1.208491297210132</c:v>
                </c:pt>
                <c:pt idx="24">
                  <c:v>1.2408869505498734</c:v>
                </c:pt>
                <c:pt idx="25">
                  <c:v>1.272087360375723</c:v>
                </c:pt>
                <c:pt idx="26">
                  <c:v>1.3021970638602913</c:v>
                </c:pt>
                <c:pt idx="27">
                  <c:v>1.3313076559907167</c:v>
                </c:pt>
                <c:pt idx="28">
                  <c:v>1.3594990830894922</c:v>
                </c:pt>
                <c:pt idx="29">
                  <c:v>1.3868409788004334</c:v>
                </c:pt>
                <c:pt idx="30">
                  <c:v>1.4133939536585587</c:v>
                </c:pt>
                <c:pt idx="31">
                  <c:v>1.4392107904316533</c:v>
                </c:pt>
                <c:pt idx="32">
                  <c:v>1.4643375231134406</c:v>
                </c:pt>
                <c:pt idx="33">
                  <c:v>1.4888143931546809</c:v>
                </c:pt>
                <c:pt idx="34">
                  <c:v>1.5126766857676952</c:v>
                </c:pt>
                <c:pt idx="35">
                  <c:v>1.5359554542480658</c:v>
                </c:pt>
                <c:pt idx="36">
                  <c:v>1.5586781427463416</c:v>
                </c:pt>
                <c:pt idx="37">
                  <c:v>1.5808691187905017</c:v>
                </c:pt>
                <c:pt idx="38">
                  <c:v>1.6025501267580942</c:v>
                </c:pt>
                <c:pt idx="39">
                  <c:v>1.6237406728470822</c:v>
                </c:pt>
                <c:pt idx="40">
                  <c:v>1.6444583511657198</c:v>
                </c:pt>
                <c:pt idx="41">
                  <c:v>1.664719119522678</c:v>
                </c:pt>
                <c:pt idx="42">
                  <c:v>1.6845375324514511</c:v>
                </c:pt>
                <c:pt idx="43">
                  <c:v>1.7039269380065234</c:v>
                </c:pt>
                <c:pt idx="44">
                  <c:v>1.7228996439540696</c:v>
                </c:pt>
                <c:pt idx="45">
                  <c:v>1.7414670581604801</c:v>
                </c:pt>
                <c:pt idx="46">
                  <c:v>1.7596398072604487</c:v>
                </c:pt>
                <c:pt idx="47">
                  <c:v>1.7774278370590668</c:v>
                </c:pt>
                <c:pt idx="48">
                  <c:v>1.7948404975822436</c:v>
                </c:pt>
                <c:pt idx="49">
                  <c:v>1.8118866152281172</c:v>
                </c:pt>
                <c:pt idx="50">
                  <c:v>1.8285745540798117</c:v>
                </c:pt>
                <c:pt idx="51">
                  <c:v>1.8451644665735949</c:v>
                </c:pt>
                <c:pt idx="52">
                  <c:v>1.8617956466816974</c:v>
                </c:pt>
                <c:pt idx="53">
                  <c:v>1.8782885390144657</c:v>
                </c:pt>
                <c:pt idx="54">
                  <c:v>1.8945339777229551</c:v>
                </c:pt>
                <c:pt idx="55">
                  <c:v>1.9104685608463861</c:v>
                </c:pt>
                <c:pt idx="56">
                  <c:v>1.9260583141709064</c:v>
                </c:pt>
                <c:pt idx="57">
                  <c:v>1.9412879064877542</c:v>
                </c:pt>
                <c:pt idx="58">
                  <c:v>1.9561535721184429</c:v>
                </c:pt>
                <c:pt idx="59">
                  <c:v>1.9706585016450766</c:v>
                </c:pt>
                <c:pt idx="60">
                  <c:v>1.9840052635845331</c:v>
                </c:pt>
                <c:pt idx="61">
                  <c:v>1.9964790120121938</c:v>
                </c:pt>
                <c:pt idx="62">
                  <c:v>2.0082760086982692</c:v>
                </c:pt>
                <c:pt idx="63">
                  <c:v>2.0195321970766327</c:v>
                </c:pt>
                <c:pt idx="64">
                  <c:v>2.0303425003312752</c:v>
                </c:pt>
                <c:pt idx="65">
                  <c:v>2.0407738745808435</c:v>
                </c:pt>
                <c:pt idx="66">
                  <c:v>2.0508741511847539</c:v>
                </c:pt>
                <c:pt idx="67">
                  <c:v>2.0606780360179835</c:v>
                </c:pt>
                <c:pt idx="68">
                  <c:v>2.0702111869859019</c:v>
                </c:pt>
                <c:pt idx="69">
                  <c:v>2.0794929910183741</c:v>
                </c:pt>
                <c:pt idx="70">
                  <c:v>2.0885384598848376</c:v>
                </c:pt>
                <c:pt idx="71">
                  <c:v>2.0973595281501756</c:v>
                </c:pt>
                <c:pt idx="72">
                  <c:v>2.1059659448651864</c:v>
                </c:pt>
                <c:pt idx="73">
                  <c:v>2.1143658886810939</c:v>
                </c:pt>
                <c:pt idx="74">
                  <c:v>2.1225663942687976</c:v>
                </c:pt>
                <c:pt idx="75">
                  <c:v>2.130573649666422</c:v>
                </c:pt>
                <c:pt idx="76">
                  <c:v>2.1383932050658987</c:v>
                </c:pt>
                <c:pt idx="77">
                  <c:v>2.1460301206105248</c:v>
                </c:pt>
                <c:pt idx="78">
                  <c:v>2.1534890720076598</c:v>
                </c:pt>
                <c:pt idx="79">
                  <c:v>2.1607744268124427</c:v>
                </c:pt>
                <c:pt idx="80">
                  <c:v>2.1678903001974437</c:v>
                </c:pt>
                <c:pt idx="81">
                  <c:v>2.1748405962734148</c:v>
                </c:pt>
                <c:pt idx="82">
                  <c:v>2.1816290391515007</c:v>
                </c:pt>
                <c:pt idx="83">
                  <c:v>2.1882591966560181</c:v>
                </c:pt>
                <c:pt idx="84">
                  <c:v>2.1947344987188258</c:v>
                </c:pt>
                <c:pt idx="85">
                  <c:v>2.2010582518825403</c:v>
                </c:pt>
                <c:pt idx="86">
                  <c:v>2.2072336509229928</c:v>
                </c:pt>
                <c:pt idx="87">
                  <c:v>2.2132637883122666</c:v>
                </c:pt>
                <c:pt idx="88">
                  <c:v>2.2191516620420533</c:v>
                </c:pt>
                <c:pt idx="89">
                  <c:v>2.224900182185598</c:v>
                </c:pt>
                <c:pt idx="90">
                  <c:v>2.2305121764765681</c:v>
                </c:pt>
                <c:pt idx="91">
                  <c:v>2.235990395111922</c:v>
                </c:pt>
                <c:pt idx="92">
                  <c:v>2.2413375149347203</c:v>
                </c:pt>
                <c:pt idx="93">
                  <c:v>2.2465561431156198</c:v>
                </c:pt>
                <c:pt idx="94">
                  <c:v>2.2516488204245966</c:v>
                </c:pt>
                <c:pt idx="95">
                  <c:v>2.256618024164224</c:v>
                </c:pt>
                <c:pt idx="96">
                  <c:v>2.2614661708207002</c:v>
                </c:pt>
                <c:pt idx="97">
                  <c:v>2.2661956184773624</c:v>
                </c:pt>
                <c:pt idx="98">
                  <c:v>2.2708086690265925</c:v>
                </c:pt>
                <c:pt idx="99">
                  <c:v>2.2753075702092538</c:v>
                </c:pt>
                <c:pt idx="100">
                  <c:v>2.2796945175054133</c:v>
                </c:pt>
                <c:pt idx="101">
                  <c:v>2.2839716558959271</c:v>
                </c:pt>
                <c:pt idx="102">
                  <c:v>2.2881410815110876</c:v>
                </c:pt>
                <c:pt idx="103">
                  <c:v>2.2922048431798383</c:v>
                </c:pt>
                <c:pt idx="104">
                  <c:v>2.2961649438908696</c:v>
                </c:pt>
                <c:pt idx="105">
                  <c:v>2.3000233421751428</c:v>
                </c:pt>
                <c:pt idx="106">
                  <c:v>2.3037819534179196</c:v>
                </c:pt>
                <c:pt idx="107">
                  <c:v>2.3074426511071797</c:v>
                </c:pt>
                <c:pt idx="108">
                  <c:v>2.3110072680243103</c:v>
                </c:pt>
                <c:pt idx="109">
                  <c:v>2.314477597382143</c:v>
                </c:pt>
                <c:pt idx="110">
                  <c:v>2.3178553939146962</c:v>
                </c:pt>
                <c:pt idx="111">
                  <c:v>2.321142374922442</c:v>
                </c:pt>
                <c:pt idx="112">
                  <c:v>2.3243402212763975</c:v>
                </c:pt>
                <c:pt idx="113">
                  <c:v>2.3274505783839574</c:v>
                </c:pt>
                <c:pt idx="114">
                  <c:v>2.3304750571190325</c:v>
                </c:pt>
                <c:pt idx="115">
                  <c:v>2.3334152347187573</c:v>
                </c:pt>
                <c:pt idx="116">
                  <c:v>2.3362726556488047</c:v>
                </c:pt>
                <c:pt idx="117">
                  <c:v>2.3390488324390968</c:v>
                </c:pt>
                <c:pt idx="118">
                  <c:v>2.3417452464915618</c:v>
                </c:pt>
                <c:pt idx="119">
                  <c:v>2.3443633488613882</c:v>
                </c:pt>
                <c:pt idx="120">
                  <c:v>2.3469045610131323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4E-402F-B995-74EB47967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002176"/>
        <c:axId val="240003712"/>
      </c:lineChart>
      <c:catAx>
        <c:axId val="240002176"/>
        <c:scaling>
          <c:orientation val="minMax"/>
        </c:scaling>
        <c:delete val="0"/>
        <c:axPos val="b"/>
        <c:majorTickMark val="out"/>
        <c:minorTickMark val="none"/>
        <c:tickLblPos val="nextTo"/>
        <c:crossAx val="240003712"/>
        <c:crosses val="autoZero"/>
        <c:auto val="1"/>
        <c:lblAlgn val="ctr"/>
        <c:lblOffset val="100"/>
        <c:noMultiLvlLbl val="0"/>
      </c:catAx>
      <c:valAx>
        <c:axId val="2400037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40002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4.161872089913151E-2"/>
          <c:y val="0.13401683439372569"/>
          <c:w val="0.928202211019302"/>
          <c:h val="0.68055774299151894"/>
        </c:manualLayout>
      </c:layout>
      <c:lineChart>
        <c:grouping val="standard"/>
        <c:varyColors val="0"/>
        <c:ser>
          <c:idx val="0"/>
          <c:order val="0"/>
          <c:tx>
            <c:strRef>
              <c:f>'Validation series'!$C$23</c:f>
              <c:strCache>
                <c:ptCount val="1"/>
                <c:pt idx="0">
                  <c:v> US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series'!$D$23:$BK$23</c:f>
              <c:numCache>
                <c:formatCode>General</c:formatCode>
                <c:ptCount val="60"/>
                <c:pt idx="0">
                  <c:v>0.17851791916683227</c:v>
                </c:pt>
                <c:pt idx="1">
                  <c:v>0.20441168561441803</c:v>
                </c:pt>
                <c:pt idx="2">
                  <c:v>0.20081130743596862</c:v>
                </c:pt>
                <c:pt idx="3">
                  <c:v>0.19862347859815724</c:v>
                </c:pt>
                <c:pt idx="4">
                  <c:v>0.19724517955141138</c:v>
                </c:pt>
                <c:pt idx="5">
                  <c:v>0.19749773378886082</c:v>
                </c:pt>
                <c:pt idx="6">
                  <c:v>0.19978659099475396</c:v>
                </c:pt>
                <c:pt idx="7">
                  <c:v>0.20224864393886471</c:v>
                </c:pt>
                <c:pt idx="8">
                  <c:v>0.20500133186596789</c:v>
                </c:pt>
                <c:pt idx="9">
                  <c:v>0.20701315102347004</c:v>
                </c:pt>
                <c:pt idx="10">
                  <c:v>0.20687069210728645</c:v>
                </c:pt>
                <c:pt idx="11">
                  <c:v>0.22030307885972511</c:v>
                </c:pt>
                <c:pt idx="12">
                  <c:v>0.22030307885972511</c:v>
                </c:pt>
                <c:pt idx="13">
                  <c:v>0.22030307885972511</c:v>
                </c:pt>
                <c:pt idx="14">
                  <c:v>0.22030307885972511</c:v>
                </c:pt>
                <c:pt idx="15">
                  <c:v>0.22030307885972511</c:v>
                </c:pt>
                <c:pt idx="16">
                  <c:v>0.22030307885972511</c:v>
                </c:pt>
                <c:pt idx="17">
                  <c:v>0.22030307885972511</c:v>
                </c:pt>
                <c:pt idx="18">
                  <c:v>0.22030307885972511</c:v>
                </c:pt>
                <c:pt idx="19">
                  <c:v>0.22030307885972511</c:v>
                </c:pt>
                <c:pt idx="20">
                  <c:v>0.22030307885972511</c:v>
                </c:pt>
                <c:pt idx="21">
                  <c:v>0.22030307885972511</c:v>
                </c:pt>
                <c:pt idx="22">
                  <c:v>0.22030307885972511</c:v>
                </c:pt>
                <c:pt idx="23">
                  <c:v>0.22030307885972511</c:v>
                </c:pt>
                <c:pt idx="24">
                  <c:v>0.22030307885972511</c:v>
                </c:pt>
                <c:pt idx="25">
                  <c:v>0.22030307885972511</c:v>
                </c:pt>
                <c:pt idx="26">
                  <c:v>0.22030307885972511</c:v>
                </c:pt>
                <c:pt idx="27">
                  <c:v>0.22030307885972511</c:v>
                </c:pt>
                <c:pt idx="28">
                  <c:v>0.22030307885972511</c:v>
                </c:pt>
                <c:pt idx="29">
                  <c:v>0.22030307885972511</c:v>
                </c:pt>
                <c:pt idx="30">
                  <c:v>0.22030307885972511</c:v>
                </c:pt>
                <c:pt idx="31">
                  <c:v>0.22030307885972511</c:v>
                </c:pt>
                <c:pt idx="32">
                  <c:v>0.22030307885972511</c:v>
                </c:pt>
                <c:pt idx="33">
                  <c:v>0.22030307885972511</c:v>
                </c:pt>
                <c:pt idx="34">
                  <c:v>0.22030307885972511</c:v>
                </c:pt>
                <c:pt idx="35">
                  <c:v>0.22030307885972511</c:v>
                </c:pt>
                <c:pt idx="36">
                  <c:v>0.22030307885972511</c:v>
                </c:pt>
                <c:pt idx="37">
                  <c:v>0.22030307885972511</c:v>
                </c:pt>
                <c:pt idx="38">
                  <c:v>0.22030307885972511</c:v>
                </c:pt>
                <c:pt idx="39">
                  <c:v>0.22030307885972511</c:v>
                </c:pt>
                <c:pt idx="40">
                  <c:v>0.22030307885972511</c:v>
                </c:pt>
                <c:pt idx="41">
                  <c:v>0.22030307885972511</c:v>
                </c:pt>
                <c:pt idx="42">
                  <c:v>0.22030307885972511</c:v>
                </c:pt>
                <c:pt idx="43">
                  <c:v>0.22030307885972511</c:v>
                </c:pt>
                <c:pt idx="44">
                  <c:v>0.22030307885972511</c:v>
                </c:pt>
                <c:pt idx="45">
                  <c:v>0.22030307885972511</c:v>
                </c:pt>
                <c:pt idx="46">
                  <c:v>0.22030307885972511</c:v>
                </c:pt>
                <c:pt idx="47">
                  <c:v>0.22030307885972511</c:v>
                </c:pt>
                <c:pt idx="48">
                  <c:v>0.22030307885972511</c:v>
                </c:pt>
                <c:pt idx="49">
                  <c:v>0.22030307885972511</c:v>
                </c:pt>
                <c:pt idx="50">
                  <c:v>0.22030307885972511</c:v>
                </c:pt>
                <c:pt idx="51">
                  <c:v>0.22030307885972511</c:v>
                </c:pt>
                <c:pt idx="52">
                  <c:v>0.22030307885972511</c:v>
                </c:pt>
                <c:pt idx="53">
                  <c:v>0.22030307885972511</c:v>
                </c:pt>
                <c:pt idx="54">
                  <c:v>0.22030307885972511</c:v>
                </c:pt>
                <c:pt idx="55">
                  <c:v>0.22030307885972511</c:v>
                </c:pt>
                <c:pt idx="56">
                  <c:v>0.22030307885972511</c:v>
                </c:pt>
                <c:pt idx="57">
                  <c:v>0.22030307885972511</c:v>
                </c:pt>
                <c:pt idx="58">
                  <c:v>0.22030307885972511</c:v>
                </c:pt>
                <c:pt idx="59">
                  <c:v>0.22030307885972511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2-4CA0-99AE-026E7D26FFF2}"/>
            </c:ext>
          </c:extLst>
        </c:ser>
        <c:ser>
          <c:idx val="1"/>
          <c:order val="1"/>
          <c:tx>
            <c:strRef>
              <c:f>'Validation series'!$C$24</c:f>
              <c:strCache>
                <c:ptCount val="1"/>
                <c:pt idx="0">
                  <c:v> EU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series'!$D$24:$BK$24</c:f>
              <c:numCache>
                <c:formatCode>General</c:formatCode>
                <c:ptCount val="60"/>
                <c:pt idx="0">
                  <c:v>0.17464278549877818</c:v>
                </c:pt>
                <c:pt idx="1">
                  <c:v>0.19951187573456713</c:v>
                </c:pt>
                <c:pt idx="2">
                  <c:v>0.19621702705844843</c:v>
                </c:pt>
                <c:pt idx="3">
                  <c:v>0.19444764809439508</c:v>
                </c:pt>
                <c:pt idx="4">
                  <c:v>0.19311769687881469</c:v>
                </c:pt>
                <c:pt idx="5">
                  <c:v>0.19342037928561981</c:v>
                </c:pt>
                <c:pt idx="6">
                  <c:v>0.19499881757129625</c:v>
                </c:pt>
                <c:pt idx="7">
                  <c:v>0.19675155944103084</c:v>
                </c:pt>
                <c:pt idx="8">
                  <c:v>0.1986775404241552</c:v>
                </c:pt>
                <c:pt idx="9">
                  <c:v>0.20517684580955442</c:v>
                </c:pt>
                <c:pt idx="10">
                  <c:v>0.21074492696069239</c:v>
                </c:pt>
                <c:pt idx="11">
                  <c:v>0.2203362818132277</c:v>
                </c:pt>
                <c:pt idx="12">
                  <c:v>0.2203362818132277</c:v>
                </c:pt>
                <c:pt idx="13">
                  <c:v>0.2203362818132277</c:v>
                </c:pt>
                <c:pt idx="14">
                  <c:v>0.2203362818132277</c:v>
                </c:pt>
                <c:pt idx="15">
                  <c:v>0.2203362818132277</c:v>
                </c:pt>
                <c:pt idx="16">
                  <c:v>0.2203362818132277</c:v>
                </c:pt>
                <c:pt idx="17">
                  <c:v>0.2203362818132277</c:v>
                </c:pt>
                <c:pt idx="18">
                  <c:v>0.2203362818132277</c:v>
                </c:pt>
                <c:pt idx="19">
                  <c:v>0.2203362818132277</c:v>
                </c:pt>
                <c:pt idx="20">
                  <c:v>0.2203362818132277</c:v>
                </c:pt>
                <c:pt idx="21">
                  <c:v>0.2203362818132277</c:v>
                </c:pt>
                <c:pt idx="22">
                  <c:v>0.2203362818132277</c:v>
                </c:pt>
                <c:pt idx="23">
                  <c:v>0.2203362818132277</c:v>
                </c:pt>
                <c:pt idx="24">
                  <c:v>0.2203362818132277</c:v>
                </c:pt>
                <c:pt idx="25">
                  <c:v>0.2203362818132277</c:v>
                </c:pt>
                <c:pt idx="26">
                  <c:v>0.2203362818132277</c:v>
                </c:pt>
                <c:pt idx="27">
                  <c:v>0.2203362818132277</c:v>
                </c:pt>
                <c:pt idx="28">
                  <c:v>0.2203362818132277</c:v>
                </c:pt>
                <c:pt idx="29">
                  <c:v>0.2203362818132277</c:v>
                </c:pt>
                <c:pt idx="30">
                  <c:v>0.2203362818132277</c:v>
                </c:pt>
                <c:pt idx="31">
                  <c:v>0.2203362818132277</c:v>
                </c:pt>
                <c:pt idx="32">
                  <c:v>0.2203362818132277</c:v>
                </c:pt>
                <c:pt idx="33">
                  <c:v>0.2203362818132277</c:v>
                </c:pt>
                <c:pt idx="34">
                  <c:v>0.2203362818132277</c:v>
                </c:pt>
                <c:pt idx="35">
                  <c:v>0.2203362818132277</c:v>
                </c:pt>
                <c:pt idx="36">
                  <c:v>0.2203362818132277</c:v>
                </c:pt>
                <c:pt idx="37">
                  <c:v>0.2203362818132277</c:v>
                </c:pt>
                <c:pt idx="38">
                  <c:v>0.2203362818132277</c:v>
                </c:pt>
                <c:pt idx="39">
                  <c:v>0.2203362818132277</c:v>
                </c:pt>
                <c:pt idx="40">
                  <c:v>0.2203362818132277</c:v>
                </c:pt>
                <c:pt idx="41">
                  <c:v>0.2203362818132277</c:v>
                </c:pt>
                <c:pt idx="42">
                  <c:v>0.2203362818132277</c:v>
                </c:pt>
                <c:pt idx="43">
                  <c:v>0.2203362818132277</c:v>
                </c:pt>
                <c:pt idx="44">
                  <c:v>0.2203362818132277</c:v>
                </c:pt>
                <c:pt idx="45">
                  <c:v>0.2203362818132277</c:v>
                </c:pt>
                <c:pt idx="46">
                  <c:v>0.2203362818132277</c:v>
                </c:pt>
                <c:pt idx="47">
                  <c:v>0.2203362818132277</c:v>
                </c:pt>
                <c:pt idx="48">
                  <c:v>0.2203362818132277</c:v>
                </c:pt>
                <c:pt idx="49">
                  <c:v>0.2203362818132277</c:v>
                </c:pt>
                <c:pt idx="50">
                  <c:v>0.2203362818132277</c:v>
                </c:pt>
                <c:pt idx="51">
                  <c:v>0.2203362818132277</c:v>
                </c:pt>
                <c:pt idx="52">
                  <c:v>0.2203362818132277</c:v>
                </c:pt>
                <c:pt idx="53">
                  <c:v>0.2203362818132277</c:v>
                </c:pt>
                <c:pt idx="54">
                  <c:v>0.2203362818132277</c:v>
                </c:pt>
                <c:pt idx="55">
                  <c:v>0.2203362818132277</c:v>
                </c:pt>
                <c:pt idx="56">
                  <c:v>0.2203362818132277</c:v>
                </c:pt>
                <c:pt idx="57">
                  <c:v>0.2203362818132277</c:v>
                </c:pt>
                <c:pt idx="58">
                  <c:v>0.2203362818132277</c:v>
                </c:pt>
                <c:pt idx="59">
                  <c:v>0.2203362818132277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B2-4CA0-99AE-026E7D26FFF2}"/>
            </c:ext>
          </c:extLst>
        </c:ser>
        <c:ser>
          <c:idx val="2"/>
          <c:order val="2"/>
          <c:tx>
            <c:strRef>
              <c:f>'Validation series'!$C$25</c:f>
              <c:strCache>
                <c:ptCount val="1"/>
                <c:pt idx="0">
                  <c:v> Japan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series'!$D$25:$BK$25</c:f>
              <c:numCache>
                <c:formatCode>General</c:formatCode>
                <c:ptCount val="60"/>
                <c:pt idx="0">
                  <c:v>0.15130516850935352</c:v>
                </c:pt>
                <c:pt idx="1">
                  <c:v>0.18028879870424402</c:v>
                </c:pt>
                <c:pt idx="2">
                  <c:v>0.17561051284600046</c:v>
                </c:pt>
                <c:pt idx="3">
                  <c:v>0.16834939682036698</c:v>
                </c:pt>
                <c:pt idx="4">
                  <c:v>0.17936264615265576</c:v>
                </c:pt>
                <c:pt idx="5">
                  <c:v>0.18715052917114447</c:v>
                </c:pt>
                <c:pt idx="6">
                  <c:v>0.18886752273284263</c:v>
                </c:pt>
                <c:pt idx="7">
                  <c:v>0.19078953271553145</c:v>
                </c:pt>
                <c:pt idx="8">
                  <c:v>0.19299543769997909</c:v>
                </c:pt>
                <c:pt idx="9">
                  <c:v>0.20201478435586034</c:v>
                </c:pt>
                <c:pt idx="10">
                  <c:v>0.20937148693838403</c:v>
                </c:pt>
                <c:pt idx="11">
                  <c:v>0.22226937429570431</c:v>
                </c:pt>
                <c:pt idx="12">
                  <c:v>0.22226937429570431</c:v>
                </c:pt>
                <c:pt idx="13">
                  <c:v>0.22226937429570431</c:v>
                </c:pt>
                <c:pt idx="14">
                  <c:v>0.22226937429570431</c:v>
                </c:pt>
                <c:pt idx="15">
                  <c:v>0.22226937429570431</c:v>
                </c:pt>
                <c:pt idx="16">
                  <c:v>0.22226937429570431</c:v>
                </c:pt>
                <c:pt idx="17">
                  <c:v>0.22226937429570431</c:v>
                </c:pt>
                <c:pt idx="18">
                  <c:v>0.22226937429570431</c:v>
                </c:pt>
                <c:pt idx="19">
                  <c:v>0.22226937429570431</c:v>
                </c:pt>
                <c:pt idx="20">
                  <c:v>0.22226937429570431</c:v>
                </c:pt>
                <c:pt idx="21">
                  <c:v>0.22226937429570431</c:v>
                </c:pt>
                <c:pt idx="22">
                  <c:v>0.22226937429570431</c:v>
                </c:pt>
                <c:pt idx="23">
                  <c:v>0.22226937429570431</c:v>
                </c:pt>
                <c:pt idx="24">
                  <c:v>0.22226937429570431</c:v>
                </c:pt>
                <c:pt idx="25">
                  <c:v>0.22226937429570431</c:v>
                </c:pt>
                <c:pt idx="26">
                  <c:v>0.22226937429570431</c:v>
                </c:pt>
                <c:pt idx="27">
                  <c:v>0.22226937429570431</c:v>
                </c:pt>
                <c:pt idx="28">
                  <c:v>0.22226937429570431</c:v>
                </c:pt>
                <c:pt idx="29">
                  <c:v>0.22226937429570431</c:v>
                </c:pt>
                <c:pt idx="30">
                  <c:v>0.22226937429570431</c:v>
                </c:pt>
                <c:pt idx="31">
                  <c:v>0.22226937429570431</c:v>
                </c:pt>
                <c:pt idx="32">
                  <c:v>0.22226937429570431</c:v>
                </c:pt>
                <c:pt idx="33">
                  <c:v>0.22226937429570431</c:v>
                </c:pt>
                <c:pt idx="34">
                  <c:v>0.22226937429570431</c:v>
                </c:pt>
                <c:pt idx="35">
                  <c:v>0.22226937429570431</c:v>
                </c:pt>
                <c:pt idx="36">
                  <c:v>0.22226937429570431</c:v>
                </c:pt>
                <c:pt idx="37">
                  <c:v>0.22226937429570431</c:v>
                </c:pt>
                <c:pt idx="38">
                  <c:v>0.22226937429570431</c:v>
                </c:pt>
                <c:pt idx="39">
                  <c:v>0.22226937429570431</c:v>
                </c:pt>
                <c:pt idx="40">
                  <c:v>0.22226937429570431</c:v>
                </c:pt>
                <c:pt idx="41">
                  <c:v>0.22226937429570431</c:v>
                </c:pt>
                <c:pt idx="42">
                  <c:v>0.22226937429570431</c:v>
                </c:pt>
                <c:pt idx="43">
                  <c:v>0.22226937429570431</c:v>
                </c:pt>
                <c:pt idx="44">
                  <c:v>0.22226937429570431</c:v>
                </c:pt>
                <c:pt idx="45">
                  <c:v>0.22226937429570431</c:v>
                </c:pt>
                <c:pt idx="46">
                  <c:v>0.22226937429570431</c:v>
                </c:pt>
                <c:pt idx="47">
                  <c:v>0.22226937429570431</c:v>
                </c:pt>
                <c:pt idx="48">
                  <c:v>0.22226937429570431</c:v>
                </c:pt>
                <c:pt idx="49">
                  <c:v>0.22226937429570431</c:v>
                </c:pt>
                <c:pt idx="50">
                  <c:v>0.22226937429570431</c:v>
                </c:pt>
                <c:pt idx="51">
                  <c:v>0.22226937429570431</c:v>
                </c:pt>
                <c:pt idx="52">
                  <c:v>0.22226937429570431</c:v>
                </c:pt>
                <c:pt idx="53">
                  <c:v>0.22226937429570431</c:v>
                </c:pt>
                <c:pt idx="54">
                  <c:v>0.22226937429570431</c:v>
                </c:pt>
                <c:pt idx="55">
                  <c:v>0.22226937429570431</c:v>
                </c:pt>
                <c:pt idx="56">
                  <c:v>0.22226937429570431</c:v>
                </c:pt>
                <c:pt idx="57">
                  <c:v>0.22226937429570431</c:v>
                </c:pt>
                <c:pt idx="58">
                  <c:v>0.22226937429570431</c:v>
                </c:pt>
                <c:pt idx="59">
                  <c:v>0.22226937429570431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B2-4CA0-99AE-026E7D26FFF2}"/>
            </c:ext>
          </c:extLst>
        </c:ser>
        <c:ser>
          <c:idx val="3"/>
          <c:order val="3"/>
          <c:tx>
            <c:strRef>
              <c:f>'Validation series'!$C$26</c:f>
              <c:strCache>
                <c:ptCount val="1"/>
                <c:pt idx="0">
                  <c:v> Russia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series'!$D$26:$BK$26</c:f>
              <c:numCache>
                <c:formatCode>General</c:formatCode>
                <c:ptCount val="60"/>
                <c:pt idx="0">
                  <c:v>0.19116870416633872</c:v>
                </c:pt>
                <c:pt idx="1">
                  <c:v>0.18903154012827164</c:v>
                </c:pt>
                <c:pt idx="2">
                  <c:v>0.18513371193962028</c:v>
                </c:pt>
                <c:pt idx="3">
                  <c:v>0.185563870068611</c:v>
                </c:pt>
                <c:pt idx="4">
                  <c:v>0.1878739277780751</c:v>
                </c:pt>
                <c:pt idx="5">
                  <c:v>0.18989118964398169</c:v>
                </c:pt>
                <c:pt idx="6">
                  <c:v>0.19064813179718809</c:v>
                </c:pt>
                <c:pt idx="7">
                  <c:v>0.19168340007296758</c:v>
                </c:pt>
                <c:pt idx="8">
                  <c:v>0.19308059868291075</c:v>
                </c:pt>
                <c:pt idx="9">
                  <c:v>0.20313479711589796</c:v>
                </c:pt>
                <c:pt idx="10">
                  <c:v>0.21241990984042894</c:v>
                </c:pt>
                <c:pt idx="11">
                  <c:v>0.22223322828967537</c:v>
                </c:pt>
                <c:pt idx="12">
                  <c:v>0.22223322828967537</c:v>
                </c:pt>
                <c:pt idx="13">
                  <c:v>0.22223322828967537</c:v>
                </c:pt>
                <c:pt idx="14">
                  <c:v>0.22223322828967537</c:v>
                </c:pt>
                <c:pt idx="15">
                  <c:v>0.22223322828967537</c:v>
                </c:pt>
                <c:pt idx="16">
                  <c:v>0.22223322828967537</c:v>
                </c:pt>
                <c:pt idx="17">
                  <c:v>0.22223322828967537</c:v>
                </c:pt>
                <c:pt idx="18">
                  <c:v>0.22223322828967537</c:v>
                </c:pt>
                <c:pt idx="19">
                  <c:v>0.22223322828967537</c:v>
                </c:pt>
                <c:pt idx="20">
                  <c:v>0.22223322828967537</c:v>
                </c:pt>
                <c:pt idx="21">
                  <c:v>0.22223322828967537</c:v>
                </c:pt>
                <c:pt idx="22">
                  <c:v>0.22223322828967537</c:v>
                </c:pt>
                <c:pt idx="23">
                  <c:v>0.22223322828967537</c:v>
                </c:pt>
                <c:pt idx="24">
                  <c:v>0.22223322828967537</c:v>
                </c:pt>
                <c:pt idx="25">
                  <c:v>0.22223322828967537</c:v>
                </c:pt>
                <c:pt idx="26">
                  <c:v>0.22223322828967537</c:v>
                </c:pt>
                <c:pt idx="27">
                  <c:v>0.22223322828967537</c:v>
                </c:pt>
                <c:pt idx="28">
                  <c:v>0.22223322828967537</c:v>
                </c:pt>
                <c:pt idx="29">
                  <c:v>0.22223322828967537</c:v>
                </c:pt>
                <c:pt idx="30">
                  <c:v>0.22223322828967537</c:v>
                </c:pt>
                <c:pt idx="31">
                  <c:v>0.22223322828967537</c:v>
                </c:pt>
                <c:pt idx="32">
                  <c:v>0.22223322828967537</c:v>
                </c:pt>
                <c:pt idx="33">
                  <c:v>0.22223322828967537</c:v>
                </c:pt>
                <c:pt idx="34">
                  <c:v>0.22223322828967537</c:v>
                </c:pt>
                <c:pt idx="35">
                  <c:v>0.22223322828967537</c:v>
                </c:pt>
                <c:pt idx="36">
                  <c:v>0.22223322828967537</c:v>
                </c:pt>
                <c:pt idx="37">
                  <c:v>0.22223322828967537</c:v>
                </c:pt>
                <c:pt idx="38">
                  <c:v>0.22223322828967537</c:v>
                </c:pt>
                <c:pt idx="39">
                  <c:v>0.22223322828967537</c:v>
                </c:pt>
                <c:pt idx="40">
                  <c:v>0.22223322828967537</c:v>
                </c:pt>
                <c:pt idx="41">
                  <c:v>0.22223322828967537</c:v>
                </c:pt>
                <c:pt idx="42">
                  <c:v>0.22223322828967537</c:v>
                </c:pt>
                <c:pt idx="43">
                  <c:v>0.22223322828967537</c:v>
                </c:pt>
                <c:pt idx="44">
                  <c:v>0.22223322828967537</c:v>
                </c:pt>
                <c:pt idx="45">
                  <c:v>0.22223322828967537</c:v>
                </c:pt>
                <c:pt idx="46">
                  <c:v>0.22223322828967537</c:v>
                </c:pt>
                <c:pt idx="47">
                  <c:v>0.22223322828967537</c:v>
                </c:pt>
                <c:pt idx="48">
                  <c:v>0.22223322828967537</c:v>
                </c:pt>
                <c:pt idx="49">
                  <c:v>0.22223322828967537</c:v>
                </c:pt>
                <c:pt idx="50">
                  <c:v>0.22223322828967537</c:v>
                </c:pt>
                <c:pt idx="51">
                  <c:v>0.22223322828967537</c:v>
                </c:pt>
                <c:pt idx="52">
                  <c:v>0.22223322828967537</c:v>
                </c:pt>
                <c:pt idx="53">
                  <c:v>0.22223322828967537</c:v>
                </c:pt>
                <c:pt idx="54">
                  <c:v>0.22223322828967537</c:v>
                </c:pt>
                <c:pt idx="55">
                  <c:v>0.22223322828967537</c:v>
                </c:pt>
                <c:pt idx="56">
                  <c:v>0.22223322828967537</c:v>
                </c:pt>
                <c:pt idx="57">
                  <c:v>0.22223322828967537</c:v>
                </c:pt>
                <c:pt idx="58">
                  <c:v>0.22223322828967537</c:v>
                </c:pt>
                <c:pt idx="59">
                  <c:v>0.22223322828967537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B2-4CA0-99AE-026E7D26FFF2}"/>
            </c:ext>
          </c:extLst>
        </c:ser>
        <c:ser>
          <c:idx val="4"/>
          <c:order val="4"/>
          <c:tx>
            <c:strRef>
              <c:f>'Validation series'!$C$27</c:f>
              <c:strCache>
                <c:ptCount val="1"/>
                <c:pt idx="0">
                  <c:v> Eurasia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series'!$D$27:$BK$27</c:f>
              <c:numCache>
                <c:formatCode>General</c:formatCode>
                <c:ptCount val="60"/>
                <c:pt idx="0">
                  <c:v>0.1950068390972948</c:v>
                </c:pt>
                <c:pt idx="1">
                  <c:v>0.22579565828348314</c:v>
                </c:pt>
                <c:pt idx="2">
                  <c:v>0.21818997077859106</c:v>
                </c:pt>
                <c:pt idx="3">
                  <c:v>0.2137651998818286</c:v>
                </c:pt>
                <c:pt idx="4">
                  <c:v>0.2110399666476615</c:v>
                </c:pt>
                <c:pt idx="5">
                  <c:v>0.21054285633670111</c:v>
                </c:pt>
                <c:pt idx="6">
                  <c:v>0.21015163132466624</c:v>
                </c:pt>
                <c:pt idx="7">
                  <c:v>0.21016396192736281</c:v>
                </c:pt>
                <c:pt idx="8">
                  <c:v>0.21067751414477806</c:v>
                </c:pt>
                <c:pt idx="9">
                  <c:v>0.21679424846015824</c:v>
                </c:pt>
                <c:pt idx="10">
                  <c:v>0.22273954697694098</c:v>
                </c:pt>
                <c:pt idx="11">
                  <c:v>0.22890898798344628</c:v>
                </c:pt>
                <c:pt idx="12">
                  <c:v>0.22890898798344628</c:v>
                </c:pt>
                <c:pt idx="13">
                  <c:v>0.22890898798344628</c:v>
                </c:pt>
                <c:pt idx="14">
                  <c:v>0.22890898798344628</c:v>
                </c:pt>
                <c:pt idx="15">
                  <c:v>0.22890898798344628</c:v>
                </c:pt>
                <c:pt idx="16">
                  <c:v>0.22890898798344628</c:v>
                </c:pt>
                <c:pt idx="17">
                  <c:v>0.22890898798344628</c:v>
                </c:pt>
                <c:pt idx="18">
                  <c:v>0.22890898798344628</c:v>
                </c:pt>
                <c:pt idx="19">
                  <c:v>0.22890898798344628</c:v>
                </c:pt>
                <c:pt idx="20">
                  <c:v>0.22890898798344628</c:v>
                </c:pt>
                <c:pt idx="21">
                  <c:v>0.22890898798344628</c:v>
                </c:pt>
                <c:pt idx="22">
                  <c:v>0.22890898798344628</c:v>
                </c:pt>
                <c:pt idx="23">
                  <c:v>0.22890898798344628</c:v>
                </c:pt>
                <c:pt idx="24">
                  <c:v>0.22890898798344628</c:v>
                </c:pt>
                <c:pt idx="25">
                  <c:v>0.22890898798344628</c:v>
                </c:pt>
                <c:pt idx="26">
                  <c:v>0.22890898798344628</c:v>
                </c:pt>
                <c:pt idx="27">
                  <c:v>0.22890898798344628</c:v>
                </c:pt>
                <c:pt idx="28">
                  <c:v>0.22890898798344628</c:v>
                </c:pt>
                <c:pt idx="29">
                  <c:v>0.22890898798344628</c:v>
                </c:pt>
                <c:pt idx="30">
                  <c:v>0.22890898798344628</c:v>
                </c:pt>
                <c:pt idx="31">
                  <c:v>0.22890898798344628</c:v>
                </c:pt>
                <c:pt idx="32">
                  <c:v>0.22890898798344628</c:v>
                </c:pt>
                <c:pt idx="33">
                  <c:v>0.22890898798344628</c:v>
                </c:pt>
                <c:pt idx="34">
                  <c:v>0.22890898798344628</c:v>
                </c:pt>
                <c:pt idx="35">
                  <c:v>0.22890898798344628</c:v>
                </c:pt>
                <c:pt idx="36">
                  <c:v>0.22890898798344628</c:v>
                </c:pt>
                <c:pt idx="37">
                  <c:v>0.22890898798344628</c:v>
                </c:pt>
                <c:pt idx="38">
                  <c:v>0.22890898798344628</c:v>
                </c:pt>
                <c:pt idx="39">
                  <c:v>0.22890898798344628</c:v>
                </c:pt>
                <c:pt idx="40">
                  <c:v>0.22890898798344628</c:v>
                </c:pt>
                <c:pt idx="41">
                  <c:v>0.22890898798344628</c:v>
                </c:pt>
                <c:pt idx="42">
                  <c:v>0.22890898798344628</c:v>
                </c:pt>
                <c:pt idx="43">
                  <c:v>0.22890898798344628</c:v>
                </c:pt>
                <c:pt idx="44">
                  <c:v>0.22890898798344628</c:v>
                </c:pt>
                <c:pt idx="45">
                  <c:v>0.22890898798344628</c:v>
                </c:pt>
                <c:pt idx="46">
                  <c:v>0.22890898798344628</c:v>
                </c:pt>
                <c:pt idx="47">
                  <c:v>0.22890898798344628</c:v>
                </c:pt>
                <c:pt idx="48">
                  <c:v>0.22890898798344628</c:v>
                </c:pt>
                <c:pt idx="49">
                  <c:v>0.22890898798344628</c:v>
                </c:pt>
                <c:pt idx="50">
                  <c:v>0.22890898798344628</c:v>
                </c:pt>
                <c:pt idx="51">
                  <c:v>0.22890898798344628</c:v>
                </c:pt>
                <c:pt idx="52">
                  <c:v>0.22890898798344628</c:v>
                </c:pt>
                <c:pt idx="53">
                  <c:v>0.22890898798344628</c:v>
                </c:pt>
                <c:pt idx="54">
                  <c:v>0.22890898798344628</c:v>
                </c:pt>
                <c:pt idx="55">
                  <c:v>0.22890898798344628</c:v>
                </c:pt>
                <c:pt idx="56">
                  <c:v>0.22890898798344628</c:v>
                </c:pt>
                <c:pt idx="57">
                  <c:v>0.22890898798344628</c:v>
                </c:pt>
                <c:pt idx="58">
                  <c:v>0.22890898798344628</c:v>
                </c:pt>
                <c:pt idx="59">
                  <c:v>0.22890898798344628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B2-4CA0-99AE-026E7D26FFF2}"/>
            </c:ext>
          </c:extLst>
        </c:ser>
        <c:ser>
          <c:idx val="5"/>
          <c:order val="5"/>
          <c:tx>
            <c:strRef>
              <c:f>'Validation series'!$C$28</c:f>
              <c:strCache>
                <c:ptCount val="1"/>
                <c:pt idx="0">
                  <c:v> China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series'!$D$28:$BK$28</c:f>
              <c:numCache>
                <c:formatCode>General</c:formatCode>
                <c:ptCount val="60"/>
                <c:pt idx="0">
                  <c:v>0.35708144186291391</c:v>
                </c:pt>
                <c:pt idx="1">
                  <c:v>0.2267610075161593</c:v>
                </c:pt>
                <c:pt idx="2">
                  <c:v>0.21516476481009253</c:v>
                </c:pt>
                <c:pt idx="3">
                  <c:v>0.20754873475224947</c:v>
                </c:pt>
                <c:pt idx="4">
                  <c:v>0.2032796927112448</c:v>
                </c:pt>
                <c:pt idx="5">
                  <c:v>0.20375853404594946</c:v>
                </c:pt>
                <c:pt idx="6">
                  <c:v>0.2034237446652743</c:v>
                </c:pt>
                <c:pt idx="7">
                  <c:v>0.20334246847133677</c:v>
                </c:pt>
                <c:pt idx="8">
                  <c:v>0.20316730217272469</c:v>
                </c:pt>
                <c:pt idx="9">
                  <c:v>0.20922027492066747</c:v>
                </c:pt>
                <c:pt idx="10">
                  <c:v>0.2185201157729674</c:v>
                </c:pt>
                <c:pt idx="11">
                  <c:v>0.21324434378424598</c:v>
                </c:pt>
                <c:pt idx="12">
                  <c:v>0.21324434378424598</c:v>
                </c:pt>
                <c:pt idx="13">
                  <c:v>0.21324434378424598</c:v>
                </c:pt>
                <c:pt idx="14">
                  <c:v>0.21324434378424598</c:v>
                </c:pt>
                <c:pt idx="15">
                  <c:v>0.21324434378424598</c:v>
                </c:pt>
                <c:pt idx="16">
                  <c:v>0.21324434378424598</c:v>
                </c:pt>
                <c:pt idx="17">
                  <c:v>0.21324434378424598</c:v>
                </c:pt>
                <c:pt idx="18">
                  <c:v>0.21324434378424598</c:v>
                </c:pt>
                <c:pt idx="19">
                  <c:v>0.21324434378424598</c:v>
                </c:pt>
                <c:pt idx="20">
                  <c:v>0.21324434378424598</c:v>
                </c:pt>
                <c:pt idx="21">
                  <c:v>0.21324434378424598</c:v>
                </c:pt>
                <c:pt idx="22">
                  <c:v>0.21324434378424598</c:v>
                </c:pt>
                <c:pt idx="23">
                  <c:v>0.21324434378424598</c:v>
                </c:pt>
                <c:pt idx="24">
                  <c:v>0.21324434378424598</c:v>
                </c:pt>
                <c:pt idx="25">
                  <c:v>0.21324434378424598</c:v>
                </c:pt>
                <c:pt idx="26">
                  <c:v>0.21324434378424598</c:v>
                </c:pt>
                <c:pt idx="27">
                  <c:v>0.21324434378424598</c:v>
                </c:pt>
                <c:pt idx="28">
                  <c:v>0.21324434378424598</c:v>
                </c:pt>
                <c:pt idx="29">
                  <c:v>0.21324434378424598</c:v>
                </c:pt>
                <c:pt idx="30">
                  <c:v>0.21324434378424598</c:v>
                </c:pt>
                <c:pt idx="31">
                  <c:v>0.21324434378424598</c:v>
                </c:pt>
                <c:pt idx="32">
                  <c:v>0.21324434378424598</c:v>
                </c:pt>
                <c:pt idx="33">
                  <c:v>0.21324434378424598</c:v>
                </c:pt>
                <c:pt idx="34">
                  <c:v>0.21324434378424598</c:v>
                </c:pt>
                <c:pt idx="35">
                  <c:v>0.21324434378424598</c:v>
                </c:pt>
                <c:pt idx="36">
                  <c:v>0.21324434378424598</c:v>
                </c:pt>
                <c:pt idx="37">
                  <c:v>0.21324434378424598</c:v>
                </c:pt>
                <c:pt idx="38">
                  <c:v>0.21324434378424598</c:v>
                </c:pt>
                <c:pt idx="39">
                  <c:v>0.21324434378424598</c:v>
                </c:pt>
                <c:pt idx="40">
                  <c:v>0.21324434378424598</c:v>
                </c:pt>
                <c:pt idx="41">
                  <c:v>0.21324434378424598</c:v>
                </c:pt>
                <c:pt idx="42">
                  <c:v>0.21324434378424598</c:v>
                </c:pt>
                <c:pt idx="43">
                  <c:v>0.21324434378424598</c:v>
                </c:pt>
                <c:pt idx="44">
                  <c:v>0.21324434378424598</c:v>
                </c:pt>
                <c:pt idx="45">
                  <c:v>0.21324434378424598</c:v>
                </c:pt>
                <c:pt idx="46">
                  <c:v>0.21324434378424598</c:v>
                </c:pt>
                <c:pt idx="47">
                  <c:v>0.21324434378424598</c:v>
                </c:pt>
                <c:pt idx="48">
                  <c:v>0.21324434378424598</c:v>
                </c:pt>
                <c:pt idx="49">
                  <c:v>0.21324434378424598</c:v>
                </c:pt>
                <c:pt idx="50">
                  <c:v>0.21324434378424598</c:v>
                </c:pt>
                <c:pt idx="51">
                  <c:v>0.21324434378424598</c:v>
                </c:pt>
                <c:pt idx="52">
                  <c:v>0.21324434378424598</c:v>
                </c:pt>
                <c:pt idx="53">
                  <c:v>0.21324434378424598</c:v>
                </c:pt>
                <c:pt idx="54">
                  <c:v>0.21324434378424598</c:v>
                </c:pt>
                <c:pt idx="55">
                  <c:v>0.21324434378424598</c:v>
                </c:pt>
                <c:pt idx="56">
                  <c:v>0.21324434378424598</c:v>
                </c:pt>
                <c:pt idx="57">
                  <c:v>0.21324434378424598</c:v>
                </c:pt>
                <c:pt idx="58">
                  <c:v>0.21324434378424598</c:v>
                </c:pt>
                <c:pt idx="59">
                  <c:v>0.21324434378424598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B2-4CA0-99AE-026E7D26FFF2}"/>
            </c:ext>
          </c:extLst>
        </c:ser>
        <c:ser>
          <c:idx val="6"/>
          <c:order val="6"/>
          <c:tx>
            <c:strRef>
              <c:f>'Validation series'!$C$29</c:f>
              <c:strCache>
                <c:ptCount val="1"/>
                <c:pt idx="0">
                  <c:v> India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series'!$D$29:$BK$29</c:f>
              <c:numCache>
                <c:formatCode>General</c:formatCode>
                <c:ptCount val="60"/>
                <c:pt idx="0">
                  <c:v>0.2948464854719452</c:v>
                </c:pt>
                <c:pt idx="1">
                  <c:v>0.26865630507701344</c:v>
                </c:pt>
                <c:pt idx="2">
                  <c:v>0.25373354159378009</c:v>
                </c:pt>
                <c:pt idx="3">
                  <c:v>0.24344426015069293</c:v>
                </c:pt>
                <c:pt idx="4">
                  <c:v>0.23218356885139413</c:v>
                </c:pt>
                <c:pt idx="5">
                  <c:v>0.22645882046122337</c:v>
                </c:pt>
                <c:pt idx="6">
                  <c:v>0.22526327943248856</c:v>
                </c:pt>
                <c:pt idx="7">
                  <c:v>0.22454207112988211</c:v>
                </c:pt>
                <c:pt idx="8">
                  <c:v>0.22439286463993957</c:v>
                </c:pt>
                <c:pt idx="9">
                  <c:v>0.22474462158787176</c:v>
                </c:pt>
                <c:pt idx="10">
                  <c:v>0.22572862074328459</c:v>
                </c:pt>
                <c:pt idx="11">
                  <c:v>0.22819109400760584</c:v>
                </c:pt>
                <c:pt idx="12">
                  <c:v>0.22819109400760584</c:v>
                </c:pt>
                <c:pt idx="13">
                  <c:v>0.22819109400760584</c:v>
                </c:pt>
                <c:pt idx="14">
                  <c:v>0.22819109400760584</c:v>
                </c:pt>
                <c:pt idx="15">
                  <c:v>0.22819109400760584</c:v>
                </c:pt>
                <c:pt idx="16">
                  <c:v>0.22819109400760584</c:v>
                </c:pt>
                <c:pt idx="17">
                  <c:v>0.22819109400760584</c:v>
                </c:pt>
                <c:pt idx="18">
                  <c:v>0.22819109400760584</c:v>
                </c:pt>
                <c:pt idx="19">
                  <c:v>0.22819109400760584</c:v>
                </c:pt>
                <c:pt idx="20">
                  <c:v>0.22819109400760584</c:v>
                </c:pt>
                <c:pt idx="21">
                  <c:v>0.22819109400760584</c:v>
                </c:pt>
                <c:pt idx="22">
                  <c:v>0.22819109400760584</c:v>
                </c:pt>
                <c:pt idx="23">
                  <c:v>0.22819109400760584</c:v>
                </c:pt>
                <c:pt idx="24">
                  <c:v>0.22819109400760584</c:v>
                </c:pt>
                <c:pt idx="25">
                  <c:v>0.22819109400760584</c:v>
                </c:pt>
                <c:pt idx="26">
                  <c:v>0.22819109400760584</c:v>
                </c:pt>
                <c:pt idx="27">
                  <c:v>0.22819109400760584</c:v>
                </c:pt>
                <c:pt idx="28">
                  <c:v>0.22819109400760584</c:v>
                </c:pt>
                <c:pt idx="29">
                  <c:v>0.22819109400760584</c:v>
                </c:pt>
                <c:pt idx="30">
                  <c:v>0.22819109400760584</c:v>
                </c:pt>
                <c:pt idx="31">
                  <c:v>0.22819109400760584</c:v>
                </c:pt>
                <c:pt idx="32">
                  <c:v>0.22819109400760584</c:v>
                </c:pt>
                <c:pt idx="33">
                  <c:v>0.22819109400760584</c:v>
                </c:pt>
                <c:pt idx="34">
                  <c:v>0.22819109400760584</c:v>
                </c:pt>
                <c:pt idx="35">
                  <c:v>0.22819109400760584</c:v>
                </c:pt>
                <c:pt idx="36">
                  <c:v>0.22819109400760584</c:v>
                </c:pt>
                <c:pt idx="37">
                  <c:v>0.22819109400760584</c:v>
                </c:pt>
                <c:pt idx="38">
                  <c:v>0.22819109400760584</c:v>
                </c:pt>
                <c:pt idx="39">
                  <c:v>0.22819109400760584</c:v>
                </c:pt>
                <c:pt idx="40">
                  <c:v>0.22819109400760584</c:v>
                </c:pt>
                <c:pt idx="41">
                  <c:v>0.22819109400760584</c:v>
                </c:pt>
                <c:pt idx="42">
                  <c:v>0.22819109400760584</c:v>
                </c:pt>
                <c:pt idx="43">
                  <c:v>0.22819109400760584</c:v>
                </c:pt>
                <c:pt idx="44">
                  <c:v>0.22819109400760584</c:v>
                </c:pt>
                <c:pt idx="45">
                  <c:v>0.22819109400760584</c:v>
                </c:pt>
                <c:pt idx="46">
                  <c:v>0.22819109400760584</c:v>
                </c:pt>
                <c:pt idx="47">
                  <c:v>0.22819109400760584</c:v>
                </c:pt>
                <c:pt idx="48">
                  <c:v>0.22819109400760584</c:v>
                </c:pt>
                <c:pt idx="49">
                  <c:v>0.22819109400760584</c:v>
                </c:pt>
                <c:pt idx="50">
                  <c:v>0.22819109400760584</c:v>
                </c:pt>
                <c:pt idx="51">
                  <c:v>0.22819109400760584</c:v>
                </c:pt>
                <c:pt idx="52">
                  <c:v>0.22819109400760584</c:v>
                </c:pt>
                <c:pt idx="53">
                  <c:v>0.22819109400760584</c:v>
                </c:pt>
                <c:pt idx="54">
                  <c:v>0.22819109400760584</c:v>
                </c:pt>
                <c:pt idx="55">
                  <c:v>0.22819109400760584</c:v>
                </c:pt>
                <c:pt idx="56">
                  <c:v>0.22819109400760584</c:v>
                </c:pt>
                <c:pt idx="57">
                  <c:v>0.22819109400760584</c:v>
                </c:pt>
                <c:pt idx="58">
                  <c:v>0.22819109400760584</c:v>
                </c:pt>
                <c:pt idx="59">
                  <c:v>0.22819109400760584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B2-4CA0-99AE-026E7D26FFF2}"/>
            </c:ext>
          </c:extLst>
        </c:ser>
        <c:ser>
          <c:idx val="7"/>
          <c:order val="7"/>
          <c:tx>
            <c:strRef>
              <c:f>'Validation series'!$C$30</c:f>
              <c:strCache>
                <c:ptCount val="1"/>
                <c:pt idx="0">
                  <c:v> Middle East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series'!$D$30:$BK$30</c:f>
              <c:numCache>
                <c:formatCode>General</c:formatCode>
                <c:ptCount val="60"/>
                <c:pt idx="0">
                  <c:v>0.25700191079110363</c:v>
                </c:pt>
                <c:pt idx="1">
                  <c:v>0.25015233122002567</c:v>
                </c:pt>
                <c:pt idx="2">
                  <c:v>0.23912167732660797</c:v>
                </c:pt>
                <c:pt idx="3">
                  <c:v>0.2307269307031766</c:v>
                </c:pt>
                <c:pt idx="4">
                  <c:v>0.22098172984734518</c:v>
                </c:pt>
                <c:pt idx="5">
                  <c:v>0.21762884050424672</c:v>
                </c:pt>
                <c:pt idx="6">
                  <c:v>0.21845420685757083</c:v>
                </c:pt>
                <c:pt idx="7">
                  <c:v>0.21955433741056951</c:v>
                </c:pt>
                <c:pt idx="8">
                  <c:v>0.22101455180104704</c:v>
                </c:pt>
                <c:pt idx="9">
                  <c:v>0.21586229093181117</c:v>
                </c:pt>
                <c:pt idx="10">
                  <c:v>0.20942696512827097</c:v>
                </c:pt>
                <c:pt idx="11">
                  <c:v>0.21875518829498314</c:v>
                </c:pt>
                <c:pt idx="12">
                  <c:v>0.21875518829498314</c:v>
                </c:pt>
                <c:pt idx="13">
                  <c:v>0.21875518829498314</c:v>
                </c:pt>
                <c:pt idx="14">
                  <c:v>0.21875518829498314</c:v>
                </c:pt>
                <c:pt idx="15">
                  <c:v>0.21875518829498314</c:v>
                </c:pt>
                <c:pt idx="16">
                  <c:v>0.21875518829498314</c:v>
                </c:pt>
                <c:pt idx="17">
                  <c:v>0.21875518829498314</c:v>
                </c:pt>
                <c:pt idx="18">
                  <c:v>0.21875518829498314</c:v>
                </c:pt>
                <c:pt idx="19">
                  <c:v>0.21875518829498314</c:v>
                </c:pt>
                <c:pt idx="20">
                  <c:v>0.21875518829498314</c:v>
                </c:pt>
                <c:pt idx="21">
                  <c:v>0.21875518829498314</c:v>
                </c:pt>
                <c:pt idx="22">
                  <c:v>0.21875518829498314</c:v>
                </c:pt>
                <c:pt idx="23">
                  <c:v>0.21875518829498314</c:v>
                </c:pt>
                <c:pt idx="24">
                  <c:v>0.21875518829498314</c:v>
                </c:pt>
                <c:pt idx="25">
                  <c:v>0.21875518829498314</c:v>
                </c:pt>
                <c:pt idx="26">
                  <c:v>0.21875518829498314</c:v>
                </c:pt>
                <c:pt idx="27">
                  <c:v>0.21875518829498314</c:v>
                </c:pt>
                <c:pt idx="28">
                  <c:v>0.21875518829498314</c:v>
                </c:pt>
                <c:pt idx="29">
                  <c:v>0.21875518829498314</c:v>
                </c:pt>
                <c:pt idx="30">
                  <c:v>0.21875518829498314</c:v>
                </c:pt>
                <c:pt idx="31">
                  <c:v>0.21875518829498314</c:v>
                </c:pt>
                <c:pt idx="32">
                  <c:v>0.21875518829498314</c:v>
                </c:pt>
                <c:pt idx="33">
                  <c:v>0.21875518829498314</c:v>
                </c:pt>
                <c:pt idx="34">
                  <c:v>0.21875518829498314</c:v>
                </c:pt>
                <c:pt idx="35">
                  <c:v>0.21875518829498314</c:v>
                </c:pt>
                <c:pt idx="36">
                  <c:v>0.21875518829498314</c:v>
                </c:pt>
                <c:pt idx="37">
                  <c:v>0.21875518829498314</c:v>
                </c:pt>
                <c:pt idx="38">
                  <c:v>0.21875518829498314</c:v>
                </c:pt>
                <c:pt idx="39">
                  <c:v>0.21875518829498314</c:v>
                </c:pt>
                <c:pt idx="40">
                  <c:v>0.21875518829498314</c:v>
                </c:pt>
                <c:pt idx="41">
                  <c:v>0.21875518829498314</c:v>
                </c:pt>
                <c:pt idx="42">
                  <c:v>0.21875518829498314</c:v>
                </c:pt>
                <c:pt idx="43">
                  <c:v>0.21875518829498314</c:v>
                </c:pt>
                <c:pt idx="44">
                  <c:v>0.21875518829498314</c:v>
                </c:pt>
                <c:pt idx="45">
                  <c:v>0.21875518829498314</c:v>
                </c:pt>
                <c:pt idx="46">
                  <c:v>0.21875518829498314</c:v>
                </c:pt>
                <c:pt idx="47">
                  <c:v>0.21875518829498314</c:v>
                </c:pt>
                <c:pt idx="48">
                  <c:v>0.21875518829498314</c:v>
                </c:pt>
                <c:pt idx="49">
                  <c:v>0.21875518829498314</c:v>
                </c:pt>
                <c:pt idx="50">
                  <c:v>0.21875518829498314</c:v>
                </c:pt>
                <c:pt idx="51">
                  <c:v>0.21875518829498314</c:v>
                </c:pt>
                <c:pt idx="52">
                  <c:v>0.21875518829498314</c:v>
                </c:pt>
                <c:pt idx="53">
                  <c:v>0.21875518829498314</c:v>
                </c:pt>
                <c:pt idx="54">
                  <c:v>0.21875518829498314</c:v>
                </c:pt>
                <c:pt idx="55">
                  <c:v>0.21875518829498314</c:v>
                </c:pt>
                <c:pt idx="56">
                  <c:v>0.21875518829498314</c:v>
                </c:pt>
                <c:pt idx="57">
                  <c:v>0.21875518829498314</c:v>
                </c:pt>
                <c:pt idx="58">
                  <c:v>0.21875518829498314</c:v>
                </c:pt>
                <c:pt idx="59">
                  <c:v>0.21875518829498314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B2-4CA0-99AE-026E7D26FFF2}"/>
            </c:ext>
          </c:extLst>
        </c:ser>
        <c:ser>
          <c:idx val="8"/>
          <c:order val="8"/>
          <c:tx>
            <c:strRef>
              <c:f>'Validation series'!$C$31</c:f>
              <c:strCache>
                <c:ptCount val="1"/>
                <c:pt idx="0">
                  <c:v> Africa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series'!$D$31:$BK$31</c:f>
              <c:numCache>
                <c:formatCode>General</c:formatCode>
                <c:ptCount val="60"/>
                <c:pt idx="0">
                  <c:v>0.29788860940944312</c:v>
                </c:pt>
                <c:pt idx="1">
                  <c:v>0.30359077514848781</c:v>
                </c:pt>
                <c:pt idx="2">
                  <c:v>0.28874202541933247</c:v>
                </c:pt>
                <c:pt idx="3">
                  <c:v>0.27593629358162519</c:v>
                </c:pt>
                <c:pt idx="4">
                  <c:v>0.2561328045055854</c:v>
                </c:pt>
                <c:pt idx="5">
                  <c:v>0.2440148149678612</c:v>
                </c:pt>
                <c:pt idx="6">
                  <c:v>0.242565811339296</c:v>
                </c:pt>
                <c:pt idx="7">
                  <c:v>0.24152833799787141</c:v>
                </c:pt>
                <c:pt idx="8">
                  <c:v>0.24092324736913098</c:v>
                </c:pt>
                <c:pt idx="9">
                  <c:v>0.2320215868160172</c:v>
                </c:pt>
                <c:pt idx="10">
                  <c:v>0.22490582720354135</c:v>
                </c:pt>
                <c:pt idx="11">
                  <c:v>0.22378231772835322</c:v>
                </c:pt>
                <c:pt idx="12">
                  <c:v>0.22378231772835322</c:v>
                </c:pt>
                <c:pt idx="13">
                  <c:v>0.22378231772835322</c:v>
                </c:pt>
                <c:pt idx="14">
                  <c:v>0.22378231772835322</c:v>
                </c:pt>
                <c:pt idx="15">
                  <c:v>0.22378231772835322</c:v>
                </c:pt>
                <c:pt idx="16">
                  <c:v>0.22378231772835322</c:v>
                </c:pt>
                <c:pt idx="17">
                  <c:v>0.22378231772835322</c:v>
                </c:pt>
                <c:pt idx="18">
                  <c:v>0.22378231772835322</c:v>
                </c:pt>
                <c:pt idx="19">
                  <c:v>0.22378231772835322</c:v>
                </c:pt>
                <c:pt idx="20">
                  <c:v>0.22378231772835322</c:v>
                </c:pt>
                <c:pt idx="21">
                  <c:v>0.22378231772835322</c:v>
                </c:pt>
                <c:pt idx="22">
                  <c:v>0.22378231772835322</c:v>
                </c:pt>
                <c:pt idx="23">
                  <c:v>0.22378231772835322</c:v>
                </c:pt>
                <c:pt idx="24">
                  <c:v>0.22378231772835322</c:v>
                </c:pt>
                <c:pt idx="25">
                  <c:v>0.22378231772835322</c:v>
                </c:pt>
                <c:pt idx="26">
                  <c:v>0.22378231772835322</c:v>
                </c:pt>
                <c:pt idx="27">
                  <c:v>0.22378231772835322</c:v>
                </c:pt>
                <c:pt idx="28">
                  <c:v>0.22378231772835322</c:v>
                </c:pt>
                <c:pt idx="29">
                  <c:v>0.22378231772835322</c:v>
                </c:pt>
                <c:pt idx="30">
                  <c:v>0.22378231772835322</c:v>
                </c:pt>
                <c:pt idx="31">
                  <c:v>0.22378231772835322</c:v>
                </c:pt>
                <c:pt idx="32">
                  <c:v>0.22378231772835322</c:v>
                </c:pt>
                <c:pt idx="33">
                  <c:v>0.22378231772835322</c:v>
                </c:pt>
                <c:pt idx="34">
                  <c:v>0.22378231772835322</c:v>
                </c:pt>
                <c:pt idx="35">
                  <c:v>0.22378231772835322</c:v>
                </c:pt>
                <c:pt idx="36">
                  <c:v>0.22378231772835322</c:v>
                </c:pt>
                <c:pt idx="37">
                  <c:v>0.22378231772835322</c:v>
                </c:pt>
                <c:pt idx="38">
                  <c:v>0.22378231772835322</c:v>
                </c:pt>
                <c:pt idx="39">
                  <c:v>0.22378231772835322</c:v>
                </c:pt>
                <c:pt idx="40">
                  <c:v>0.22378231772835322</c:v>
                </c:pt>
                <c:pt idx="41">
                  <c:v>0.22378231772835322</c:v>
                </c:pt>
                <c:pt idx="42">
                  <c:v>0.22378231772835322</c:v>
                </c:pt>
                <c:pt idx="43">
                  <c:v>0.22378231772835322</c:v>
                </c:pt>
                <c:pt idx="44">
                  <c:v>0.22378231772835322</c:v>
                </c:pt>
                <c:pt idx="45">
                  <c:v>0.22378231772835322</c:v>
                </c:pt>
                <c:pt idx="46">
                  <c:v>0.22378231772835322</c:v>
                </c:pt>
                <c:pt idx="47">
                  <c:v>0.22378231772835322</c:v>
                </c:pt>
                <c:pt idx="48">
                  <c:v>0.22378231772835322</c:v>
                </c:pt>
                <c:pt idx="49">
                  <c:v>0.22378231772835322</c:v>
                </c:pt>
                <c:pt idx="50">
                  <c:v>0.22378231772835322</c:v>
                </c:pt>
                <c:pt idx="51">
                  <c:v>0.22378231772835322</c:v>
                </c:pt>
                <c:pt idx="52">
                  <c:v>0.22378231772835322</c:v>
                </c:pt>
                <c:pt idx="53">
                  <c:v>0.22378231772835322</c:v>
                </c:pt>
                <c:pt idx="54">
                  <c:v>0.22378231772835322</c:v>
                </c:pt>
                <c:pt idx="55">
                  <c:v>0.22378231772835322</c:v>
                </c:pt>
                <c:pt idx="56">
                  <c:v>0.22378231772835322</c:v>
                </c:pt>
                <c:pt idx="57">
                  <c:v>0.22378231772835322</c:v>
                </c:pt>
                <c:pt idx="58">
                  <c:v>0.22378231772835322</c:v>
                </c:pt>
                <c:pt idx="59">
                  <c:v>0.22378231772835322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B2-4CA0-99AE-026E7D26FFF2}"/>
            </c:ext>
          </c:extLst>
        </c:ser>
        <c:ser>
          <c:idx val="9"/>
          <c:order val="9"/>
          <c:tx>
            <c:strRef>
              <c:f>'Validation series'!$C$32</c:f>
              <c:strCache>
                <c:ptCount val="1"/>
                <c:pt idx="0">
                  <c:v> Latin America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series'!$D$32:$BK$32</c:f>
              <c:numCache>
                <c:formatCode>General</c:formatCode>
                <c:ptCount val="60"/>
                <c:pt idx="0">
                  <c:v>0.23570388608045523</c:v>
                </c:pt>
                <c:pt idx="1">
                  <c:v>0.23790902069559233</c:v>
                </c:pt>
                <c:pt idx="2">
                  <c:v>0.22912270211317867</c:v>
                </c:pt>
                <c:pt idx="3">
                  <c:v>0.22069701683870002</c:v>
                </c:pt>
                <c:pt idx="4">
                  <c:v>0.21416107983063631</c:v>
                </c:pt>
                <c:pt idx="5">
                  <c:v>0.21272081789222094</c:v>
                </c:pt>
                <c:pt idx="6">
                  <c:v>0.21309603865646073</c:v>
                </c:pt>
                <c:pt idx="7">
                  <c:v>0.21378594238336635</c:v>
                </c:pt>
                <c:pt idx="8">
                  <c:v>0.21491052039196434</c:v>
                </c:pt>
                <c:pt idx="9">
                  <c:v>0.21680028128984263</c:v>
                </c:pt>
                <c:pt idx="10">
                  <c:v>0.21764556793354661</c:v>
                </c:pt>
                <c:pt idx="11">
                  <c:v>0.226187871702172</c:v>
                </c:pt>
                <c:pt idx="12">
                  <c:v>0.226187871702172</c:v>
                </c:pt>
                <c:pt idx="13">
                  <c:v>0.226187871702172</c:v>
                </c:pt>
                <c:pt idx="14">
                  <c:v>0.226187871702172</c:v>
                </c:pt>
                <c:pt idx="15">
                  <c:v>0.226187871702172</c:v>
                </c:pt>
                <c:pt idx="16">
                  <c:v>0.226187871702172</c:v>
                </c:pt>
                <c:pt idx="17">
                  <c:v>0.226187871702172</c:v>
                </c:pt>
                <c:pt idx="18">
                  <c:v>0.226187871702172</c:v>
                </c:pt>
                <c:pt idx="19">
                  <c:v>0.226187871702172</c:v>
                </c:pt>
                <c:pt idx="20">
                  <c:v>0.226187871702172</c:v>
                </c:pt>
                <c:pt idx="21">
                  <c:v>0.226187871702172</c:v>
                </c:pt>
                <c:pt idx="22">
                  <c:v>0.226187871702172</c:v>
                </c:pt>
                <c:pt idx="23">
                  <c:v>0.226187871702172</c:v>
                </c:pt>
                <c:pt idx="24">
                  <c:v>0.226187871702172</c:v>
                </c:pt>
                <c:pt idx="25">
                  <c:v>0.226187871702172</c:v>
                </c:pt>
                <c:pt idx="26">
                  <c:v>0.226187871702172</c:v>
                </c:pt>
                <c:pt idx="27">
                  <c:v>0.226187871702172</c:v>
                </c:pt>
                <c:pt idx="28">
                  <c:v>0.226187871702172</c:v>
                </c:pt>
                <c:pt idx="29">
                  <c:v>0.226187871702172</c:v>
                </c:pt>
                <c:pt idx="30">
                  <c:v>0.226187871702172</c:v>
                </c:pt>
                <c:pt idx="31">
                  <c:v>0.226187871702172</c:v>
                </c:pt>
                <c:pt idx="32">
                  <c:v>0.226187871702172</c:v>
                </c:pt>
                <c:pt idx="33">
                  <c:v>0.226187871702172</c:v>
                </c:pt>
                <c:pt idx="34">
                  <c:v>0.226187871702172</c:v>
                </c:pt>
                <c:pt idx="35">
                  <c:v>0.226187871702172</c:v>
                </c:pt>
                <c:pt idx="36">
                  <c:v>0.226187871702172</c:v>
                </c:pt>
                <c:pt idx="37">
                  <c:v>0.226187871702172</c:v>
                </c:pt>
                <c:pt idx="38">
                  <c:v>0.226187871702172</c:v>
                </c:pt>
                <c:pt idx="39">
                  <c:v>0.226187871702172</c:v>
                </c:pt>
                <c:pt idx="40">
                  <c:v>0.226187871702172</c:v>
                </c:pt>
                <c:pt idx="41">
                  <c:v>0.226187871702172</c:v>
                </c:pt>
                <c:pt idx="42">
                  <c:v>0.226187871702172</c:v>
                </c:pt>
                <c:pt idx="43">
                  <c:v>0.226187871702172</c:v>
                </c:pt>
                <c:pt idx="44">
                  <c:v>0.226187871702172</c:v>
                </c:pt>
                <c:pt idx="45">
                  <c:v>0.226187871702172</c:v>
                </c:pt>
                <c:pt idx="46">
                  <c:v>0.226187871702172</c:v>
                </c:pt>
                <c:pt idx="47">
                  <c:v>0.226187871702172</c:v>
                </c:pt>
                <c:pt idx="48">
                  <c:v>0.226187871702172</c:v>
                </c:pt>
                <c:pt idx="49">
                  <c:v>0.226187871702172</c:v>
                </c:pt>
                <c:pt idx="50">
                  <c:v>0.226187871702172</c:v>
                </c:pt>
                <c:pt idx="51">
                  <c:v>0.226187871702172</c:v>
                </c:pt>
                <c:pt idx="52">
                  <c:v>0.226187871702172</c:v>
                </c:pt>
                <c:pt idx="53">
                  <c:v>0.226187871702172</c:v>
                </c:pt>
                <c:pt idx="54">
                  <c:v>0.226187871702172</c:v>
                </c:pt>
                <c:pt idx="55">
                  <c:v>0.226187871702172</c:v>
                </c:pt>
                <c:pt idx="56">
                  <c:v>0.226187871702172</c:v>
                </c:pt>
                <c:pt idx="57">
                  <c:v>0.226187871702172</c:v>
                </c:pt>
                <c:pt idx="58">
                  <c:v>0.226187871702172</c:v>
                </c:pt>
                <c:pt idx="59">
                  <c:v>0.226187871702172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B2-4CA0-99AE-026E7D26FFF2}"/>
            </c:ext>
          </c:extLst>
        </c:ser>
        <c:ser>
          <c:idx val="10"/>
          <c:order val="10"/>
          <c:tx>
            <c:strRef>
              <c:f>'Validation series'!$C$33</c:f>
              <c:strCache>
                <c:ptCount val="1"/>
                <c:pt idx="0">
                  <c:v> OHI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series'!$D$33:$BK$33</c:f>
              <c:numCache>
                <c:formatCode>General</c:formatCode>
                <c:ptCount val="60"/>
                <c:pt idx="0">
                  <c:v>0.18690855254026759</c:v>
                </c:pt>
                <c:pt idx="1">
                  <c:v>0.20306631580236426</c:v>
                </c:pt>
                <c:pt idx="2">
                  <c:v>0.19794957414301073</c:v>
                </c:pt>
                <c:pt idx="3">
                  <c:v>0.19302617707505698</c:v>
                </c:pt>
                <c:pt idx="4">
                  <c:v>0.18994991789169799</c:v>
                </c:pt>
                <c:pt idx="5">
                  <c:v>0.18934598039742812</c:v>
                </c:pt>
                <c:pt idx="6">
                  <c:v>0.19102341169229398</c:v>
                </c:pt>
                <c:pt idx="7">
                  <c:v>0.19285651886479005</c:v>
                </c:pt>
                <c:pt idx="8">
                  <c:v>0.1947992496136097</c:v>
                </c:pt>
                <c:pt idx="9">
                  <c:v>0.20167915075617232</c:v>
                </c:pt>
                <c:pt idx="10">
                  <c:v>0.20770716072191683</c:v>
                </c:pt>
                <c:pt idx="11">
                  <c:v>0.21691090060939039</c:v>
                </c:pt>
                <c:pt idx="12">
                  <c:v>0.21691090060939039</c:v>
                </c:pt>
                <c:pt idx="13">
                  <c:v>0.21691090060939039</c:v>
                </c:pt>
                <c:pt idx="14">
                  <c:v>0.21691090060939039</c:v>
                </c:pt>
                <c:pt idx="15">
                  <c:v>0.21691090060939039</c:v>
                </c:pt>
                <c:pt idx="16">
                  <c:v>0.21691090060939039</c:v>
                </c:pt>
                <c:pt idx="17">
                  <c:v>0.21691090060939039</c:v>
                </c:pt>
                <c:pt idx="18">
                  <c:v>0.21691090060939039</c:v>
                </c:pt>
                <c:pt idx="19">
                  <c:v>0.21691090060939039</c:v>
                </c:pt>
                <c:pt idx="20">
                  <c:v>0.21691090060939039</c:v>
                </c:pt>
                <c:pt idx="21">
                  <c:v>0.21691090060939039</c:v>
                </c:pt>
                <c:pt idx="22">
                  <c:v>0.21691090060939039</c:v>
                </c:pt>
                <c:pt idx="23">
                  <c:v>0.21691090060939039</c:v>
                </c:pt>
                <c:pt idx="24">
                  <c:v>0.21691090060939039</c:v>
                </c:pt>
                <c:pt idx="25">
                  <c:v>0.21691090060939039</c:v>
                </c:pt>
                <c:pt idx="26">
                  <c:v>0.21691090060939039</c:v>
                </c:pt>
                <c:pt idx="27">
                  <c:v>0.21691090060939039</c:v>
                </c:pt>
                <c:pt idx="28">
                  <c:v>0.21691090060939039</c:v>
                </c:pt>
                <c:pt idx="29">
                  <c:v>0.21691090060939039</c:v>
                </c:pt>
                <c:pt idx="30">
                  <c:v>0.21691090060939039</c:v>
                </c:pt>
                <c:pt idx="31">
                  <c:v>0.21691090060939039</c:v>
                </c:pt>
                <c:pt idx="32">
                  <c:v>0.21691090060939039</c:v>
                </c:pt>
                <c:pt idx="33">
                  <c:v>0.21691090060939039</c:v>
                </c:pt>
                <c:pt idx="34">
                  <c:v>0.21691090060939039</c:v>
                </c:pt>
                <c:pt idx="35">
                  <c:v>0.21691090060939039</c:v>
                </c:pt>
                <c:pt idx="36">
                  <c:v>0.21691090060939039</c:v>
                </c:pt>
                <c:pt idx="37">
                  <c:v>0.21691090060939039</c:v>
                </c:pt>
                <c:pt idx="38">
                  <c:v>0.21691090060939039</c:v>
                </c:pt>
                <c:pt idx="39">
                  <c:v>0.21691090060939039</c:v>
                </c:pt>
                <c:pt idx="40">
                  <c:v>0.21691090060939039</c:v>
                </c:pt>
                <c:pt idx="41">
                  <c:v>0.21691090060939039</c:v>
                </c:pt>
                <c:pt idx="42">
                  <c:v>0.21691090060939039</c:v>
                </c:pt>
                <c:pt idx="43">
                  <c:v>0.21691090060939039</c:v>
                </c:pt>
                <c:pt idx="44">
                  <c:v>0.21691090060939039</c:v>
                </c:pt>
                <c:pt idx="45">
                  <c:v>0.21691090060939039</c:v>
                </c:pt>
                <c:pt idx="46">
                  <c:v>0.21691090060939039</c:v>
                </c:pt>
                <c:pt idx="47">
                  <c:v>0.21691090060939039</c:v>
                </c:pt>
                <c:pt idx="48">
                  <c:v>0.21691090060939039</c:v>
                </c:pt>
                <c:pt idx="49">
                  <c:v>0.21691090060939039</c:v>
                </c:pt>
                <c:pt idx="50">
                  <c:v>0.21691090060939039</c:v>
                </c:pt>
                <c:pt idx="51">
                  <c:v>0.21691090060939039</c:v>
                </c:pt>
                <c:pt idx="52">
                  <c:v>0.21691090060939039</c:v>
                </c:pt>
                <c:pt idx="53">
                  <c:v>0.21691090060939039</c:v>
                </c:pt>
                <c:pt idx="54">
                  <c:v>0.21691090060939039</c:v>
                </c:pt>
                <c:pt idx="55">
                  <c:v>0.21691090060939039</c:v>
                </c:pt>
                <c:pt idx="56">
                  <c:v>0.21691090060939039</c:v>
                </c:pt>
                <c:pt idx="57">
                  <c:v>0.21691090060939039</c:v>
                </c:pt>
                <c:pt idx="58">
                  <c:v>0.21691090060939039</c:v>
                </c:pt>
                <c:pt idx="59">
                  <c:v>0.21691090060939039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B2-4CA0-99AE-026E7D26FFF2}"/>
            </c:ext>
          </c:extLst>
        </c:ser>
        <c:ser>
          <c:idx val="11"/>
          <c:order val="11"/>
          <c:tx>
            <c:strRef>
              <c:f>'Validation series'!$C$34</c:f>
              <c:strCache>
                <c:ptCount val="1"/>
                <c:pt idx="0">
                  <c:v> Other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series'!$D$34:$BK$34</c:f>
              <c:numCache>
                <c:formatCode>General</c:formatCode>
                <c:ptCount val="60"/>
                <c:pt idx="0">
                  <c:v>0.24090677874281113</c:v>
                </c:pt>
                <c:pt idx="1">
                  <c:v>0.27878900739472695</c:v>
                </c:pt>
                <c:pt idx="2">
                  <c:v>0.26593412796489785</c:v>
                </c:pt>
                <c:pt idx="3">
                  <c:v>0.25432500497917565</c:v>
                </c:pt>
                <c:pt idx="4">
                  <c:v>0.24142114405066595</c:v>
                </c:pt>
                <c:pt idx="5">
                  <c:v>0.23453135050311699</c:v>
                </c:pt>
                <c:pt idx="6">
                  <c:v>0.23295198667090264</c:v>
                </c:pt>
                <c:pt idx="7">
                  <c:v>0.23183169833643794</c:v>
                </c:pt>
                <c:pt idx="8">
                  <c:v>0.23124471119866691</c:v>
                </c:pt>
                <c:pt idx="9">
                  <c:v>0.22879016682325784</c:v>
                </c:pt>
                <c:pt idx="10">
                  <c:v>0.22945447097309063</c:v>
                </c:pt>
                <c:pt idx="11">
                  <c:v>0.22371270831332768</c:v>
                </c:pt>
                <c:pt idx="12">
                  <c:v>0.22371270831332768</c:v>
                </c:pt>
                <c:pt idx="13">
                  <c:v>0.22371270831332768</c:v>
                </c:pt>
                <c:pt idx="14">
                  <c:v>0.22371270831332768</c:v>
                </c:pt>
                <c:pt idx="15">
                  <c:v>0.22371270831332768</c:v>
                </c:pt>
                <c:pt idx="16">
                  <c:v>0.22371270831332768</c:v>
                </c:pt>
                <c:pt idx="17">
                  <c:v>0.22371270831332768</c:v>
                </c:pt>
                <c:pt idx="18">
                  <c:v>0.22371270831332768</c:v>
                </c:pt>
                <c:pt idx="19">
                  <c:v>0.22371270831332768</c:v>
                </c:pt>
                <c:pt idx="20">
                  <c:v>0.22371270831332768</c:v>
                </c:pt>
                <c:pt idx="21">
                  <c:v>0.22371270831332768</c:v>
                </c:pt>
                <c:pt idx="22">
                  <c:v>0.22371270831332768</c:v>
                </c:pt>
                <c:pt idx="23">
                  <c:v>0.22371270831332768</c:v>
                </c:pt>
                <c:pt idx="24">
                  <c:v>0.22371270831332768</c:v>
                </c:pt>
                <c:pt idx="25">
                  <c:v>0.22371270831332768</c:v>
                </c:pt>
                <c:pt idx="26">
                  <c:v>0.22371270831332768</c:v>
                </c:pt>
                <c:pt idx="27">
                  <c:v>0.22371270831332768</c:v>
                </c:pt>
                <c:pt idx="28">
                  <c:v>0.22371270831332768</c:v>
                </c:pt>
                <c:pt idx="29">
                  <c:v>0.22371270831332768</c:v>
                </c:pt>
                <c:pt idx="30">
                  <c:v>0.22371270831332768</c:v>
                </c:pt>
                <c:pt idx="31">
                  <c:v>0.22371270831332768</c:v>
                </c:pt>
                <c:pt idx="32">
                  <c:v>0.22371270831332768</c:v>
                </c:pt>
                <c:pt idx="33">
                  <c:v>0.22371270831332768</c:v>
                </c:pt>
                <c:pt idx="34">
                  <c:v>0.22371270831332768</c:v>
                </c:pt>
                <c:pt idx="35">
                  <c:v>0.22371270831332768</c:v>
                </c:pt>
                <c:pt idx="36">
                  <c:v>0.22371270831332768</c:v>
                </c:pt>
                <c:pt idx="37">
                  <c:v>0.22371270831332768</c:v>
                </c:pt>
                <c:pt idx="38">
                  <c:v>0.22371270831332768</c:v>
                </c:pt>
                <c:pt idx="39">
                  <c:v>0.22371270831332768</c:v>
                </c:pt>
                <c:pt idx="40">
                  <c:v>0.22371270831332768</c:v>
                </c:pt>
                <c:pt idx="41">
                  <c:v>0.22371270831332768</c:v>
                </c:pt>
                <c:pt idx="42">
                  <c:v>0.22371270831332768</c:v>
                </c:pt>
                <c:pt idx="43">
                  <c:v>0.22371270831332768</c:v>
                </c:pt>
                <c:pt idx="44">
                  <c:v>0.22371270831332768</c:v>
                </c:pt>
                <c:pt idx="45">
                  <c:v>0.22371270831332768</c:v>
                </c:pt>
                <c:pt idx="46">
                  <c:v>0.22371270831332768</c:v>
                </c:pt>
                <c:pt idx="47">
                  <c:v>0.22371270831332768</c:v>
                </c:pt>
                <c:pt idx="48">
                  <c:v>0.22371270831332768</c:v>
                </c:pt>
                <c:pt idx="49">
                  <c:v>0.22371270831332768</c:v>
                </c:pt>
                <c:pt idx="50">
                  <c:v>0.22371270831332768</c:v>
                </c:pt>
                <c:pt idx="51">
                  <c:v>0.22371270831332768</c:v>
                </c:pt>
                <c:pt idx="52">
                  <c:v>0.22371270831332768</c:v>
                </c:pt>
                <c:pt idx="53">
                  <c:v>0.22371270831332768</c:v>
                </c:pt>
                <c:pt idx="54">
                  <c:v>0.22371270831332768</c:v>
                </c:pt>
                <c:pt idx="55">
                  <c:v>0.22371270831332768</c:v>
                </c:pt>
                <c:pt idx="56">
                  <c:v>0.22371270831332768</c:v>
                </c:pt>
                <c:pt idx="57">
                  <c:v>0.22371270831332768</c:v>
                </c:pt>
                <c:pt idx="58">
                  <c:v>0.22371270831332768</c:v>
                </c:pt>
                <c:pt idx="59">
                  <c:v>0.22371270831332768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B2-4CA0-99AE-026E7D26F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9348136"/>
        <c:axId val="679345184"/>
      </c:lineChart>
      <c:catAx>
        <c:axId val="67934813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79345184"/>
        <c:crosses val="autoZero"/>
        <c:auto val="1"/>
        <c:lblAlgn val="ctr"/>
        <c:lblOffset val="100"/>
        <c:noMultiLvlLbl val="0"/>
      </c:catAx>
      <c:valAx>
        <c:axId val="6793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79348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'Validation series'!$C$56</c:f>
              <c:strCache>
                <c:ptCount val="1"/>
                <c:pt idx="0">
                  <c:v> global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series'!$D$55:$AH$55</c:f>
              <c:numCache>
                <c:formatCode>0</c:formatCode>
                <c:ptCount val="3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</c:numCache>
            </c:numRef>
          </c:cat>
          <c:val>
            <c:numRef>
              <c:f>'Validation series'!$D$56:$AH$56</c:f>
              <c:numCache>
                <c:formatCode>0.00</c:formatCode>
                <c:ptCount val="31"/>
                <c:pt idx="0">
                  <c:v>0.83</c:v>
                </c:pt>
                <c:pt idx="1">
                  <c:v>0.98</c:v>
                </c:pt>
                <c:pt idx="2">
                  <c:v>1.1980029582341192</c:v>
                </c:pt>
                <c:pt idx="3">
                  <c:v>1.4403565782557473</c:v>
                </c:pt>
                <c:pt idx="4">
                  <c:v>1.689405921524564</c:v>
                </c:pt>
                <c:pt idx="5">
                  <c:v>1.9323210936624604</c:v>
                </c:pt>
                <c:pt idx="6">
                  <c:v>2.1600213424302184</c:v>
                </c:pt>
                <c:pt idx="7">
                  <c:v>2.366746271443791</c:v>
                </c:pt>
                <c:pt idx="8">
                  <c:v>2.5490075997123509</c:v>
                </c:pt>
                <c:pt idx="9">
                  <c:v>2.7044694834303189</c:v>
                </c:pt>
                <c:pt idx="10">
                  <c:v>2.8312003484858028</c:v>
                </c:pt>
                <c:pt idx="11">
                  <c:v>2.9198910543008276</c:v>
                </c:pt>
                <c:pt idx="12">
                  <c:v>2.9724518466511691</c:v>
                </c:pt>
                <c:pt idx="13">
                  <c:v>2.9915148535784519</c:v>
                </c:pt>
                <c:pt idx="14">
                  <c:v>2.9805382474314737</c:v>
                </c:pt>
                <c:pt idx="15">
                  <c:v>2.9460417543055284</c:v>
                </c:pt>
                <c:pt idx="16">
                  <c:v>2.8970410906687949</c:v>
                </c:pt>
                <c:pt idx="17">
                  <c:v>2.8415862774098604</c:v>
                </c:pt>
                <c:pt idx="18">
                  <c:v>2.7850279395493232</c:v>
                </c:pt>
                <c:pt idx="19">
                  <c:v>2.7305554720755398</c:v>
                </c:pt>
                <c:pt idx="20">
                  <c:v>2.6799357945927165</c:v>
                </c:pt>
                <c:pt idx="21">
                  <c:v>2.6340144065320623</c:v>
                </c:pt>
                <c:pt idx="22">
                  <c:v>2.5930537220635514</c:v>
                </c:pt>
                <c:pt idx="23">
                  <c:v>2.5569600069827096</c:v>
                </c:pt>
                <c:pt idx="24">
                  <c:v>2.5254341282855002</c:v>
                </c:pt>
                <c:pt idx="25">
                  <c:v>2.4980703175467109</c:v>
                </c:pt>
                <c:pt idx="26">
                  <c:v>2.4744196008400405</c:v>
                </c:pt>
                <c:pt idx="27">
                  <c:v>2.454029356657768</c:v>
                </c:pt>
                <c:pt idx="28">
                  <c:v>2.4364668837253753</c:v>
                </c:pt>
                <c:pt idx="29">
                  <c:v>2.4213323875444988</c:v>
                </c:pt>
                <c:pt idx="30">
                  <c:v>2.4082650839421538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8-4069-BD5D-909D587BE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56848"/>
        <c:axId val="804755208"/>
      </c:lineChart>
      <c:catAx>
        <c:axId val="80475684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04755208"/>
        <c:crosses val="autoZero"/>
        <c:auto val="1"/>
        <c:lblAlgn val="ctr"/>
        <c:lblOffset val="100"/>
        <c:noMultiLvlLbl val="0"/>
      </c:catAx>
      <c:valAx>
        <c:axId val="80475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0475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Blad1!$L$15</c:f>
              <c:strCache>
                <c:ptCount val="1"/>
                <c:pt idx="0">
                  <c:v> US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Blad1!$M$14:$W$14</c:f>
              <c:numCache>
                <c:formatCode>General</c:formatCode>
                <c:ptCount val="11"/>
                <c:pt idx="0">
                  <c:v>0.5</c:v>
                </c:pt>
                <c:pt idx="1">
                  <c:v>0.75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1.75</c:v>
                </c:pt>
                <c:pt idx="6">
                  <c:v>2</c:v>
                </c:pt>
                <c:pt idx="7">
                  <c:v>2.25</c:v>
                </c:pt>
                <c:pt idx="8">
                  <c:v>2.5</c:v>
                </c:pt>
                <c:pt idx="9">
                  <c:v>2.75</c:v>
                </c:pt>
                <c:pt idx="10">
                  <c:v>3</c:v>
                </c:pt>
              </c:numCache>
            </c:numRef>
          </c:cat>
          <c:val>
            <c:numRef>
              <c:f>Blad1!$M$15:$W$15</c:f>
              <c:numCache>
                <c:formatCode>General</c:formatCode>
                <c:ptCount val="11"/>
                <c:pt idx="0">
                  <c:v>3.2500000000000001E-2</c:v>
                </c:pt>
                <c:pt idx="1">
                  <c:v>7.6874999999999999E-2</c:v>
                </c:pt>
                <c:pt idx="2">
                  <c:v>0.13999999999999999</c:v>
                </c:pt>
                <c:pt idx="3">
                  <c:v>0.22187499999999999</c:v>
                </c:pt>
                <c:pt idx="4">
                  <c:v>0.32249999999999995</c:v>
                </c:pt>
                <c:pt idx="5">
                  <c:v>0.44187499999999996</c:v>
                </c:pt>
                <c:pt idx="6">
                  <c:v>0.57999999999999996</c:v>
                </c:pt>
                <c:pt idx="7">
                  <c:v>0.73687500000000006</c:v>
                </c:pt>
                <c:pt idx="8">
                  <c:v>0.91249999999999998</c:v>
                </c:pt>
                <c:pt idx="9">
                  <c:v>1.1068749999999998</c:v>
                </c:pt>
                <c:pt idx="10">
                  <c:v>1.3199999999999998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57-4DEC-AD48-745E49CCC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325560"/>
        <c:axId val="742323264"/>
      </c:lineChart>
      <c:catAx>
        <c:axId val="74232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2323264"/>
        <c:crosses val="autoZero"/>
        <c:auto val="1"/>
        <c:lblAlgn val="ctr"/>
        <c:lblOffset val="100"/>
        <c:noMultiLvlLbl val="0"/>
      </c:catAx>
      <c:valAx>
        <c:axId val="74232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232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Blad1!$L$20</c:f>
              <c:strCache>
                <c:ptCount val="1"/>
                <c:pt idx="0">
                  <c:v> China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Blad1!$M$14:$W$14</c:f>
              <c:numCache>
                <c:formatCode>General</c:formatCode>
                <c:ptCount val="11"/>
                <c:pt idx="0">
                  <c:v>0.5</c:v>
                </c:pt>
                <c:pt idx="1">
                  <c:v>0.75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1.75</c:v>
                </c:pt>
                <c:pt idx="6">
                  <c:v>2</c:v>
                </c:pt>
                <c:pt idx="7">
                  <c:v>2.25</c:v>
                </c:pt>
                <c:pt idx="8">
                  <c:v>2.5</c:v>
                </c:pt>
                <c:pt idx="9">
                  <c:v>2.75</c:v>
                </c:pt>
                <c:pt idx="10">
                  <c:v>3</c:v>
                </c:pt>
              </c:numCache>
            </c:numRef>
          </c:cat>
          <c:val>
            <c:numRef>
              <c:f>Blad1!$M$20:$W$20</c:f>
              <c:numCache>
                <c:formatCode>General</c:formatCode>
                <c:ptCount val="11"/>
                <c:pt idx="0">
                  <c:v>6.2499999999999993E-2</c:v>
                </c:pt>
                <c:pt idx="1">
                  <c:v>0.18187499999999995</c:v>
                </c:pt>
                <c:pt idx="2">
                  <c:v>0.36</c:v>
                </c:pt>
                <c:pt idx="3">
                  <c:v>0.59687500000000004</c:v>
                </c:pt>
                <c:pt idx="4">
                  <c:v>0.89249999999999985</c:v>
                </c:pt>
                <c:pt idx="5">
                  <c:v>1.2468749999999997</c:v>
                </c:pt>
                <c:pt idx="6">
                  <c:v>1.66</c:v>
                </c:pt>
                <c:pt idx="7">
                  <c:v>2.131875</c:v>
                </c:pt>
                <c:pt idx="8">
                  <c:v>2.6625000000000001</c:v>
                </c:pt>
                <c:pt idx="9">
                  <c:v>3.2518750000000001</c:v>
                </c:pt>
                <c:pt idx="10">
                  <c:v>3.8999999999999995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A-4B2E-8DC6-E010ACC93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0714832"/>
        <c:axId val="740712864"/>
      </c:lineChart>
      <c:catAx>
        <c:axId val="74071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0712864"/>
        <c:crosses val="autoZero"/>
        <c:auto val="1"/>
        <c:lblAlgn val="ctr"/>
        <c:lblOffset val="100"/>
        <c:noMultiLvlLbl val="0"/>
      </c:catAx>
      <c:valAx>
        <c:axId val="740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071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415636</xdr:colOff>
      <xdr:row>11</xdr:row>
      <xdr:rowOff>106666</xdr:rowOff>
    </xdr:from>
    <xdr:to>
      <xdr:col>28</xdr:col>
      <xdr:colOff>78596</xdr:colOff>
      <xdr:row>24</xdr:row>
      <xdr:rowOff>53907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429D66F0-B1AB-40DE-B9F2-92B4BB21B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21236" y="1859266"/>
          <a:ext cx="10320074" cy="20184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615043</xdr:colOff>
      <xdr:row>96</xdr:row>
      <xdr:rowOff>90288</xdr:rowOff>
    </xdr:from>
    <xdr:to>
      <xdr:col>17</xdr:col>
      <xdr:colOff>693483</xdr:colOff>
      <xdr:row>122</xdr:row>
      <xdr:rowOff>45464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34D6A5E5-B691-4756-8CCE-80659DD18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653143</xdr:colOff>
      <xdr:row>49</xdr:row>
      <xdr:rowOff>84364</xdr:rowOff>
    </xdr:from>
    <xdr:to>
      <xdr:col>47</xdr:col>
      <xdr:colOff>391885</xdr:colOff>
      <xdr:row>66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DE254B96-FA17-4F84-BF5A-8D2D941ED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29</xdr:row>
      <xdr:rowOff>5715</xdr:rowOff>
    </xdr:from>
    <xdr:to>
      <xdr:col>14</xdr:col>
      <xdr:colOff>257175</xdr:colOff>
      <xdr:row>46</xdr:row>
      <xdr:rowOff>93345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408A7C55-E060-490A-9C4B-700D33359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70485</xdr:colOff>
      <xdr:row>28</xdr:row>
      <xdr:rowOff>135255</xdr:rowOff>
    </xdr:from>
    <xdr:to>
      <xdr:col>22</xdr:col>
      <xdr:colOff>375285</xdr:colOff>
      <xdr:row>46</xdr:row>
      <xdr:rowOff>66675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E9D60BA3-EC9B-447C-BD68-19DEAFCCB4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FD172"/>
  <sheetViews>
    <sheetView topLeftCell="A155" zoomScale="85" zoomScaleNormal="85" workbookViewId="0">
      <selection activeCell="G179" sqref="G179"/>
    </sheetView>
  </sheetViews>
  <sheetFormatPr defaultColWidth="9.1640625" defaultRowHeight="14.4"/>
  <cols>
    <col min="1" max="2" width="10.44140625" style="175" customWidth="1"/>
    <col min="3" max="3" width="19.1640625" style="175" customWidth="1"/>
    <col min="4" max="4" width="10.44140625" style="175" customWidth="1"/>
    <col min="5" max="5" width="9.1640625" style="175"/>
    <col min="6" max="10" width="12" style="175" bestFit="1" customWidth="1"/>
    <col min="11" max="16384" width="9.164062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2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5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5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9"/>
    </row>
    <row r="28" spans="1:9" s="499" customFormat="1" ht="18.75" customHeight="1">
      <c r="A28" s="508"/>
      <c r="B28" s="106"/>
      <c r="C28" s="106"/>
      <c r="D28" s="609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9"/>
    </row>
    <row r="32" spans="1:9" s="499" customFormat="1" ht="18.75" customHeight="1">
      <c r="A32" s="508"/>
      <c r="B32" s="106"/>
      <c r="C32" s="106"/>
      <c r="D32" s="609"/>
    </row>
    <row r="33" spans="1:16384" s="499" customFormat="1" ht="18.75" customHeight="1">
      <c r="A33" s="703" t="s">
        <v>1267</v>
      </c>
      <c r="B33" s="106"/>
      <c r="C33" s="106"/>
      <c r="D33" s="609"/>
    </row>
    <row r="34" spans="1:16384" s="499" customFormat="1" ht="27.75" customHeight="1">
      <c r="A34" s="701" t="s">
        <v>1260</v>
      </c>
      <c r="B34" s="106"/>
      <c r="C34" s="106"/>
      <c r="D34" s="609"/>
    </row>
    <row r="35" spans="1:16384" s="499" customFormat="1" ht="18.75" customHeight="1">
      <c r="A35" s="508" t="s">
        <v>1270</v>
      </c>
      <c r="B35" s="106"/>
      <c r="C35" s="106"/>
      <c r="D35" s="609"/>
    </row>
    <row r="36" spans="1:16384" s="499" customFormat="1" ht="18.75" customHeight="1">
      <c r="A36" s="508" t="s">
        <v>1261</v>
      </c>
      <c r="B36" s="106"/>
      <c r="C36" s="106"/>
      <c r="D36" s="609"/>
    </row>
    <row r="37" spans="1:16384" s="499" customFormat="1" ht="18.75" customHeight="1">
      <c r="A37" s="499" t="s">
        <v>1262</v>
      </c>
    </row>
    <row r="38" spans="1:16384" ht="15.6">
      <c r="A38" s="499" t="s">
        <v>1263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 ht="15.6">
      <c r="A39" s="499" t="s">
        <v>1264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 ht="15.6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 ht="15.6">
      <c r="A41" s="499" t="s">
        <v>1271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 ht="15.6">
      <c r="A42" s="499" t="s">
        <v>1265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 ht="15.6">
      <c r="A43" s="499" t="s">
        <v>1266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4" customFormat="1" ht="18.75" customHeight="1">
      <c r="A45" s="702" t="s">
        <v>832</v>
      </c>
    </row>
    <row r="46" spans="1:16384" s="499" customFormat="1" ht="8.25" customHeight="1"/>
    <row r="47" spans="1:16384" s="499" customFormat="1" ht="18.75" customHeight="1">
      <c r="A47" s="499" t="s">
        <v>1272</v>
      </c>
    </row>
    <row r="48" spans="1:1638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6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7"/>
    </row>
    <row r="114" spans="1:5" s="499" customFormat="1" ht="18.75" customHeight="1">
      <c r="E114" s="587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49">
        <v>2015</v>
      </c>
      <c r="C134" s="649" t="s">
        <v>236</v>
      </c>
      <c r="D134" s="649" t="s">
        <v>237</v>
      </c>
      <c r="E134" s="589"/>
    </row>
    <row r="135" spans="1:16" s="499" customFormat="1" ht="18.75" customHeight="1">
      <c r="A135" s="499" t="s">
        <v>233</v>
      </c>
      <c r="B135" s="587"/>
      <c r="C135" s="587"/>
      <c r="D135" s="587"/>
      <c r="E135" s="587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8">
        <v>4.6980023352227167E-2</v>
      </c>
      <c r="C137" s="648">
        <v>4.3355523359139329E-2</v>
      </c>
      <c r="D137" s="648">
        <v>3.2182676473683627E-2</v>
      </c>
      <c r="E137" s="587"/>
      <c r="F137" s="587">
        <v>4.6980023352227167E-2</v>
      </c>
      <c r="G137" s="587">
        <v>4.7203001526262361E-2</v>
      </c>
      <c r="H137" s="587">
        <v>4.1644591760819138E-2</v>
      </c>
      <c r="I137" s="587">
        <v>3.7594476797248644E-2</v>
      </c>
      <c r="J137" s="587">
        <v>3.448531117473938E-2</v>
      </c>
      <c r="K137" s="587">
        <v>3.2592475878846679E-2</v>
      </c>
      <c r="L137" s="587">
        <v>3.145855239600702E-2</v>
      </c>
      <c r="M137" s="587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8">
        <v>0.11343412173490008</v>
      </c>
      <c r="C138" s="648">
        <v>6.8386495136767117E-2</v>
      </c>
      <c r="D138" s="648">
        <v>3.7861577168390857E-2</v>
      </c>
      <c r="E138" s="587"/>
      <c r="F138" s="587">
        <v>0.11343412173490008</v>
      </c>
      <c r="G138" s="587">
        <v>6.1657543015204486E-2</v>
      </c>
      <c r="H138" s="587">
        <v>5.2600980245370466E-2</v>
      </c>
      <c r="I138" s="587">
        <v>4.5853335551593433E-2</v>
      </c>
      <c r="J138" s="587">
        <v>4.1762665981320349E-2</v>
      </c>
      <c r="K138" s="587">
        <v>3.9374226521584163E-2</v>
      </c>
      <c r="L138" s="587">
        <v>3.7081844570656393E-2</v>
      </c>
      <c r="M138" s="587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8">
        <v>9.6298796333036646E-2</v>
      </c>
      <c r="C139" s="648">
        <v>7.5764576071473605E-2</v>
      </c>
      <c r="D139" s="648">
        <v>4.7113243018689036E-2</v>
      </c>
      <c r="E139" s="587"/>
      <c r="F139" s="587">
        <v>9.6298796333036646E-2</v>
      </c>
      <c r="G139" s="587">
        <v>7.8202185626861695E-2</v>
      </c>
      <c r="H139" s="587">
        <v>6.8465563677859248E-2</v>
      </c>
      <c r="I139" s="587">
        <v>6.0091758648136838E-2</v>
      </c>
      <c r="J139" s="587">
        <v>5.2787176276079525E-2</v>
      </c>
      <c r="K139" s="587">
        <v>4.8441284538485486E-2</v>
      </c>
      <c r="L139" s="587">
        <v>4.5601351085423958E-2</v>
      </c>
      <c r="M139" s="587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7"/>
      <c r="D140" s="587"/>
      <c r="E140" s="587"/>
      <c r="H140" s="588"/>
      <c r="I140" s="588"/>
      <c r="J140" s="588"/>
      <c r="K140" s="588"/>
      <c r="L140" s="588"/>
    </row>
    <row r="141" spans="1:16" s="499" customFormat="1" ht="18.75" customHeight="1">
      <c r="A141" s="499" t="s">
        <v>1174</v>
      </c>
      <c r="C141" s="587"/>
      <c r="D141" s="587"/>
      <c r="E141" s="587"/>
      <c r="H141" s="588"/>
      <c r="I141" s="588"/>
      <c r="J141" s="588"/>
      <c r="K141" s="588"/>
      <c r="L141" s="588"/>
    </row>
    <row r="142" spans="1:16" s="499" customFormat="1" ht="18.75" customHeight="1">
      <c r="A142" s="499" t="s">
        <v>1175</v>
      </c>
      <c r="C142" s="587"/>
      <c r="D142" s="587"/>
      <c r="E142" s="587"/>
      <c r="H142" s="588"/>
      <c r="I142" s="588"/>
      <c r="J142" s="588"/>
      <c r="K142" s="588"/>
      <c r="L142" s="588"/>
    </row>
    <row r="143" spans="1:16" s="499" customFormat="1" ht="18.75" customHeight="1">
      <c r="C143" s="587"/>
      <c r="D143" s="587"/>
      <c r="E143" s="587"/>
      <c r="H143" s="588"/>
      <c r="I143" s="588"/>
      <c r="J143" s="588"/>
      <c r="K143" s="588"/>
      <c r="L143" s="588"/>
    </row>
    <row r="144" spans="1:16" s="499" customFormat="1" ht="18.75" customHeight="1">
      <c r="A144" s="499" t="s">
        <v>1197</v>
      </c>
      <c r="C144" s="589"/>
      <c r="D144" s="589"/>
      <c r="E144" s="589"/>
      <c r="H144" s="588"/>
      <c r="I144" s="588"/>
      <c r="J144" s="588"/>
      <c r="K144" s="588"/>
      <c r="L144" s="588"/>
    </row>
    <row r="145" spans="1:12" s="499" customFormat="1" ht="18.75" customHeight="1">
      <c r="C145" s="589"/>
      <c r="D145" s="589"/>
      <c r="E145" s="589"/>
      <c r="H145" s="588"/>
      <c r="I145" s="588"/>
      <c r="J145" s="588"/>
      <c r="K145" s="588"/>
      <c r="L145" s="588"/>
    </row>
    <row r="146" spans="1:12" s="499" customFormat="1" ht="18.75" customHeight="1">
      <c r="A146" s="499" t="s">
        <v>1287</v>
      </c>
      <c r="C146" s="587"/>
      <c r="D146" s="587"/>
      <c r="E146" s="587"/>
      <c r="H146" s="588"/>
      <c r="I146" s="588"/>
      <c r="J146" s="588"/>
      <c r="K146" s="588"/>
      <c r="L146" s="588"/>
    </row>
    <row r="147" spans="1:12" s="499" customFormat="1" ht="18.75" customHeight="1">
      <c r="A147" s="508" t="s">
        <v>1288</v>
      </c>
      <c r="B147" s="106"/>
      <c r="C147" s="106"/>
      <c r="D147" s="609"/>
    </row>
    <row r="148" spans="1:12" s="499" customFormat="1" ht="18.75" customHeight="1">
      <c r="A148" s="508"/>
      <c r="B148" s="106"/>
      <c r="C148" s="106"/>
      <c r="D148" s="609"/>
    </row>
    <row r="149" spans="1:12" s="499" customFormat="1" ht="18.75" customHeight="1">
      <c r="A149" s="508" t="s">
        <v>1290</v>
      </c>
      <c r="B149" s="106"/>
      <c r="C149" s="106"/>
      <c r="D149" s="609"/>
    </row>
    <row r="150" spans="1:12" s="499" customFormat="1" ht="18.75" customHeight="1">
      <c r="A150" s="508" t="s">
        <v>1181</v>
      </c>
      <c r="B150" s="106"/>
      <c r="C150" s="106"/>
      <c r="D150" s="609"/>
    </row>
    <row r="151" spans="1:12" s="499" customFormat="1" ht="18.75" customHeight="1">
      <c r="A151" s="508" t="s">
        <v>1182</v>
      </c>
      <c r="B151" s="106"/>
      <c r="C151" s="106"/>
      <c r="D151" s="609"/>
    </row>
    <row r="152" spans="1:12" s="499" customFormat="1" ht="18.75" customHeight="1">
      <c r="A152" s="508" t="s">
        <v>1183</v>
      </c>
      <c r="B152" s="106"/>
      <c r="C152" s="106"/>
      <c r="D152" s="609"/>
    </row>
    <row r="153" spans="1:12" s="499" customFormat="1" ht="18.75" customHeight="1">
      <c r="A153" s="508"/>
      <c r="B153" s="106"/>
      <c r="C153" s="106"/>
      <c r="D153" s="609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:XFD5"/>
    </sheetView>
  </sheetViews>
  <sheetFormatPr defaultColWidth="9.1640625" defaultRowHeight="12.9"/>
  <cols>
    <col min="1" max="1" width="32.1640625" style="2" customWidth="1"/>
    <col min="2" max="2" width="14.1640625" style="2" bestFit="1" customWidth="1"/>
    <col min="3" max="11" width="9.1640625" style="2" customWidth="1"/>
    <col min="12" max="12" width="10.5546875" style="2" customWidth="1"/>
    <col min="13" max="105" width="9.1640625" style="2"/>
    <col min="106" max="106" width="13.83203125" style="2" customWidth="1"/>
    <col min="107" max="107" width="11.27734375" style="2" customWidth="1"/>
    <col min="108" max="108" width="9.1640625" style="2"/>
    <col min="109" max="109" width="16.5546875" style="2" bestFit="1" customWidth="1"/>
    <col min="110" max="110" width="11.83203125" style="2" customWidth="1"/>
    <col min="111" max="16384" width="9.1640625" style="2"/>
  </cols>
  <sheetData>
    <row r="1" spans="1:103" s="552" customFormat="1" ht="10.5">
      <c r="A1" s="551"/>
      <c r="B1" s="549">
        <v>2005</v>
      </c>
      <c r="C1" s="549">
        <v>2015</v>
      </c>
      <c r="D1" s="549">
        <v>2025</v>
      </c>
      <c r="E1" s="549">
        <v>2035</v>
      </c>
      <c r="F1" s="549">
        <v>2045</v>
      </c>
      <c r="G1" s="549">
        <v>2055</v>
      </c>
      <c r="H1" s="549">
        <v>2065</v>
      </c>
      <c r="I1" s="549">
        <v>2075</v>
      </c>
      <c r="J1" s="549">
        <v>2085</v>
      </c>
      <c r="K1" s="549">
        <v>2095</v>
      </c>
      <c r="L1" s="549">
        <v>2105</v>
      </c>
      <c r="M1" s="549">
        <v>2115</v>
      </c>
      <c r="N1" s="549">
        <v>2125</v>
      </c>
      <c r="O1" s="549">
        <v>2135</v>
      </c>
      <c r="P1" s="549">
        <v>2145</v>
      </c>
      <c r="Q1" s="549">
        <v>2155</v>
      </c>
      <c r="R1" s="549">
        <v>2165</v>
      </c>
      <c r="S1" s="549">
        <v>2175</v>
      </c>
      <c r="T1" s="549">
        <v>2185</v>
      </c>
      <c r="U1" s="549">
        <v>2195</v>
      </c>
      <c r="V1" s="549">
        <v>2205</v>
      </c>
      <c r="W1" s="549">
        <v>2215</v>
      </c>
      <c r="X1" s="549">
        <v>2225</v>
      </c>
      <c r="Y1" s="549">
        <v>2235</v>
      </c>
      <c r="Z1" s="549">
        <v>2245</v>
      </c>
      <c r="AA1" s="549">
        <v>2255</v>
      </c>
      <c r="AB1" s="549">
        <v>2265</v>
      </c>
      <c r="AC1" s="549">
        <v>2275</v>
      </c>
      <c r="AD1" s="549">
        <v>2285</v>
      </c>
      <c r="AE1" s="549">
        <v>2295</v>
      </c>
      <c r="AF1" s="549">
        <v>2305</v>
      </c>
      <c r="AG1" s="549">
        <v>2315</v>
      </c>
      <c r="AH1" s="549">
        <v>2325</v>
      </c>
      <c r="AI1" s="549">
        <v>2335</v>
      </c>
      <c r="AJ1" s="549">
        <v>2345</v>
      </c>
      <c r="AK1" s="549">
        <v>2355</v>
      </c>
      <c r="AL1" s="549">
        <v>2365</v>
      </c>
      <c r="AM1" s="549">
        <v>2375</v>
      </c>
      <c r="AN1" s="549">
        <v>2385</v>
      </c>
      <c r="AO1" s="549">
        <v>2395</v>
      </c>
      <c r="AP1" s="549">
        <v>2405</v>
      </c>
      <c r="AQ1" s="549">
        <v>2415</v>
      </c>
      <c r="AR1" s="549">
        <v>2425</v>
      </c>
      <c r="AS1" s="549">
        <v>2435</v>
      </c>
      <c r="AT1" s="549">
        <v>2445</v>
      </c>
      <c r="AU1" s="549">
        <v>2455</v>
      </c>
      <c r="AV1" s="549">
        <v>2465</v>
      </c>
      <c r="AW1" s="549">
        <v>2475</v>
      </c>
      <c r="AX1" s="549">
        <v>2485</v>
      </c>
      <c r="AY1" s="549">
        <v>2495</v>
      </c>
      <c r="AZ1" s="549">
        <v>2505</v>
      </c>
      <c r="BA1" s="549">
        <v>2515</v>
      </c>
      <c r="BB1" s="549">
        <v>2525</v>
      </c>
      <c r="BC1" s="549">
        <v>2535</v>
      </c>
      <c r="BD1" s="549">
        <v>2545</v>
      </c>
      <c r="BE1" s="549">
        <v>2555</v>
      </c>
      <c r="BF1" s="549">
        <v>2565</v>
      </c>
      <c r="BG1" s="549">
        <v>2575</v>
      </c>
      <c r="BH1" s="549">
        <v>2585</v>
      </c>
      <c r="BI1" s="549">
        <v>2595</v>
      </c>
      <c r="BJ1" s="549">
        <v>2605</v>
      </c>
      <c r="BK1" s="549">
        <v>2615</v>
      </c>
      <c r="BL1" s="549">
        <v>2625</v>
      </c>
      <c r="BM1" s="549">
        <v>2635</v>
      </c>
      <c r="BN1" s="549">
        <v>2645</v>
      </c>
      <c r="BO1" s="549">
        <v>2655</v>
      </c>
      <c r="BP1" s="549">
        <v>2665</v>
      </c>
      <c r="BQ1" s="549">
        <v>2675</v>
      </c>
      <c r="BR1" s="549">
        <v>2685</v>
      </c>
      <c r="BS1" s="549">
        <v>2695</v>
      </c>
      <c r="BT1" s="549">
        <v>2705</v>
      </c>
      <c r="BU1" s="549">
        <v>2715</v>
      </c>
      <c r="BV1" s="549">
        <v>2725</v>
      </c>
      <c r="BW1" s="549">
        <v>2735</v>
      </c>
      <c r="BX1" s="549">
        <v>2745</v>
      </c>
      <c r="BY1" s="549">
        <v>2755</v>
      </c>
      <c r="BZ1" s="549">
        <v>2765</v>
      </c>
      <c r="CA1" s="549">
        <v>2775</v>
      </c>
      <c r="CB1" s="549">
        <v>2785</v>
      </c>
      <c r="CC1" s="549">
        <v>2795</v>
      </c>
      <c r="CD1" s="549">
        <v>2805</v>
      </c>
      <c r="CE1" s="549">
        <v>2815</v>
      </c>
      <c r="CF1" s="549">
        <v>2825</v>
      </c>
      <c r="CG1" s="549">
        <v>2835</v>
      </c>
      <c r="CH1" s="549">
        <v>2845</v>
      </c>
      <c r="CI1" s="549">
        <v>2855</v>
      </c>
      <c r="CJ1" s="549">
        <v>2865</v>
      </c>
      <c r="CK1" s="549">
        <v>2875</v>
      </c>
      <c r="CL1" s="549">
        <v>2885</v>
      </c>
      <c r="CM1" s="549">
        <v>2895</v>
      </c>
      <c r="CN1" s="549">
        <v>2905</v>
      </c>
      <c r="CO1" s="549">
        <v>2915</v>
      </c>
      <c r="CP1" s="549">
        <v>2925</v>
      </c>
      <c r="CQ1" s="549">
        <v>2935</v>
      </c>
      <c r="CR1" s="549">
        <v>2945</v>
      </c>
      <c r="CS1" s="549">
        <v>2955</v>
      </c>
      <c r="CT1" s="549">
        <v>2965</v>
      </c>
      <c r="CU1" s="549">
        <v>2975</v>
      </c>
      <c r="CV1" s="549">
        <v>2985</v>
      </c>
      <c r="CW1" s="549">
        <v>2995</v>
      </c>
      <c r="CX1" s="549">
        <v>3005</v>
      </c>
      <c r="CY1" s="549">
        <v>3015</v>
      </c>
    </row>
    <row r="2" spans="1:103" s="552" customFormat="1" ht="10.5">
      <c r="A2" s="553"/>
      <c r="B2" s="554">
        <v>1E-3</v>
      </c>
      <c r="C2" s="553"/>
      <c r="D2" s="553"/>
      <c r="E2" s="553"/>
      <c r="F2" s="553"/>
      <c r="G2" s="553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G2" s="549"/>
      <c r="AH2" s="549"/>
      <c r="AI2" s="549"/>
      <c r="AJ2" s="549"/>
      <c r="AK2" s="549"/>
      <c r="AL2" s="549"/>
      <c r="AM2" s="549"/>
      <c r="AN2" s="549"/>
      <c r="AO2" s="549"/>
      <c r="AP2" s="549"/>
      <c r="AQ2" s="549"/>
      <c r="AR2" s="549"/>
      <c r="AS2" s="549"/>
      <c r="AT2" s="549"/>
      <c r="AU2" s="549"/>
      <c r="AV2" s="549"/>
      <c r="AW2" s="549"/>
      <c r="AX2" s="549"/>
      <c r="AY2" s="549"/>
      <c r="AZ2" s="549"/>
      <c r="BA2" s="549"/>
      <c r="BB2" s="549"/>
      <c r="BC2" s="549"/>
      <c r="BD2" s="549"/>
      <c r="BE2" s="549"/>
      <c r="BF2" s="549"/>
      <c r="BG2" s="549"/>
      <c r="BH2" s="549"/>
      <c r="BI2" s="549"/>
    </row>
    <row r="3" spans="1:103" s="552" customFormat="1" ht="10.5">
      <c r="A3" s="552" t="s">
        <v>1087</v>
      </c>
      <c r="B3" s="552">
        <f>+Controls!B4</f>
        <v>2309.5834803639377</v>
      </c>
    </row>
    <row r="4" spans="1:103" s="552" customFormat="1" ht="10.5">
      <c r="A4" s="555" t="s">
        <v>1088</v>
      </c>
      <c r="B4" s="555"/>
      <c r="C4" s="558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</row>
    <row r="5" spans="1:103" s="552" customFormat="1" ht="10.5">
      <c r="A5" s="556" t="s">
        <v>36</v>
      </c>
      <c r="B5" s="557">
        <f>SUM(US:OthAsia!B70)+B4</f>
        <v>9.5676363556275419</v>
      </c>
      <c r="C5" s="557">
        <f>SUM(US:OthAsia!C70)+C4</f>
        <v>9.7550540219496504</v>
      </c>
      <c r="D5" s="557">
        <f>SUM(US:OthAsia!D70)+D4</f>
        <v>10.287000488282473</v>
      </c>
      <c r="E5" s="557">
        <f>SUM(US:OthAsia!E70)+E4</f>
        <v>10.625426205185438</v>
      </c>
      <c r="F5" s="557">
        <f>SUM(US:OthAsia!F70)+F4</f>
        <v>10.67035851876105</v>
      </c>
      <c r="G5" s="557">
        <f>SUM(US:OthAsia!G70)+G4</f>
        <v>10.37478920693775</v>
      </c>
      <c r="H5" s="557">
        <f>SUM(US:OthAsia!H70)+H4</f>
        <v>9.8336245277518373</v>
      </c>
      <c r="I5" s="557">
        <f>SUM(US:OthAsia!I70)+I4</f>
        <v>9.1174830682462407</v>
      </c>
      <c r="J5" s="557">
        <f>SUM(US:OthAsia!J70)+J4</f>
        <v>8.2151666317653369</v>
      </c>
      <c r="K5" s="557">
        <f>SUM(US:OthAsia!K70)+K4</f>
        <v>7.1149049720952782</v>
      </c>
      <c r="L5" s="557">
        <f>SUM(US:OthAsia!L70)+L4</f>
        <v>5.7999349445347779</v>
      </c>
      <c r="M5" s="557">
        <f>SUM(US:OthAsia!M70)+M4</f>
        <v>4.3066010029891899</v>
      </c>
      <c r="N5" s="557">
        <f>SUM(US:OthAsia!N70)+N4</f>
        <v>2.9565965945297061</v>
      </c>
      <c r="O5" s="557">
        <f>SUM(US:OthAsia!O70)+O4</f>
        <v>1.6290607605048013</v>
      </c>
      <c r="P5" s="557">
        <f>SUM(US:OthAsia!P70)+P4</f>
        <v>0.58740539200782205</v>
      </c>
      <c r="Q5" s="557">
        <f>SUM(US:OthAsia!Q70)+Q4</f>
        <v>0.12297006367332002</v>
      </c>
      <c r="R5" s="557">
        <f>SUM(US:OthAsia!R70)+R4</f>
        <v>4.5035996273704998E-2</v>
      </c>
      <c r="S5" s="557">
        <f>SUM(US:OthAsia!S70)+S4</f>
        <v>3.6028797018963998E-2</v>
      </c>
      <c r="T5" s="557">
        <f>SUM(US:OthAsia!T70)+T4</f>
        <v>2.8823037615171201E-2</v>
      </c>
      <c r="U5" s="557">
        <f>SUM(US:OthAsia!U70)+U4</f>
        <v>2.3058430092136963E-2</v>
      </c>
      <c r="V5" s="557">
        <f>SUM(US:OthAsia!V70)+V4</f>
        <v>1.8446744073709571E-2</v>
      </c>
      <c r="W5" s="557">
        <f>SUM(US:OthAsia!W70)+W4</f>
        <v>1.4757395258967658E-2</v>
      </c>
      <c r="X5" s="557">
        <f>SUM(US:OthAsia!X70)+X4</f>
        <v>1.1805916207174125E-2</v>
      </c>
      <c r="Y5" s="557">
        <f>SUM(US:OthAsia!Y70)+Y4</f>
        <v>9.4447329657393018E-3</v>
      </c>
      <c r="Z5" s="557">
        <f>SUM(US:OthAsia!Z70)+Z4</f>
        <v>7.5557863725914404E-3</v>
      </c>
      <c r="AA5" s="557">
        <f>SUM(US:OthAsia!AA70)+AA4</f>
        <v>6.044629098073153E-3</v>
      </c>
      <c r="AB5" s="557">
        <f>SUM(US:OthAsia!AB70)+AB4</f>
        <v>4.835703278458523E-3</v>
      </c>
      <c r="AC5" s="557">
        <f>SUM(US:OthAsia!AC70)+AC4</f>
        <v>3.8685626227668189E-3</v>
      </c>
      <c r="AD5" s="557">
        <f>SUM(US:OthAsia!AD70)+AD4</f>
        <v>3.0948500982134553E-3</v>
      </c>
      <c r="AE5" s="557">
        <f>SUM(US:OthAsia!AE70)+AE4</f>
        <v>2.4758800785707642E-3</v>
      </c>
      <c r="AF5" s="557">
        <f>SUM(US:OthAsia!AF70)+AF4</f>
        <v>1.9807040628566112E-3</v>
      </c>
      <c r="AG5" s="557">
        <f>SUM(US:OthAsia!AG70)+AG4</f>
        <v>1.5845632502852892E-3</v>
      </c>
      <c r="AH5" s="557">
        <f>SUM(US:OthAsia!AH70)+AH4</f>
        <v>1.2676506002282316E-3</v>
      </c>
      <c r="AI5" s="557">
        <f>SUM(US:OthAsia!AI70)+AI4</f>
        <v>1.0141204801825854E-3</v>
      </c>
      <c r="AJ5" s="557">
        <f>SUM(US:OthAsia!AJ70)+AJ4</f>
        <v>8.1129638414606823E-4</v>
      </c>
      <c r="AK5" s="557">
        <f>SUM(US:OthAsia!AK70)+AK4</f>
        <v>6.4903710731685472E-4</v>
      </c>
      <c r="AL5" s="557">
        <f>SUM(US:OthAsia!AL70)+AL4</f>
        <v>5.1922968585348377E-4</v>
      </c>
      <c r="AM5" s="557">
        <f>SUM(US:OthAsia!AM70)+AM4</f>
        <v>4.1538374868278706E-4</v>
      </c>
      <c r="AN5" s="557">
        <f>SUM(US:OthAsia!AN70)+AN4</f>
        <v>3.3230699894622965E-4</v>
      </c>
      <c r="AO5" s="557">
        <f>SUM(US:OthAsia!AO70)+AO4</f>
        <v>2.658455991569837E-4</v>
      </c>
      <c r="AP5" s="557">
        <f>SUM(US:OthAsia!AP70)+AP4</f>
        <v>2.12676479325587E-4</v>
      </c>
      <c r="AQ5" s="557">
        <f>SUM(US:OthAsia!AQ70)+AQ4</f>
        <v>1.7014118346046962E-4</v>
      </c>
      <c r="AR5" s="557">
        <f>SUM(US:OthAsia!AR70)+AR4</f>
        <v>1.3611294676837569E-4</v>
      </c>
      <c r="AS5" s="557">
        <f>SUM(US:OthAsia!AS70)+AS4</f>
        <v>1.0889035741470056E-4</v>
      </c>
      <c r="AT5" s="557">
        <f>SUM(US:OthAsia!AT70)+AT4</f>
        <v>8.7112285931760449E-5</v>
      </c>
      <c r="AU5" s="557">
        <f>SUM(US:OthAsia!AU70)+AU4</f>
        <v>6.9689828745408375E-5</v>
      </c>
      <c r="AV5" s="557">
        <f>SUM(US:OthAsia!AV70)+AV4</f>
        <v>5.5751862996326699E-5</v>
      </c>
      <c r="AW5" s="557">
        <f>SUM(US:OthAsia!AW70)+AW4</f>
        <v>4.460149039706136E-5</v>
      </c>
      <c r="AX5" s="557">
        <f>SUM(US:OthAsia!AX70)+AX4</f>
        <v>3.568119231764909E-5</v>
      </c>
      <c r="AY5" s="557">
        <f>SUM(US:OthAsia!AY70)+AY4</f>
        <v>2.8544953854119276E-5</v>
      </c>
      <c r="AZ5" s="557">
        <f>SUM(US:OthAsia!AZ70)+AZ4</f>
        <v>2.2835963083295419E-5</v>
      </c>
      <c r="BA5" s="557">
        <f>SUM(US:OthAsia!BA70)+BA4</f>
        <v>3.1173859195351845</v>
      </c>
      <c r="BB5" s="557">
        <f>SUM(US:OthAsia!BB70)+BB4</f>
        <v>1.4615016373309069E-5</v>
      </c>
      <c r="BC5" s="557">
        <f>SUM(US:OthAsia!BC70)+BC4</f>
        <v>1.1692013098647256E-5</v>
      </c>
      <c r="BD5" s="557">
        <f>SUM(US:OthAsia!BD70)+BD4</f>
        <v>9.3536104789178057E-6</v>
      </c>
      <c r="BE5" s="557">
        <f>SUM(US:OthAsia!BE70)+BE4</f>
        <v>7.4828883831342453E-6</v>
      </c>
      <c r="BF5" s="557">
        <f>SUM(US:OthAsia!BF70)+BF4</f>
        <v>5.9863107065073967E-6</v>
      </c>
      <c r="BG5" s="557">
        <f>SUM(US:OthAsia!BG70)+BG4</f>
        <v>4.7890485652059181E-6</v>
      </c>
      <c r="BH5" s="557">
        <f>SUM(US:OthAsia!BH70)+BH4</f>
        <v>3.8312388521647341E-6</v>
      </c>
      <c r="BI5" s="557">
        <f>SUM(US:OthAsia!BI70)+BI4</f>
        <v>3.0649910817317878E-6</v>
      </c>
    </row>
    <row r="6" spans="1:103" s="552" customFormat="1" ht="10.5">
      <c r="A6" s="555" t="s">
        <v>1092</v>
      </c>
      <c r="B6" s="555">
        <v>1753.487782268006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</row>
    <row r="7" spans="1:103" s="552" customFormat="1" ht="10.5">
      <c r="A7" s="555" t="s">
        <v>1093</v>
      </c>
      <c r="B7" s="555">
        <v>1753.4876047314694</v>
      </c>
      <c r="C7" s="555">
        <v>1753.4876185504254</v>
      </c>
      <c r="D7" s="555">
        <v>1753.4876596550989</v>
      </c>
      <c r="E7" s="555">
        <v>1753.487690065341</v>
      </c>
      <c r="F7" s="555">
        <v>1753.4877125598302</v>
      </c>
      <c r="G7" s="555">
        <v>1753.4877291731812</v>
      </c>
      <c r="H7" s="555"/>
      <c r="I7" s="555"/>
      <c r="J7" s="555"/>
      <c r="K7" s="555"/>
      <c r="L7" s="555">
        <v>1753.4877671991335</v>
      </c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</row>
    <row r="8" spans="1:103" s="552" customFormat="1" ht="10.5">
      <c r="A8" s="555" t="s">
        <v>1097</v>
      </c>
      <c r="B8" s="555">
        <v>0.98484913147760467</v>
      </c>
      <c r="C8" s="555">
        <v>1.0284160315721043</v>
      </c>
      <c r="D8" s="555">
        <v>1.1148741972430294</v>
      </c>
      <c r="E8" s="555">
        <v>0.68942854728909808</v>
      </c>
      <c r="F8" s="555">
        <v>0.75831030744688421</v>
      </c>
      <c r="G8" s="555">
        <v>0.83100581476332847</v>
      </c>
      <c r="H8" s="555"/>
      <c r="I8" s="555"/>
      <c r="J8" s="555"/>
      <c r="K8" s="555"/>
      <c r="L8" s="555">
        <v>0.86599999999999999</v>
      </c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</row>
    <row r="9" spans="1:103" s="552" customFormat="1" ht="10.5">
      <c r="A9" s="555" t="s">
        <v>1096</v>
      </c>
      <c r="B9" s="558">
        <f>+Global!B366</f>
        <v>1</v>
      </c>
      <c r="C9" s="558">
        <f>+Global!C366</f>
        <v>0.56488005126912744</v>
      </c>
      <c r="D9" s="558">
        <f>+Global!D366</f>
        <v>0.32846307878871828</v>
      </c>
      <c r="E9" s="558">
        <f>+Global!F366</f>
        <v>0.12758533221980461</v>
      </c>
      <c r="F9" s="558">
        <f>+Global!G366</f>
        <v>8.3349636825918866E-2</v>
      </c>
      <c r="G9" s="558">
        <f>+Global!H366</f>
        <v>5.5865253156869729E-2</v>
      </c>
      <c r="H9" s="558">
        <f>+Global!I366</f>
        <v>3.8211610335270825E-2</v>
      </c>
      <c r="I9" s="558">
        <f>+Global!J366</f>
        <v>2.6595876373981076E-2</v>
      </c>
      <c r="J9" s="558">
        <f>+Global!K366</f>
        <v>1.8802337566551929E-2</v>
      </c>
      <c r="K9" s="558">
        <f>+Global!L366</f>
        <v>1.3502172449175448E-2</v>
      </c>
      <c r="L9" s="558">
        <f>+Global!M366</f>
        <v>9.9386047863265058E-3</v>
      </c>
      <c r="M9" s="558">
        <f>+Global!N366</f>
        <v>7.2696244688496021E-3</v>
      </c>
      <c r="N9" s="558">
        <f>+Global!O366</f>
        <v>5.4009072833753769E-3</v>
      </c>
      <c r="O9" s="558">
        <f>+Global!P366</f>
        <v>4.0588019591189196E-3</v>
      </c>
      <c r="P9" s="558">
        <f>+Global!Q366</f>
        <v>3.0782827668351725E-3</v>
      </c>
      <c r="Q9" s="558">
        <f>+Global!R366</f>
        <v>2.3532221610823253E-3</v>
      </c>
      <c r="R9" s="558">
        <f>+Global!S366</f>
        <v>1.8123554952823812E-3</v>
      </c>
      <c r="S9" s="558">
        <f>+Global!T366</f>
        <v>1.4054695533053635E-3</v>
      </c>
      <c r="T9" s="558">
        <f>+Global!U366</f>
        <v>1.0968343104421066E-3</v>
      </c>
      <c r="U9" s="558">
        <f>+Global!V366</f>
        <v>8.5932325211380341E-4</v>
      </c>
      <c r="V9" s="558">
        <f>+Global!W366</f>
        <v>6.7494652157434225E-4</v>
      </c>
      <c r="W9" s="558">
        <f>+Global!X366</f>
        <v>5.3165099833319242E-4</v>
      </c>
      <c r="X9" s="558">
        <f>+Global!Y366</f>
        <v>4.2020932052702761E-4</v>
      </c>
      <c r="Y9" s="558">
        <f>+Global!Z366</f>
        <v>3.3325290627204138E-4</v>
      </c>
      <c r="Z9" s="558">
        <f>+Global!AA366</f>
        <v>2.6459628776019916E-4</v>
      </c>
      <c r="AA9" s="558">
        <f>+Global!AB366</f>
        <v>2.1088125469677672E-4</v>
      </c>
      <c r="AB9" s="558">
        <f>+Global!AC366</f>
        <v>1.6863340973975318E-4</v>
      </c>
      <c r="AC9" s="558">
        <f>+Global!AD366</f>
        <v>1.352404953794424E-4</v>
      </c>
      <c r="AD9" s="558">
        <f>+Global!AE366</f>
        <v>1.0873285255135044E-4</v>
      </c>
      <c r="AE9" s="558">
        <f>+Global!AF366</f>
        <v>8.7506034222028625E-5</v>
      </c>
      <c r="AF9" s="558">
        <f>+Global!AG366</f>
        <v>0</v>
      </c>
      <c r="AG9" s="558">
        <f>+Global!AH366</f>
        <v>0</v>
      </c>
      <c r="AH9" s="558">
        <f>+Global!AI366</f>
        <v>0</v>
      </c>
      <c r="AI9" s="558">
        <f>+Global!AJ366</f>
        <v>0</v>
      </c>
      <c r="AJ9" s="558">
        <f>+Global!AK366</f>
        <v>0</v>
      </c>
      <c r="AK9" s="558">
        <f>+Global!AL366</f>
        <v>0</v>
      </c>
      <c r="AL9" s="558">
        <f>+Global!AM366</f>
        <v>0</v>
      </c>
      <c r="AM9" s="558">
        <f>+Global!AN366</f>
        <v>0</v>
      </c>
      <c r="AN9" s="558">
        <f>+Global!AO366</f>
        <v>0</v>
      </c>
      <c r="AO9" s="558">
        <f>+Global!AP366</f>
        <v>0</v>
      </c>
      <c r="AP9" s="558">
        <f>+Global!AQ366</f>
        <v>0</v>
      </c>
      <c r="AQ9" s="558">
        <f>+Global!AR366</f>
        <v>0</v>
      </c>
      <c r="AR9" s="558">
        <f>+Global!AS366</f>
        <v>0</v>
      </c>
      <c r="AS9" s="558">
        <f>+Global!AT366</f>
        <v>0</v>
      </c>
      <c r="AT9" s="558">
        <f>+Global!AU366</f>
        <v>0</v>
      </c>
      <c r="AU9" s="558">
        <f>+Global!AV366</f>
        <v>0</v>
      </c>
      <c r="AV9" s="558">
        <f>+Global!AW366</f>
        <v>0</v>
      </c>
      <c r="AW9" s="558">
        <f>+Global!AX366</f>
        <v>0</v>
      </c>
      <c r="AX9" s="558">
        <f>+Global!AY366</f>
        <v>0</v>
      </c>
      <c r="AY9" s="558">
        <f>+Global!AZ366</f>
        <v>0</v>
      </c>
      <c r="AZ9" s="558">
        <f>+Global!BA366</f>
        <v>0</v>
      </c>
      <c r="BA9" s="558">
        <f>+Global!BB366</f>
        <v>0</v>
      </c>
      <c r="BB9" s="558">
        <f>+Global!BC366</f>
        <v>0</v>
      </c>
      <c r="BC9" s="558">
        <f>+Global!BD366</f>
        <v>0</v>
      </c>
      <c r="BD9" s="558">
        <f>+Global!BE366</f>
        <v>0</v>
      </c>
      <c r="BE9" s="558">
        <f>+Global!BF366</f>
        <v>0</v>
      </c>
      <c r="BF9" s="558">
        <f>+Global!BG366</f>
        <v>0</v>
      </c>
      <c r="BG9" s="558">
        <f>+Global!BH366</f>
        <v>0</v>
      </c>
      <c r="BH9" s="558">
        <f>+Global!BI366</f>
        <v>0</v>
      </c>
      <c r="BI9" s="558" t="e">
        <f>+Global!#REF!</f>
        <v>#REF!</v>
      </c>
    </row>
    <row r="10" spans="1:103" s="552" customFormat="1" ht="10.5">
      <c r="A10" s="555" t="s">
        <v>1089</v>
      </c>
      <c r="B10" s="559">
        <f>100000*($B6-B7)/B9</f>
        <v>17.753653651197965</v>
      </c>
      <c r="C10" s="555">
        <f>100000*($B6-C7)/C9</f>
        <v>28.982715922581011</v>
      </c>
      <c r="D10" s="555">
        <f>100000*($B6-D7)/D9</f>
        <v>37.329281417807678</v>
      </c>
      <c r="E10" s="555">
        <f t="shared" ref="E10:G10" si="0">100000*($B6-E7)/E9</f>
        <v>72.267449062547115</v>
      </c>
      <c r="F10" s="555">
        <f t="shared" si="0"/>
        <v>83.633448650613047</v>
      </c>
      <c r="G10" s="555">
        <f t="shared" si="0"/>
        <v>95.04087390042946</v>
      </c>
      <c r="H10" s="555"/>
      <c r="I10" s="555"/>
      <c r="J10" s="555"/>
      <c r="K10" s="555"/>
      <c r="L10" s="555">
        <f>100000*($B6-L7)/L9</f>
        <v>151.61959646824505</v>
      </c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</row>
    <row r="11" spans="1:103" s="567" customFormat="1" ht="10.5">
      <c r="A11" s="566" t="s">
        <v>1095</v>
      </c>
      <c r="B11" s="566">
        <f t="shared" ref="B11:G11" si="1">+B10*B8</f>
        <v>17.484670378936521</v>
      </c>
      <c r="C11" s="566">
        <f t="shared" si="1"/>
        <v>29.806289693282402</v>
      </c>
      <c r="D11" s="566">
        <f t="shared" si="1"/>
        <v>41.61745265433747</v>
      </c>
      <c r="E11" s="566">
        <f t="shared" si="1"/>
        <v>49.82324242348075</v>
      </c>
      <c r="F11" s="566">
        <f t="shared" si="1"/>
        <v>63.420106159089585</v>
      </c>
      <c r="G11" s="566">
        <f t="shared" si="1"/>
        <v>78.97951885144515</v>
      </c>
      <c r="H11" s="566"/>
      <c r="I11" s="566"/>
      <c r="J11" s="566"/>
      <c r="K11" s="566"/>
      <c r="L11" s="566">
        <f t="shared" ref="L11" si="2">+L10*L8</f>
        <v>131.30257054150022</v>
      </c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</row>
    <row r="12" spans="1:103" s="567" customFormat="1" ht="10.5">
      <c r="A12" s="566" t="s">
        <v>1102</v>
      </c>
      <c r="B12" s="568">
        <v>17.484670378936521</v>
      </c>
      <c r="C12" s="569">
        <v>32.863819712672367</v>
      </c>
      <c r="D12" s="569">
        <v>48.723172321190816</v>
      </c>
      <c r="E12" s="569">
        <v>68.744444586686754</v>
      </c>
      <c r="F12" s="569">
        <v>93.800860706928887</v>
      </c>
      <c r="G12" s="569">
        <v>124.48185330155847</v>
      </c>
      <c r="H12" s="569">
        <v>161.24871760713521</v>
      </c>
      <c r="I12" s="569">
        <v>204.68797625051684</v>
      </c>
      <c r="J12" s="569">
        <v>254.94893518324932</v>
      </c>
      <c r="K12" s="569">
        <v>311.87486066439834</v>
      </c>
      <c r="L12" s="569">
        <v>374.22827926152047</v>
      </c>
      <c r="M12" s="569">
        <v>831.12187754205854</v>
      </c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6"/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/>
      <c r="AV12" s="566"/>
      <c r="AW12" s="566"/>
      <c r="AX12" s="566"/>
      <c r="AY12" s="566"/>
      <c r="AZ12" s="566"/>
      <c r="BA12" s="566"/>
      <c r="BB12" s="566"/>
      <c r="BC12" s="566"/>
      <c r="BD12" s="566"/>
      <c r="BE12" s="566"/>
      <c r="BF12" s="566"/>
      <c r="BG12" s="566"/>
      <c r="BH12" s="566"/>
      <c r="BI12" s="566"/>
    </row>
    <row r="13" spans="1:103" s="552" customFormat="1" ht="10.5">
      <c r="A13" s="555" t="s">
        <v>1094</v>
      </c>
      <c r="B13" s="555">
        <f>+Global!B378</f>
        <v>33.079777970954169</v>
      </c>
      <c r="C13" s="555">
        <f>+Global!C378</f>
        <v>58.560711954039029</v>
      </c>
      <c r="D13" s="555">
        <f>+Global!D378</f>
        <v>96.637560601605458</v>
      </c>
      <c r="E13" s="555">
        <f>+Global!E378</f>
        <v>142.79923807741255</v>
      </c>
      <c r="F13" s="555">
        <f>+Global!F378</f>
        <v>188.9441029092697</v>
      </c>
      <c r="G13" s="555">
        <f>+Global!G378</f>
        <v>235.0417048389848</v>
      </c>
      <c r="H13" s="555"/>
      <c r="I13" s="555"/>
      <c r="J13" s="555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5"/>
      <c r="AH13" s="555"/>
      <c r="AI13" s="555"/>
      <c r="AJ13" s="555"/>
      <c r="AK13" s="555"/>
      <c r="AL13" s="555"/>
      <c r="AM13" s="555"/>
      <c r="AN13" s="555"/>
      <c r="AO13" s="555"/>
      <c r="AP13" s="555"/>
      <c r="AQ13" s="555"/>
      <c r="AR13" s="555"/>
      <c r="AS13" s="555"/>
      <c r="AT13" s="555"/>
      <c r="AU13" s="555"/>
      <c r="AV13" s="555"/>
      <c r="AW13" s="555"/>
      <c r="AX13" s="555"/>
      <c r="AY13" s="555"/>
      <c r="AZ13" s="555"/>
      <c r="BA13" s="555"/>
      <c r="BB13" s="555"/>
      <c r="BC13" s="555"/>
      <c r="BD13" s="555"/>
      <c r="BE13" s="555"/>
      <c r="BF13" s="555"/>
      <c r="BG13" s="555"/>
      <c r="BH13" s="555"/>
      <c r="BI13" s="555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2" customFormat="1" ht="10.5">
      <c r="A15" s="552" t="s">
        <v>66</v>
      </c>
      <c r="B15" s="560"/>
      <c r="C15" s="560"/>
      <c r="D15" s="555"/>
      <c r="E15" s="555"/>
      <c r="F15" s="555" t="str">
        <f>+IF(D10&gt;70,1,"")</f>
        <v/>
      </c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5"/>
      <c r="AR15" s="555"/>
      <c r="AS15" s="555"/>
      <c r="AT15" s="555"/>
      <c r="AU15" s="555"/>
      <c r="AV15" s="555"/>
      <c r="AW15" s="555"/>
      <c r="AX15" s="555"/>
      <c r="AY15" s="555"/>
      <c r="AZ15" s="555"/>
      <c r="BA15" s="555"/>
      <c r="BB15" s="555"/>
      <c r="BC15" s="555"/>
      <c r="BD15" s="555"/>
      <c r="BE15" s="555"/>
      <c r="BF15" s="555"/>
      <c r="BG15" s="555"/>
      <c r="BH15" s="555"/>
      <c r="BI15" s="555"/>
    </row>
    <row r="16" spans="1:103" s="552" customFormat="1" ht="10.5">
      <c r="A16" s="552" t="s">
        <v>75</v>
      </c>
      <c r="B16" s="560"/>
      <c r="C16" s="560"/>
      <c r="D16" s="555"/>
      <c r="E16" s="555"/>
      <c r="F16" s="555" t="s">
        <v>1098</v>
      </c>
      <c r="G16" s="555"/>
      <c r="H16" s="555"/>
      <c r="I16" s="555">
        <f>+SUMPRODUCT(F17:K17*F17:K17)</f>
        <v>0.34419851259736667</v>
      </c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55"/>
      <c r="AK16" s="555"/>
      <c r="AL16" s="555"/>
      <c r="AM16" s="555"/>
      <c r="AN16" s="555"/>
      <c r="AO16" s="555"/>
      <c r="AP16" s="555"/>
      <c r="AQ16" s="555"/>
      <c r="AR16" s="555"/>
      <c r="AS16" s="555"/>
      <c r="AT16" s="555"/>
      <c r="AU16" s="555"/>
      <c r="AV16" s="555"/>
      <c r="AW16" s="555"/>
      <c r="AX16" s="555"/>
      <c r="AY16" s="555"/>
      <c r="AZ16" s="555"/>
      <c r="BA16" s="555"/>
      <c r="BB16" s="555"/>
      <c r="BC16" s="555"/>
      <c r="BD16" s="555"/>
      <c r="BE16" s="555"/>
      <c r="BF16" s="555"/>
      <c r="BG16" s="555"/>
      <c r="BH16" s="555"/>
      <c r="BI16" s="555"/>
    </row>
    <row r="17" spans="1:61" s="552" customFormat="1" ht="10.5">
      <c r="A17" s="552" t="s">
        <v>181</v>
      </c>
      <c r="B17" s="561">
        <f t="shared" ref="B17:B36" ca="1" si="3">NORMINV(RAND(), 0,1)</f>
        <v>0.46945338963567951</v>
      </c>
      <c r="C17" s="561">
        <v>1.3244486635374413</v>
      </c>
      <c r="E17" s="555"/>
      <c r="F17" s="555">
        <f t="shared" ref="F17:K17" si="4">+B11/B12-1</f>
        <v>0</v>
      </c>
      <c r="G17" s="555">
        <f t="shared" si="4"/>
        <v>-9.3036355667779347E-2</v>
      </c>
      <c r="H17" s="555">
        <f t="shared" si="4"/>
        <v>-0.14583860878374921</v>
      </c>
      <c r="I17" s="555">
        <f t="shared" si="4"/>
        <v>-0.27523972703490773</v>
      </c>
      <c r="J17" s="555">
        <f t="shared" si="4"/>
        <v>-0.32388566926652018</v>
      </c>
      <c r="K17" s="555">
        <f t="shared" si="4"/>
        <v>-0.3655338769730837</v>
      </c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55"/>
      <c r="AK17" s="555"/>
      <c r="AL17" s="555"/>
      <c r="AM17" s="555"/>
      <c r="AN17" s="555"/>
      <c r="AO17" s="555"/>
      <c r="AP17" s="555"/>
      <c r="AQ17" s="555"/>
      <c r="AR17" s="555"/>
      <c r="AS17" s="555"/>
      <c r="AT17" s="555"/>
      <c r="AU17" s="555"/>
      <c r="AV17" s="555"/>
      <c r="AW17" s="555"/>
      <c r="AX17" s="555"/>
      <c r="AY17" s="555"/>
      <c r="AZ17" s="555"/>
      <c r="BA17" s="555"/>
      <c r="BB17" s="555"/>
      <c r="BC17" s="555"/>
      <c r="BD17" s="555"/>
      <c r="BE17" s="555"/>
      <c r="BF17" s="555"/>
      <c r="BG17" s="555"/>
      <c r="BH17" s="555"/>
      <c r="BI17" s="555"/>
    </row>
    <row r="18" spans="1:61" s="552" customFormat="1" ht="10.5">
      <c r="A18" s="552" t="s">
        <v>182</v>
      </c>
      <c r="B18" s="561">
        <f t="shared" ca="1" si="3"/>
        <v>1.5156118398968241</v>
      </c>
      <c r="C18" s="561">
        <v>0.37069644385137257</v>
      </c>
      <c r="E18" s="555"/>
      <c r="F18" s="555" t="s">
        <v>1099</v>
      </c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55"/>
      <c r="AK18" s="555"/>
      <c r="AL18" s="555"/>
      <c r="AM18" s="555"/>
      <c r="AN18" s="555"/>
      <c r="AO18" s="555"/>
      <c r="AP18" s="555"/>
      <c r="AQ18" s="555"/>
      <c r="AR18" s="555"/>
      <c r="AS18" s="555"/>
      <c r="AT18" s="555"/>
      <c r="AU18" s="555"/>
      <c r="AV18" s="555"/>
      <c r="AW18" s="555"/>
      <c r="AX18" s="555"/>
      <c r="AY18" s="555"/>
      <c r="AZ18" s="555"/>
      <c r="BA18" s="555"/>
      <c r="BB18" s="555"/>
      <c r="BC18" s="555"/>
      <c r="BD18" s="555"/>
      <c r="BE18" s="555"/>
      <c r="BF18" s="555"/>
      <c r="BG18" s="555"/>
      <c r="BH18" s="555"/>
      <c r="BI18" s="555"/>
    </row>
    <row r="19" spans="1:61" s="552" customFormat="1" ht="10.5">
      <c r="A19" s="552" t="s">
        <v>47</v>
      </c>
      <c r="B19" s="561">
        <f t="shared" ca="1" si="3"/>
        <v>-1.0355352562293556</v>
      </c>
      <c r="C19" s="561">
        <v>0.2589788123803094</v>
      </c>
      <c r="E19" s="555"/>
      <c r="F19" s="555">
        <f>+B12/B10</f>
        <v>0.98484913147760467</v>
      </c>
      <c r="G19" s="555">
        <f t="shared" ref="G19:K19" si="5">+C12/C10</f>
        <v>1.1339109764750346</v>
      </c>
      <c r="H19" s="555">
        <f t="shared" si="5"/>
        <v>1.305226633640683</v>
      </c>
      <c r="I19" s="555">
        <f t="shared" si="5"/>
        <v>0.95125046585204331</v>
      </c>
      <c r="J19" s="555">
        <f t="shared" si="5"/>
        <v>1.1215711204112986</v>
      </c>
      <c r="K19" s="555">
        <f t="shared" si="5"/>
        <v>1.3097717665346087</v>
      </c>
      <c r="L19" s="555"/>
      <c r="M19" s="555"/>
      <c r="N19" s="555"/>
      <c r="O19" s="555"/>
      <c r="P19" s="555">
        <f t="shared" ref="P19" si="6">+L12/L10</f>
        <v>2.4682052187092993</v>
      </c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  <c r="AK19" s="555"/>
      <c r="AL19" s="555"/>
      <c r="AM19" s="555"/>
      <c r="AN19" s="555"/>
      <c r="AO19" s="555"/>
      <c r="AP19" s="555"/>
      <c r="AQ19" s="555"/>
      <c r="AR19" s="555"/>
      <c r="AS19" s="555"/>
      <c r="AT19" s="555"/>
      <c r="AU19" s="555"/>
      <c r="AV19" s="555"/>
      <c r="AW19" s="555"/>
      <c r="AX19" s="555"/>
      <c r="AY19" s="555"/>
      <c r="AZ19" s="555"/>
      <c r="BA19" s="555"/>
      <c r="BB19" s="555"/>
      <c r="BC19" s="555"/>
      <c r="BD19" s="555"/>
      <c r="BE19" s="555"/>
      <c r="BF19" s="555"/>
      <c r="BG19" s="555"/>
      <c r="BH19" s="555"/>
      <c r="BI19" s="555"/>
    </row>
    <row r="20" spans="1:61" s="552" customFormat="1" ht="10.5">
      <c r="A20" s="552" t="s">
        <v>307</v>
      </c>
      <c r="B20" s="561">
        <f t="shared" ca="1" si="3"/>
        <v>-1.7537951446334354</v>
      </c>
      <c r="C20" s="561">
        <v>-1.1981160510041984</v>
      </c>
      <c r="E20" s="555" t="s">
        <v>1100</v>
      </c>
      <c r="F20" s="555">
        <f>+Z62</f>
        <v>2.5254341282855002</v>
      </c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  <c r="AD20" s="555"/>
      <c r="AE20" s="555"/>
      <c r="AF20" s="555"/>
      <c r="AG20" s="555"/>
      <c r="AH20" s="555"/>
      <c r="AI20" s="555"/>
      <c r="AJ20" s="555"/>
      <c r="AK20" s="555"/>
      <c r="AL20" s="555"/>
      <c r="AM20" s="555"/>
      <c r="AN20" s="555"/>
      <c r="AO20" s="555"/>
      <c r="AP20" s="555"/>
      <c r="AQ20" s="555"/>
      <c r="AR20" s="555"/>
      <c r="AS20" s="555"/>
      <c r="AT20" s="555"/>
      <c r="AU20" s="555"/>
      <c r="AV20" s="555"/>
      <c r="AW20" s="555"/>
      <c r="AX20" s="555"/>
      <c r="AY20" s="555"/>
      <c r="AZ20" s="555"/>
      <c r="BA20" s="555"/>
      <c r="BB20" s="555"/>
      <c r="BC20" s="555"/>
      <c r="BD20" s="555"/>
      <c r="BE20" s="555"/>
      <c r="BF20" s="555"/>
      <c r="BG20" s="555"/>
      <c r="BH20" s="555"/>
      <c r="BI20" s="555"/>
    </row>
    <row r="21" spans="1:61" s="552" customFormat="1" ht="10.5">
      <c r="A21" s="552" t="s">
        <v>81</v>
      </c>
      <c r="B21" s="561">
        <f t="shared" ca="1" si="3"/>
        <v>-0.59785075204973859</v>
      </c>
      <c r="C21" s="561">
        <v>0.433301787938278</v>
      </c>
      <c r="E21" s="555" t="s">
        <v>1101</v>
      </c>
      <c r="F21" s="555">
        <f>+BB77</f>
        <v>1.8617956466816974</v>
      </c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55"/>
      <c r="AR21" s="555"/>
      <c r="AS21" s="555"/>
      <c r="AT21" s="555"/>
      <c r="AU21" s="555"/>
      <c r="AV21" s="555"/>
      <c r="AW21" s="555"/>
      <c r="AX21" s="555"/>
      <c r="AY21" s="555"/>
      <c r="AZ21" s="555"/>
      <c r="BA21" s="555"/>
      <c r="BB21" s="555"/>
      <c r="BC21" s="555"/>
      <c r="BD21" s="555"/>
      <c r="BE21" s="555"/>
      <c r="BF21" s="555"/>
      <c r="BG21" s="555"/>
      <c r="BH21" s="555"/>
      <c r="BI21" s="555"/>
    </row>
    <row r="22" spans="1:61" s="552" customFormat="1" ht="10.5">
      <c r="A22" s="552" t="s">
        <v>1046</v>
      </c>
      <c r="B22" s="561">
        <f t="shared" ca="1" si="3"/>
        <v>5.5128625984883245E-2</v>
      </c>
      <c r="C22" s="561">
        <v>1.6502440901794531</v>
      </c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55"/>
      <c r="AR22" s="555"/>
      <c r="AS22" s="555"/>
      <c r="AT22" s="555"/>
      <c r="AU22" s="555"/>
      <c r="AV22" s="555"/>
      <c r="AW22" s="555"/>
      <c r="AX22" s="555"/>
      <c r="AY22" s="555"/>
      <c r="AZ22" s="555"/>
      <c r="BA22" s="555"/>
      <c r="BB22" s="555"/>
      <c r="BC22" s="555"/>
      <c r="BD22" s="555"/>
      <c r="BE22" s="555"/>
      <c r="BF22" s="555"/>
      <c r="BG22" s="555"/>
      <c r="BH22" s="555"/>
      <c r="BI22" s="555"/>
    </row>
    <row r="23" spans="1:61" s="552" customFormat="1" ht="10.5">
      <c r="A23" s="552" t="s">
        <v>64</v>
      </c>
      <c r="B23" s="561">
        <f t="shared" ca="1" si="3"/>
        <v>-0.85539067103753674</v>
      </c>
      <c r="C23" s="561">
        <v>0.55269203801581779</v>
      </c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55"/>
      <c r="AR23" s="555"/>
      <c r="AS23" s="555"/>
      <c r="AT23" s="555"/>
      <c r="AU23" s="555"/>
      <c r="AV23" s="555"/>
      <c r="AW23" s="555"/>
      <c r="AX23" s="555"/>
      <c r="AY23" s="555"/>
      <c r="AZ23" s="555"/>
      <c r="BA23" s="555"/>
      <c r="BB23" s="555"/>
      <c r="BC23" s="555"/>
      <c r="BD23" s="555"/>
      <c r="BE23" s="555"/>
      <c r="BF23" s="555"/>
      <c r="BG23" s="555"/>
      <c r="BH23" s="555"/>
      <c r="BI23" s="555"/>
    </row>
    <row r="24" spans="1:61" s="552" customFormat="1" ht="10.5">
      <c r="A24" s="552" t="s">
        <v>167</v>
      </c>
      <c r="B24" s="561">
        <f t="shared" ca="1" si="3"/>
        <v>2.0612715498850549</v>
      </c>
      <c r="C24" s="561">
        <v>-9.1249154950167527E-2</v>
      </c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</row>
    <row r="25" spans="1:61" s="552" customFormat="1" ht="10.5">
      <c r="A25" s="552" t="s">
        <v>302</v>
      </c>
      <c r="B25" s="561">
        <f t="shared" ca="1" si="3"/>
        <v>-0.70490870956179164</v>
      </c>
      <c r="C25" s="561">
        <v>-1.7407395084857229</v>
      </c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</row>
    <row r="26" spans="1:61" s="552" customFormat="1" ht="10.5">
      <c r="A26" s="552" t="s">
        <v>304</v>
      </c>
      <c r="B26" s="561">
        <f t="shared" ca="1" si="3"/>
        <v>-1.2206836575074822</v>
      </c>
      <c r="C26" s="561">
        <v>-0.42879276575996816</v>
      </c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  <c r="AD26" s="555"/>
      <c r="AE26" s="555"/>
      <c r="AF26" s="555"/>
      <c r="AG26" s="555"/>
      <c r="AH26" s="555"/>
      <c r="AI26" s="555"/>
      <c r="AJ26" s="555"/>
      <c r="AK26" s="555"/>
      <c r="AL26" s="555"/>
      <c r="AM26" s="555"/>
      <c r="AN26" s="555"/>
      <c r="AO26" s="555"/>
      <c r="AP26" s="555"/>
      <c r="AQ26" s="555"/>
      <c r="AR26" s="555"/>
      <c r="AS26" s="555"/>
      <c r="AT26" s="555"/>
      <c r="AU26" s="555"/>
      <c r="AV26" s="555"/>
      <c r="AW26" s="555"/>
      <c r="AX26" s="555"/>
      <c r="AY26" s="555"/>
      <c r="AZ26" s="555"/>
      <c r="BA26" s="555"/>
      <c r="BB26" s="555"/>
      <c r="BC26" s="555"/>
      <c r="BD26" s="555"/>
      <c r="BE26" s="555"/>
      <c r="BF26" s="555"/>
      <c r="BG26" s="555"/>
      <c r="BH26" s="555"/>
      <c r="BI26" s="555"/>
    </row>
    <row r="27" spans="1:61" s="552" customFormat="1" ht="10.5">
      <c r="A27" s="552" t="s">
        <v>303</v>
      </c>
      <c r="B27" s="561">
        <f t="shared" ca="1" si="3"/>
        <v>-0.50330809572894997</v>
      </c>
      <c r="C27" s="561">
        <v>1.9653860804413954</v>
      </c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  <c r="AD27" s="555"/>
      <c r="AE27" s="555"/>
      <c r="AF27" s="555"/>
      <c r="AG27" s="555"/>
      <c r="AH27" s="555"/>
      <c r="AI27" s="555"/>
      <c r="AJ27" s="555"/>
      <c r="AK27" s="555"/>
      <c r="AL27" s="555"/>
      <c r="AM27" s="555"/>
      <c r="AN27" s="555"/>
      <c r="AO27" s="555"/>
      <c r="AP27" s="555"/>
      <c r="AQ27" s="555"/>
      <c r="AR27" s="555"/>
      <c r="AS27" s="555"/>
      <c r="AT27" s="555"/>
      <c r="AU27" s="555"/>
      <c r="AV27" s="555"/>
      <c r="AW27" s="555"/>
      <c r="AX27" s="555"/>
      <c r="AY27" s="555"/>
      <c r="AZ27" s="555"/>
      <c r="BA27" s="555"/>
      <c r="BB27" s="555"/>
      <c r="BC27" s="555"/>
      <c r="BD27" s="555"/>
      <c r="BE27" s="555"/>
      <c r="BF27" s="555"/>
      <c r="BG27" s="555"/>
      <c r="BH27" s="555"/>
      <c r="BI27" s="555"/>
    </row>
    <row r="28" spans="1:61" s="552" customFormat="1" ht="10.5">
      <c r="A28" s="552" t="s">
        <v>305</v>
      </c>
      <c r="B28" s="561">
        <f t="shared" ca="1" si="3"/>
        <v>0.55106685428404878</v>
      </c>
      <c r="C28" s="561">
        <v>-1.0779840557471667</v>
      </c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  <c r="AG28" s="555"/>
      <c r="AH28" s="555"/>
      <c r="AI28" s="555"/>
      <c r="AJ28" s="555"/>
      <c r="AK28" s="555"/>
      <c r="AL28" s="555"/>
      <c r="AM28" s="555"/>
      <c r="AN28" s="555"/>
      <c r="AO28" s="555"/>
      <c r="AP28" s="555"/>
      <c r="AQ28" s="555"/>
      <c r="AR28" s="555"/>
      <c r="AS28" s="555"/>
      <c r="AT28" s="555"/>
      <c r="AU28" s="555"/>
      <c r="AV28" s="555"/>
      <c r="AW28" s="555"/>
      <c r="AX28" s="555"/>
      <c r="AY28" s="555"/>
      <c r="AZ28" s="555"/>
      <c r="BA28" s="555"/>
      <c r="BB28" s="555"/>
      <c r="BC28" s="555"/>
      <c r="BD28" s="555"/>
      <c r="BE28" s="555"/>
      <c r="BF28" s="555"/>
      <c r="BG28" s="555"/>
      <c r="BH28" s="555"/>
      <c r="BI28" s="555"/>
    </row>
    <row r="29" spans="1:61" s="552" customFormat="1" ht="10.5">
      <c r="A29" s="552" t="s">
        <v>306</v>
      </c>
      <c r="B29" s="561">
        <f t="shared" ca="1" si="3"/>
        <v>1.2275037942620988</v>
      </c>
      <c r="C29" s="561">
        <v>0.46847075707263719</v>
      </c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  <c r="AG29" s="555"/>
      <c r="AH29" s="555"/>
      <c r="AI29" s="555"/>
      <c r="AJ29" s="555"/>
      <c r="AK29" s="555"/>
      <c r="AL29" s="555"/>
      <c r="AM29" s="555"/>
      <c r="AN29" s="555"/>
      <c r="AO29" s="555"/>
      <c r="AP29" s="555"/>
      <c r="AQ29" s="555"/>
      <c r="AR29" s="555"/>
      <c r="AS29" s="555"/>
      <c r="AT29" s="555"/>
      <c r="AU29" s="555"/>
      <c r="AV29" s="555"/>
      <c r="AW29" s="555"/>
      <c r="AX29" s="555"/>
      <c r="AY29" s="555"/>
      <c r="AZ29" s="555"/>
      <c r="BA29" s="555"/>
      <c r="BB29" s="555"/>
      <c r="BC29" s="555"/>
      <c r="BD29" s="555"/>
      <c r="BE29" s="555"/>
      <c r="BF29" s="555"/>
      <c r="BG29" s="555"/>
      <c r="BH29" s="555"/>
      <c r="BI29" s="555"/>
    </row>
    <row r="30" spans="1:61" s="552" customFormat="1" ht="10.5">
      <c r="A30" s="552" t="s">
        <v>1104</v>
      </c>
      <c r="B30" s="561">
        <f t="shared" ca="1" si="3"/>
        <v>0.86160986391827066</v>
      </c>
      <c r="C30" s="561">
        <v>-1.045429679127301</v>
      </c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  <c r="AG30" s="555"/>
      <c r="AH30" s="555"/>
      <c r="AI30" s="555"/>
      <c r="AJ30" s="555"/>
      <c r="AK30" s="555"/>
      <c r="AL30" s="555"/>
      <c r="AM30" s="555"/>
      <c r="AN30" s="555"/>
      <c r="AO30" s="555"/>
      <c r="AP30" s="555"/>
      <c r="AQ30" s="555"/>
      <c r="AR30" s="555"/>
      <c r="AS30" s="555"/>
      <c r="AT30" s="555"/>
      <c r="AU30" s="555"/>
      <c r="AV30" s="555"/>
      <c r="AW30" s="555"/>
      <c r="AX30" s="555"/>
      <c r="AY30" s="555"/>
      <c r="AZ30" s="555"/>
      <c r="BA30" s="555"/>
      <c r="BB30" s="555"/>
      <c r="BC30" s="555"/>
      <c r="BD30" s="555"/>
      <c r="BE30" s="555"/>
      <c r="BF30" s="555"/>
      <c r="BG30" s="555"/>
      <c r="BH30" s="555"/>
      <c r="BI30" s="555"/>
    </row>
    <row r="31" spans="1:61" s="552" customFormat="1" ht="10.5">
      <c r="A31" s="552" t="s">
        <v>1054</v>
      </c>
      <c r="B31" s="561">
        <f t="shared" ca="1" si="3"/>
        <v>1.5945655301578749</v>
      </c>
      <c r="C31" s="561">
        <v>0.3534662187570683</v>
      </c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  <c r="AG31" s="555"/>
      <c r="AH31" s="555"/>
      <c r="AI31" s="555"/>
      <c r="AJ31" s="555"/>
      <c r="AK31" s="555"/>
      <c r="AL31" s="555"/>
      <c r="AM31" s="555"/>
      <c r="AN31" s="555"/>
      <c r="AO31" s="555"/>
      <c r="AP31" s="555"/>
      <c r="AQ31" s="555"/>
      <c r="AR31" s="555"/>
      <c r="AS31" s="555"/>
      <c r="AT31" s="555"/>
      <c r="AU31" s="555"/>
      <c r="AV31" s="555"/>
      <c r="AW31" s="555"/>
      <c r="AX31" s="555"/>
      <c r="AY31" s="555"/>
      <c r="AZ31" s="555"/>
      <c r="BA31" s="555"/>
      <c r="BB31" s="555"/>
      <c r="BC31" s="555"/>
      <c r="BD31" s="555"/>
      <c r="BE31" s="555"/>
      <c r="BF31" s="555"/>
      <c r="BG31" s="555"/>
      <c r="BH31" s="555"/>
      <c r="BI31" s="555"/>
    </row>
    <row r="32" spans="1:61" s="552" customFormat="1" ht="10.5">
      <c r="A32" s="552" t="s">
        <v>1105</v>
      </c>
      <c r="B32" s="561">
        <f t="shared" ca="1" si="3"/>
        <v>-0.22230067458980532</v>
      </c>
      <c r="C32" s="561">
        <v>-0.75943163218754606</v>
      </c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  <c r="AD32" s="555"/>
      <c r="AE32" s="555"/>
      <c r="AF32" s="555"/>
      <c r="AG32" s="555"/>
      <c r="AH32" s="555"/>
      <c r="AI32" s="555"/>
      <c r="AJ32" s="555"/>
      <c r="AK32" s="555"/>
      <c r="AL32" s="555"/>
      <c r="AM32" s="555"/>
      <c r="AN32" s="555"/>
      <c r="AO32" s="555"/>
      <c r="AP32" s="555"/>
      <c r="AQ32" s="555"/>
      <c r="AR32" s="555"/>
      <c r="AS32" s="555"/>
      <c r="AT32" s="555"/>
    </row>
    <row r="33" spans="1:105" s="552" customFormat="1" ht="10.5">
      <c r="A33" s="552" t="s">
        <v>1078</v>
      </c>
      <c r="B33" s="561">
        <f t="shared" ca="1" si="3"/>
        <v>0.50953791413184113</v>
      </c>
      <c r="C33" s="561">
        <v>1.0994497822682754</v>
      </c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  <c r="AD33" s="555"/>
      <c r="AE33" s="555"/>
      <c r="AF33" s="555"/>
      <c r="AG33" s="555"/>
      <c r="AH33" s="555"/>
      <c r="AI33" s="555"/>
      <c r="AJ33" s="555"/>
      <c r="AK33" s="555"/>
      <c r="AL33" s="555"/>
      <c r="AM33" s="555"/>
      <c r="AN33" s="555"/>
      <c r="AO33" s="555"/>
      <c r="AP33" s="555"/>
      <c r="AQ33" s="555"/>
      <c r="AR33" s="555"/>
      <c r="AS33" s="555"/>
      <c r="AT33" s="555"/>
    </row>
    <row r="34" spans="1:105" s="552" customFormat="1" ht="10.5">
      <c r="A34" s="552" t="s">
        <v>1084</v>
      </c>
      <c r="B34" s="561">
        <f t="shared" ca="1" si="3"/>
        <v>0.44190585909738339</v>
      </c>
      <c r="C34" s="561">
        <v>-0.59926721663600402</v>
      </c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  <c r="AD34" s="555"/>
      <c r="AE34" s="555"/>
      <c r="AF34" s="555"/>
      <c r="AG34" s="555"/>
      <c r="AH34" s="555"/>
      <c r="AI34" s="555"/>
      <c r="AJ34" s="555"/>
      <c r="AK34" s="555"/>
      <c r="AL34" s="555"/>
      <c r="AM34" s="555"/>
      <c r="AN34" s="555"/>
      <c r="AO34" s="555"/>
      <c r="AP34" s="555"/>
      <c r="AQ34" s="555"/>
      <c r="AR34" s="555"/>
      <c r="AS34" s="555"/>
      <c r="AT34" s="555"/>
    </row>
    <row r="35" spans="1:105" s="552" customFormat="1" ht="10.5">
      <c r="A35" s="552" t="s">
        <v>175</v>
      </c>
      <c r="B35" s="561">
        <f t="shared" ca="1" si="3"/>
        <v>-0.27050261511378798</v>
      </c>
      <c r="C35" s="561">
        <v>-0.92866040227587465</v>
      </c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  <c r="AD35" s="555"/>
      <c r="AE35" s="555"/>
      <c r="AF35" s="555"/>
      <c r="AG35" s="555"/>
      <c r="AH35" s="555"/>
      <c r="AI35" s="555"/>
      <c r="AJ35" s="555"/>
      <c r="AK35" s="555"/>
      <c r="AL35" s="555"/>
      <c r="AM35" s="555"/>
      <c r="AN35" s="555"/>
      <c r="AO35" s="555"/>
      <c r="AP35" s="555"/>
      <c r="AQ35" s="555"/>
      <c r="AR35" s="555"/>
      <c r="AS35" s="555"/>
      <c r="AT35" s="555"/>
    </row>
    <row r="36" spans="1:105" s="552" customFormat="1" ht="10.5">
      <c r="A36" s="552" t="s">
        <v>1103</v>
      </c>
      <c r="B36" s="561">
        <f t="shared" ca="1" si="3"/>
        <v>-1.280762774050916</v>
      </c>
      <c r="C36" s="561">
        <v>1.0148935709114197</v>
      </c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  <c r="AD36" s="555"/>
      <c r="AE36" s="555"/>
      <c r="AF36" s="555"/>
      <c r="AG36" s="555"/>
      <c r="AH36" s="555"/>
      <c r="AI36" s="555"/>
      <c r="AJ36" s="555"/>
      <c r="AK36" s="555"/>
      <c r="AL36" s="555"/>
      <c r="AM36" s="555"/>
      <c r="AN36" s="555"/>
      <c r="AO36" s="555"/>
      <c r="AP36" s="555"/>
      <c r="AQ36" s="555"/>
      <c r="AR36" s="555"/>
      <c r="AS36" s="555"/>
      <c r="AT36" s="555"/>
    </row>
    <row r="37" spans="1:105" s="552" customFormat="1" ht="10.5">
      <c r="A37" s="552" t="s">
        <v>1090</v>
      </c>
      <c r="C37" s="561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  <c r="AD37" s="555"/>
      <c r="AE37" s="555"/>
      <c r="AF37" s="555"/>
      <c r="AG37" s="555"/>
      <c r="AH37" s="555"/>
      <c r="AI37" s="555"/>
      <c r="AJ37" s="555"/>
      <c r="AK37" s="555"/>
      <c r="AL37" s="555"/>
      <c r="AM37" s="555"/>
      <c r="AN37" s="555"/>
      <c r="AO37" s="555"/>
      <c r="AP37" s="555"/>
      <c r="AQ37" s="555"/>
      <c r="AR37" s="555"/>
      <c r="AS37" s="555"/>
      <c r="AT37" s="555"/>
    </row>
    <row r="38" spans="1:105" s="552" customFormat="1" ht="10.5">
      <c r="A38" s="552" t="s">
        <v>1090</v>
      </c>
      <c r="C38" s="561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  <c r="AD38" s="555"/>
      <c r="AE38" s="555"/>
      <c r="AF38" s="555"/>
      <c r="AG38" s="555"/>
      <c r="AH38" s="555"/>
      <c r="AI38" s="555"/>
      <c r="AJ38" s="555"/>
      <c r="AK38" s="555"/>
      <c r="AL38" s="555"/>
      <c r="AM38" s="555"/>
      <c r="AN38" s="555"/>
      <c r="AO38" s="555"/>
      <c r="AP38" s="555"/>
      <c r="AQ38" s="555"/>
      <c r="AR38" s="555"/>
      <c r="AS38" s="555"/>
      <c r="AT38" s="555"/>
    </row>
    <row r="39" spans="1:105" s="552" customFormat="1" ht="10.5"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  <c r="AD39" s="555"/>
      <c r="AE39" s="555"/>
      <c r="AF39" s="555"/>
      <c r="AG39" s="555"/>
      <c r="AH39" s="555"/>
      <c r="AI39" s="555"/>
      <c r="AJ39" s="555"/>
      <c r="AK39" s="555"/>
      <c r="AL39" s="555"/>
      <c r="AM39" s="555"/>
      <c r="AN39" s="555"/>
      <c r="AO39" s="555"/>
      <c r="AP39" s="555"/>
      <c r="AQ39" s="555"/>
      <c r="AR39" s="555"/>
      <c r="AS39" s="555"/>
      <c r="AT39" s="555"/>
    </row>
    <row r="40" spans="1:105" s="552" customFormat="1" ht="10.5">
      <c r="S40" s="562">
        <f>+Parameters!B22</f>
        <v>0.1</v>
      </c>
    </row>
    <row r="42" spans="1:105" s="549" customFormat="1" ht="67.5" customHeight="1">
      <c r="B42" s="550" t="str">
        <f>+Parameters!A9</f>
        <v>Rate of social time preference (% py)</v>
      </c>
      <c r="C42" s="550" t="str">
        <f>+Parameters!A10</f>
        <v>Elasticity of MU of consumption (set)</v>
      </c>
      <c r="D42" s="550" t="str">
        <f>+Parameters!A11</f>
        <v>Damage coefficient on temperature</v>
      </c>
      <c r="E42" s="550" t="str">
        <f>+Parameters!A12</f>
        <v>Damage coefficient on temperature squared</v>
      </c>
      <c r="F42" s="550" t="str">
        <f>+Parameters!A13</f>
        <v>Exponent on damages</v>
      </c>
      <c r="G42" s="550" t="str">
        <f>+Parameters!A14</f>
        <v>Price backstop technology (2005 US 000 $ per tC)</v>
      </c>
      <c r="H42" s="550" t="str">
        <f>+Parameters!A15</f>
        <v>Exponent of control cost function</v>
      </c>
      <c r="I42" s="550" t="str">
        <f>+Parameters!A16</f>
        <v xml:space="preserve">Backstop inflection year </v>
      </c>
      <c r="J42" s="550" t="str">
        <f>+Parameters!A17</f>
        <v>Maximum carbon resources (GtC)</v>
      </c>
      <c r="K42" s="550" t="str">
        <f>+Parameters!A18</f>
        <v>Equilibrium temperature increase for CO2 doubling</v>
      </c>
      <c r="L42" s="550" t="str">
        <f>+Parameters!A19</f>
        <v>Decline rate TFP (per decade)</v>
      </c>
      <c r="M42" s="550" t="str">
        <f>+Parameters!A20</f>
        <v>TFP convergence rate (per decade)</v>
      </c>
      <c r="N42" s="550" t="str">
        <f>+Parameters!A21</f>
        <v>Long run growth rate (per year)</v>
      </c>
      <c r="O42" s="550" t="str">
        <f>+Parameters!A22</f>
        <v>Decline rate sigma growth (per decade)</v>
      </c>
      <c r="P42" s="550" t="str">
        <f>+Parameters!A23</f>
        <v>Trend sigma growth (per year)</v>
      </c>
      <c r="Q42" s="550" t="str">
        <f>+Parameters!A24</f>
        <v>Uncertainty for frontier (US) TFP</v>
      </c>
      <c r="R42" s="550" t="str">
        <f>+Parameters!A25</f>
        <v>Adjustment rates for SLR (multiplicative)</v>
      </c>
      <c r="S42" s="550" t="str">
        <f>+Parameters!A26</f>
        <v>Random threshold temperature for melt SLR (m)</v>
      </c>
      <c r="T42" s="550" t="str">
        <f>+Parameters!A27</f>
        <v>Population uncertainty (factor for 2200)</v>
      </c>
      <c r="U42" s="550" t="str">
        <f>+Parameters!A28</f>
        <v>Carbon cycle adjustment coefficient</v>
      </c>
      <c r="V42" s="550" t="str">
        <f>+Parameters!A29</f>
        <v>Damage rate at threshold for catastrophic damages</v>
      </c>
      <c r="W42" s="550" t="str">
        <f>+Parameters!A30</f>
        <v>Convergence uncertainty</v>
      </c>
    </row>
    <row r="43" spans="1:105" s="549" customFormat="1" ht="10.8">
      <c r="A43" s="563"/>
      <c r="B43" s="553">
        <v>2005</v>
      </c>
      <c r="C43" s="553">
        <f t="shared" ref="C43:V43" si="7">+B43+10</f>
        <v>2015</v>
      </c>
      <c r="D43" s="553">
        <f t="shared" si="7"/>
        <v>2025</v>
      </c>
      <c r="E43" s="553">
        <f t="shared" si="7"/>
        <v>2035</v>
      </c>
      <c r="F43" s="553">
        <f t="shared" si="7"/>
        <v>2045</v>
      </c>
      <c r="G43" s="553">
        <f t="shared" si="7"/>
        <v>2055</v>
      </c>
      <c r="H43" s="553">
        <f t="shared" si="7"/>
        <v>2065</v>
      </c>
      <c r="I43" s="553">
        <f t="shared" si="7"/>
        <v>2075</v>
      </c>
      <c r="J43" s="553">
        <f t="shared" si="7"/>
        <v>2085</v>
      </c>
      <c r="K43" s="553">
        <f t="shared" si="7"/>
        <v>2095</v>
      </c>
      <c r="L43" s="553">
        <f t="shared" si="7"/>
        <v>2105</v>
      </c>
      <c r="M43" s="553">
        <f t="shared" si="7"/>
        <v>2115</v>
      </c>
      <c r="N43" s="553">
        <f t="shared" si="7"/>
        <v>2125</v>
      </c>
      <c r="O43" s="553">
        <f t="shared" si="7"/>
        <v>2135</v>
      </c>
      <c r="P43" s="553">
        <f t="shared" si="7"/>
        <v>2145</v>
      </c>
      <c r="Q43" s="553">
        <f t="shared" si="7"/>
        <v>2155</v>
      </c>
      <c r="R43" s="553">
        <f t="shared" si="7"/>
        <v>2165</v>
      </c>
      <c r="S43" s="553">
        <f t="shared" si="7"/>
        <v>2175</v>
      </c>
      <c r="T43" s="553">
        <f t="shared" si="7"/>
        <v>2185</v>
      </c>
      <c r="U43" s="553">
        <f t="shared" si="7"/>
        <v>2195</v>
      </c>
      <c r="V43" s="553">
        <f t="shared" si="7"/>
        <v>2205</v>
      </c>
      <c r="W43" s="553">
        <f t="shared" ref="W43:AH43" si="8">+V43+10</f>
        <v>2215</v>
      </c>
      <c r="X43" s="553">
        <f t="shared" si="8"/>
        <v>2225</v>
      </c>
      <c r="Y43" s="553">
        <f t="shared" si="8"/>
        <v>2235</v>
      </c>
      <c r="Z43" s="553">
        <f t="shared" si="8"/>
        <v>2245</v>
      </c>
      <c r="AA43" s="553">
        <f t="shared" si="8"/>
        <v>2255</v>
      </c>
      <c r="AB43" s="553">
        <f t="shared" si="8"/>
        <v>2265</v>
      </c>
      <c r="AC43" s="553">
        <f t="shared" si="8"/>
        <v>2275</v>
      </c>
      <c r="AD43" s="553">
        <f t="shared" si="8"/>
        <v>2285</v>
      </c>
      <c r="AE43" s="553">
        <f t="shared" si="8"/>
        <v>2295</v>
      </c>
      <c r="AF43" s="553">
        <f t="shared" si="8"/>
        <v>2305</v>
      </c>
      <c r="AG43" s="553">
        <f t="shared" si="8"/>
        <v>2315</v>
      </c>
      <c r="AH43" s="553">
        <f t="shared" si="8"/>
        <v>2325</v>
      </c>
      <c r="AI43" s="553">
        <f t="shared" ref="AI43:BN43" si="9">+AH43+10</f>
        <v>2335</v>
      </c>
      <c r="AJ43" s="553">
        <f t="shared" si="9"/>
        <v>2345</v>
      </c>
      <c r="AK43" s="553">
        <f t="shared" si="9"/>
        <v>2355</v>
      </c>
      <c r="AL43" s="553">
        <f t="shared" si="9"/>
        <v>2365</v>
      </c>
      <c r="AM43" s="553">
        <f t="shared" si="9"/>
        <v>2375</v>
      </c>
      <c r="AN43" s="553">
        <f t="shared" si="9"/>
        <v>2385</v>
      </c>
      <c r="AO43" s="553">
        <f t="shared" si="9"/>
        <v>2395</v>
      </c>
      <c r="AP43" s="553">
        <f t="shared" si="9"/>
        <v>2405</v>
      </c>
      <c r="AQ43" s="553">
        <f t="shared" si="9"/>
        <v>2415</v>
      </c>
      <c r="AR43" s="553">
        <f t="shared" si="9"/>
        <v>2425</v>
      </c>
      <c r="AS43" s="553">
        <f t="shared" si="9"/>
        <v>2435</v>
      </c>
      <c r="AT43" s="553">
        <f t="shared" si="9"/>
        <v>2445</v>
      </c>
      <c r="AU43" s="553">
        <f t="shared" si="9"/>
        <v>2455</v>
      </c>
      <c r="AV43" s="553">
        <f t="shared" si="9"/>
        <v>2465</v>
      </c>
      <c r="AW43" s="553">
        <f t="shared" si="9"/>
        <v>2475</v>
      </c>
      <c r="AX43" s="553">
        <f t="shared" si="9"/>
        <v>2485</v>
      </c>
      <c r="AY43" s="553">
        <f t="shared" si="9"/>
        <v>2495</v>
      </c>
      <c r="AZ43" s="553">
        <f t="shared" si="9"/>
        <v>2505</v>
      </c>
      <c r="BA43" s="553">
        <f t="shared" si="9"/>
        <v>2515</v>
      </c>
      <c r="BB43" s="553">
        <f t="shared" si="9"/>
        <v>2525</v>
      </c>
      <c r="BC43" s="553">
        <f t="shared" si="9"/>
        <v>2535</v>
      </c>
      <c r="BD43" s="553">
        <f t="shared" si="9"/>
        <v>2545</v>
      </c>
      <c r="BE43" s="553">
        <f t="shared" si="9"/>
        <v>2555</v>
      </c>
      <c r="BF43" s="553">
        <f t="shared" si="9"/>
        <v>2565</v>
      </c>
      <c r="BG43" s="553">
        <f t="shared" si="9"/>
        <v>2575</v>
      </c>
      <c r="BH43" s="553">
        <f t="shared" si="9"/>
        <v>2585</v>
      </c>
      <c r="BI43" s="553">
        <f t="shared" si="9"/>
        <v>2595</v>
      </c>
      <c r="BJ43" s="553">
        <f t="shared" si="9"/>
        <v>2605</v>
      </c>
      <c r="BK43" s="553">
        <f t="shared" si="9"/>
        <v>2615</v>
      </c>
      <c r="BL43" s="553">
        <f t="shared" si="9"/>
        <v>2625</v>
      </c>
      <c r="BM43" s="553">
        <f t="shared" si="9"/>
        <v>2635</v>
      </c>
      <c r="BN43" s="553">
        <f t="shared" si="9"/>
        <v>2645</v>
      </c>
      <c r="BO43" s="553">
        <f t="shared" ref="BO43:CY43" si="10">+BN43+10</f>
        <v>2655</v>
      </c>
      <c r="BP43" s="553">
        <f t="shared" si="10"/>
        <v>2665</v>
      </c>
      <c r="BQ43" s="553">
        <f t="shared" si="10"/>
        <v>2675</v>
      </c>
      <c r="BR43" s="553">
        <f t="shared" si="10"/>
        <v>2685</v>
      </c>
      <c r="BS43" s="553">
        <f t="shared" si="10"/>
        <v>2695</v>
      </c>
      <c r="BT43" s="553">
        <f t="shared" si="10"/>
        <v>2705</v>
      </c>
      <c r="BU43" s="553">
        <f t="shared" si="10"/>
        <v>2715</v>
      </c>
      <c r="BV43" s="553">
        <f t="shared" si="10"/>
        <v>2725</v>
      </c>
      <c r="BW43" s="553">
        <f t="shared" si="10"/>
        <v>2735</v>
      </c>
      <c r="BX43" s="553">
        <f t="shared" si="10"/>
        <v>2745</v>
      </c>
      <c r="BY43" s="553">
        <f t="shared" si="10"/>
        <v>2755</v>
      </c>
      <c r="BZ43" s="553">
        <f t="shared" si="10"/>
        <v>2765</v>
      </c>
      <c r="CA43" s="553">
        <f t="shared" si="10"/>
        <v>2775</v>
      </c>
      <c r="CB43" s="553">
        <f t="shared" si="10"/>
        <v>2785</v>
      </c>
      <c r="CC43" s="553">
        <f t="shared" si="10"/>
        <v>2795</v>
      </c>
      <c r="CD43" s="553">
        <f t="shared" si="10"/>
        <v>2805</v>
      </c>
      <c r="CE43" s="553">
        <f t="shared" si="10"/>
        <v>2815</v>
      </c>
      <c r="CF43" s="553">
        <f t="shared" si="10"/>
        <v>2825</v>
      </c>
      <c r="CG43" s="553">
        <f t="shared" si="10"/>
        <v>2835</v>
      </c>
      <c r="CH43" s="553">
        <f t="shared" si="10"/>
        <v>2845</v>
      </c>
      <c r="CI43" s="553">
        <f t="shared" si="10"/>
        <v>2855</v>
      </c>
      <c r="CJ43" s="553">
        <f t="shared" si="10"/>
        <v>2865</v>
      </c>
      <c r="CK43" s="553">
        <f t="shared" si="10"/>
        <v>2875</v>
      </c>
      <c r="CL43" s="553">
        <f t="shared" si="10"/>
        <v>2885</v>
      </c>
      <c r="CM43" s="553">
        <f t="shared" si="10"/>
        <v>2895</v>
      </c>
      <c r="CN43" s="553">
        <f t="shared" si="10"/>
        <v>2905</v>
      </c>
      <c r="CO43" s="553">
        <f t="shared" si="10"/>
        <v>2915</v>
      </c>
      <c r="CP43" s="553">
        <f t="shared" si="10"/>
        <v>2925</v>
      </c>
      <c r="CQ43" s="553">
        <f t="shared" si="10"/>
        <v>2935</v>
      </c>
      <c r="CR43" s="553">
        <f t="shared" si="10"/>
        <v>2945</v>
      </c>
      <c r="CS43" s="553">
        <f t="shared" si="10"/>
        <v>2955</v>
      </c>
      <c r="CT43" s="553">
        <f t="shared" si="10"/>
        <v>2965</v>
      </c>
      <c r="CU43" s="553">
        <f t="shared" si="10"/>
        <v>2975</v>
      </c>
      <c r="CV43" s="553">
        <f t="shared" si="10"/>
        <v>2985</v>
      </c>
      <c r="CW43" s="553">
        <f t="shared" si="10"/>
        <v>2995</v>
      </c>
      <c r="CX43" s="553">
        <f t="shared" si="10"/>
        <v>3005</v>
      </c>
      <c r="CY43" s="553">
        <f t="shared" si="10"/>
        <v>3015</v>
      </c>
      <c r="CZ43" s="553"/>
      <c r="DA43" s="553"/>
    </row>
    <row r="44" spans="1:105" s="562" customFormat="1" ht="10.5">
      <c r="A44" s="562" t="s">
        <v>1055</v>
      </c>
      <c r="B44" s="562">
        <f>+Parameters!B9</f>
        <v>1.4999999999999999E-2</v>
      </c>
      <c r="C44" s="562">
        <f>+Parameters!B10</f>
        <v>1.5</v>
      </c>
      <c r="D44" s="562">
        <f>+Parameters!B11</f>
        <v>1.7543801951616089E-3</v>
      </c>
      <c r="E44" s="562">
        <f>+Parameters!B12</f>
        <v>2.2592107531775219E-3</v>
      </c>
      <c r="F44" s="562">
        <f>+Parameters!B13</f>
        <v>2</v>
      </c>
      <c r="G44" s="562">
        <f>+Parameters!B14</f>
        <v>1.2</v>
      </c>
      <c r="H44" s="562">
        <f>+Parameters!B15</f>
        <v>2.8</v>
      </c>
      <c r="I44" s="562">
        <f>+Parameters!B16</f>
        <v>2250</v>
      </c>
      <c r="J44" s="562">
        <f>+Parameters!B17</f>
        <v>6000</v>
      </c>
      <c r="K44" s="562">
        <f>+Parameters!B18</f>
        <v>3.2</v>
      </c>
      <c r="L44" s="562">
        <f>+Parameters!B19</f>
        <v>0.1</v>
      </c>
      <c r="M44" s="562">
        <f>+Parameters!B20</f>
        <v>0.1</v>
      </c>
      <c r="N44" s="562">
        <f>+Parameters!B21</f>
        <v>3.3E-3</v>
      </c>
      <c r="O44" s="562">
        <f>+Parameters!B22</f>
        <v>0.1</v>
      </c>
      <c r="P44" s="562">
        <f>+Parameters!B23</f>
        <v>-2.5000000000000001E-3</v>
      </c>
      <c r="Q44" s="562">
        <f>+Parameters!B24</f>
        <v>0</v>
      </c>
      <c r="R44" s="562">
        <f>+Parameters!B25</f>
        <v>1</v>
      </c>
      <c r="S44" s="562">
        <f>+Parameters!B26</f>
        <v>0</v>
      </c>
      <c r="T44" s="562">
        <f>+Parameters!B27</f>
        <v>1</v>
      </c>
      <c r="U44" s="562">
        <f>+Parameters!B28</f>
        <v>12</v>
      </c>
      <c r="V44" s="562">
        <f>+Parameters!B29</f>
        <v>0</v>
      </c>
      <c r="W44" s="562">
        <f>+Parameters!B30</f>
        <v>0</v>
      </c>
    </row>
    <row r="45" spans="1:105" s="564" customFormat="1" ht="10.5">
      <c r="A45" s="564" t="str">
        <f>+Global!A34</f>
        <v>Population (millions)</v>
      </c>
      <c r="B45" s="564">
        <f>+Global!B34</f>
        <v>6410.8916214811798</v>
      </c>
      <c r="C45" s="564">
        <f>+Global!C34</f>
        <v>7182.9956289201327</v>
      </c>
      <c r="D45" s="564">
        <f>+Global!D34</f>
        <v>7868.2302650287293</v>
      </c>
      <c r="E45" s="564">
        <f>+Global!E34</f>
        <v>8397.5753251317292</v>
      </c>
      <c r="F45" s="564">
        <f>+Global!F34</f>
        <v>8788.5836504763902</v>
      </c>
      <c r="G45" s="564">
        <f>+Global!G34</f>
        <v>8922.3413886935887</v>
      </c>
      <c r="H45" s="564">
        <f>+Global!H34</f>
        <v>8924.7180531038521</v>
      </c>
      <c r="I45" s="564">
        <f>+Global!I34</f>
        <v>8932.8387752622839</v>
      </c>
      <c r="J45" s="564">
        <f>+Global!J34</f>
        <v>8946.7260348496911</v>
      </c>
      <c r="K45" s="564">
        <f>+Global!K34</f>
        <v>8966.4087942738133</v>
      </c>
      <c r="L45" s="564">
        <f>+Global!L34</f>
        <v>8939.5343861113051</v>
      </c>
      <c r="M45" s="564">
        <f>+Global!M34</f>
        <v>8862.7748533697068</v>
      </c>
      <c r="N45" s="564">
        <f>+Global!N34</f>
        <v>8787.3831912107071</v>
      </c>
      <c r="O45" s="564">
        <f>+Global!O34</f>
        <v>8713.3367090625325</v>
      </c>
      <c r="P45" s="564">
        <f>+Global!P34</f>
        <v>8640.6131554708427</v>
      </c>
      <c r="Q45" s="564">
        <f>+Global!Q34</f>
        <v>8569.190709346145</v>
      </c>
      <c r="R45" s="564">
        <f>+Global!R34</f>
        <v>8499.0479713925215</v>
      </c>
      <c r="S45" s="564">
        <f>+Global!S34</f>
        <v>8430.1639557138042</v>
      </c>
      <c r="T45" s="564">
        <f>+Global!T34</f>
        <v>8362.5180815935764</v>
      </c>
      <c r="U45" s="564">
        <f>+Global!U34</f>
        <v>8296.0901654452373</v>
      </c>
      <c r="V45" s="564">
        <f>+Global!V34</f>
        <v>8278.1344289194294</v>
      </c>
      <c r="W45" s="564">
        <f>+Global!W34</f>
        <v>8307.9335523918471</v>
      </c>
      <c r="X45" s="564">
        <f>+Global!X34</f>
        <v>8353.0483441793804</v>
      </c>
      <c r="Y45" s="564">
        <f>+Global!Y34</f>
        <v>8398.4126022836317</v>
      </c>
      <c r="Z45" s="564">
        <f>+Global!Z34</f>
        <v>8444.0277330360495</v>
      </c>
      <c r="AA45" s="564">
        <f>+Global!AA34</f>
        <v>8489.8951508556893</v>
      </c>
      <c r="AB45" s="564">
        <f>+Global!AB34</f>
        <v>8536.016278296669</v>
      </c>
      <c r="AC45" s="564">
        <f>+Global!AC34</f>
        <v>8582.392546095889</v>
      </c>
      <c r="AD45" s="564">
        <f>+Global!AD34</f>
        <v>8629.0253932210544</v>
      </c>
      <c r="AE45" s="564">
        <f>+Global!AE34</f>
        <v>8675.9162669189718</v>
      </c>
      <c r="AF45" s="564">
        <f>+Global!AF34</f>
        <v>8699.4589182731143</v>
      </c>
      <c r="AG45" s="564">
        <f>+Global!AG34</f>
        <v>8699.4589182731143</v>
      </c>
      <c r="AH45" s="564">
        <f>+Global!AH34</f>
        <v>8699.4589182731143</v>
      </c>
      <c r="AI45" s="564">
        <f>+Global!AI34</f>
        <v>8699.4589182731143</v>
      </c>
      <c r="AJ45" s="564">
        <f>+Global!AJ34</f>
        <v>8699.4589182731143</v>
      </c>
      <c r="AK45" s="564">
        <f>+Global!AK34</f>
        <v>8699.4589182731143</v>
      </c>
      <c r="AL45" s="564">
        <f>+Global!AL34</f>
        <v>8699.4589182731143</v>
      </c>
      <c r="AM45" s="564">
        <f>+Global!AM34</f>
        <v>8699.4589182731143</v>
      </c>
      <c r="AN45" s="564">
        <f>+Global!AN34</f>
        <v>8699.4589182731143</v>
      </c>
      <c r="AO45" s="564">
        <f>+Global!AO34</f>
        <v>8699.4589182731143</v>
      </c>
      <c r="AP45" s="564">
        <f>+Global!AP34</f>
        <v>8699.4589182731143</v>
      </c>
      <c r="AQ45" s="564">
        <f>+Global!AQ34</f>
        <v>8699.4589182731143</v>
      </c>
      <c r="AR45" s="564">
        <f>+Global!AR34</f>
        <v>8699.4589182731143</v>
      </c>
      <c r="AS45" s="564">
        <f>+Global!AS34</f>
        <v>8699.4589182731143</v>
      </c>
      <c r="AT45" s="564">
        <f>+Global!AT34</f>
        <v>8699.4589182731143</v>
      </c>
      <c r="AU45" s="564">
        <f>+Global!AU34</f>
        <v>8699.4589182731143</v>
      </c>
      <c r="AV45" s="564">
        <f>+Global!AV34</f>
        <v>8699.4589182731143</v>
      </c>
      <c r="AW45" s="564">
        <f>+Global!AW34</f>
        <v>8699.4589182731143</v>
      </c>
      <c r="AX45" s="564">
        <f>+Global!AX34</f>
        <v>8699.4589182731143</v>
      </c>
      <c r="AY45" s="564">
        <f>+Global!AY34</f>
        <v>8699.4589182731143</v>
      </c>
      <c r="AZ45" s="564">
        <f>+Global!AZ34</f>
        <v>8699.4589182731143</v>
      </c>
      <c r="BA45" s="564">
        <f>+Global!BA34</f>
        <v>8699.4589182731143</v>
      </c>
      <c r="BB45" s="564">
        <f>+Global!BB34</f>
        <v>8699.4589182731143</v>
      </c>
      <c r="BC45" s="564">
        <f>+Global!BC34</f>
        <v>8699.4589182731143</v>
      </c>
      <c r="BD45" s="564">
        <f>+Global!BD34</f>
        <v>8699.4589182731143</v>
      </c>
      <c r="BE45" s="564">
        <f>+Global!BE34</f>
        <v>8699.4589182731143</v>
      </c>
      <c r="BF45" s="564">
        <f>+Global!BF34</f>
        <v>8699.4589182731143</v>
      </c>
      <c r="BG45" s="564">
        <f>+Global!BG34</f>
        <v>8699.4589182731143</v>
      </c>
      <c r="BH45" s="564">
        <f>+Global!BH34</f>
        <v>8699.4589182731143</v>
      </c>
      <c r="BI45" s="564">
        <f>+Global!BI34</f>
        <v>8699.4589182731143</v>
      </c>
    </row>
    <row r="46" spans="1:105" s="564" customFormat="1" ht="10.5">
      <c r="A46" s="564" t="s">
        <v>1124</v>
      </c>
      <c r="B46" s="564">
        <f>+B14</f>
        <v>1004</v>
      </c>
    </row>
    <row r="47" spans="1:105" s="564" customFormat="1" ht="10.5">
      <c r="A47" s="564" t="str">
        <f>+Global!A42</f>
        <v xml:space="preserve">     Climate damages ($ trillions per year)</v>
      </c>
      <c r="B47" s="564">
        <f>+Global!B42</f>
        <v>8.7272389229831049E-2</v>
      </c>
      <c r="C47" s="564">
        <f>+Global!C42</f>
        <v>0.24561446295493283</v>
      </c>
      <c r="D47" s="564">
        <f>+Global!D42</f>
        <v>0.48795730285260674</v>
      </c>
      <c r="E47" s="564">
        <f>+Global!E42</f>
        <v>0.89810924234541289</v>
      </c>
      <c r="F47" s="564">
        <f>+Global!F42</f>
        <v>1.5247688654962133</v>
      </c>
      <c r="G47" s="564">
        <f>+Global!G42</f>
        <v>2.390483270351865</v>
      </c>
      <c r="H47" s="564">
        <f>+Global!H42</f>
        <v>3.5223667839111386</v>
      </c>
      <c r="I47" s="564">
        <f>+Global!I42</f>
        <v>4.9627607975933756</v>
      </c>
      <c r="J47" s="564">
        <f>+Global!J42</f>
        <v>6.7275960084514281</v>
      </c>
      <c r="K47" s="564">
        <f>+Global!K42</f>
        <v>8.8170608909828161</v>
      </c>
      <c r="L47" s="564">
        <f>+Global!L42</f>
        <v>11.19384887309792</v>
      </c>
      <c r="M47" s="564">
        <f>+Global!M42</f>
        <v>13.763878534025707</v>
      </c>
      <c r="N47" s="564">
        <f>+Global!N42</f>
        <v>16.439934016155121</v>
      </c>
      <c r="O47" s="564">
        <f>+Global!O42</f>
        <v>19.140387057939961</v>
      </c>
      <c r="P47" s="564">
        <f>+Global!P42</f>
        <v>21.81796655413234</v>
      </c>
      <c r="Q47" s="564">
        <f>+Global!Q42</f>
        <v>24.459170674523307</v>
      </c>
      <c r="R47" s="564">
        <f>+Global!R42</f>
        <v>27.095855329365236</v>
      </c>
      <c r="S47" s="564">
        <f>+Global!S42</f>
        <v>29.773361081484836</v>
      </c>
      <c r="T47" s="564">
        <f>+Global!T42</f>
        <v>32.528475142562911</v>
      </c>
      <c r="U47" s="564">
        <f>+Global!U42</f>
        <v>35.387801741881731</v>
      </c>
      <c r="V47" s="564">
        <f>+Global!V42</f>
        <v>38.500495133253935</v>
      </c>
      <c r="W47" s="564">
        <f>+Global!W42</f>
        <v>41.954134439727568</v>
      </c>
      <c r="X47" s="564">
        <f>+Global!X42</f>
        <v>45.726146813645528</v>
      </c>
      <c r="Y47" s="564">
        <f>+Global!Y42</f>
        <v>49.778653114894951</v>
      </c>
      <c r="Z47" s="564">
        <f>+Global!Z42</f>
        <v>54.104530263432935</v>
      </c>
      <c r="AA47" s="564">
        <f>+Global!AA42</f>
        <v>58.705177891894436</v>
      </c>
      <c r="AB47" s="564">
        <f>+Global!AB42</f>
        <v>63.601787070799674</v>
      </c>
      <c r="AC47" s="564">
        <f>+Global!AC42</f>
        <v>68.787590519163587</v>
      </c>
      <c r="AD47" s="564">
        <f>+Global!AD42</f>
        <v>74.262566306958888</v>
      </c>
      <c r="AE47" s="564">
        <f>+Global!AE42</f>
        <v>80.033574794097149</v>
      </c>
      <c r="AF47" s="564">
        <f>+Global!AF42</f>
        <v>85.935271476141224</v>
      </c>
      <c r="AG47" s="564">
        <f>+Global!AG42</f>
        <v>91.870987822130246</v>
      </c>
      <c r="AH47" s="564">
        <f>+Global!AH42</f>
        <v>97.969707070117693</v>
      </c>
      <c r="AI47" s="564">
        <f>+Global!AI42</f>
        <v>104.28362000142124</v>
      </c>
      <c r="AJ47" s="564">
        <f>+Global!AJ42</f>
        <v>110.83539176757677</v>
      </c>
      <c r="AK47" s="564">
        <f>+Global!AK42</f>
        <v>117.64191148934287</v>
      </c>
      <c r="AL47" s="564">
        <f>+Global!AL42</f>
        <v>124.71719569374773</v>
      </c>
      <c r="AM47" s="564">
        <f>+Global!AM42</f>
        <v>132.0739703695599</v>
      </c>
      <c r="AN47" s="564">
        <f>+Global!AN42</f>
        <v>139.72457025302492</v>
      </c>
      <c r="AO47" s="564">
        <f>+Global!AO42</f>
        <v>147.68144774848906</v>
      </c>
      <c r="AP47" s="564">
        <f>+Global!AP42</f>
        <v>155.95745924494486</v>
      </c>
      <c r="AQ47" s="564">
        <f>+Global!AQ42</f>
        <v>164.56602535528145</v>
      </c>
      <c r="AR47" s="564">
        <f>+Global!AR42</f>
        <v>173.5212205194598</v>
      </c>
      <c r="AS47" s="564">
        <f>+Global!AS42</f>
        <v>182.8378237415991</v>
      </c>
      <c r="AT47" s="564">
        <f>+Global!AT42</f>
        <v>192.53134861337549</v>
      </c>
      <c r="AU47" s="564">
        <f>+Global!AU42</f>
        <v>202.61806295468159</v>
      </c>
      <c r="AV47" s="564">
        <f>+Global!AV42</f>
        <v>213.11500391709342</v>
      </c>
      <c r="AW47" s="564">
        <f>+Global!AW42</f>
        <v>224.03999182798816</v>
      </c>
      <c r="AX47" s="564">
        <f>+Global!AX42</f>
        <v>235.41164458638468</v>
      </c>
      <c r="AY47" s="564">
        <f>+Global!AY42</f>
        <v>247.24939358640495</v>
      </c>
      <c r="AZ47" s="564">
        <f>+Global!AZ42</f>
        <v>259.57350167138975</v>
      </c>
      <c r="BA47" s="564">
        <f>+Global!BA42</f>
        <v>273.27110845770767</v>
      </c>
      <c r="BB47" s="564">
        <f>+Global!BB42</f>
        <v>288.09213517620356</v>
      </c>
      <c r="BC47" s="564">
        <f>+Global!BC42</f>
        <v>302.96175741725256</v>
      </c>
      <c r="BD47" s="564">
        <f>+Global!BD42</f>
        <v>318.0720829495549</v>
      </c>
      <c r="BE47" s="564">
        <f>+Global!BE42</f>
        <v>333.56728424084667</v>
      </c>
      <c r="BF47" s="564">
        <f>+Global!BF42</f>
        <v>349.55408915073622</v>
      </c>
      <c r="BG47" s="564">
        <f>+Global!BG42</f>
        <v>366.11356928396799</v>
      </c>
      <c r="BH47" s="564">
        <f>+Global!BH42</f>
        <v>383.30960385742128</v>
      </c>
      <c r="BI47" s="564">
        <f>+Global!BI42</f>
        <v>401.1947941084718</v>
      </c>
    </row>
    <row r="48" spans="1:105" s="564" customFormat="1" ht="10.5">
      <c r="A48" s="564" t="str">
        <f>+Global!A45</f>
        <v>Abatement cost ($ trillion)</v>
      </c>
      <c r="B48" s="564">
        <f>+Global!B45</f>
        <v>1.2013015615920438E-9</v>
      </c>
      <c r="C48" s="564">
        <f>+Global!C45</f>
        <v>2.0639134187276337E-2</v>
      </c>
      <c r="D48" s="564">
        <f>+Global!D45</f>
        <v>5.6242462235277464E-2</v>
      </c>
      <c r="E48" s="564">
        <f>+Global!E45</f>
        <v>0.10663190761180553</v>
      </c>
      <c r="F48" s="564">
        <f>+Global!F45</f>
        <v>0.18693468321495918</v>
      </c>
      <c r="G48" s="564">
        <f>+Global!G45</f>
        <v>0.30636234302810861</v>
      </c>
      <c r="H48" s="564">
        <f>+Global!H45</f>
        <v>0.47880702083505067</v>
      </c>
      <c r="I48" s="564">
        <f>+Global!I45</f>
        <v>0.72509746253409191</v>
      </c>
      <c r="J48" s="564">
        <f>+Global!J45</f>
        <v>1.0685969039554739</v>
      </c>
      <c r="K48" s="564">
        <f>+Global!K45</f>
        <v>1.5364294666937364</v>
      </c>
      <c r="L48" s="564">
        <f>+Global!L45</f>
        <v>2.1566939032894243</v>
      </c>
      <c r="M48" s="564">
        <f>+Global!M45</f>
        <v>2.9330034454834424</v>
      </c>
      <c r="N48" s="564">
        <f>+Global!N45</f>
        <v>3.7237109805339288</v>
      </c>
      <c r="O48" s="564">
        <f>+Global!O45</f>
        <v>4.5667635017688175</v>
      </c>
      <c r="P48" s="564">
        <f>+Global!P45</f>
        <v>5.2716657589716061</v>
      </c>
      <c r="Q48" s="564">
        <f>+Global!Q45</f>
        <v>5.5706547137483708</v>
      </c>
      <c r="R48" s="564">
        <f>+Global!R45</f>
        <v>5.5505086465227063</v>
      </c>
      <c r="S48" s="564">
        <f>+Global!S45</f>
        <v>5.463218586078689</v>
      </c>
      <c r="T48" s="564">
        <f>+Global!T45</f>
        <v>5.3690325866872124</v>
      </c>
      <c r="U48" s="564">
        <f>+Global!U45</f>
        <v>5.2691083630151754</v>
      </c>
      <c r="V48" s="564">
        <f>+Global!V45</f>
        <v>5.1831198758218182</v>
      </c>
      <c r="W48" s="564">
        <f>+Global!W45</f>
        <v>5.1150341214180752</v>
      </c>
      <c r="X48" s="564">
        <f>+Global!X45</f>
        <v>5.0514041341321825</v>
      </c>
      <c r="Y48" s="564">
        <f>+Global!Y45</f>
        <v>4.9880320507235609</v>
      </c>
      <c r="Z48" s="564">
        <f>+Global!Z45</f>
        <v>4.9239233656920041</v>
      </c>
      <c r="AA48" s="564">
        <f>+Global!AA45</f>
        <v>2.5207202819681882</v>
      </c>
      <c r="AB48" s="564">
        <f>+Global!AB45</f>
        <v>1.2896802735590005</v>
      </c>
      <c r="AC48" s="564">
        <f>+Global!AC45</f>
        <v>0.65926969328687479</v>
      </c>
      <c r="AD48" s="564">
        <f>+Global!AD45</f>
        <v>0.33671284624125469</v>
      </c>
      <c r="AE48" s="564">
        <f>+Global!AE45</f>
        <v>0.171830616682176</v>
      </c>
      <c r="AF48" s="564">
        <f>+Global!AF45</f>
        <v>8.7458079020885093E-2</v>
      </c>
      <c r="AG48" s="564">
        <f>+Global!AG45</f>
        <v>4.4384194249064784E-2</v>
      </c>
      <c r="AH48" s="564">
        <f>+Global!AH45</f>
        <v>2.2498491992396272E-2</v>
      </c>
      <c r="AI48" s="564">
        <f>+Global!AI45</f>
        <v>1.1395178553110995E-2</v>
      </c>
      <c r="AJ48" s="564">
        <f>+Global!AJ45</f>
        <v>5.7678884608801089E-3</v>
      </c>
      <c r="AK48" s="564">
        <f>+Global!AK45</f>
        <v>2.918055949051407E-3</v>
      </c>
      <c r="AL48" s="564">
        <f>+Global!AL45</f>
        <v>1.4756609959930573E-3</v>
      </c>
      <c r="AM48" s="564">
        <f>+Global!AM45</f>
        <v>7.4596909083847929E-4</v>
      </c>
      <c r="AN48" s="564">
        <f>+Global!AN45</f>
        <v>3.7697743552313109E-4</v>
      </c>
      <c r="AO48" s="564">
        <f>+Global!AO45</f>
        <v>1.9045197590512137E-4</v>
      </c>
      <c r="AP48" s="564">
        <f>+Global!AP45</f>
        <v>9.6193131908790889E-5</v>
      </c>
      <c r="AQ48" s="564">
        <f>+Global!AQ45</f>
        <v>4.8573813604538447E-5</v>
      </c>
      <c r="AR48" s="564">
        <f>+Global!AR45</f>
        <v>2.4522777745545572E-5</v>
      </c>
      <c r="AS48" s="564">
        <f>+Global!AS45</f>
        <v>1.2378132949642529E-5</v>
      </c>
      <c r="AT48" s="564">
        <f>+Global!AT45</f>
        <v>6.2469271844791646E-6</v>
      </c>
      <c r="AU48" s="564">
        <f>+Global!AU45</f>
        <v>3.1521769329457307E-6</v>
      </c>
      <c r="AV48" s="564">
        <f>+Global!AV45</f>
        <v>1.5903543822805201E-6</v>
      </c>
      <c r="AW48" s="564">
        <f>+Global!AW45</f>
        <v>8.0227293695319689E-7</v>
      </c>
      <c r="AX48" s="564">
        <f>+Global!AX45</f>
        <v>4.0466949347773441E-7</v>
      </c>
      <c r="AY48" s="564">
        <f>+Global!AY45</f>
        <v>2.0409556560473794E-7</v>
      </c>
      <c r="AZ48" s="564">
        <f>+Global!AZ45</f>
        <v>1.0292614222366865E-7</v>
      </c>
      <c r="BA48" s="564">
        <f>+Global!BA45</f>
        <v>4.8035879635868903E-8</v>
      </c>
      <c r="BB48" s="564">
        <f>+Global!BB45</f>
        <v>2.6168959554235936E-8</v>
      </c>
      <c r="BC48" s="564">
        <f>+Global!BC45</f>
        <v>1.3193010255881403E-8</v>
      </c>
      <c r="BD48" s="564">
        <f>+Global!BD45</f>
        <v>6.6508020435796649E-9</v>
      </c>
      <c r="BE48" s="564">
        <f>+Global!BE45</f>
        <v>3.352630313223322E-9</v>
      </c>
      <c r="BF48" s="564">
        <f>+Global!BF45</f>
        <v>1.6899822494054092E-9</v>
      </c>
      <c r="BG48" s="564">
        <f>+Global!BG45</f>
        <v>8.5185269807781252E-10</v>
      </c>
      <c r="BH48" s="564">
        <f>+Global!BH45</f>
        <v>4.2937135491277507E-10</v>
      </c>
      <c r="BI48" s="564">
        <f>+Global!BI45</f>
        <v>2.1641534805273754E-10</v>
      </c>
    </row>
    <row r="49" spans="1:61" s="564" customFormat="1" ht="10.5">
      <c r="A49" s="564" t="str">
        <f>+Global!A46</f>
        <v>Gross output (net of damages and abatement, $trill p.a.)</v>
      </c>
      <c r="B49" s="564">
        <f>+Global!B46</f>
        <v>55.291673303443062</v>
      </c>
      <c r="C49" s="564">
        <f>+Global!C46</f>
        <v>81.009149695185329</v>
      </c>
      <c r="D49" s="564">
        <f>+Global!D46</f>
        <v>111.75852222319912</v>
      </c>
      <c r="E49" s="564">
        <f>+Global!E46</f>
        <v>146.47137688550981</v>
      </c>
      <c r="F49" s="564">
        <f>+Global!F46</f>
        <v>184.95280743909018</v>
      </c>
      <c r="G49" s="564">
        <f>+Global!G46</f>
        <v>225.30655028062981</v>
      </c>
      <c r="H49" s="564">
        <f>+Global!H46</f>
        <v>268.01086306396797</v>
      </c>
      <c r="I49" s="564">
        <f>+Global!I46</f>
        <v>314.76651113808794</v>
      </c>
      <c r="J49" s="564">
        <f>+Global!J46</f>
        <v>365.65303581419289</v>
      </c>
      <c r="K49" s="564">
        <f>+Global!K46</f>
        <v>420.69759492564418</v>
      </c>
      <c r="L49" s="564">
        <f>+Global!L46</f>
        <v>479.40667168131989</v>
      </c>
      <c r="M49" s="564">
        <f>+Global!M46</f>
        <v>541.04843477324175</v>
      </c>
      <c r="N49" s="564">
        <f>+Global!N46</f>
        <v>607.21284516739547</v>
      </c>
      <c r="O49" s="564">
        <f>+Global!O46</f>
        <v>674.64233518220499</v>
      </c>
      <c r="P49" s="564">
        <f>+Global!P46</f>
        <v>743.7364327238123</v>
      </c>
      <c r="Q49" s="564">
        <f>+Global!Q46</f>
        <v>814.78666579512083</v>
      </c>
      <c r="R49" s="564">
        <f>+Global!R46</f>
        <v>887.62879101160718</v>
      </c>
      <c r="S49" s="564">
        <f>+Global!S46</f>
        <v>961.80760362273816</v>
      </c>
      <c r="T49" s="564">
        <f>+Global!T46</f>
        <v>1036.9841844010396</v>
      </c>
      <c r="U49" s="564">
        <f>+Global!U46</f>
        <v>1112.906674594419</v>
      </c>
      <c r="V49" s="564">
        <f>+Global!V46</f>
        <v>1193.3531963027444</v>
      </c>
      <c r="W49" s="564">
        <f>+Global!W46</f>
        <v>1279.8771185740295</v>
      </c>
      <c r="X49" s="564">
        <f>+Global!X46</f>
        <v>1370.4149468279377</v>
      </c>
      <c r="Y49" s="564">
        <f>+Global!Y46</f>
        <v>1463.7972573413051</v>
      </c>
      <c r="Z49" s="564">
        <f>+Global!Z46</f>
        <v>1559.6932739443178</v>
      </c>
      <c r="AA49" s="564">
        <f>+Global!AA46</f>
        <v>1660.2710708106144</v>
      </c>
      <c r="AB49" s="564">
        <f>+Global!AB46</f>
        <v>1762.4540456022683</v>
      </c>
      <c r="AC49" s="564">
        <f>+Global!AC46</f>
        <v>1866.3359121401163</v>
      </c>
      <c r="AD49" s="564">
        <f>+Global!AD46</f>
        <v>1972.1140187307201</v>
      </c>
      <c r="AE49" s="564">
        <f>+Global!AE46</f>
        <v>2080.000592259486</v>
      </c>
      <c r="AF49" s="564">
        <f>+Global!AF46</f>
        <v>2186.0149188466021</v>
      </c>
      <c r="AG49" s="564">
        <f>+Global!AG46</f>
        <v>2288.8823303425602</v>
      </c>
      <c r="AH49" s="564">
        <f>+Global!AH46</f>
        <v>2392.1546531011522</v>
      </c>
      <c r="AI49" s="564">
        <f>+Global!AI46</f>
        <v>2496.4622675371561</v>
      </c>
      <c r="AJ49" s="564">
        <f>+Global!AJ46</f>
        <v>2602.2204971904466</v>
      </c>
      <c r="AK49" s="564">
        <f>+Global!AK46</f>
        <v>2709.7201522216569</v>
      </c>
      <c r="AL49" s="564">
        <f>+Global!AL46</f>
        <v>2819.1841962128583</v>
      </c>
      <c r="AM49" s="564">
        <f>+Global!AM46</f>
        <v>2930.7992666710475</v>
      </c>
      <c r="AN49" s="564">
        <f>+Global!AN46</f>
        <v>3044.7331174450342</v>
      </c>
      <c r="AO49" s="564">
        <f>+Global!AO46</f>
        <v>3161.1442260154763</v>
      </c>
      <c r="AP49" s="564">
        <f>+Global!AP46</f>
        <v>3280.1870589905975</v>
      </c>
      <c r="AQ49" s="564">
        <f>+Global!AQ46</f>
        <v>3402.0149462517466</v>
      </c>
      <c r="AR49" s="564">
        <f>+Global!AR46</f>
        <v>3526.7816495373372</v>
      </c>
      <c r="AS49" s="564">
        <f>+Global!AS46</f>
        <v>3654.642227526514</v>
      </c>
      <c r="AT49" s="564">
        <f>+Global!AT46</f>
        <v>3785.7535294706959</v>
      </c>
      <c r="AU49" s="564">
        <f>+Global!AU46</f>
        <v>3920.2744991203799</v>
      </c>
      <c r="AV49" s="564">
        <f>+Global!AV46</f>
        <v>4058.3663873258724</v>
      </c>
      <c r="AW49" s="564">
        <f>+Global!AW46</f>
        <v>4200.1929256656122</v>
      </c>
      <c r="AX49" s="564">
        <f>+Global!AX46</f>
        <v>4345.9204882148069</v>
      </c>
      <c r="AY49" s="564">
        <f>+Global!AY46</f>
        <v>4495.7182548598967</v>
      </c>
      <c r="AZ49" s="564">
        <f>+Global!AZ46</f>
        <v>4649.7583822321312</v>
      </c>
      <c r="BA49" s="564">
        <f>+Global!BA46</f>
        <v>4807.3501594091222</v>
      </c>
      <c r="BB49" s="564">
        <f>+Global!BB46</f>
        <v>4968.7559348480645</v>
      </c>
      <c r="BC49" s="564">
        <f>+Global!BC46</f>
        <v>5135.207375267677</v>
      </c>
      <c r="BD49" s="564">
        <f>+Global!BD46</f>
        <v>5306.933207173246</v>
      </c>
      <c r="BE49" s="564">
        <f>+Global!BE46</f>
        <v>5484.0871590295892</v>
      </c>
      <c r="BF49" s="564">
        <f>+Global!BF46</f>
        <v>5666.8037749874566</v>
      </c>
      <c r="BG49" s="564">
        <f>+Global!BG46</f>
        <v>5855.2220031170609</v>
      </c>
      <c r="BH49" s="564">
        <f>+Global!BH46</f>
        <v>6049.494331611877</v>
      </c>
      <c r="BI49" s="564">
        <f>+Global!BI46</f>
        <v>6249.7891445611458</v>
      </c>
    </row>
    <row r="50" spans="1:61" s="564" customFormat="1" ht="10.5">
      <c r="A50" s="564" t="str">
        <f>+Global!A48</f>
        <v>Consumption ($trill per year)</v>
      </c>
      <c r="B50" s="564">
        <f>+Global!B48</f>
        <v>43.426252805621154</v>
      </c>
      <c r="C50" s="564">
        <f>+Global!C48</f>
        <v>63.043137801226798</v>
      </c>
      <c r="D50" s="564">
        <f>+Global!D48</f>
        <v>87.494048041207535</v>
      </c>
      <c r="E50" s="564">
        <f>+Global!E48</f>
        <v>115.19542743866515</v>
      </c>
      <c r="F50" s="564">
        <f>+Global!F48</f>
        <v>146.07219760416947</v>
      </c>
      <c r="G50" s="564">
        <f>+Global!G48</f>
        <v>178.08519743401297</v>
      </c>
      <c r="H50" s="564">
        <f>+Global!H48</f>
        <v>211.47899085044685</v>
      </c>
      <c r="I50" s="564">
        <f>+Global!I48</f>
        <v>247.91135564488252</v>
      </c>
      <c r="J50" s="564">
        <f>+Global!J48</f>
        <v>287.39458495837187</v>
      </c>
      <c r="K50" s="564">
        <f>+Global!K48</f>
        <v>329.9390792483378</v>
      </c>
      <c r="L50" s="564">
        <f>+Global!L48</f>
        <v>375.21474108397882</v>
      </c>
      <c r="M50" s="564">
        <f>+Global!M48</f>
        <v>421.17219517394403</v>
      </c>
      <c r="N50" s="564">
        <f>+Global!N48</f>
        <v>472.65289876813534</v>
      </c>
      <c r="O50" s="564">
        <f>+Global!O48</f>
        <v>525.11757076376216</v>
      </c>
      <c r="P50" s="564">
        <f>+Global!P48</f>
        <v>578.87747531354933</v>
      </c>
      <c r="Q50" s="564">
        <f>+Global!Q48</f>
        <v>634.15833678988872</v>
      </c>
      <c r="R50" s="564">
        <f>+Global!R48</f>
        <v>690.83276861060131</v>
      </c>
      <c r="S50" s="564">
        <f>+Global!S48</f>
        <v>748.54759289328717</v>
      </c>
      <c r="T50" s="564">
        <f>+Global!T48</f>
        <v>807.0395378751009</v>
      </c>
      <c r="U50" s="564">
        <f>+Global!U48</f>
        <v>866.11305842681782</v>
      </c>
      <c r="V50" s="564">
        <f>+Global!V48</f>
        <v>928.70152071125767</v>
      </c>
      <c r="W50" s="564">
        <f>+Global!W48</f>
        <v>996.01078834497503</v>
      </c>
      <c r="X50" s="564">
        <f>+Global!X48</f>
        <v>1066.4384984859146</v>
      </c>
      <c r="Y50" s="564">
        <f>+Global!Y48</f>
        <v>1139.076942126349</v>
      </c>
      <c r="Z50" s="564">
        <f>+Global!Z48</f>
        <v>1213.669439651949</v>
      </c>
      <c r="AA50" s="564">
        <f>+Global!AA48</f>
        <v>1291.9029848080179</v>
      </c>
      <c r="AB50" s="564">
        <f>+Global!AB48</f>
        <v>1371.3844444453894</v>
      </c>
      <c r="AC50" s="564">
        <f>+Global!AC48</f>
        <v>1452.1869345772411</v>
      </c>
      <c r="AD50" s="564">
        <f>+Global!AD48</f>
        <v>1534.4641315141278</v>
      </c>
      <c r="AE50" s="564">
        <f>+Global!AE48</f>
        <v>1618.3812304449871</v>
      </c>
      <c r="AF50" s="564">
        <f>+Global!AF48</f>
        <v>1700.8396467529396</v>
      </c>
      <c r="AG50" s="564">
        <f>+Global!AG48</f>
        <v>1780.847463779317</v>
      </c>
      <c r="AH50" s="564">
        <f>+Global!AH48</f>
        <v>1861.1695303078948</v>
      </c>
      <c r="AI50" s="564">
        <f>+Global!AI48</f>
        <v>1942.2964025144229</v>
      </c>
      <c r="AJ50" s="564">
        <f>+Global!AJ48</f>
        <v>2024.5512779248802</v>
      </c>
      <c r="AK50" s="564">
        <f>+Global!AK48</f>
        <v>2108.16042762898</v>
      </c>
      <c r="AL50" s="564">
        <f>+Global!AL48</f>
        <v>2193.2973065754804</v>
      </c>
      <c r="AM50" s="564">
        <f>+Global!AM48</f>
        <v>2280.107089223924</v>
      </c>
      <c r="AN50" s="564">
        <f>+Global!AN48</f>
        <v>2368.720246529047</v>
      </c>
      <c r="AO50" s="564">
        <f>+Global!AO48</f>
        <v>2459.260024113225</v>
      </c>
      <c r="AP50" s="564">
        <f>+Global!AP48</f>
        <v>2551.8465409067849</v>
      </c>
      <c r="AQ50" s="564">
        <f>+Global!AQ48</f>
        <v>2646.5990264587604</v>
      </c>
      <c r="AR50" s="564">
        <f>+Global!AR48</f>
        <v>2743.6370420518638</v>
      </c>
      <c r="AS50" s="564">
        <f>+Global!AS48</f>
        <v>2843.0811542270994</v>
      </c>
      <c r="AT50" s="564">
        <f>+Global!AT48</f>
        <v>2945.0533191566597</v>
      </c>
      <c r="AU50" s="564">
        <f>+Global!AU48</f>
        <v>3049.6771193204604</v>
      </c>
      <c r="AV50" s="564">
        <f>+Global!AV48</f>
        <v>3157.0779290557703</v>
      </c>
      <c r="AW50" s="564">
        <f>+Global!AW48</f>
        <v>3267.3830497290405</v>
      </c>
      <c r="AX50" s="564">
        <f>+Global!AX48</f>
        <v>3380.7218356349881</v>
      </c>
      <c r="AY50" s="564">
        <f>+Global!AY48</f>
        <v>3497.2258210601467</v>
      </c>
      <c r="AZ50" s="564">
        <f>+Global!AZ48</f>
        <v>3617.0288532416357</v>
      </c>
      <c r="BA50" s="564">
        <f>+Global!BA48</f>
        <v>3739.593998100504</v>
      </c>
      <c r="BB50" s="564">
        <f>+Global!BB48</f>
        <v>3865.1250858878834</v>
      </c>
      <c r="BC50" s="564">
        <f>+Global!BC48</f>
        <v>3994.5795034471694</v>
      </c>
      <c r="BD50" s="564">
        <f>+Global!BD48</f>
        <v>4128.1351206494373</v>
      </c>
      <c r="BE50" s="564">
        <f>+Global!BE48</f>
        <v>4265.9114979052374</v>
      </c>
      <c r="BF50" s="564">
        <f>+Global!BF48</f>
        <v>4408.0132763387346</v>
      </c>
      <c r="BG50" s="564">
        <f>+Global!BG48</f>
        <v>4554.5485118942624</v>
      </c>
      <c r="BH50" s="564">
        <f>+Global!BH48</f>
        <v>4705.6357773571217</v>
      </c>
      <c r="BI50" s="564">
        <f>+Global!BI48</f>
        <v>4705.6357773571217</v>
      </c>
    </row>
    <row r="51" spans="1:61" s="564" customFormat="1" ht="10.5">
      <c r="A51" s="564" t="str">
        <f>+Global!A49</f>
        <v>Net capital accumulation ($trill per year)</v>
      </c>
      <c r="B51" s="564">
        <f>+Global!B49</f>
        <v>3.4388565540488041</v>
      </c>
      <c r="C51" s="564">
        <f>+Global!C49</f>
        <v>5.5247447591222203</v>
      </c>
      <c r="D51" s="564">
        <f>+Global!D49</f>
        <v>8.026950780697991</v>
      </c>
      <c r="E51" s="564">
        <f>+Global!E49</f>
        <v>9.0972869650062922</v>
      </c>
      <c r="F51" s="564">
        <f>+Global!F49</f>
        <v>10.183503092953552</v>
      </c>
      <c r="G51" s="564">
        <f>+Global!G49</f>
        <v>11.155428361280675</v>
      </c>
      <c r="H51" s="564">
        <f>+Global!H49</f>
        <v>12.230400371354753</v>
      </c>
      <c r="I51" s="564">
        <f>+Global!I49</f>
        <v>13.574996290186743</v>
      </c>
      <c r="J51" s="564">
        <f>+Global!J49</f>
        <v>15.05659181050979</v>
      </c>
      <c r="K51" s="564">
        <f>+Global!K49</f>
        <v>16.653204308326679</v>
      </c>
      <c r="L51" s="564">
        <f>+Global!L49</f>
        <v>18.306678122379299</v>
      </c>
      <c r="M51" s="564">
        <f>+Global!M49</f>
        <v>19.816558891158763</v>
      </c>
      <c r="N51" s="564">
        <f>+Global!N49</f>
        <v>22.593915844275585</v>
      </c>
      <c r="O51" s="564">
        <f>+Global!O49</f>
        <v>22.561718132295102</v>
      </c>
      <c r="P51" s="564">
        <f>+Global!P49</f>
        <v>22.831602703527455</v>
      </c>
      <c r="Q51" s="564">
        <f>+Global!Q49</f>
        <v>23.295080607468854</v>
      </c>
      <c r="R51" s="564">
        <f>+Global!R49</f>
        <v>23.891863963185152</v>
      </c>
      <c r="S51" s="564">
        <f>+Global!S49</f>
        <v>24.498271253538604</v>
      </c>
      <c r="T51" s="564">
        <f>+Global!T49</f>
        <v>25.006007334275623</v>
      </c>
      <c r="U51" s="564">
        <f>+Global!U49</f>
        <v>25.403691426932411</v>
      </c>
      <c r="V51" s="564">
        <f>+Global!V49</f>
        <v>25.706689141186615</v>
      </c>
      <c r="W51" s="564">
        <f>+Global!W49</f>
        <v>26.821427693770197</v>
      </c>
      <c r="X51" s="564">
        <f>+Global!X49</f>
        <v>28.566708207086307</v>
      </c>
      <c r="Y51" s="564">
        <f>+Global!Y49</f>
        <v>30.070713369407326</v>
      </c>
      <c r="Z51" s="564">
        <f>+Global!Z49</f>
        <v>31.228876303272521</v>
      </c>
      <c r="AA51" s="564">
        <f>+Global!AA49</f>
        <v>32.19235495291322</v>
      </c>
      <c r="AB51" s="564">
        <f>+Global!AB49</f>
        <v>33.569031818355057</v>
      </c>
      <c r="AC51" s="564">
        <f>+Global!AC49</f>
        <v>34.406312804373776</v>
      </c>
      <c r="AD51" s="564">
        <f>+Global!AD49</f>
        <v>35.076115884218083</v>
      </c>
      <c r="AE51" s="564">
        <f>+Global!AE49</f>
        <v>35.73119502499334</v>
      </c>
      <c r="AF51" s="564">
        <f>+Global!AF49</f>
        <v>36.42817194212995</v>
      </c>
      <c r="AG51" s="564">
        <f>+Global!AG49</f>
        <v>36.25762844763981</v>
      </c>
      <c r="AH51" s="564">
        <f>+Global!AH49</f>
        <v>35.501847798429324</v>
      </c>
      <c r="AI51" s="564">
        <f>+Global!AI49</f>
        <v>35.328985141038089</v>
      </c>
      <c r="AJ51" s="564">
        <f>+Global!AJ49</f>
        <v>35.49919765876875</v>
      </c>
      <c r="AK51" s="564">
        <f>+Global!AK49</f>
        <v>35.88115910729465</v>
      </c>
      <c r="AL51" s="564">
        <f>+Global!AL49</f>
        <v>36.401491913622586</v>
      </c>
      <c r="AM51" s="564">
        <f>+Global!AM49</f>
        <v>37.019580462455515</v>
      </c>
      <c r="AN51" s="564">
        <f>+Global!AN49</f>
        <v>37.713217378551008</v>
      </c>
      <c r="AO51" s="564">
        <f>+Global!AO49</f>
        <v>38.470479275568493</v>
      </c>
      <c r="AP51" s="564">
        <f>+Global!AP49</f>
        <v>39.285157689968798</v>
      </c>
      <c r="AQ51" s="564">
        <f>+Global!AQ49</f>
        <v>40.154203683982885</v>
      </c>
      <c r="AR51" s="564">
        <f>+Global!AR49</f>
        <v>41.07630681316212</v>
      </c>
      <c r="AS51" s="564">
        <f>+Global!AS49</f>
        <v>42.051110277169805</v>
      </c>
      <c r="AT51" s="564">
        <f>+Global!AT49</f>
        <v>43.078781349856961</v>
      </c>
      <c r="AU51" s="564">
        <f>+Global!AU49</f>
        <v>44.159779297099234</v>
      </c>
      <c r="AV51" s="564">
        <f>+Global!AV49</f>
        <v>45.294732446355233</v>
      </c>
      <c r="AW51" s="564">
        <f>+Global!AW49</f>
        <v>46.484375124325375</v>
      </c>
      <c r="AX51" s="564">
        <f>+Global!AX49</f>
        <v>47.72951707384226</v>
      </c>
      <c r="AY51" s="564">
        <f>+Global!AY49</f>
        <v>49.031030203280665</v>
      </c>
      <c r="AZ51" s="564">
        <f>+Global!AZ49</f>
        <v>50.389844347707751</v>
      </c>
      <c r="BA51" s="564">
        <f>+Global!BA49</f>
        <v>51.806947514786884</v>
      </c>
      <c r="BB51" s="564">
        <f>+Global!BB49</f>
        <v>53.090597963919052</v>
      </c>
      <c r="BC51" s="564">
        <f>+Global!BC49</f>
        <v>54.386234533598234</v>
      </c>
      <c r="BD51" s="564">
        <f>+Global!BD49</f>
        <v>55.960330280416102</v>
      </c>
      <c r="BE51" s="564">
        <f>+Global!BE49</f>
        <v>57.682375372957246</v>
      </c>
      <c r="BF51" s="564">
        <f>+Global!BF49</f>
        <v>59.490175266848311</v>
      </c>
      <c r="BG51" s="564">
        <f>+Global!BG49</f>
        <v>61.357779037690463</v>
      </c>
      <c r="BH51" s="564">
        <f>+Global!BH49</f>
        <v>63.277127256938797</v>
      </c>
      <c r="BI51" s="564">
        <f>+Global!BI49</f>
        <v>65.248433057915392</v>
      </c>
    </row>
    <row r="52" spans="1:61" s="564" customFormat="1" ht="10.5">
      <c r="A52" s="564" t="str">
        <f>+Global!A51</f>
        <v>NET NATIONAL INCOME (Consumption basis)</v>
      </c>
      <c r="B52" s="564">
        <f>+Global!B51</f>
        <v>46.865109359669951</v>
      </c>
      <c r="C52" s="564">
        <f>+Global!C51</f>
        <v>68.56788256034902</v>
      </c>
      <c r="D52" s="564">
        <f>+Global!D51</f>
        <v>95.520998821905565</v>
      </c>
      <c r="E52" s="564">
        <f>+Global!E51</f>
        <v>124.29271440367143</v>
      </c>
      <c r="F52" s="564">
        <f>+Global!F51</f>
        <v>156.25570069712302</v>
      </c>
      <c r="G52" s="564">
        <f>+Global!G51</f>
        <v>189.24062579529368</v>
      </c>
      <c r="H52" s="564">
        <f>+Global!H51</f>
        <v>223.70939122180155</v>
      </c>
      <c r="I52" s="564">
        <f>+Global!I51</f>
        <v>261.48635193506931</v>
      </c>
      <c r="J52" s="564">
        <f>+Global!J51</f>
        <v>302.45117676888168</v>
      </c>
      <c r="K52" s="564">
        <f>+Global!K51</f>
        <v>346.59228355666448</v>
      </c>
      <c r="L52" s="564">
        <f>+Global!L51</f>
        <v>393.52141920635813</v>
      </c>
      <c r="M52" s="564">
        <f>+Global!M51</f>
        <v>440.98875406510274</v>
      </c>
      <c r="N52" s="564">
        <f>+Global!N51</f>
        <v>495.24681461241096</v>
      </c>
      <c r="O52" s="564">
        <f>+Global!O51</f>
        <v>547.67928889605707</v>
      </c>
      <c r="P52" s="564">
        <f>+Global!P51</f>
        <v>601.70907801707676</v>
      </c>
      <c r="Q52" s="564">
        <f>+Global!Q51</f>
        <v>657.45341739735761</v>
      </c>
      <c r="R52" s="564">
        <f>+Global!R51</f>
        <v>714.72463257378661</v>
      </c>
      <c r="S52" s="564">
        <f>+Global!S51</f>
        <v>773.04586414682581</v>
      </c>
      <c r="T52" s="564">
        <f>+Global!T51</f>
        <v>832.04554520937643</v>
      </c>
      <c r="U52" s="564">
        <f>+Global!U51</f>
        <v>891.5167498537503</v>
      </c>
      <c r="V52" s="564">
        <f>+Global!V51</f>
        <v>954.40820985244443</v>
      </c>
      <c r="W52" s="564">
        <f>+Global!W51</f>
        <v>1022.8322160387453</v>
      </c>
      <c r="X52" s="564">
        <f>+Global!X51</f>
        <v>1095.0052066930007</v>
      </c>
      <c r="Y52" s="564">
        <f>+Global!Y51</f>
        <v>1169.1476554957562</v>
      </c>
      <c r="Z52" s="564">
        <f>+Global!Z51</f>
        <v>1244.8983159552211</v>
      </c>
      <c r="AA52" s="564">
        <f>+Global!AA51</f>
        <v>1324.095339760931</v>
      </c>
      <c r="AB52" s="564">
        <f>+Global!AB51</f>
        <v>1404.9534762637441</v>
      </c>
      <c r="AC52" s="564">
        <f>+Global!AC51</f>
        <v>1486.5932473816149</v>
      </c>
      <c r="AD52" s="564">
        <f>+Global!AD51</f>
        <v>1569.5402473983459</v>
      </c>
      <c r="AE52" s="564">
        <f>+Global!AE51</f>
        <v>1654.1124254699805</v>
      </c>
      <c r="AF52" s="564">
        <f>+Global!AF51</f>
        <v>1737.2678186950695</v>
      </c>
      <c r="AG52" s="564">
        <f>+Global!AG51</f>
        <v>1817.1050922269565</v>
      </c>
      <c r="AH52" s="564">
        <f>+Global!AH51</f>
        <v>1896.671378106324</v>
      </c>
      <c r="AI52" s="564">
        <f>+Global!AI51</f>
        <v>1977.6253876554611</v>
      </c>
      <c r="AJ52" s="564">
        <f>+Global!AJ51</f>
        <v>2060.0504755836491</v>
      </c>
      <c r="AK52" s="564">
        <f>+Global!AK51</f>
        <v>2144.041586736274</v>
      </c>
      <c r="AL52" s="564">
        <f>+Global!AL51</f>
        <v>2229.698798489103</v>
      </c>
      <c r="AM52" s="564">
        <f>+Global!AM51</f>
        <v>2317.126669686379</v>
      </c>
      <c r="AN52" s="564">
        <f>+Global!AN51</f>
        <v>2406.4334639075987</v>
      </c>
      <c r="AO52" s="564">
        <f>+Global!AO51</f>
        <v>2497.7305033887933</v>
      </c>
      <c r="AP52" s="564">
        <f>+Global!AP51</f>
        <v>2591.1316985967537</v>
      </c>
      <c r="AQ52" s="564">
        <f>+Global!AQ51</f>
        <v>2686.7532301427427</v>
      </c>
      <c r="AR52" s="564">
        <f>+Global!AR51</f>
        <v>2784.7133488650256</v>
      </c>
      <c r="AS52" s="564">
        <f>+Global!AS51</f>
        <v>2885.1322645042692</v>
      </c>
      <c r="AT52" s="564">
        <f>+Global!AT51</f>
        <v>2988.132100506517</v>
      </c>
      <c r="AU52" s="564">
        <f>+Global!AU51</f>
        <v>3093.8368986175597</v>
      </c>
      <c r="AV52" s="564">
        <f>+Global!AV51</f>
        <v>3202.3726615021251</v>
      </c>
      <c r="AW52" s="564">
        <f>+Global!AW51</f>
        <v>3313.8674248533653</v>
      </c>
      <c r="AX52" s="564">
        <f>+Global!AX51</f>
        <v>3428.4513527088302</v>
      </c>
      <c r="AY52" s="564">
        <f>+Global!AY51</f>
        <v>3546.256851263428</v>
      </c>
      <c r="AZ52" s="564">
        <f>+Global!AZ51</f>
        <v>3667.4186975893431</v>
      </c>
      <c r="BA52" s="564">
        <f>+Global!BA51</f>
        <v>3791.4009456152912</v>
      </c>
      <c r="BB52" s="564">
        <f>+Global!BB51</f>
        <v>3918.2156838518035</v>
      </c>
      <c r="BC52" s="564">
        <f>+Global!BC51</f>
        <v>4048.9657379807677</v>
      </c>
      <c r="BD52" s="564">
        <f>+Global!BD51</f>
        <v>4184.0954509298535</v>
      </c>
      <c r="BE52" s="564">
        <f>+Global!BE51</f>
        <v>4323.5938732781951</v>
      </c>
      <c r="BF52" s="564">
        <f>+Global!BF51</f>
        <v>4467.5034516055821</v>
      </c>
      <c r="BG52" s="564">
        <f>+Global!BG51</f>
        <v>4615.9062909319528</v>
      </c>
      <c r="BH52" s="564">
        <f>+Global!BH51</f>
        <v>4768.9129046140606</v>
      </c>
      <c r="BI52" s="564">
        <f>+Global!BI51</f>
        <v>4770.8842104150372</v>
      </c>
    </row>
    <row r="53" spans="1:61" s="564" customFormat="1" ht="10.5">
      <c r="A53" s="564" t="str">
        <f>+Global!A52</f>
        <v>World per capita consumption</v>
      </c>
      <c r="B53" s="564">
        <f>+Global!B52</f>
        <v>6.7738241994469881</v>
      </c>
      <c r="C53" s="564">
        <f>+Global!C52</f>
        <v>8.7767194995083813</v>
      </c>
      <c r="D53" s="564">
        <f>+Global!D52</f>
        <v>11.119914528948787</v>
      </c>
      <c r="E53" s="564">
        <f>+Global!E52</f>
        <v>13.717701000420394</v>
      </c>
      <c r="F53" s="564">
        <f>+Global!F52</f>
        <v>16.620675573390209</v>
      </c>
      <c r="G53" s="564">
        <f>+Global!G52</f>
        <v>19.95946912092861</v>
      </c>
      <c r="H53" s="564">
        <f>+Global!H52</f>
        <v>23.695873594225016</v>
      </c>
      <c r="I53" s="564">
        <f>+Global!I52</f>
        <v>27.75280757685044</v>
      </c>
      <c r="J53" s="564">
        <f>+Global!J52</f>
        <v>32.122877557544456</v>
      </c>
      <c r="K53" s="564">
        <f>+Global!K52</f>
        <v>36.79723809369986</v>
      </c>
      <c r="L53" s="564">
        <f>+Global!L52</f>
        <v>41.972514996633642</v>
      </c>
      <c r="M53" s="564">
        <f>+Global!M52</f>
        <v>47.521481944654226</v>
      </c>
      <c r="N53" s="564">
        <f>+Global!N52</f>
        <v>53.787673586476913</v>
      </c>
      <c r="O53" s="564">
        <f>+Global!O52</f>
        <v>60.26595646391123</v>
      </c>
      <c r="P53" s="564">
        <f>+Global!P52</f>
        <v>66.994953355483858</v>
      </c>
      <c r="Q53" s="564">
        <f>+Global!Q52</f>
        <v>74.004460666073442</v>
      </c>
      <c r="R53" s="564">
        <f>+Global!R52</f>
        <v>81.283547396828297</v>
      </c>
      <c r="S53" s="564">
        <f>+Global!S52</f>
        <v>88.79395428435717</v>
      </c>
      <c r="T53" s="564">
        <f>+Global!T52</f>
        <v>96.506761480306423</v>
      </c>
      <c r="U53" s="564">
        <f>+Global!U52</f>
        <v>104.4001500892963</v>
      </c>
      <c r="V53" s="564">
        <f>+Global!V52</f>
        <v>112.18729638731948</v>
      </c>
      <c r="W53" s="564">
        <f>+Global!W52</f>
        <v>119.88670613021748</v>
      </c>
      <c r="X53" s="564">
        <f>+Global!X52</f>
        <v>127.67057660201816</v>
      </c>
      <c r="Y53" s="564">
        <f>+Global!Y52</f>
        <v>135.6300286814463</v>
      </c>
      <c r="Z53" s="564">
        <f>+Global!Z52</f>
        <v>143.73110534723151</v>
      </c>
      <c r="AA53" s="564">
        <f>+Global!AA52</f>
        <v>152.16948641324598</v>
      </c>
      <c r="AB53" s="564">
        <f>+Global!AB52</f>
        <v>160.65860229580585</v>
      </c>
      <c r="AC53" s="564">
        <f>+Global!AC52</f>
        <v>169.20537330092617</v>
      </c>
      <c r="AD53" s="564">
        <f>+Global!AD52</f>
        <v>177.82589129006385</v>
      </c>
      <c r="AE53" s="564">
        <f>+Global!AE52</f>
        <v>186.53721182347388</v>
      </c>
      <c r="AF53" s="564">
        <f>+Global!AF52</f>
        <v>195.51096944435767</v>
      </c>
      <c r="AG53" s="564">
        <f>+Global!AG52</f>
        <v>204.70784223587367</v>
      </c>
      <c r="AH53" s="564">
        <f>+Global!AH52</f>
        <v>213.94083790642765</v>
      </c>
      <c r="AI53" s="564">
        <f>+Global!AI52</f>
        <v>223.26634573038231</v>
      </c>
      <c r="AJ53" s="564">
        <f>+Global!AJ52</f>
        <v>232.72151715922624</v>
      </c>
      <c r="AK53" s="564">
        <f>+Global!AK52</f>
        <v>242.33236198182544</v>
      </c>
      <c r="AL53" s="564">
        <f>+Global!AL52</f>
        <v>252.11881878865873</v>
      </c>
      <c r="AM53" s="564">
        <f>+Global!AM52</f>
        <v>262.09757533708046</v>
      </c>
      <c r="AN53" s="564">
        <f>+Global!AN52</f>
        <v>272.28362922130447</v>
      </c>
      <c r="AO53" s="564">
        <f>+Global!AO52</f>
        <v>282.69114748591744</v>
      </c>
      <c r="AP53" s="564">
        <f>+Global!AP52</f>
        <v>293.33393776326255</v>
      </c>
      <c r="AQ53" s="564">
        <f>+Global!AQ52</f>
        <v>304.22570545158953</v>
      </c>
      <c r="AR53" s="564">
        <f>+Global!AR52</f>
        <v>315.38019408182794</v>
      </c>
      <c r="AS53" s="564">
        <f>+Global!AS52</f>
        <v>326.8112627390239</v>
      </c>
      <c r="AT53" s="564">
        <f>+Global!AT52</f>
        <v>338.532930245881</v>
      </c>
      <c r="AU53" s="564">
        <f>+Global!AU52</f>
        <v>350.55940236865172</v>
      </c>
      <c r="AV53" s="564">
        <f>+Global!AV52</f>
        <v>362.90509084701392</v>
      </c>
      <c r="AW53" s="564">
        <f>+Global!AW52</f>
        <v>375.58462893202926</v>
      </c>
      <c r="AX53" s="564">
        <f>+Global!AX52</f>
        <v>388.61288585820211</v>
      </c>
      <c r="AY53" s="564">
        <f>+Global!AY52</f>
        <v>402.00498144939377</v>
      </c>
      <c r="AZ53" s="564">
        <f>+Global!AZ52</f>
        <v>415.7763014023904</v>
      </c>
      <c r="BA53" s="564">
        <f>+Global!BA52</f>
        <v>429.86512531779761</v>
      </c>
      <c r="BB53" s="564">
        <f>+Global!BB52</f>
        <v>444.29488341731604</v>
      </c>
      <c r="BC53" s="564">
        <f>+Global!BC52</f>
        <v>459.17562701015811</v>
      </c>
      <c r="BD53" s="564">
        <f>+Global!BD52</f>
        <v>474.52780218070075</v>
      </c>
      <c r="BE53" s="564">
        <f>+Global!BE52</f>
        <v>490.36515235961849</v>
      </c>
      <c r="BF53" s="564">
        <f>+Global!BF52</f>
        <v>506.69970601042246</v>
      </c>
      <c r="BG53" s="564">
        <f>+Global!BG52</f>
        <v>523.54388412910203</v>
      </c>
      <c r="BH53" s="564">
        <f>+Global!BH52</f>
        <v>540.91131661912766</v>
      </c>
      <c r="BI53" s="564">
        <f>+Global!BI52</f>
        <v>540.91131661912766</v>
      </c>
    </row>
    <row r="54" spans="1:61" s="564" customFormat="1" ht="10.5">
      <c r="A54" s="564" t="str">
        <f>+Global!A53</f>
        <v>World gross savings rate</v>
      </c>
      <c r="B54" s="564">
        <f>+Global!B53</f>
        <v>0.21459687849749043</v>
      </c>
      <c r="C54" s="564">
        <f>+Global!C53</f>
        <v>0.2217775641586115</v>
      </c>
      <c r="D54" s="564">
        <f>+Global!D53</f>
        <v>0.21711520248569205</v>
      </c>
      <c r="E54" s="564">
        <f>+Global!E53</f>
        <v>0.21352942883367365</v>
      </c>
      <c r="F54" s="564">
        <f>+Global!F53</f>
        <v>0.21021908438846004</v>
      </c>
      <c r="G54" s="564">
        <f>+Global!G53</f>
        <v>0.20958712823839543</v>
      </c>
      <c r="H54" s="564">
        <f>+Global!H53</f>
        <v>0.2109312718418741</v>
      </c>
      <c r="I54" s="564">
        <f>+Global!I53</f>
        <v>0.2123960241242947</v>
      </c>
      <c r="J54" s="564">
        <f>+Global!J53</f>
        <v>0.21402379630614676</v>
      </c>
      <c r="K54" s="564">
        <f>+Global!K53</f>
        <v>0.21573338372268902</v>
      </c>
      <c r="L54" s="564">
        <f>+Global!L53</f>
        <v>0.21733517022600279</v>
      </c>
      <c r="M54" s="564">
        <f>+Global!M53</f>
        <v>0.22156286183424401</v>
      </c>
      <c r="N54" s="564">
        <f>+Global!N53</f>
        <v>0.2216026019050451</v>
      </c>
      <c r="O54" s="564">
        <f>+Global!O53</f>
        <v>0.22163560841176644</v>
      </c>
      <c r="P54" s="564">
        <f>+Global!P53</f>
        <v>0.22166314591648306</v>
      </c>
      <c r="Q54" s="564">
        <f>+Global!Q53</f>
        <v>0.22168788050668875</v>
      </c>
      <c r="R54" s="564">
        <f>+Global!R53</f>
        <v>0.22170982328854227</v>
      </c>
      <c r="S54" s="564">
        <f>+Global!S53</f>
        <v>0.22172834767180805</v>
      </c>
      <c r="T54" s="564">
        <f>+Global!T53</f>
        <v>0.22174363889527815</v>
      </c>
      <c r="U54" s="564">
        <f>+Global!U53</f>
        <v>0.22175589544158425</v>
      </c>
      <c r="V54" s="564">
        <f>+Global!V53</f>
        <v>0.22177145576970214</v>
      </c>
      <c r="W54" s="564">
        <f>+Global!W53</f>
        <v>0.2217918627573584</v>
      </c>
      <c r="X54" s="564">
        <f>+Global!X53</f>
        <v>0.22181343617539284</v>
      </c>
      <c r="Y54" s="564">
        <f>+Global!Y53</f>
        <v>0.22183421480427257</v>
      </c>
      <c r="Z54" s="564">
        <f>+Global!Z53</f>
        <v>0.22185377091311487</v>
      </c>
      <c r="AA54" s="564">
        <f>+Global!AA53</f>
        <v>0.22187225476544847</v>
      </c>
      <c r="AB54" s="564">
        <f>+Global!AB53</f>
        <v>0.22188924706019331</v>
      </c>
      <c r="AC54" s="564">
        <f>+Global!AC53</f>
        <v>0.2219048429968713</v>
      </c>
      <c r="AD54" s="564">
        <f>+Global!AD53</f>
        <v>0.22191916038316584</v>
      </c>
      <c r="AE54" s="564">
        <f>+Global!AE53</f>
        <v>0.22193232229469995</v>
      </c>
      <c r="AF54" s="564">
        <f>+Global!AF53</f>
        <v>0.22194508734169727</v>
      </c>
      <c r="AG54" s="564">
        <f>+Global!AG53</f>
        <v>0.22195761653121304</v>
      </c>
      <c r="AH54" s="564">
        <f>+Global!AH53</f>
        <v>0.22196939570980356</v>
      </c>
      <c r="AI54" s="564">
        <f>+Global!AI53</f>
        <v>0.221980469013632</v>
      </c>
      <c r="AJ54" s="564">
        <f>+Global!AJ53</f>
        <v>0.22199088043817261</v>
      </c>
      <c r="AK54" s="564">
        <f>+Global!AK53</f>
        <v>0.22200068302236586</v>
      </c>
      <c r="AL54" s="564">
        <f>+Global!AL53</f>
        <v>0.22200993126953572</v>
      </c>
      <c r="AM54" s="564">
        <f>+Global!AM53</f>
        <v>0.22201867758286054</v>
      </c>
      <c r="AN54" s="564">
        <f>+Global!AN53</f>
        <v>0.22202697078529443</v>
      </c>
      <c r="AO54" s="564">
        <f>+Global!AO53</f>
        <v>0.22203485564685999</v>
      </c>
      <c r="AP54" s="564">
        <f>+Global!AP53</f>
        <v>0.22204237288465578</v>
      </c>
      <c r="AQ54" s="564">
        <f>+Global!AQ53</f>
        <v>0.22204955937224324</v>
      </c>
      <c r="AR54" s="564">
        <f>+Global!AR53</f>
        <v>0.22205644843031624</v>
      </c>
      <c r="AS54" s="564">
        <f>+Global!AS53</f>
        <v>0.22206307013769844</v>
      </c>
      <c r="AT54" s="564">
        <f>+Global!AT53</f>
        <v>0.22206945163479208</v>
      </c>
      <c r="AU54" s="564">
        <f>+Global!AU53</f>
        <v>0.2220756174077253</v>
      </c>
      <c r="AV54" s="564">
        <f>+Global!AV53</f>
        <v>0.22208158954913304</v>
      </c>
      <c r="AW54" s="564">
        <f>+Global!AW53</f>
        <v>0.22208738799509964</v>
      </c>
      <c r="AX54" s="564">
        <f>+Global!AX53</f>
        <v>0.22209303073934006</v>
      </c>
      <c r="AY54" s="564">
        <f>+Global!AY53</f>
        <v>0.22209853402632029</v>
      </c>
      <c r="AZ54" s="564">
        <f>+Global!AZ53</f>
        <v>0.22210391252517736</v>
      </c>
      <c r="BA54" s="564">
        <f>+Global!BA53</f>
        <v>0.22210908835479082</v>
      </c>
      <c r="BB54" s="564">
        <f>+Global!BB53</f>
        <v>0.22211411939554804</v>
      </c>
      <c r="BC54" s="564">
        <f>+Global!BC53</f>
        <v>0.22211914504446895</v>
      </c>
      <c r="BD54" s="564">
        <f>+Global!BD53</f>
        <v>0.22212416107488553</v>
      </c>
      <c r="BE54" s="564">
        <f>+Global!BE53</f>
        <v>0.22212915765181029</v>
      </c>
      <c r="BF54" s="564">
        <f>+Global!BF53</f>
        <v>0.222134125096207</v>
      </c>
      <c r="BG54" s="564">
        <f>+Global!BG53</f>
        <v>0.22213905647478049</v>
      </c>
      <c r="BH54" s="564">
        <f>+Global!BH53</f>
        <v>0.22214394800444193</v>
      </c>
      <c r="BI54" s="564">
        <f>+Global!BI53</f>
        <v>0.2470728742181354</v>
      </c>
    </row>
    <row r="55" spans="1:61" s="564" customFormat="1" ht="10.5">
      <c r="A55" s="564" t="str">
        <f>+Results!A5</f>
        <v>Total carbon emissions (GTC per year)</v>
      </c>
      <c r="B55" s="564">
        <f>+Results!B5</f>
        <v>9.5676363556275419</v>
      </c>
      <c r="C55" s="564">
        <f>+Results!C5</f>
        <v>9.7550540219496504</v>
      </c>
      <c r="D55" s="564">
        <f>+Results!D5</f>
        <v>10.287000488282473</v>
      </c>
      <c r="E55" s="564">
        <f>+Results!E5</f>
        <v>10.625426205185438</v>
      </c>
      <c r="F55" s="564">
        <f>+Results!F5</f>
        <v>10.67035851876105</v>
      </c>
      <c r="G55" s="564">
        <f>+Results!G5</f>
        <v>10.37478920693775</v>
      </c>
      <c r="H55" s="564">
        <f>+Results!H5</f>
        <v>9.8336245277518373</v>
      </c>
      <c r="I55" s="564">
        <f>+Results!I5</f>
        <v>9.1174830682462407</v>
      </c>
      <c r="J55" s="564">
        <f>+Results!J5</f>
        <v>8.2151666317653369</v>
      </c>
      <c r="K55" s="564">
        <f>+Results!K5</f>
        <v>7.1149049720952782</v>
      </c>
      <c r="L55" s="564">
        <f>+Results!L5</f>
        <v>5.7999349445347779</v>
      </c>
      <c r="M55" s="564">
        <f>+Results!M5</f>
        <v>4.3066010029891899</v>
      </c>
      <c r="N55" s="564">
        <f>+Results!N5</f>
        <v>2.9565965945297061</v>
      </c>
      <c r="O55" s="564">
        <f>+Results!O5</f>
        <v>1.6290607605048013</v>
      </c>
      <c r="P55" s="564">
        <f>+Results!P5</f>
        <v>0.58740539200782205</v>
      </c>
      <c r="Q55" s="564">
        <f>+Results!Q5</f>
        <v>0.12297006367332002</v>
      </c>
      <c r="R55" s="564">
        <f>+Results!R5</f>
        <v>4.5035996273704998E-2</v>
      </c>
      <c r="S55" s="564">
        <f>+Results!S5</f>
        <v>3.6028797018963998E-2</v>
      </c>
      <c r="T55" s="564">
        <f>+Results!T5</f>
        <v>2.8823037615171201E-2</v>
      </c>
      <c r="U55" s="564">
        <f>+Results!U5</f>
        <v>2.3058430092136963E-2</v>
      </c>
      <c r="V55" s="564">
        <f>+Results!V5</f>
        <v>1.8446744073709571E-2</v>
      </c>
      <c r="W55" s="564">
        <f>+Results!W5</f>
        <v>1.4757395258967658E-2</v>
      </c>
      <c r="X55" s="564">
        <f>+Results!X5</f>
        <v>1.1805916207174125E-2</v>
      </c>
      <c r="Y55" s="564">
        <f>+Results!Y5</f>
        <v>9.4447329657393018E-3</v>
      </c>
      <c r="Z55" s="564">
        <f>+Results!Z5</f>
        <v>7.5557863725914404E-3</v>
      </c>
      <c r="AA55" s="564">
        <f>+Results!AA5</f>
        <v>6.044629098073153E-3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3.1173859195351845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61" s="564" customFormat="1" ht="10.5">
      <c r="A56" s="564" t="str">
        <f>+Global!A56</f>
        <v>Industrial emissions (GTC per year)</v>
      </c>
      <c r="B56" s="564">
        <f>+Global!B56</f>
        <v>7.9676363556275431</v>
      </c>
      <c r="C56" s="564">
        <f>+Global!C56</f>
        <v>8.4750540219496493</v>
      </c>
      <c r="D56" s="564">
        <f>+Global!D56</f>
        <v>9.2630004882824721</v>
      </c>
      <c r="E56" s="564">
        <f>+Global!E56</f>
        <v>9.806226205185439</v>
      </c>
      <c r="F56" s="564">
        <f>+Global!F56</f>
        <v>10.01499851876105</v>
      </c>
      <c r="G56" s="564">
        <f>+Global!G56</f>
        <v>9.8505012069377536</v>
      </c>
      <c r="H56" s="564">
        <f>+Global!H56</f>
        <v>9.4141941277518377</v>
      </c>
      <c r="I56" s="564">
        <f>+Global!I56</f>
        <v>8.7819387482462403</v>
      </c>
      <c r="J56" s="564">
        <f>+Global!J56</f>
        <v>7.9467311757653363</v>
      </c>
      <c r="K56" s="564">
        <f>+Global!K56</f>
        <v>6.900156607295278</v>
      </c>
      <c r="L56" s="564">
        <f>+Global!L56</f>
        <v>5.6281362526947776</v>
      </c>
      <c r="M56" s="564">
        <f>+Global!M56</f>
        <v>4.1691620495171904</v>
      </c>
      <c r="N56" s="564">
        <f>+Global!N56</f>
        <v>2.8466454317521057</v>
      </c>
      <c r="O56" s="564">
        <f>+Global!O56</f>
        <v>1.5410998302827212</v>
      </c>
      <c r="P56" s="564">
        <f>+Global!P56</f>
        <v>0.51703664783015801</v>
      </c>
      <c r="Q56" s="564">
        <f>+Global!Q56</f>
        <v>6.6675068331188775E-2</v>
      </c>
      <c r="R56" s="564">
        <f>+Global!R56</f>
        <v>0</v>
      </c>
      <c r="S56" s="564">
        <f>+Global!S56</f>
        <v>0</v>
      </c>
      <c r="T56" s="564">
        <f>+Global!T56</f>
        <v>0</v>
      </c>
      <c r="U56" s="564">
        <f>+Global!U56</f>
        <v>0</v>
      </c>
      <c r="V56" s="564">
        <f>+Global!V56</f>
        <v>0</v>
      </c>
      <c r="W56" s="564">
        <f>+Global!W56</f>
        <v>0</v>
      </c>
      <c r="X56" s="564">
        <f>+Global!X56</f>
        <v>0</v>
      </c>
      <c r="Y56" s="564">
        <f>+Global!Y56</f>
        <v>0</v>
      </c>
      <c r="Z56" s="564">
        <f>+Global!Z56</f>
        <v>0</v>
      </c>
      <c r="AA56" s="564">
        <f>+Global!AA56</f>
        <v>0</v>
      </c>
      <c r="AB56" s="564">
        <f>+Global!AB56</f>
        <v>0</v>
      </c>
      <c r="AC56" s="564">
        <f>+Global!AC56</f>
        <v>0</v>
      </c>
      <c r="AD56" s="564">
        <f>+Global!AD56</f>
        <v>0</v>
      </c>
      <c r="AE56" s="564">
        <f>+Global!AE56</f>
        <v>0</v>
      </c>
      <c r="AF56" s="564">
        <f>+Global!AF56</f>
        <v>0</v>
      </c>
      <c r="AG56" s="564">
        <f>+Global!AG56</f>
        <v>0</v>
      </c>
      <c r="AH56" s="564">
        <f>+Global!AH56</f>
        <v>0</v>
      </c>
      <c r="AI56" s="564">
        <f>+Global!AI56</f>
        <v>0</v>
      </c>
      <c r="AJ56" s="564">
        <f>+Global!AJ56</f>
        <v>0</v>
      </c>
      <c r="AK56" s="564">
        <f>+Global!AK56</f>
        <v>0</v>
      </c>
      <c r="AL56" s="564">
        <f>+Global!AL56</f>
        <v>0</v>
      </c>
      <c r="AM56" s="564">
        <f>+Global!AM56</f>
        <v>0</v>
      </c>
      <c r="AN56" s="564">
        <f>+Global!AN56</f>
        <v>0</v>
      </c>
      <c r="AO56" s="564">
        <f>+Global!AO56</f>
        <v>0</v>
      </c>
      <c r="AP56" s="564">
        <f>+Global!AP56</f>
        <v>0</v>
      </c>
      <c r="AQ56" s="564">
        <f>+Global!AQ56</f>
        <v>0</v>
      </c>
      <c r="AR56" s="564">
        <f>+Global!AR56</f>
        <v>0</v>
      </c>
      <c r="AS56" s="564">
        <f>+Global!AS56</f>
        <v>0</v>
      </c>
      <c r="AT56" s="564">
        <f>+Global!AT56</f>
        <v>0</v>
      </c>
      <c r="AU56" s="564">
        <f>+Global!AU56</f>
        <v>0</v>
      </c>
      <c r="AV56" s="564">
        <f>+Global!AV56</f>
        <v>0</v>
      </c>
      <c r="AW56" s="564">
        <f>+Global!AW56</f>
        <v>0</v>
      </c>
      <c r="AX56" s="564">
        <f>+Global!AX56</f>
        <v>0</v>
      </c>
      <c r="AY56" s="564">
        <f>+Global!AY56</f>
        <v>0</v>
      </c>
      <c r="AZ56" s="564">
        <f>+Global!AZ56</f>
        <v>0</v>
      </c>
      <c r="BA56" s="564">
        <f>+Global!BA56</f>
        <v>3.1173676507647179</v>
      </c>
      <c r="BB56" s="564">
        <f>+Global!BB56</f>
        <v>0</v>
      </c>
      <c r="BC56" s="564">
        <f>+Global!BC56</f>
        <v>0</v>
      </c>
      <c r="BD56" s="564">
        <f>+Global!BD56</f>
        <v>0</v>
      </c>
      <c r="BE56" s="564">
        <f>+Global!BE56</f>
        <v>0</v>
      </c>
      <c r="BF56" s="564">
        <f>+Global!BF56</f>
        <v>0</v>
      </c>
      <c r="BG56" s="564">
        <f>+Global!BG56</f>
        <v>0</v>
      </c>
      <c r="BH56" s="564">
        <f>+Global!BH56</f>
        <v>0</v>
      </c>
      <c r="BI56" s="564">
        <f>+Global!BI56</f>
        <v>0</v>
      </c>
    </row>
    <row r="57" spans="1:61" s="564" customFormat="1" ht="10.5">
      <c r="A57" s="564" t="str">
        <f>+Global!A57</f>
        <v>World emissions intensity (sigma)</v>
      </c>
      <c r="B57" s="564">
        <f>+Global!B57</f>
        <v>0.14387482924776757</v>
      </c>
      <c r="C57" s="564">
        <f>+Global!C57</f>
        <v>0.10427575476269217</v>
      </c>
      <c r="D57" s="564">
        <f>+Global!D57</f>
        <v>8.2482421835230232E-2</v>
      </c>
      <c r="E57" s="564">
        <f>+Global!E57</f>
        <v>6.6493655622445302E-2</v>
      </c>
      <c r="F57" s="564">
        <f>+Global!F57</f>
        <v>5.3652397371965019E-2</v>
      </c>
      <c r="G57" s="564">
        <f>+Global!G57</f>
        <v>4.3203309180170638E-2</v>
      </c>
      <c r="H57" s="564">
        <f>+Global!H57</f>
        <v>3.4609476242757481E-2</v>
      </c>
      <c r="I57" s="564">
        <f>+Global!I57</f>
        <v>2.7404646610804325E-2</v>
      </c>
      <c r="J57" s="564">
        <f>+Global!J57</f>
        <v>2.1279281263646942E-2</v>
      </c>
      <c r="K57" s="564">
        <f>+Global!K57</f>
        <v>1.6007746744820171E-2</v>
      </c>
      <c r="L57" s="564">
        <f>+Global!L57</f>
        <v>1.1421722681196449E-2</v>
      </c>
      <c r="M57" s="564">
        <f>+Global!M57</f>
        <v>7.4750283405165454E-3</v>
      </c>
      <c r="N57" s="564">
        <f>+Global!N57</f>
        <v>4.5373798291478721E-3</v>
      </c>
      <c r="O57" s="564">
        <f>+Global!O57</f>
        <v>2.2067744900613551E-3</v>
      </c>
      <c r="P57" s="564">
        <f>+Global!P57</f>
        <v>6.7075657049219808E-4</v>
      </c>
      <c r="Q57" s="564">
        <f>+Global!Q57</f>
        <v>7.8922545933960678E-5</v>
      </c>
      <c r="R57" s="564">
        <f>+Global!R57</f>
        <v>0</v>
      </c>
      <c r="S57" s="564">
        <f>+Global!S57</f>
        <v>0</v>
      </c>
      <c r="T57" s="564">
        <f>+Global!T57</f>
        <v>0</v>
      </c>
      <c r="U57" s="564">
        <f>+Global!U57</f>
        <v>0</v>
      </c>
      <c r="V57" s="564">
        <f>+Global!V57</f>
        <v>0</v>
      </c>
      <c r="W57" s="564">
        <f>+Global!W57</f>
        <v>0</v>
      </c>
      <c r="X57" s="564">
        <f>+Global!X57</f>
        <v>0</v>
      </c>
      <c r="Y57" s="564">
        <f>+Global!Y57</f>
        <v>0</v>
      </c>
      <c r="Z57" s="564">
        <f>+Global!Z57</f>
        <v>0</v>
      </c>
      <c r="AA57" s="564">
        <f>+Global!AA57</f>
        <v>0</v>
      </c>
      <c r="AB57" s="564">
        <f>+Global!AB57</f>
        <v>0</v>
      </c>
      <c r="AC57" s="564">
        <f>+Global!AC57</f>
        <v>0</v>
      </c>
      <c r="AD57" s="564">
        <f>+Global!AD57</f>
        <v>0</v>
      </c>
      <c r="AE57" s="564">
        <f>+Global!AE57</f>
        <v>0</v>
      </c>
      <c r="AF57" s="564">
        <f>+Global!AF57</f>
        <v>0</v>
      </c>
      <c r="AG57" s="564">
        <f>+Global!AG57</f>
        <v>0</v>
      </c>
      <c r="AH57" s="564">
        <f>+Global!AH57</f>
        <v>0</v>
      </c>
      <c r="AI57" s="564">
        <f>+Global!AI57</f>
        <v>0</v>
      </c>
      <c r="AJ57" s="564">
        <f>+Global!AJ57</f>
        <v>0</v>
      </c>
      <c r="AK57" s="564">
        <f>+Global!AK57</f>
        <v>0</v>
      </c>
      <c r="AL57" s="564">
        <f>+Global!AL57</f>
        <v>0</v>
      </c>
      <c r="AM57" s="564">
        <f>+Global!AM57</f>
        <v>0</v>
      </c>
      <c r="AN57" s="564">
        <f>+Global!AN57</f>
        <v>0</v>
      </c>
      <c r="AO57" s="564">
        <f>+Global!AO57</f>
        <v>0</v>
      </c>
      <c r="AP57" s="564">
        <f>+Global!AP57</f>
        <v>0</v>
      </c>
      <c r="AQ57" s="564">
        <f>+Global!AQ57</f>
        <v>0</v>
      </c>
      <c r="AR57" s="564">
        <f>+Global!AR57</f>
        <v>0</v>
      </c>
      <c r="AS57" s="564">
        <f>+Global!AS57</f>
        <v>0</v>
      </c>
      <c r="AT57" s="564">
        <f>+Global!AT57</f>
        <v>0</v>
      </c>
      <c r="AU57" s="564">
        <f>+Global!AU57</f>
        <v>0</v>
      </c>
      <c r="AV57" s="564">
        <f>+Global!AV57</f>
        <v>0</v>
      </c>
      <c r="AW57" s="564">
        <f>+Global!AW57</f>
        <v>0</v>
      </c>
      <c r="AX57" s="564">
        <f>+Global!AX57</f>
        <v>0</v>
      </c>
      <c r="AY57" s="564">
        <f>+Global!AY57</f>
        <v>0</v>
      </c>
      <c r="AZ57" s="564">
        <f>+Global!AZ57</f>
        <v>0</v>
      </c>
      <c r="BA57" s="564">
        <f>+Global!BA57</f>
        <v>6.1358001047067128E-4</v>
      </c>
      <c r="BB57" s="564">
        <f>+Global!BB57</f>
        <v>0</v>
      </c>
      <c r="BC57" s="564">
        <f>+Global!BC57</f>
        <v>0</v>
      </c>
      <c r="BD57" s="564">
        <f>+Global!BD57</f>
        <v>0</v>
      </c>
      <c r="BE57" s="564">
        <f>+Global!BE57</f>
        <v>0</v>
      </c>
      <c r="BF57" s="564">
        <f>+Global!BF57</f>
        <v>0</v>
      </c>
      <c r="BG57" s="564">
        <f>+Global!BG57</f>
        <v>0</v>
      </c>
      <c r="BH57" s="564">
        <f>+Global!BH57</f>
        <v>0</v>
      </c>
      <c r="BI57" s="564">
        <f>+Global!BI57</f>
        <v>0</v>
      </c>
    </row>
    <row r="58" spans="1:61" s="564" customFormat="1" ht="10.5">
      <c r="A58" s="564" t="str">
        <f>+Global!A60</f>
        <v>Atmospheric concentration of carbon (ppm)</v>
      </c>
      <c r="B58" s="564">
        <f>+Global!B60</f>
        <v>369.48356807511738</v>
      </c>
      <c r="C58" s="564">
        <f>+Global!C60</f>
        <v>389.20187793427232</v>
      </c>
      <c r="D58" s="564">
        <f>+Global!D60</f>
        <v>424.04385542699367</v>
      </c>
      <c r="E58" s="564">
        <f>+Global!E60</f>
        <v>457.70465430048262</v>
      </c>
      <c r="F58" s="564">
        <f>+Global!F60</f>
        <v>489.58800567823386</v>
      </c>
      <c r="G58" s="564">
        <f>+Global!G60</f>
        <v>518.68429733861842</v>
      </c>
      <c r="H58" s="564">
        <f>+Global!H60</f>
        <v>543.86627776405783</v>
      </c>
      <c r="I58" s="564">
        <f>+Global!I60</f>
        <v>564.56468130350629</v>
      </c>
      <c r="J58" s="564">
        <f>+Global!J60</f>
        <v>580.58206994722934</v>
      </c>
      <c r="K58" s="564">
        <f>+Global!K60</f>
        <v>591.66234320850231</v>
      </c>
      <c r="L58" s="564">
        <f>+Global!L60</f>
        <v>597.49552758483776</v>
      </c>
      <c r="M58" s="564">
        <f>+Global!M60</f>
        <v>597.70088220385878</v>
      </c>
      <c r="N58" s="564">
        <f>+Global!N60</f>
        <v>592.08449561308282</v>
      </c>
      <c r="O58" s="564">
        <f>+Global!O60</f>
        <v>581.95591836292215</v>
      </c>
      <c r="P58" s="564">
        <f>+Global!P60</f>
        <v>567.87049931429465</v>
      </c>
      <c r="Q58" s="564">
        <f>+Global!Q60</f>
        <v>551.53292175868296</v>
      </c>
      <c r="R58" s="564">
        <f>+Global!R60</f>
        <v>535.79461084720447</v>
      </c>
      <c r="S58" s="564">
        <f>+Global!S60</f>
        <v>522.26341999313991</v>
      </c>
      <c r="T58" s="564">
        <f>+Global!T60</f>
        <v>510.87370108329958</v>
      </c>
      <c r="U58" s="564">
        <f>+Global!U60</f>
        <v>501.27147565846963</v>
      </c>
      <c r="V58" s="564">
        <f>+Global!V60</f>
        <v>493.16112951544693</v>
      </c>
      <c r="W58" s="564">
        <f>+Global!W60</f>
        <v>486.29583398377662</v>
      </c>
      <c r="X58" s="564">
        <f>+Global!X60</f>
        <v>480.46953011904799</v>
      </c>
      <c r="Y58" s="564">
        <f>+Global!Y60</f>
        <v>475.51022267577252</v>
      </c>
      <c r="Z58" s="564">
        <f>+Global!Z60</f>
        <v>471.27437133443397</v>
      </c>
      <c r="AA58" s="564">
        <f>+Global!AA60</f>
        <v>467.6422008340644</v>
      </c>
      <c r="AB58" s="564">
        <f>+Global!AB60</f>
        <v>464.51378040632073</v>
      </c>
      <c r="AC58" s="564">
        <f>+Global!AC60</f>
        <v>461.80574706949972</v>
      </c>
      <c r="AD58" s="564">
        <f>+Global!AD60</f>
        <v>459.44856764110926</v>
      </c>
      <c r="AE58" s="564">
        <f>+Global!AE60</f>
        <v>457.38425137447427</v>
      </c>
      <c r="AF58" s="564">
        <f>+Global!AF60</f>
        <v>455.56443943316634</v>
      </c>
      <c r="AG58" s="564">
        <f>+Global!AG60</f>
        <v>453.94880942147051</v>
      </c>
      <c r="AH58" s="564">
        <f>+Global!AH60</f>
        <v>452.50374325645885</v>
      </c>
      <c r="AI58" s="564">
        <f>+Global!AI60</f>
        <v>451.20121510678581</v>
      </c>
      <c r="AJ58" s="564">
        <f>+Global!AJ60</f>
        <v>450.01786319563968</v>
      </c>
      <c r="AK58" s="564">
        <f>+Global!AK60</f>
        <v>448.93421518979807</v>
      </c>
      <c r="AL58" s="564">
        <f>+Global!AL60</f>
        <v>447.93404185807071</v>
      </c>
      <c r="AM58" s="564">
        <f>+Global!AM60</f>
        <v>447.00381783584947</v>
      </c>
      <c r="AN58" s="564">
        <f>+Global!AN60</f>
        <v>446.13227180854398</v>
      </c>
      <c r="AO58" s="564">
        <f>+Global!AO60</f>
        <v>445.31001133499979</v>
      </c>
      <c r="AP58" s="564">
        <f>+Global!AP60</f>
        <v>444.52920996465161</v>
      </c>
      <c r="AQ58" s="564">
        <f>+Global!AQ60</f>
        <v>443.78334633642777</v>
      </c>
      <c r="AR58" s="564">
        <f>+Global!AR60</f>
        <v>443.06698664811898</v>
      </c>
      <c r="AS58" s="564">
        <f>+Global!AS60</f>
        <v>442.37560330642725</v>
      </c>
      <c r="AT58" s="564">
        <f>+Global!AT60</f>
        <v>441.70542375578157</v>
      </c>
      <c r="AU58" s="564">
        <f>+Global!AU60</f>
        <v>441.05330447644195</v>
      </c>
      <c r="AV58" s="564">
        <f>+Global!AV60</f>
        <v>440.41662597139788</v>
      </c>
      <c r="AW58" s="564">
        <f>+Global!AW60</f>
        <v>439.79320525388493</v>
      </c>
      <c r="AX58" s="564">
        <f>+Global!AX60</f>
        <v>439.18122292542586</v>
      </c>
      <c r="AY58" s="564">
        <f>+Global!AY60</f>
        <v>438.57916241690913</v>
      </c>
      <c r="AZ58" s="564">
        <f>+Global!AZ60</f>
        <v>437.98575936805446</v>
      </c>
      <c r="BA58" s="564">
        <f>+Global!BA60</f>
        <v>437.39995945680789</v>
      </c>
      <c r="BB58" s="564">
        <f>+Global!BB60</f>
        <v>451.45641214757927</v>
      </c>
      <c r="BC58" s="564">
        <f>+Global!BC60</f>
        <v>449.12706245826547</v>
      </c>
      <c r="BD58" s="564">
        <f>+Global!BD60</f>
        <v>447.09645649522776</v>
      </c>
      <c r="BE58" s="564">
        <f>+Global!BE60</f>
        <v>445.31466578333198</v>
      </c>
      <c r="BF58" s="564">
        <f>+Global!BF60</f>
        <v>443.74017191129542</v>
      </c>
      <c r="BG58" s="564">
        <f>+Global!BG60</f>
        <v>442.33844964978169</v>
      </c>
      <c r="BH58" s="564">
        <f>+Global!BH60</f>
        <v>441.08078877668845</v>
      </c>
      <c r="BI58" s="564">
        <f>+Global!BI60</f>
        <v>439.94331439428362</v>
      </c>
    </row>
    <row r="59" spans="1:61" s="564" customFormat="1" ht="10.5">
      <c r="A59" s="564" t="str">
        <f>+Global!A61</f>
        <v>Concentration in biosphere and upper oceans (GTC)</v>
      </c>
      <c r="B59" s="564">
        <f>+Global!B61</f>
        <v>1600</v>
      </c>
      <c r="C59" s="564">
        <f>+Global!C61</f>
        <v>1618.6835000000001</v>
      </c>
      <c r="D59" s="564">
        <f>+Global!D61</f>
        <v>1641.4350800350003</v>
      </c>
      <c r="E59" s="564">
        <f>+Global!E61</f>
        <v>1671.908716453212</v>
      </c>
      <c r="F59" s="564">
        <f>+Global!F61</f>
        <v>1709.4007291744322</v>
      </c>
      <c r="G59" s="564">
        <f>+Global!G61</f>
        <v>1753.0916801989654</v>
      </c>
      <c r="H59" s="564">
        <f>+Global!H61</f>
        <v>1801.9467444302709</v>
      </c>
      <c r="I59" s="564">
        <f>+Global!I61</f>
        <v>1854.6968467228703</v>
      </c>
      <c r="J59" s="564">
        <f>+Global!J61</f>
        <v>1909.9934695444306</v>
      </c>
      <c r="K59" s="564">
        <f>+Global!K61</f>
        <v>1966.5078215292297</v>
      </c>
      <c r="L59" s="564">
        <f>+Global!L61</f>
        <v>2022.914811731536</v>
      </c>
      <c r="M59" s="564">
        <f>+Global!M61</f>
        <v>2077.8790821229036</v>
      </c>
      <c r="N59" s="564">
        <f>+Global!N61</f>
        <v>2130.0374487790127</v>
      </c>
      <c r="O59" s="564">
        <f>+Global!O61</f>
        <v>2178.0480985318445</v>
      </c>
      <c r="P59" s="564">
        <f>+Global!P61</f>
        <v>2220.9737566156996</v>
      </c>
      <c r="Q59" s="564">
        <f>+Global!Q61</f>
        <v>2258.0678555131126</v>
      </c>
      <c r="R59" s="564">
        <f>+Global!R61</f>
        <v>2289.058376927102</v>
      </c>
      <c r="S59" s="564">
        <f>+Global!S61</f>
        <v>2314.4162606738319</v>
      </c>
      <c r="T59" s="564">
        <f>+Global!T61</f>
        <v>2334.9988832026343</v>
      </c>
      <c r="U59" s="564">
        <f>+Global!U61</f>
        <v>2351.6022022267221</v>
      </c>
      <c r="V59" s="564">
        <f>+Global!V61</f>
        <v>2364.8902589488398</v>
      </c>
      <c r="W59" s="564">
        <f>+Global!W61</f>
        <v>2375.4169638986295</v>
      </c>
      <c r="X59" s="564">
        <f>+Global!X61</f>
        <v>2383.6443002164174</v>
      </c>
      <c r="Y59" s="564">
        <f>+Global!Y61</f>
        <v>2389.9575303830525</v>
      </c>
      <c r="Z59" s="564">
        <f>+Global!Z61</f>
        <v>2394.677897184702</v>
      </c>
      <c r="AA59" s="564">
        <f>+Global!AA61</f>
        <v>2398.0732298280623</v>
      </c>
      <c r="AB59" s="564">
        <f>+Global!AB61</f>
        <v>2400.3667991420571</v>
      </c>
      <c r="AC59" s="564">
        <f>+Global!AC61</f>
        <v>2401.7447096569863</v>
      </c>
      <c r="AD59" s="564">
        <f>+Global!AD61</f>
        <v>2402.3620693059706</v>
      </c>
      <c r="AE59" s="564">
        <f>+Global!AE61</f>
        <v>2402.3481380855455</v>
      </c>
      <c r="AF59" s="564">
        <f>+Global!AF61</f>
        <v>2401.8106240131065</v>
      </c>
      <c r="AG59" s="564">
        <f>+Global!AG61</f>
        <v>2400.8392670950298</v>
      </c>
      <c r="AH59" s="564">
        <f>+Global!AH61</f>
        <v>2399.5088289018931</v>
      </c>
      <c r="AI59" s="564">
        <f>+Global!AI61</f>
        <v>2397.8815860066179</v>
      </c>
      <c r="AJ59" s="564">
        <f>+Global!AJ61</f>
        <v>2396.0094093648263</v>
      </c>
      <c r="AK59" s="564">
        <f>+Global!AK61</f>
        <v>2393.9354981900474</v>
      </c>
      <c r="AL59" s="564">
        <f>+Global!AL61</f>
        <v>2391.6958255683044</v>
      </c>
      <c r="AM59" s="564">
        <f>+Global!AM61</f>
        <v>2389.3203436053491</v>
      </c>
      <c r="AN59" s="564">
        <f>+Global!AN61</f>
        <v>2386.8339880022368</v>
      </c>
      <c r="AO59" s="564">
        <f>+Global!AO61</f>
        <v>2384.2575153569901</v>
      </c>
      <c r="AP59" s="564">
        <f>+Global!AP61</f>
        <v>2381.6082009790575</v>
      </c>
      <c r="AQ59" s="564">
        <f>+Global!AQ61</f>
        <v>2378.9004204009061</v>
      </c>
      <c r="AR59" s="564">
        <f>+Global!AR61</f>
        <v>2376.146133928321</v>
      </c>
      <c r="AS59" s="564">
        <f>+Global!AS61</f>
        <v>2373.3552903629529</v>
      </c>
      <c r="AT59" s="564">
        <f>+Global!AT61</f>
        <v>2370.5361633529997</v>
      </c>
      <c r="AU59" s="564">
        <f>+Global!AU61</f>
        <v>2367.6956315932662</v>
      </c>
      <c r="AV59" s="564">
        <f>+Global!AV61</f>
        <v>2364.8394122312211</v>
      </c>
      <c r="AW59" s="564">
        <f>+Global!AW61</f>
        <v>2361.9722552799949</v>
      </c>
      <c r="AX59" s="564">
        <f>+Global!AX61</f>
        <v>2359.0981055415623</v>
      </c>
      <c r="AY59" s="564">
        <f>+Global!AY61</f>
        <v>2356.2202374609483</v>
      </c>
      <c r="AZ59" s="564">
        <f>+Global!AZ61</f>
        <v>2353.3413674296044</v>
      </c>
      <c r="BA59" s="564">
        <f>+Global!BA61</f>
        <v>2350.4637473033858</v>
      </c>
      <c r="BB59" s="564">
        <f>+Global!BB61</f>
        <v>2347.5892422729439</v>
      </c>
      <c r="BC59" s="564">
        <f>+Global!BC61</f>
        <v>2348.4602368820429</v>
      </c>
      <c r="BD59" s="564">
        <f>+Global!BD61</f>
        <v>2348.6935911508799</v>
      </c>
      <c r="BE59" s="564">
        <f>+Global!BE61</f>
        <v>2348.3988477444286</v>
      </c>
      <c r="BF59" s="564">
        <f>+Global!BF61</f>
        <v>2347.6670846172574</v>
      </c>
      <c r="BG59" s="564">
        <f>+Global!BG61</f>
        <v>2346.5740259419595</v>
      </c>
      <c r="BH59" s="564">
        <f>+Global!BH61</f>
        <v>2345.1826289202982</v>
      </c>
      <c r="BI59" s="564">
        <f>+Global!BI61</f>
        <v>2343.5452347774103</v>
      </c>
    </row>
    <row r="60" spans="1:61" s="564" customFormat="1" ht="10.5">
      <c r="A60" s="564" t="str">
        <f>+Global!A62</f>
        <v>Concentration in deep oceans (GTC)</v>
      </c>
      <c r="B60" s="564">
        <f>+Global!B62</f>
        <v>10010</v>
      </c>
      <c r="C60" s="564">
        <f>+Global!C62</f>
        <v>10010.4925</v>
      </c>
      <c r="D60" s="564">
        <f>+Global!D62</f>
        <v>10011.078048125</v>
      </c>
      <c r="E60" s="564">
        <f>+Global!E62</f>
        <v>10011.776914989081</v>
      </c>
      <c r="F60" s="564">
        <f>+Global!F62</f>
        <v>10012.627625885105</v>
      </c>
      <c r="G60" s="564">
        <f>+Global!G62</f>
        <v>10013.665158811562</v>
      </c>
      <c r="H60" s="564">
        <f>+Global!H62</f>
        <v>10014.920368343448</v>
      </c>
      <c r="I60" s="564">
        <f>+Global!I62</f>
        <v>10016.41891178934</v>
      </c>
      <c r="J60" s="564">
        <f>+Global!J62</f>
        <v>10018.180081839111</v>
      </c>
      <c r="K60" s="564">
        <f>+Global!K62</f>
        <v>10020.216414125454</v>
      </c>
      <c r="L60" s="564">
        <f>+Global!L62</f>
        <v>10022.533790922507</v>
      </c>
      <c r="M60" s="564">
        <f>+Global!M62</f>
        <v>10025.131464637972</v>
      </c>
      <c r="N60" s="564">
        <f>+Global!N62</f>
        <v>10028.002011450109</v>
      </c>
      <c r="O60" s="564">
        <f>+Global!O62</f>
        <v>10031.131197185416</v>
      </c>
      <c r="P60" s="564">
        <f>+Global!P62</f>
        <v>10034.498089280185</v>
      </c>
      <c r="Q60" s="564">
        <f>+Global!Q62</f>
        <v>10038.077084496303</v>
      </c>
      <c r="R60" s="564">
        <f>+Global!R62</f>
        <v>10041.838865960497</v>
      </c>
      <c r="S60" s="564">
        <f>+Global!S62</f>
        <v>10045.752778695663</v>
      </c>
      <c r="T60" s="564">
        <f>+Global!T62</f>
        <v>10049.790545415011</v>
      </c>
      <c r="U60" s="564">
        <f>+Global!U62</f>
        <v>10053.928196921963</v>
      </c>
      <c r="V60" s="564">
        <f>+Global!V62</f>
        <v>10058.145761785405</v>
      </c>
      <c r="W60" s="564">
        <f>+Global!W62</f>
        <v>10062.42660375881</v>
      </c>
      <c r="X60" s="564">
        <f>+Global!X62</f>
        <v>10066.756868625484</v>
      </c>
      <c r="Y60" s="564">
        <f>+Global!Y62</f>
        <v>10071.125022475097</v>
      </c>
      <c r="Z60" s="564">
        <f>+Global!Z62</f>
        <v>10075.521466360155</v>
      </c>
      <c r="AA60" s="564">
        <f>+Global!AA62</f>
        <v>10079.938214746307</v>
      </c>
      <c r="AB60" s="564">
        <f>+Global!AB62</f>
        <v>10084.368627234388</v>
      </c>
      <c r="AC60" s="564">
        <f>+Global!AC62</f>
        <v>10088.807184759671</v>
      </c>
      <c r="AD60" s="564">
        <f>+Global!AD62</f>
        <v>10093.249302919385</v>
      </c>
      <c r="AE60" s="564">
        <f>+Global!AE62</f>
        <v>10097.691176288725</v>
      </c>
      <c r="AF60" s="564">
        <f>+Global!AF62</f>
        <v>10102.129648596936</v>
      </c>
      <c r="AG60" s="564">
        <f>+Global!AG62</f>
        <v>10106.562104480554</v>
      </c>
      <c r="AH60" s="564">
        <f>+Global!AH62</f>
        <v>10110.986379237667</v>
      </c>
      <c r="AI60" s="564">
        <f>+Global!AI62</f>
        <v>10115.400683597749</v>
      </c>
      <c r="AJ60" s="564">
        <f>+Global!AJ62</f>
        <v>10119.803541015084</v>
      </c>
      <c r="AK60" s="564">
        <f>+Global!AK62</f>
        <v>10124.193735406147</v>
      </c>
      <c r="AL60" s="564">
        <f>+Global!AL62</f>
        <v>10128.570267595542</v>
      </c>
      <c r="AM60" s="564">
        <f>+Global!AM62</f>
        <v>10132.932319022686</v>
      </c>
      <c r="AN60" s="564">
        <f>+Global!AN62</f>
        <v>10137.279221501447</v>
      </c>
      <c r="AO60" s="564">
        <f>+Global!AO62</f>
        <v>10141.610432025333</v>
      </c>
      <c r="AP60" s="564">
        <f>+Global!AP62</f>
        <v>10145.925511778098</v>
      </c>
      <c r="AQ60" s="564">
        <f>+Global!AQ62</f>
        <v>10150.224108649159</v>
      </c>
      <c r="AR60" s="564">
        <f>+Global!AR62</f>
        <v>10154.505942669677</v>
      </c>
      <c r="AS60" s="564">
        <f>+Global!AS62</f>
        <v>10158.770793882317</v>
      </c>
      <c r="AT60" s="564">
        <f>+Global!AT62</f>
        <v>10163.01849223872</v>
      </c>
      <c r="AU60" s="564">
        <f>+Global!AU62</f>
        <v>10167.248909186304</v>
      </c>
      <c r="AV60" s="564">
        <f>+Global!AV62</f>
        <v>10171.46195066238</v>
      </c>
      <c r="AW60" s="564">
        <f>+Global!AW62</f>
        <v>10175.65755126054</v>
      </c>
      <c r="AX60" s="564">
        <f>+Global!AX62</f>
        <v>10179.835669373495</v>
      </c>
      <c r="AY60" s="564">
        <f>+Global!AY62</f>
        <v>10183.996283149172</v>
      </c>
      <c r="AZ60" s="564">
        <f>+Global!AZ62</f>
        <v>10188.139387124116</v>
      </c>
      <c r="BA60" s="564">
        <f>+Global!BA62</f>
        <v>10192.264989420921</v>
      </c>
      <c r="BB60" s="564">
        <f>+Global!BB62</f>
        <v>10196.373109415372</v>
      </c>
      <c r="BC60" s="564">
        <f>+Global!BC62</f>
        <v>10200.463775794675</v>
      </c>
      <c r="BD60" s="564">
        <f>+Global!BD62</f>
        <v>10204.555729147238</v>
      </c>
      <c r="BE60" s="564">
        <f>+Global!BE62</f>
        <v>10208.645780306131</v>
      </c>
      <c r="BF60" s="564">
        <f>+Global!BF62</f>
        <v>10212.731290209624</v>
      </c>
      <c r="BG60" s="564">
        <f>+Global!BG62</f>
        <v>10216.810077165052</v>
      </c>
      <c r="BH60" s="564">
        <f>+Global!BH62</f>
        <v>10220.880339736888</v>
      </c>
      <c r="BI60" s="564">
        <f>+Global!BI62</f>
        <v>10224.940592626686</v>
      </c>
    </row>
    <row r="61" spans="1:61" s="564" customFormat="1" ht="10.5">
      <c r="A61" s="564" t="str">
        <f>+Global!A64</f>
        <v>Cumulative Emissions to date</v>
      </c>
      <c r="B61" s="564">
        <f>+Global!B64</f>
        <v>79.676363556275433</v>
      </c>
      <c r="C61" s="564">
        <f>+Global!C64</f>
        <v>164.4269037757719</v>
      </c>
      <c r="D61" s="564">
        <f>+Global!D64</f>
        <v>257.05690865859663</v>
      </c>
      <c r="E61" s="564">
        <f>+Global!E64</f>
        <v>355.11917071045104</v>
      </c>
      <c r="F61" s="564">
        <f>+Global!F64</f>
        <v>455.26915589806151</v>
      </c>
      <c r="G61" s="564">
        <f>+Global!G64</f>
        <v>553.7741679674391</v>
      </c>
      <c r="H61" s="564">
        <f>+Global!H64</f>
        <v>647.91610924495751</v>
      </c>
      <c r="I61" s="564">
        <f>+Global!I64</f>
        <v>735.7354967274199</v>
      </c>
      <c r="J61" s="564">
        <f>+Global!J64</f>
        <v>815.20280848507332</v>
      </c>
      <c r="K61" s="564">
        <f>+Global!K64</f>
        <v>884.20437455802607</v>
      </c>
      <c r="L61" s="564">
        <f>+Global!L64</f>
        <v>940.48573708497383</v>
      </c>
      <c r="M61" s="564">
        <f>+Global!M64</f>
        <v>982.17735758014578</v>
      </c>
      <c r="N61" s="564">
        <f>+Global!N64</f>
        <v>1010.6438118976669</v>
      </c>
      <c r="O61" s="564">
        <f>+Global!O64</f>
        <v>1026.0548102004941</v>
      </c>
      <c r="P61" s="564">
        <f>+Global!P64</f>
        <v>1031.2251766787956</v>
      </c>
      <c r="Q61" s="564">
        <f>+Global!Q64</f>
        <v>1031.8919273621075</v>
      </c>
      <c r="R61" s="564">
        <f>+Global!R64</f>
        <v>1031.8919273621075</v>
      </c>
      <c r="S61" s="564">
        <f>+Global!S64</f>
        <v>1031.8919273621075</v>
      </c>
      <c r="T61" s="564">
        <f>+Global!T64</f>
        <v>1031.8919273621075</v>
      </c>
      <c r="U61" s="564">
        <f>+Global!U64</f>
        <v>1031.8919273621075</v>
      </c>
      <c r="V61" s="564">
        <f>+Global!V64</f>
        <v>1031.8919273621075</v>
      </c>
      <c r="W61" s="564">
        <f>+Global!W64</f>
        <v>1031.8919273621075</v>
      </c>
      <c r="X61" s="564">
        <f>+Global!X64</f>
        <v>1031.8919273621075</v>
      </c>
      <c r="Y61" s="564">
        <f>+Global!Y64</f>
        <v>1031.8919273621075</v>
      </c>
      <c r="Z61" s="564">
        <f>+Global!Z64</f>
        <v>1031.8919273621075</v>
      </c>
      <c r="AA61" s="564">
        <f>+Global!AA64</f>
        <v>1031.8919273621075</v>
      </c>
      <c r="AB61" s="564">
        <f>+Global!AB64</f>
        <v>1031.8919273621075</v>
      </c>
      <c r="AC61" s="564">
        <f>+Global!AC64</f>
        <v>1031.8919273621075</v>
      </c>
      <c r="AD61" s="564">
        <f>+Global!AD64</f>
        <v>1031.8919273621075</v>
      </c>
      <c r="AE61" s="564">
        <f>+Global!AE64</f>
        <v>1031.8919273621075</v>
      </c>
      <c r="AF61" s="564">
        <f>+Global!AF64</f>
        <v>1031.8919273621075</v>
      </c>
      <c r="AG61" s="564">
        <f>+Global!AG64</f>
        <v>1031.8919273621075</v>
      </c>
      <c r="AH61" s="564">
        <f>+Global!AH64</f>
        <v>1031.8919273621075</v>
      </c>
      <c r="AI61" s="564">
        <f>+Global!AI64</f>
        <v>1031.8919273621075</v>
      </c>
      <c r="AJ61" s="564">
        <f>+Global!AJ64</f>
        <v>1031.8919273621075</v>
      </c>
      <c r="AK61" s="564">
        <f>+Global!AK64</f>
        <v>1031.8919273621075</v>
      </c>
      <c r="AL61" s="564">
        <f>+Global!AL64</f>
        <v>1031.8919273621075</v>
      </c>
      <c r="AM61" s="564">
        <f>+Global!AM64</f>
        <v>1031.8919273621075</v>
      </c>
      <c r="AN61" s="564">
        <f>+Global!AN64</f>
        <v>1031.8919273621075</v>
      </c>
      <c r="AO61" s="564">
        <f>+Global!AO64</f>
        <v>1031.8919273621075</v>
      </c>
      <c r="AP61" s="564">
        <f>+Global!AP64</f>
        <v>1031.8919273621075</v>
      </c>
      <c r="AQ61" s="564">
        <f>+Global!AQ64</f>
        <v>1031.8919273621075</v>
      </c>
      <c r="AR61" s="564">
        <f>+Global!AR64</f>
        <v>1031.8919273621075</v>
      </c>
      <c r="AS61" s="564">
        <f>+Global!AS64</f>
        <v>1031.8919273621075</v>
      </c>
      <c r="AT61" s="564">
        <f>+Global!AT64</f>
        <v>1031.8919273621075</v>
      </c>
      <c r="AU61" s="564">
        <f>+Global!AU64</f>
        <v>1031.8919273621075</v>
      </c>
      <c r="AV61" s="564">
        <f>+Global!AV64</f>
        <v>1031.8919273621075</v>
      </c>
      <c r="AW61" s="564">
        <f>+Global!AW64</f>
        <v>1031.8919273621075</v>
      </c>
      <c r="AX61" s="564">
        <f>+Global!AX64</f>
        <v>1031.8919273621075</v>
      </c>
      <c r="AY61" s="564">
        <f>+Global!AY64</f>
        <v>1031.8919273621075</v>
      </c>
      <c r="AZ61" s="564">
        <f>+Global!AZ64</f>
        <v>1031.8919273621075</v>
      </c>
      <c r="BA61" s="564">
        <f>+Global!BA64</f>
        <v>1063.0656038697546</v>
      </c>
      <c r="BB61" s="564">
        <f>+Global!BB64</f>
        <v>1063.0656038697546</v>
      </c>
      <c r="BC61" s="564">
        <f>+Global!BC64</f>
        <v>1063.0656038697546</v>
      </c>
      <c r="BD61" s="564">
        <f>+Global!BD64</f>
        <v>1063.0656038697546</v>
      </c>
      <c r="BE61" s="564">
        <f>+Global!BE64</f>
        <v>1063.0656038697546</v>
      </c>
      <c r="BF61" s="564">
        <f>+Global!BF64</f>
        <v>1063.0656038697546</v>
      </c>
      <c r="BG61" s="564">
        <f>+Global!BG64</f>
        <v>1063.0656038697546</v>
      </c>
      <c r="BH61" s="564">
        <f>+Global!BH64</f>
        <v>1063.0656038697546</v>
      </c>
      <c r="BI61" s="564">
        <f>+Global!BI64</f>
        <v>1063.0656038697546</v>
      </c>
    </row>
    <row r="62" spans="1:61" s="564" customFormat="1" ht="10.5">
      <c r="A62" s="564" t="str">
        <f>+Global!A70</f>
        <v>Atmospheric temperature (degrees Celsius above preindustrial)</v>
      </c>
      <c r="B62" s="564">
        <f>+Global!B70</f>
        <v>0.83</v>
      </c>
      <c r="C62" s="564">
        <f>+Global!C70</f>
        <v>0.98</v>
      </c>
      <c r="D62" s="564">
        <f>+Global!D70</f>
        <v>1.1980029582341192</v>
      </c>
      <c r="E62" s="564">
        <f>+Global!E70</f>
        <v>1.4403565782557473</v>
      </c>
      <c r="F62" s="564">
        <f>+Global!F70</f>
        <v>1.689405921524564</v>
      </c>
      <c r="G62" s="564">
        <f>+Global!G70</f>
        <v>1.9323210936624604</v>
      </c>
      <c r="H62" s="564">
        <f>+Global!H70</f>
        <v>2.1600213424302184</v>
      </c>
      <c r="I62" s="564">
        <f>+Global!I70</f>
        <v>2.366746271443791</v>
      </c>
      <c r="J62" s="564">
        <f>+Global!J70</f>
        <v>2.5490075997123509</v>
      </c>
      <c r="K62" s="564">
        <f>+Global!K70</f>
        <v>2.7044694834303189</v>
      </c>
      <c r="L62" s="564">
        <f>+Global!L70</f>
        <v>2.8312003484858028</v>
      </c>
      <c r="M62" s="564">
        <f>+Global!M70</f>
        <v>2.9198910543008276</v>
      </c>
      <c r="N62" s="564">
        <f>+Global!N70</f>
        <v>2.9724518466511691</v>
      </c>
      <c r="O62" s="564">
        <f>+Global!O70</f>
        <v>2.9915148535784519</v>
      </c>
      <c r="P62" s="564">
        <f>+Global!P70</f>
        <v>2.9805382474314737</v>
      </c>
      <c r="Q62" s="564">
        <f>+Global!Q70</f>
        <v>2.9460417543055284</v>
      </c>
      <c r="R62" s="564">
        <f>+Global!R70</f>
        <v>2.8970410906687949</v>
      </c>
      <c r="S62" s="564">
        <f>+Global!S70</f>
        <v>2.8415862774098604</v>
      </c>
      <c r="T62" s="564">
        <f>+Global!T70</f>
        <v>2.7850279395493232</v>
      </c>
      <c r="U62" s="564">
        <f>+Global!U70</f>
        <v>2.7305554720755398</v>
      </c>
      <c r="V62" s="564">
        <f>+Global!V70</f>
        <v>2.6799357945927165</v>
      </c>
      <c r="W62" s="564">
        <f>+Global!W70</f>
        <v>2.6340144065320623</v>
      </c>
      <c r="X62" s="564">
        <f>+Global!X70</f>
        <v>2.5930537220635514</v>
      </c>
      <c r="Y62" s="564">
        <f>+Global!Y70</f>
        <v>2.5569600069827096</v>
      </c>
      <c r="Z62" s="564">
        <f>+Global!Z70</f>
        <v>2.5254341282855002</v>
      </c>
      <c r="AA62" s="564">
        <f>+Global!AA70</f>
        <v>2.4980703175467109</v>
      </c>
      <c r="AB62" s="564">
        <f>+Global!AB70</f>
        <v>2.4744196008400405</v>
      </c>
      <c r="AC62" s="564">
        <f>+Global!AC70</f>
        <v>2.454029356657768</v>
      </c>
      <c r="AD62" s="564">
        <f>+Global!AD70</f>
        <v>2.4364668837253753</v>
      </c>
      <c r="AE62" s="564">
        <f>+Global!AE70</f>
        <v>2.4213323875444988</v>
      </c>
      <c r="AF62" s="564">
        <f>+Global!AF70</f>
        <v>2.4082650839421538</v>
      </c>
      <c r="AG62" s="564">
        <f>+Global!AG70</f>
        <v>2.3969449345192655</v>
      </c>
      <c r="AH62" s="564">
        <f>+Global!AH70</f>
        <v>2.3870917109232397</v>
      </c>
      <c r="AI62" s="564">
        <f>+Global!AI70</f>
        <v>2.378462520656345</v>
      </c>
      <c r="AJ62" s="564">
        <f>+Global!AJ70</f>
        <v>2.3708485392998937</v>
      </c>
      <c r="AK62" s="564">
        <f>+Global!AK70</f>
        <v>2.3640714288014584</v>
      </c>
      <c r="AL62" s="564">
        <f>+Global!AL70</f>
        <v>2.3579797413684305</v>
      </c>
      <c r="AM62" s="564">
        <f>+Global!AM70</f>
        <v>2.3524454873915914</v>
      </c>
      <c r="AN62" s="564">
        <f>+Global!AN70</f>
        <v>2.3473609654340044</v>
      </c>
      <c r="AO62" s="564">
        <f>+Global!AO70</f>
        <v>2.3426358999236521</v>
      </c>
      <c r="AP62" s="564">
        <f>+Global!AP70</f>
        <v>2.3381948989019907</v>
      </c>
      <c r="AQ62" s="564">
        <f>+Global!AQ70</f>
        <v>2.3339752238280416</v>
      </c>
      <c r="AR62" s="564">
        <f>+Global!AR70</f>
        <v>2.3299248517367319</v>
      </c>
      <c r="AS62" s="564">
        <f>+Global!AS70</f>
        <v>2.3260008040460916</v>
      </c>
      <c r="AT62" s="564">
        <f>+Global!AT70</f>
        <v>2.3221677139739079</v>
      </c>
      <c r="AU62" s="564">
        <f>+Global!AU70</f>
        <v>2.3183966044815785</v>
      </c>
      <c r="AV62" s="564">
        <f>+Global!AV70</f>
        <v>2.3146638499825336</v>
      </c>
      <c r="AW62" s="564">
        <f>+Global!AW70</f>
        <v>2.3109502971180795</v>
      </c>
      <c r="AX62" s="564">
        <f>+Global!AX70</f>
        <v>2.3072405223128545</v>
      </c>
      <c r="AY62" s="564">
        <f>+Global!AY70</f>
        <v>2.3035222063201775</v>
      </c>
      <c r="AZ62" s="564">
        <f>+Global!AZ70</f>
        <v>2.2997856083986132</v>
      </c>
      <c r="BA62" s="564">
        <f>+Global!BA70</f>
        <v>2.3149552137033491</v>
      </c>
      <c r="BB62" s="564">
        <f>+Global!BB70</f>
        <v>2.3406461843867064</v>
      </c>
      <c r="BC62" s="564">
        <f>+Global!BC70</f>
        <v>2.3531350842727705</v>
      </c>
      <c r="BD62" s="564">
        <f>+Global!BD70</f>
        <v>2.3572731064602368</v>
      </c>
      <c r="BE62" s="564">
        <f>+Global!BE70</f>
        <v>2.3562459874726045</v>
      </c>
      <c r="BF62" s="564">
        <f>+Global!BF70</f>
        <v>2.3521278526600424</v>
      </c>
      <c r="BG62" s="564">
        <f>+Global!BG70</f>
        <v>2.3462537140196691</v>
      </c>
      <c r="BH62" s="564">
        <f>+Global!BH70</f>
        <v>2.3394695464611375</v>
      </c>
      <c r="BI62" s="564">
        <f>+Global!BI70</f>
        <v>2.3322997935163339</v>
      </c>
    </row>
    <row r="63" spans="1:61" s="564" customFormat="1" ht="10.5">
      <c r="A63" s="564" t="str">
        <f>+Global!A71</f>
        <v>Total increase in radiative forcing since preindustrial (Watts per square meter)</v>
      </c>
      <c r="B63" s="564">
        <f>+Global!B71</f>
        <v>1.6046851411366683</v>
      </c>
      <c r="C63" s="564">
        <f>+Global!C71</f>
        <v>2.0214051865632143</v>
      </c>
      <c r="D63" s="564">
        <f>+Global!D71</f>
        <v>2.5007735453563424</v>
      </c>
      <c r="E63" s="564">
        <f>+Global!E71</f>
        <v>2.9298568446749589</v>
      </c>
      <c r="F63" s="564">
        <f>+Global!F71</f>
        <v>3.3078690329546641</v>
      </c>
      <c r="G63" s="564">
        <f>+Global!G71</f>
        <v>3.6313245679191901</v>
      </c>
      <c r="H63" s="564">
        <f>+Global!H71</f>
        <v>3.8990766865669642</v>
      </c>
      <c r="I63" s="564">
        <f>+Global!I71</f>
        <v>4.1137282929939776</v>
      </c>
      <c r="J63" s="564">
        <f>+Global!J71</f>
        <v>4.2779437541799847</v>
      </c>
      <c r="K63" s="564">
        <f>+Global!K71</f>
        <v>4.3924778012991483</v>
      </c>
      <c r="L63" s="564">
        <f>+Global!L71</f>
        <v>4.4562461560434921</v>
      </c>
      <c r="M63" s="564">
        <f>+Global!M71</f>
        <v>4.4313699635305559</v>
      </c>
      <c r="N63" s="564">
        <f>+Global!N71</f>
        <v>4.3583366921671605</v>
      </c>
      <c r="O63" s="564">
        <f>+Global!O71</f>
        <v>4.2440859360028309</v>
      </c>
      <c r="P63" s="564">
        <f>+Global!P71</f>
        <v>4.0970790573563196</v>
      </c>
      <c r="Q63" s="564">
        <f>+Global!Q71</f>
        <v>3.9376938442611813</v>
      </c>
      <c r="R63" s="564">
        <f>+Global!R71</f>
        <v>3.78809609680689</v>
      </c>
      <c r="S63" s="564">
        <f>+Global!S71</f>
        <v>3.6574254561591695</v>
      </c>
      <c r="T63" s="564">
        <f>+Global!T71</f>
        <v>3.5448865245594683</v>
      </c>
      <c r="U63" s="564">
        <f>+Global!U71</f>
        <v>3.4480977413263916</v>
      </c>
      <c r="V63" s="564">
        <f>+Global!V71</f>
        <v>3.3649100537887793</v>
      </c>
      <c r="W63" s="564">
        <f>+Global!W71</f>
        <v>3.2934080534349706</v>
      </c>
      <c r="X63" s="564">
        <f>+Global!X71</f>
        <v>3.2319023012401353</v>
      </c>
      <c r="Y63" s="564">
        <f>+Global!Y71</f>
        <v>3.1789157394793928</v>
      </c>
      <c r="Z63" s="564">
        <f>+Global!Z71</f>
        <v>3.1331665569462621</v>
      </c>
      <c r="AA63" s="564">
        <f>+Global!AA71</f>
        <v>3.0935493320469734</v>
      </c>
      <c r="AB63" s="564">
        <f>+Global!AB71</f>
        <v>3.0591157847262944</v>
      </c>
      <c r="AC63" s="564">
        <f>+Global!AC71</f>
        <v>3.029056052561963</v>
      </c>
      <c r="AD63" s="564">
        <f>+Global!AD71</f>
        <v>3.0026810761513971</v>
      </c>
      <c r="AE63" s="564">
        <f>+Global!AE71</f>
        <v>2.9794064290295883</v>
      </c>
      <c r="AF63" s="564">
        <f>+Global!AF71</f>
        <v>2.9587377465832847</v>
      </c>
      <c r="AG63" s="564">
        <f>+Global!AG71</f>
        <v>2.9402577835784265</v>
      </c>
      <c r="AH63" s="564">
        <f>+Global!AH71</f>
        <v>2.9236150482464387</v>
      </c>
      <c r="AI63" s="564">
        <f>+Global!AI71</f>
        <v>2.9085139112425438</v>
      </c>
      <c r="AJ63" s="564">
        <f>+Global!AJ71</f>
        <v>2.8947060610778599</v>
      </c>
      <c r="AK63" s="564">
        <f>+Global!AK71</f>
        <v>2.8819831667133498</v>
      </c>
      <c r="AL63" s="564">
        <f>+Global!AL71</f>
        <v>2.8701706075256967</v>
      </c>
      <c r="AM63" s="564">
        <f>+Global!AM71</f>
        <v>2.8591221369022755</v>
      </c>
      <c r="AN63" s="564">
        <f>+Global!AN71</f>
        <v>2.8487153555264149</v>
      </c>
      <c r="AO63" s="564">
        <f>+Global!AO71</f>
        <v>2.8388478820736149</v>
      </c>
      <c r="AP63" s="564">
        <f>+Global!AP71</f>
        <v>2.8294341212926204</v>
      </c>
      <c r="AQ63" s="564">
        <f>+Global!AQ71</f>
        <v>2.8204025414898108</v>
      </c>
      <c r="AR63" s="564">
        <f>+Global!AR71</f>
        <v>2.8116933847919943</v>
      </c>
      <c r="AS63" s="564">
        <f>+Global!AS71</f>
        <v>2.803256743972486</v>
      </c>
      <c r="AT63" s="564">
        <f>+Global!AT71</f>
        <v>2.7950509489767112</v>
      </c>
      <c r="AU63" s="564">
        <f>+Global!AU71</f>
        <v>2.7870412145592711</v>
      </c>
      <c r="AV63" s="564">
        <f>+Global!AV71</f>
        <v>2.7791985076850336</v>
      </c>
      <c r="AW63" s="564">
        <f>+Global!AW71</f>
        <v>2.771498599625895</v>
      </c>
      <c r="AX63" s="564">
        <f>+Global!AX71</f>
        <v>2.7639212730920555</v>
      </c>
      <c r="AY63" s="564">
        <f>+Global!AY71</f>
        <v>2.7564496593670849</v>
      </c>
      <c r="AZ63" s="564">
        <f>+Global!AZ71</f>
        <v>2.7490696843633637</v>
      </c>
      <c r="BA63" s="564">
        <f>+Global!BA71</f>
        <v>2.8327892629224425</v>
      </c>
      <c r="BB63" s="564">
        <f>+Global!BB71</f>
        <v>2.9046460813527628</v>
      </c>
      <c r="BC63" s="564">
        <f>+Global!BC71</f>
        <v>2.8780406915859085</v>
      </c>
      <c r="BD63" s="564">
        <f>+Global!BD71</f>
        <v>2.8546703407056158</v>
      </c>
      <c r="BE63" s="564">
        <f>+Global!BE71</f>
        <v>2.8340132149010815</v>
      </c>
      <c r="BF63" s="564">
        <f>+Global!BF71</f>
        <v>2.8156299775608602</v>
      </c>
      <c r="BG63" s="564">
        <f>+Global!BG71</f>
        <v>2.7991514149589238</v>
      </c>
      <c r="BH63" s="564">
        <f>+Global!BH71</f>
        <v>2.7842677212613203</v>
      </c>
      <c r="BI63" s="564">
        <f>+Global!BI71</f>
        <v>2.770719273144469</v>
      </c>
    </row>
    <row r="64" spans="1:61" s="564" customFormat="1" ht="10.5">
      <c r="A64" s="564" t="str">
        <f>+Global!A72</f>
        <v>Lower ocean temperature (degrees Celsius above preindustrial)</v>
      </c>
      <c r="B64" s="564">
        <f>+Global!B72</f>
        <v>6.7999999999999996E-3</v>
      </c>
      <c r="C64" s="564">
        <f>+Global!C72</f>
        <v>4.7960000000000003E-2</v>
      </c>
      <c r="D64" s="564">
        <f>+Global!D72</f>
        <v>9.4562000000000007E-2</v>
      </c>
      <c r="E64" s="564">
        <f>+Global!E72</f>
        <v>0.14973404791170597</v>
      </c>
      <c r="F64" s="564">
        <f>+Global!F72</f>
        <v>0.21426517442890802</v>
      </c>
      <c r="G64" s="564">
        <f>+Global!G72</f>
        <v>0.28802221178369081</v>
      </c>
      <c r="H64" s="564">
        <f>+Global!H72</f>
        <v>0.37023715587762929</v>
      </c>
      <c r="I64" s="564">
        <f>+Global!I72</f>
        <v>0.45972636520525872</v>
      </c>
      <c r="J64" s="564">
        <f>+Global!J72</f>
        <v>0.55507736051718537</v>
      </c>
      <c r="K64" s="564">
        <f>+Global!K72</f>
        <v>0.65477387247694363</v>
      </c>
      <c r="L64" s="564">
        <f>+Global!L72</f>
        <v>0.75725865302461237</v>
      </c>
      <c r="M64" s="564">
        <f>+Global!M72</f>
        <v>0.86095573779767187</v>
      </c>
      <c r="N64" s="564">
        <f>+Global!N72</f>
        <v>0.9639025036228297</v>
      </c>
      <c r="O64" s="564">
        <f>+Global!O72</f>
        <v>1.0643299707742466</v>
      </c>
      <c r="P64" s="564">
        <f>+Global!P72</f>
        <v>1.160689214914457</v>
      </c>
      <c r="Q64" s="564">
        <f>+Global!Q72</f>
        <v>1.2516816665403079</v>
      </c>
      <c r="R64" s="564">
        <f>+Global!R72</f>
        <v>1.3363996709285688</v>
      </c>
      <c r="S64" s="564">
        <f>+Global!S72</f>
        <v>1.4144317419155801</v>
      </c>
      <c r="T64" s="564">
        <f>+Global!T72</f>
        <v>1.4857894686902942</v>
      </c>
      <c r="U64" s="564">
        <f>+Global!U72</f>
        <v>1.5507513922332457</v>
      </c>
      <c r="V64" s="564">
        <f>+Global!V72</f>
        <v>1.6097415962253603</v>
      </c>
      <c r="W64" s="564">
        <f>+Global!W72</f>
        <v>1.6632513061437282</v>
      </c>
      <c r="X64" s="564">
        <f>+Global!X72</f>
        <v>1.7117894611631448</v>
      </c>
      <c r="Y64" s="564">
        <f>+Global!Y72</f>
        <v>1.755852674208165</v>
      </c>
      <c r="Z64" s="564">
        <f>+Global!Z72</f>
        <v>1.7959080408468924</v>
      </c>
      <c r="AA64" s="564">
        <f>+Global!AA72</f>
        <v>1.8323843452188227</v>
      </c>
      <c r="AB64" s="564">
        <f>+Global!AB72</f>
        <v>1.865668643835217</v>
      </c>
      <c r="AC64" s="564">
        <f>+Global!AC72</f>
        <v>1.8961061916854582</v>
      </c>
      <c r="AD64" s="564">
        <f>+Global!AD72</f>
        <v>1.9240023499340737</v>
      </c>
      <c r="AE64" s="564">
        <f>+Global!AE72</f>
        <v>1.9496255766236388</v>
      </c>
      <c r="AF64" s="564">
        <f>+Global!AF72</f>
        <v>1.9732109171696819</v>
      </c>
      <c r="AG64" s="564">
        <f>+Global!AG72</f>
        <v>1.9949636255083054</v>
      </c>
      <c r="AH64" s="564">
        <f>+Global!AH72</f>
        <v>2.0150626909588536</v>
      </c>
      <c r="AI64" s="564">
        <f>+Global!AI72</f>
        <v>2.0336641419570727</v>
      </c>
      <c r="AJ64" s="564">
        <f>+Global!AJ72</f>
        <v>2.0509040608920364</v>
      </c>
      <c r="AK64" s="564">
        <f>+Global!AK72</f>
        <v>2.0669012848124293</v>
      </c>
      <c r="AL64" s="564">
        <f>+Global!AL72</f>
        <v>2.0817597920118809</v>
      </c>
      <c r="AM64" s="564">
        <f>+Global!AM72</f>
        <v>2.0955707894797082</v>
      </c>
      <c r="AN64" s="564">
        <f>+Global!AN72</f>
        <v>2.1084145243753025</v>
      </c>
      <c r="AO64" s="564">
        <f>+Global!AO72</f>
        <v>2.1203618464282377</v>
      </c>
      <c r="AP64" s="564">
        <f>+Global!AP72</f>
        <v>2.1314755491030084</v>
      </c>
      <c r="AQ64" s="564">
        <f>+Global!AQ72</f>
        <v>2.1418115165929574</v>
      </c>
      <c r="AR64" s="564">
        <f>+Global!AR72</f>
        <v>2.1514197019547114</v>
      </c>
      <c r="AS64" s="564">
        <f>+Global!AS72</f>
        <v>2.1603449594438127</v>
      </c>
      <c r="AT64" s="564">
        <f>+Global!AT72</f>
        <v>2.1686277516739265</v>
      </c>
      <c r="AU64" s="564">
        <f>+Global!AU72</f>
        <v>2.1763047497889256</v>
      </c>
      <c r="AV64" s="564">
        <f>+Global!AV72</f>
        <v>2.1834093425235581</v>
      </c>
      <c r="AW64" s="564">
        <f>+Global!AW72</f>
        <v>2.1899720678965071</v>
      </c>
      <c r="AX64" s="564">
        <f>+Global!AX72</f>
        <v>2.1960209793575856</v>
      </c>
      <c r="AY64" s="564">
        <f>+Global!AY72</f>
        <v>2.2015819565053492</v>
      </c>
      <c r="AZ64" s="564">
        <f>+Global!AZ72</f>
        <v>2.2066789689960906</v>
      </c>
      <c r="BA64" s="564">
        <f>+Global!BA72</f>
        <v>2.2113343009662167</v>
      </c>
      <c r="BB64" s="564">
        <f>+Global!BB72</f>
        <v>2.2165153466030736</v>
      </c>
      <c r="BC64" s="564">
        <f>+Global!BC72</f>
        <v>2.2227218884922553</v>
      </c>
      <c r="BD64" s="564">
        <f>+Global!BD72</f>
        <v>2.229242548281281</v>
      </c>
      <c r="BE64" s="564">
        <f>+Global!BE72</f>
        <v>2.235644076190229</v>
      </c>
      <c r="BF64" s="564">
        <f>+Global!BF72</f>
        <v>2.2416741717543478</v>
      </c>
      <c r="BG64" s="564">
        <f>+Global!BG72</f>
        <v>2.2471968557996327</v>
      </c>
      <c r="BH64" s="564">
        <f>+Global!BH72</f>
        <v>2.2521496987106344</v>
      </c>
      <c r="BI64" s="564">
        <f>+Global!BI72</f>
        <v>2.2565156910981594</v>
      </c>
    </row>
    <row r="65" spans="1:105" s="564" customFormat="1" ht="10.5">
      <c r="A65" s="564" t="str">
        <f>+Global!A77</f>
        <v>Sum of utilities (international weights)</v>
      </c>
      <c r="B65" s="564">
        <f>+Global!B77</f>
        <v>2309.5834803639377</v>
      </c>
    </row>
    <row r="66" spans="1:105" s="564" customFormat="1" ht="10.5">
      <c r="A66" s="564" t="str">
        <f>+Global!A81</f>
        <v>Backstop price (US)</v>
      </c>
      <c r="B66" s="564">
        <f>+Global!B81</f>
        <v>1134.0000000000002</v>
      </c>
      <c r="C66" s="564">
        <f>+Global!C81</f>
        <v>1082.9700000000003</v>
      </c>
      <c r="D66" s="564">
        <f>+Global!D81</f>
        <v>1034.4915000000001</v>
      </c>
      <c r="E66" s="564">
        <f>+Global!E81</f>
        <v>988.43692499999997</v>
      </c>
      <c r="F66" s="564">
        <f>+Global!F81</f>
        <v>944.68507875</v>
      </c>
      <c r="G66" s="564">
        <f>+Global!G81</f>
        <v>903.1208248124999</v>
      </c>
      <c r="H66" s="564">
        <f>+Global!H81</f>
        <v>863.63478357187489</v>
      </c>
      <c r="I66" s="564">
        <f>+Global!I81</f>
        <v>826.12304439328113</v>
      </c>
      <c r="J66" s="564">
        <f>+Global!J81</f>
        <v>790.48689217361698</v>
      </c>
      <c r="K66" s="564">
        <f>+Global!K81</f>
        <v>756.63254756493609</v>
      </c>
      <c r="L66" s="564">
        <f>+Global!L81</f>
        <v>724.47092018668934</v>
      </c>
      <c r="M66" s="564">
        <f>+Global!M81</f>
        <v>693.91737417735487</v>
      </c>
      <c r="N66" s="564">
        <f>+Global!N81</f>
        <v>664.89150546848703</v>
      </c>
      <c r="O66" s="564">
        <f>+Global!O81</f>
        <v>637.3169301950627</v>
      </c>
      <c r="P66" s="564">
        <f>+Global!P81</f>
        <v>611.1210836853096</v>
      </c>
      <c r="Q66" s="564">
        <f>+Global!Q81</f>
        <v>586.2350295010441</v>
      </c>
      <c r="R66" s="564">
        <f>+Global!R81</f>
        <v>562.59327802599194</v>
      </c>
      <c r="S66" s="564">
        <f>+Global!S81</f>
        <v>540.13361412469226</v>
      </c>
      <c r="T66" s="564">
        <f>+Global!T81</f>
        <v>518.79693341845768</v>
      </c>
      <c r="U66" s="564">
        <f>+Global!U81</f>
        <v>498.52708674753478</v>
      </c>
      <c r="V66" s="564">
        <f>+Global!V81</f>
        <v>479.27073241015802</v>
      </c>
      <c r="W66" s="564">
        <f>+Global!W81</f>
        <v>460.97719578965007</v>
      </c>
      <c r="X66" s="564">
        <f>+Global!X81</f>
        <v>443.59833600016759</v>
      </c>
      <c r="Y66" s="564">
        <f>+Global!Y81</f>
        <v>427.08841920015914</v>
      </c>
      <c r="Z66" s="564">
        <f>+Global!Z81</f>
        <v>411.40399824015117</v>
      </c>
      <c r="AA66" s="564">
        <f>+Global!AA81</f>
        <v>205.70199912007558</v>
      </c>
      <c r="AB66" s="564">
        <f>+Global!AB81</f>
        <v>102.85099956003779</v>
      </c>
      <c r="AC66" s="564">
        <f>+Global!AC81</f>
        <v>51.425499780018896</v>
      </c>
      <c r="AD66" s="564">
        <f>+Global!AD81</f>
        <v>25.712749890009448</v>
      </c>
      <c r="AE66" s="564">
        <f>+Global!AE81</f>
        <v>12.856374945004724</v>
      </c>
      <c r="AF66" s="564">
        <f>+Global!AF81</f>
        <v>6.428187472502362</v>
      </c>
      <c r="AG66" s="564">
        <f>+Global!AG81</f>
        <v>3.214093736251181</v>
      </c>
      <c r="AH66" s="564">
        <f>+Global!AH81</f>
        <v>1.6070468681255905</v>
      </c>
      <c r="AI66" s="564">
        <f>+Global!AI81</f>
        <v>0.80352343406279525</v>
      </c>
      <c r="AJ66" s="564">
        <f>+Global!AJ81</f>
        <v>0.40176171703139762</v>
      </c>
      <c r="AK66" s="564">
        <f>+Global!AK81</f>
        <v>0.20088085851569881</v>
      </c>
      <c r="AL66" s="564">
        <f>+Global!AL81</f>
        <v>0.10044042925784941</v>
      </c>
      <c r="AM66" s="564">
        <f>+Global!AM81</f>
        <v>5.0220214628924703E-2</v>
      </c>
      <c r="AN66" s="564">
        <f>+Global!AN81</f>
        <v>2.5110107314462352E-2</v>
      </c>
      <c r="AO66" s="564">
        <f>+Global!AO81</f>
        <v>1.2555053657231176E-2</v>
      </c>
      <c r="AP66" s="564">
        <f>+Global!AP81</f>
        <v>6.2775268286155879E-3</v>
      </c>
      <c r="AQ66" s="564">
        <f>+Global!AQ81</f>
        <v>3.1387634143077939E-3</v>
      </c>
      <c r="AR66" s="564">
        <f>+Global!AR81</f>
        <v>1.569381707153897E-3</v>
      </c>
      <c r="AS66" s="564">
        <f>+Global!AS81</f>
        <v>7.8469085357694849E-4</v>
      </c>
      <c r="AT66" s="564">
        <f>+Global!AT81</f>
        <v>3.9234542678847424E-4</v>
      </c>
      <c r="AU66" s="564">
        <f>+Global!AU81</f>
        <v>1.9617271339423712E-4</v>
      </c>
      <c r="AV66" s="564">
        <f>+Global!AV81</f>
        <v>9.8086356697118561E-5</v>
      </c>
      <c r="AW66" s="564">
        <f>+Global!AW81</f>
        <v>4.904317834855928E-5</v>
      </c>
      <c r="AX66" s="564">
        <f>+Global!AX81</f>
        <v>2.452158917427964E-5</v>
      </c>
      <c r="AY66" s="564">
        <f>+Global!AY81</f>
        <v>1.226079458713982E-5</v>
      </c>
      <c r="AZ66" s="564">
        <f>+Global!AZ81</f>
        <v>6.13039729356991E-6</v>
      </c>
      <c r="BA66" s="564">
        <f>+Global!BA81</f>
        <v>3.065198646784955E-6</v>
      </c>
      <c r="BB66" s="564">
        <f>+Global!BB81</f>
        <v>1.5325993233924775E-6</v>
      </c>
      <c r="BC66" s="564">
        <f>+Global!BC81</f>
        <v>7.6629966169623876E-7</v>
      </c>
      <c r="BD66" s="564">
        <f>+Global!BD81</f>
        <v>3.8314983084811938E-7</v>
      </c>
      <c r="BE66" s="564">
        <f>+Global!BE81</f>
        <v>1.9157491542405969E-7</v>
      </c>
      <c r="BF66" s="564">
        <f>+Global!BF81</f>
        <v>9.5787457712029845E-8</v>
      </c>
      <c r="BG66" s="564">
        <f>+Global!BG81</f>
        <v>4.7893728856014922E-8</v>
      </c>
      <c r="BH66" s="564">
        <f>+Global!BH81</f>
        <v>2.3946864428007461E-8</v>
      </c>
      <c r="BI66" s="564">
        <f>+Global!BI81</f>
        <v>1.1973432214003731E-8</v>
      </c>
    </row>
    <row r="67" spans="1:105" s="564" customFormat="1" ht="10.5">
      <c r="A67" s="564" t="str">
        <f>+Global!A82</f>
        <v>Backstop price (wt average)</v>
      </c>
      <c r="B67" s="564">
        <f>+Global!B82</f>
        <v>1259.2274620271828</v>
      </c>
      <c r="C67" s="564">
        <f>+Global!C82</f>
        <v>1202.5622262359598</v>
      </c>
      <c r="D67" s="564">
        <f>+Global!D82</f>
        <v>1148.7302522342975</v>
      </c>
      <c r="E67" s="564">
        <f>+Global!E82</f>
        <v>1097.5898769327184</v>
      </c>
      <c r="F67" s="564">
        <f>+Global!F82</f>
        <v>1049.0065203962185</v>
      </c>
      <c r="G67" s="564">
        <f>+Global!G82</f>
        <v>1002.8523316865435</v>
      </c>
      <c r="H67" s="564">
        <f>+Global!H82</f>
        <v>959.00585241235228</v>
      </c>
      <c r="I67" s="564">
        <f>+Global!I82</f>
        <v>917.35169710187051</v>
      </c>
      <c r="J67" s="564">
        <f>+Global!J82</f>
        <v>877.78024955691285</v>
      </c>
      <c r="K67" s="564">
        <f>+Global!K82</f>
        <v>840.18737438920311</v>
      </c>
      <c r="L67" s="564">
        <f>+Global!L82</f>
        <v>804.47414297987893</v>
      </c>
      <c r="M67" s="564">
        <f>+Global!M82</f>
        <v>770.54657314102099</v>
      </c>
      <c r="N67" s="564">
        <f>+Global!N82</f>
        <v>738.31538179410575</v>
      </c>
      <c r="O67" s="564">
        <f>+Global!O82</f>
        <v>707.69575001453643</v>
      </c>
      <c r="P67" s="564">
        <f>+Global!P82</f>
        <v>678.60709982394553</v>
      </c>
      <c r="Q67" s="564">
        <f>+Global!Q82</f>
        <v>650.97288214288415</v>
      </c>
      <c r="R67" s="564">
        <f>+Global!R82</f>
        <v>624.72037534587594</v>
      </c>
      <c r="S67" s="564">
        <f>+Global!S82</f>
        <v>599.78049388871796</v>
      </c>
      <c r="T67" s="564">
        <f>+Global!T82</f>
        <v>576.08760650441798</v>
      </c>
      <c r="U67" s="564">
        <f>+Global!U82</f>
        <v>553.57936348933299</v>
      </c>
      <c r="V67" s="564">
        <f>+Global!V82</f>
        <v>532.19653262500219</v>
      </c>
      <c r="W67" s="564">
        <f>+Global!W82</f>
        <v>511.88284330388797</v>
      </c>
      <c r="X67" s="564">
        <f>+Global!X82</f>
        <v>492.58483844882954</v>
      </c>
      <c r="Y67" s="564">
        <f>+Global!Y82</f>
        <v>474.2517338365239</v>
      </c>
      <c r="Z67" s="564">
        <f>+Global!Z82</f>
        <v>456.83528445483358</v>
      </c>
      <c r="AA67" s="564">
        <f>+Global!AA82</f>
        <v>228.41764222741679</v>
      </c>
      <c r="AB67" s="564">
        <f>+Global!AB82</f>
        <v>228.41764222741679</v>
      </c>
      <c r="AC67" s="564">
        <f>+Global!AC82</f>
        <v>228.41764222741679</v>
      </c>
      <c r="AD67" s="564">
        <f>+Global!AD82</f>
        <v>228.41764222741679</v>
      </c>
      <c r="AE67" s="564">
        <f>+Global!AE82</f>
        <v>228.41764222741679</v>
      </c>
      <c r="AF67" s="564">
        <f>+Global!AF82</f>
        <v>228.41764222741679</v>
      </c>
      <c r="AG67" s="564">
        <f>+Global!AG82</f>
        <v>228.41764222741679</v>
      </c>
      <c r="AH67" s="564">
        <f>+Global!AH82</f>
        <v>228.41764222741679</v>
      </c>
      <c r="AI67" s="564">
        <f>+Global!AI82</f>
        <v>228.41764222741679</v>
      </c>
      <c r="AJ67" s="564">
        <f>+Global!AJ82</f>
        <v>228.41764222741679</v>
      </c>
      <c r="AK67" s="564">
        <f>+Global!AK82</f>
        <v>228.41764222741679</v>
      </c>
      <c r="AL67" s="564">
        <f>+Global!AL82</f>
        <v>228.41764222741679</v>
      </c>
      <c r="AM67" s="564">
        <f>+Global!AM82</f>
        <v>228.41764222741679</v>
      </c>
      <c r="AN67" s="564">
        <f>+Global!AN82</f>
        <v>228.41764222741679</v>
      </c>
      <c r="AO67" s="564">
        <f>+Global!AO82</f>
        <v>228.41764222741679</v>
      </c>
      <c r="AP67" s="564">
        <f>+Global!AP82</f>
        <v>228.41764222741679</v>
      </c>
      <c r="AQ67" s="564">
        <f>+Global!AQ82</f>
        <v>228.41764222741679</v>
      </c>
      <c r="AR67" s="564">
        <f>+Global!AR82</f>
        <v>228.41764222741679</v>
      </c>
      <c r="AS67" s="564">
        <f>+Global!AS82</f>
        <v>228.41764222741679</v>
      </c>
      <c r="AT67" s="564">
        <f>+Global!AT82</f>
        <v>228.41764222741679</v>
      </c>
      <c r="AU67" s="564">
        <f>+Global!AU82</f>
        <v>228.41764222741679</v>
      </c>
      <c r="AV67" s="564">
        <f>+Global!AV82</f>
        <v>228.41764222741679</v>
      </c>
      <c r="AW67" s="564">
        <f>+Global!AW82</f>
        <v>228.41764222741679</v>
      </c>
      <c r="AX67" s="564">
        <f>+Global!AX82</f>
        <v>228.41764222741679</v>
      </c>
      <c r="AY67" s="564">
        <f>+Global!AY82</f>
        <v>228.41764222741679</v>
      </c>
      <c r="AZ67" s="564">
        <f>+Global!AZ82</f>
        <v>228.41764222741679</v>
      </c>
      <c r="BA67" s="564">
        <f>+Global!BA82</f>
        <v>228.41764222741679</v>
      </c>
      <c r="BB67" s="564">
        <f>+Global!BB82</f>
        <v>228.41764222741679</v>
      </c>
      <c r="BC67" s="564">
        <f>+Global!BC82</f>
        <v>228.41764222741679</v>
      </c>
      <c r="BD67" s="564">
        <f>+Global!BD82</f>
        <v>228.41764222741679</v>
      </c>
      <c r="BE67" s="564">
        <f>+Global!BE82</f>
        <v>228.41764222741679</v>
      </c>
      <c r="BF67" s="564">
        <f>+Global!BF82</f>
        <v>228.41764222741679</v>
      </c>
      <c r="BG67" s="564">
        <f>+Global!BG82</f>
        <v>228.41764222741679</v>
      </c>
      <c r="BH67" s="564">
        <f>+Global!BH82</f>
        <v>228.41764222741679</v>
      </c>
      <c r="BI67" s="564">
        <f>+Global!BI82</f>
        <v>228.41764222741679</v>
      </c>
    </row>
    <row r="68" spans="1:105" s="564" customFormat="1" ht="10.5">
      <c r="A68" s="564">
        <f>+Global!A41</f>
        <v>0</v>
      </c>
      <c r="B68" s="564">
        <f>+Global!B41</f>
        <v>0</v>
      </c>
      <c r="C68" s="564">
        <f>+Global!C41</f>
        <v>0</v>
      </c>
      <c r="D68" s="564">
        <f>+Global!D41</f>
        <v>0</v>
      </c>
      <c r="E68" s="564">
        <f>+Global!E41</f>
        <v>0</v>
      </c>
      <c r="F68" s="564">
        <f>+Global!F41</f>
        <v>0</v>
      </c>
      <c r="G68" s="564">
        <f>+Global!G41</f>
        <v>0</v>
      </c>
      <c r="H68" s="564">
        <f>+Global!H41</f>
        <v>0</v>
      </c>
      <c r="I68" s="564">
        <f>+Global!I41</f>
        <v>0</v>
      </c>
      <c r="J68" s="564">
        <f>+Global!J41</f>
        <v>0</v>
      </c>
      <c r="K68" s="564">
        <f>+Global!K41</f>
        <v>0</v>
      </c>
      <c r="L68" s="564">
        <f>+Global!L41</f>
        <v>0</v>
      </c>
      <c r="M68" s="564">
        <f>+Global!M41</f>
        <v>0</v>
      </c>
      <c r="N68" s="564">
        <f>+Global!N41</f>
        <v>0</v>
      </c>
      <c r="O68" s="564">
        <f>+Global!O41</f>
        <v>0</v>
      </c>
      <c r="P68" s="564">
        <f>+Global!P41</f>
        <v>0</v>
      </c>
      <c r="Q68" s="564">
        <f>+Global!Q41</f>
        <v>0</v>
      </c>
      <c r="R68" s="564">
        <f>+Global!R41</f>
        <v>0</v>
      </c>
      <c r="S68" s="564">
        <f>+Global!S41</f>
        <v>0</v>
      </c>
      <c r="T68" s="564">
        <f>+Global!T41</f>
        <v>0</v>
      </c>
      <c r="U68" s="564">
        <f>+Global!U41</f>
        <v>0</v>
      </c>
      <c r="V68" s="564">
        <f>+Global!V41</f>
        <v>0</v>
      </c>
      <c r="W68" s="564">
        <f>+Global!W41</f>
        <v>0</v>
      </c>
      <c r="X68" s="564">
        <f>+Global!X41</f>
        <v>0</v>
      </c>
      <c r="Y68" s="564">
        <f>+Global!Y41</f>
        <v>0</v>
      </c>
      <c r="Z68" s="564">
        <f>+Global!Z41</f>
        <v>0</v>
      </c>
      <c r="AA68" s="564">
        <f>+Global!AA41</f>
        <v>0</v>
      </c>
      <c r="AB68" s="564">
        <f>+Global!AB41</f>
        <v>0</v>
      </c>
      <c r="AC68" s="564">
        <f>+Global!AC41</f>
        <v>0</v>
      </c>
      <c r="AD68" s="564">
        <f>+Global!AD41</f>
        <v>0</v>
      </c>
      <c r="AE68" s="564">
        <f>+Global!AE41</f>
        <v>0</v>
      </c>
      <c r="AF68" s="564">
        <f>+Global!AF41</f>
        <v>0</v>
      </c>
      <c r="AG68" s="564">
        <f>+Global!AG41</f>
        <v>0</v>
      </c>
      <c r="AH68" s="564">
        <f>+Global!AH41</f>
        <v>0</v>
      </c>
      <c r="AI68" s="564">
        <f>+Global!AI41</f>
        <v>0</v>
      </c>
      <c r="AJ68" s="564">
        <f>+Global!AJ41</f>
        <v>0</v>
      </c>
      <c r="AK68" s="564">
        <f>+Global!AK41</f>
        <v>0</v>
      </c>
      <c r="AL68" s="564">
        <f>+Global!AL41</f>
        <v>0</v>
      </c>
      <c r="AM68" s="564">
        <f>+Global!AM41</f>
        <v>0</v>
      </c>
      <c r="AN68" s="564">
        <f>+Global!AN41</f>
        <v>0</v>
      </c>
      <c r="AO68" s="564">
        <f>+Global!AO41</f>
        <v>0</v>
      </c>
      <c r="AP68" s="564">
        <f>+Global!AP41</f>
        <v>0</v>
      </c>
      <c r="AQ68" s="564">
        <f>+Global!AQ41</f>
        <v>0</v>
      </c>
      <c r="AR68" s="564">
        <f>+Global!AR41</f>
        <v>0</v>
      </c>
      <c r="AS68" s="564">
        <f>+Global!AS41</f>
        <v>0</v>
      </c>
      <c r="AT68" s="564">
        <f>+Global!AT41</f>
        <v>0</v>
      </c>
      <c r="AU68" s="564">
        <f>+Global!AU41</f>
        <v>0</v>
      </c>
      <c r="AV68" s="564">
        <f>+Global!AV41</f>
        <v>0</v>
      </c>
      <c r="AW68" s="564">
        <f>+Global!AW41</f>
        <v>0</v>
      </c>
      <c r="AX68" s="564">
        <f>+Global!AX41</f>
        <v>0</v>
      </c>
      <c r="AY68" s="564">
        <f>+Global!AY41</f>
        <v>0</v>
      </c>
      <c r="AZ68" s="564">
        <f>+Global!AZ41</f>
        <v>0</v>
      </c>
      <c r="BA68" s="564">
        <f>+Global!BA41</f>
        <v>0</v>
      </c>
      <c r="BB68" s="564">
        <f>+Global!BB41</f>
        <v>0</v>
      </c>
      <c r="BC68" s="564">
        <f>+Global!BC41</f>
        <v>0</v>
      </c>
      <c r="BD68" s="564">
        <f>+Global!BD41</f>
        <v>0</v>
      </c>
      <c r="BE68" s="564">
        <f>+Global!BE41</f>
        <v>0</v>
      </c>
      <c r="BF68" s="564">
        <f>+Global!BF41</f>
        <v>0</v>
      </c>
      <c r="BG68" s="564">
        <f>+Global!BG41</f>
        <v>0</v>
      </c>
      <c r="BH68" s="564">
        <f>+Global!BH41</f>
        <v>0</v>
      </c>
      <c r="BI68" s="564">
        <f>+Global!BI41</f>
        <v>0</v>
      </c>
    </row>
    <row r="69" spans="1:105" s="565" customFormat="1" ht="10.5">
      <c r="A69" s="565" t="str">
        <f>+US!A134</f>
        <v>Discount rate t to t+1, US</v>
      </c>
      <c r="B69" s="565">
        <f>+US!B134</f>
        <v>0</v>
      </c>
      <c r="C69" s="565">
        <f>+US!C134</f>
        <v>3.4595537735294224E-2</v>
      </c>
      <c r="D69" s="565">
        <f>+US!D134</f>
        <v>4.3766275247273168E-2</v>
      </c>
      <c r="E69" s="565">
        <f>+US!E134</f>
        <v>3.907159742379962E-2</v>
      </c>
      <c r="F69" s="565">
        <f>+US!F134</f>
        <v>3.6148776347397105E-2</v>
      </c>
      <c r="G69" s="565">
        <f>+US!G134</f>
        <v>3.4179257935091023E-2</v>
      </c>
      <c r="H69" s="565">
        <f>+US!H134</f>
        <v>3.2331415208189274E-2</v>
      </c>
      <c r="I69" s="565">
        <f>+US!I134</f>
        <v>3.087876678002166E-2</v>
      </c>
      <c r="J69" s="565">
        <f>+US!J134</f>
        <v>2.9676032027718957E-2</v>
      </c>
      <c r="K69" s="565">
        <f>+US!K134</f>
        <v>2.8875806547617122E-2</v>
      </c>
      <c r="L69" s="565">
        <f>+US!L134</f>
        <v>2.8481216654692831E-2</v>
      </c>
      <c r="M69" s="565">
        <f>+US!M134</f>
        <v>2.4772609732587769E-2</v>
      </c>
      <c r="N69" s="565">
        <f>+US!N134</f>
        <v>2.8472313634322566E-2</v>
      </c>
      <c r="O69" s="565">
        <f>+US!O134</f>
        <v>2.6852350128427238E-2</v>
      </c>
      <c r="P69" s="565">
        <f>+US!P134</f>
        <v>2.5976014383686019E-2</v>
      </c>
      <c r="Q69" s="565">
        <f>+US!Q134</f>
        <v>2.5253009588545705E-2</v>
      </c>
      <c r="R69" s="565">
        <f>+US!R134</f>
        <v>2.4683889420634708E-2</v>
      </c>
      <c r="S69" s="565">
        <f>+US!S134</f>
        <v>2.4207128147794021E-2</v>
      </c>
      <c r="T69" s="565">
        <f>+US!T134</f>
        <v>2.3792579632900823E-2</v>
      </c>
      <c r="U69" s="565">
        <f>+US!U134</f>
        <v>2.342469808536185E-2</v>
      </c>
      <c r="V69" s="565">
        <f>+US!V134</f>
        <v>2.3151570574668323E-2</v>
      </c>
      <c r="W69" s="565">
        <f>+US!W134</f>
        <v>2.288433995636141E-2</v>
      </c>
      <c r="X69" s="565">
        <f>+US!X134</f>
        <v>2.2575140320996168E-2</v>
      </c>
      <c r="Y69" s="565">
        <f>+US!Y134</f>
        <v>2.2311024432807525E-2</v>
      </c>
      <c r="Z69" s="565">
        <f>+US!Z134</f>
        <v>2.2080429556926129E-2</v>
      </c>
      <c r="AA69" s="565">
        <f>+US!AA134</f>
        <v>2.2047025284955613E-2</v>
      </c>
      <c r="AB69" s="565">
        <f>+US!AB134</f>
        <v>2.1798964419716516E-2</v>
      </c>
      <c r="AC69" s="565">
        <f>+US!AC134</f>
        <v>2.1586754020567867E-2</v>
      </c>
      <c r="AD69" s="565">
        <f>+US!AD134</f>
        <v>2.1407853673010901E-2</v>
      </c>
      <c r="AE69" s="565">
        <f>+US!AE134</f>
        <v>2.1256172204055845E-2</v>
      </c>
      <c r="AF69" s="565">
        <f>+US!AF134</f>
        <v>2.1235700530377377E-2</v>
      </c>
      <c r="AG69" s="565">
        <f>+US!AG134</f>
        <v>2.118106799035524E-2</v>
      </c>
      <c r="AH69" s="565">
        <f>+US!AH134</f>
        <v>2.1003170127713133E-2</v>
      </c>
      <c r="AI69" s="565">
        <f>+US!AI134</f>
        <v>2.0873048532320304E-2</v>
      </c>
      <c r="AJ69" s="565">
        <f>+US!AJ134</f>
        <v>2.0771873359852089E-2</v>
      </c>
      <c r="AK69" s="565">
        <f>+US!AK134</f>
        <v>2.0689238648305297E-2</v>
      </c>
      <c r="AL69" s="565">
        <f>+US!AL134</f>
        <v>2.0619281910098097E-2</v>
      </c>
      <c r="AM69" s="565">
        <f>+US!AM134</f>
        <v>2.0558596467154189E-2</v>
      </c>
      <c r="AN69" s="565">
        <f>+US!AN134</f>
        <v>2.0505115891574555E-2</v>
      </c>
      <c r="AO69" s="565">
        <f>+US!AO134</f>
        <v>2.0457515227079837E-2</v>
      </c>
    </row>
    <row r="70" spans="1:105" s="565" customFormat="1" ht="10.5">
      <c r="A70" s="565" t="str">
        <f>+US!A131</f>
        <v>Ramsey (average), US</v>
      </c>
      <c r="B70" s="565">
        <f>+US!B131</f>
        <v>0</v>
      </c>
      <c r="C70" s="565">
        <f>+US!C131</f>
        <v>4.7021276717824495E-2</v>
      </c>
      <c r="D70" s="565">
        <f>+US!D131</f>
        <v>4.7395662279597031E-2</v>
      </c>
      <c r="E70" s="565">
        <f>+US!E131</f>
        <v>4.2069287208548876E-2</v>
      </c>
      <c r="F70" s="565">
        <f>+US!F131</f>
        <v>3.8061080487173882E-2</v>
      </c>
      <c r="G70" s="565">
        <f>+US!G131</f>
        <v>3.4729509668879596E-2</v>
      </c>
      <c r="H70" s="565">
        <f>+US!H131</f>
        <v>3.2572705178781566E-2</v>
      </c>
      <c r="I70" s="565">
        <f>+US!I131</f>
        <v>3.1284938419318439E-2</v>
      </c>
      <c r="J70" s="565">
        <f>+US!J131</f>
        <v>3.031251146628048E-2</v>
      </c>
      <c r="K70" s="565">
        <f>+US!K131</f>
        <v>2.9576665713211246E-2</v>
      </c>
      <c r="L70" s="565">
        <f>+US!L131</f>
        <v>2.7268021667722249E-2</v>
      </c>
      <c r="M70" s="565">
        <f>+US!M131</f>
        <v>2.7108374491139956E-2</v>
      </c>
      <c r="N70" s="565">
        <f>+US!N131</f>
        <v>2.8122078822538973E-2</v>
      </c>
      <c r="O70" s="565">
        <f>+US!O131</f>
        <v>2.6907007873757875E-2</v>
      </c>
      <c r="P70" s="565">
        <f>+US!P131</f>
        <v>2.6127642011216996E-2</v>
      </c>
      <c r="Q70" s="565">
        <f>+US!Q131</f>
        <v>2.5497539900351203E-2</v>
      </c>
      <c r="R70" s="565">
        <f>+US!R131</f>
        <v>2.4987219395801771E-2</v>
      </c>
      <c r="S70" s="565">
        <f>+US!S131</f>
        <v>2.4552110739467961E-2</v>
      </c>
      <c r="T70" s="565">
        <f>+US!T131</f>
        <v>2.416999609830572E-2</v>
      </c>
      <c r="U70" s="565">
        <f>+US!U131</f>
        <v>2.3795177246857192E-2</v>
      </c>
      <c r="V70" s="565">
        <f>+US!V131</f>
        <v>2.3407783089287801E-2</v>
      </c>
      <c r="W70" s="565">
        <f>+US!W131</f>
        <v>2.3064345538053928E-2</v>
      </c>
      <c r="X70" s="565">
        <f>+US!X131</f>
        <v>2.2784022421468833E-2</v>
      </c>
      <c r="Y70" s="565">
        <f>+US!Y131</f>
        <v>2.2542069311609104E-2</v>
      </c>
      <c r="Z70" s="565">
        <f>+US!Z131</f>
        <v>2.2412933835875653E-2</v>
      </c>
      <c r="AA70" s="565">
        <f>+US!AA131</f>
        <v>2.2275222608971513E-2</v>
      </c>
      <c r="AB70" s="565">
        <f>+US!AB131</f>
        <v>2.2050000616249128E-2</v>
      </c>
      <c r="AC70" s="565">
        <f>+US!AC131</f>
        <v>2.1858580566149678E-2</v>
      </c>
      <c r="AD70" s="565">
        <f>+US!AD131</f>
        <v>2.1696756171746365E-2</v>
      </c>
      <c r="AE70" s="565">
        <f>+US!AE131</f>
        <v>2.1493051333698492E-2</v>
      </c>
      <c r="AF70" s="565">
        <f>+US!AF131</f>
        <v>2.1217428960993906E-2</v>
      </c>
      <c r="AG70" s="565">
        <f>+US!AG131</f>
        <v>2.0984143172325789E-2</v>
      </c>
      <c r="AH70" s="565">
        <f>+US!AH131</f>
        <v>2.0833305122599882E-2</v>
      </c>
      <c r="AI70" s="565">
        <f>+US!AI131</f>
        <v>2.0720022922590654E-2</v>
      </c>
      <c r="AJ70" s="565">
        <f>+US!AJ131</f>
        <v>2.0629988988448301E-2</v>
      </c>
      <c r="AK70" s="565">
        <f>+US!AK131</f>
        <v>2.0555240232118899E-2</v>
      </c>
      <c r="AL70" s="565">
        <f>+US!AL131</f>
        <v>2.0491239095616891E-2</v>
      </c>
      <c r="AM70" s="565">
        <f>+US!AM131</f>
        <v>2.0435306189829479E-2</v>
      </c>
      <c r="AN70" s="565">
        <f>+US!AN131</f>
        <v>2.0385781230385286E-2</v>
      </c>
      <c r="AO70" s="565">
        <f>+US!AO131</f>
        <v>2.0341571895002006E-2</v>
      </c>
    </row>
    <row r="71" spans="1:105" s="565" customFormat="1" ht="10.5">
      <c r="A71" s="565" t="str">
        <f>+China!A134</f>
        <v>Discount rate t to t+1, China</v>
      </c>
      <c r="B71" s="565">
        <f>+China!B134</f>
        <v>0</v>
      </c>
      <c r="C71" s="565">
        <f>+China!C134</f>
        <v>0.16603213045303966</v>
      </c>
      <c r="D71" s="565">
        <f>+China!D134</f>
        <v>6.4725917252294263E-2</v>
      </c>
      <c r="E71" s="565">
        <f>+China!E134</f>
        <v>5.7355204305391094E-2</v>
      </c>
      <c r="F71" s="565">
        <f>+China!F134</f>
        <v>5.2024975098932114E-2</v>
      </c>
      <c r="G71" s="565">
        <f>+China!G134</f>
        <v>4.7742383945683642E-2</v>
      </c>
      <c r="H71" s="565">
        <f>+China!H134</f>
        <v>4.493160634823834E-2</v>
      </c>
      <c r="I71" s="565">
        <f>+China!I134</f>
        <v>4.2090957402335372E-2</v>
      </c>
      <c r="J71" s="565">
        <f>+China!J134</f>
        <v>3.9718705051947412E-2</v>
      </c>
      <c r="K71" s="565">
        <f>+China!K134</f>
        <v>3.6357572867117049E-2</v>
      </c>
      <c r="L71" s="565">
        <f>+China!L134</f>
        <v>3.397085118314247E-2</v>
      </c>
      <c r="M71" s="565">
        <f>+China!M134</f>
        <v>3.5694522139279261E-2</v>
      </c>
      <c r="N71" s="565">
        <f>+China!N134</f>
        <v>3.2341689456308664E-2</v>
      </c>
      <c r="O71" s="565">
        <f>+China!O134</f>
        <v>3.1430823177212908E-2</v>
      </c>
      <c r="P71" s="565">
        <f>+China!P134</f>
        <v>3.0398205030595316E-2</v>
      </c>
      <c r="Q71" s="565">
        <f>+China!Q134</f>
        <v>2.9403906194332086E-2</v>
      </c>
      <c r="R71" s="565">
        <f>+China!R134</f>
        <v>2.8471351988874849E-2</v>
      </c>
      <c r="S71" s="565">
        <f>+China!S134</f>
        <v>2.760860165270862E-2</v>
      </c>
      <c r="T71" s="565">
        <f>+China!T134</f>
        <v>2.681783060437648E-2</v>
      </c>
      <c r="U71" s="565">
        <f>+China!U134</f>
        <v>2.609749777914705E-2</v>
      </c>
      <c r="V71" s="565">
        <f>+China!V134</f>
        <v>2.5324265761236919E-2</v>
      </c>
      <c r="W71" s="565">
        <f>+China!W134</f>
        <v>2.4665202400659281E-2</v>
      </c>
      <c r="X71" s="565">
        <f>+China!X134</f>
        <v>2.4209728367011074E-2</v>
      </c>
      <c r="Y71" s="565">
        <f>+China!Y134</f>
        <v>2.3768323187680629E-2</v>
      </c>
      <c r="Z71" s="565">
        <f>+China!Z134</f>
        <v>2.3353698968826109E-2</v>
      </c>
      <c r="AA71" s="565">
        <f>+China!AA134</f>
        <v>2.3153814890026325E-2</v>
      </c>
      <c r="AB71" s="565">
        <f>+China!AB134</f>
        <v>2.2733575597049693E-2</v>
      </c>
      <c r="AC71" s="565">
        <f>+China!AC134</f>
        <v>2.2362953203332259E-2</v>
      </c>
      <c r="AD71" s="565">
        <f>+China!AD134</f>
        <v>2.2041132862029134E-2</v>
      </c>
      <c r="AE71" s="565">
        <f>+China!AE134</f>
        <v>2.176076674996863E-2</v>
      </c>
      <c r="AF71" s="565">
        <f>+China!AF134</f>
        <v>2.1670974396694298E-2</v>
      </c>
      <c r="AG71" s="565">
        <f>+China!AG134</f>
        <v>2.154577038638017E-2</v>
      </c>
      <c r="AH71" s="565">
        <f>+China!AH134</f>
        <v>2.1254186063904168E-2</v>
      </c>
      <c r="AI71" s="565">
        <f>+China!AI134</f>
        <v>2.1029041633177092E-2</v>
      </c>
      <c r="AJ71" s="565">
        <f>+China!AJ134</f>
        <v>2.084735764870338E-2</v>
      </c>
      <c r="AK71" s="565">
        <f>+China!AK134</f>
        <v>2.0694675507570981E-2</v>
      </c>
      <c r="AL71" s="565">
        <f>+China!AL134</f>
        <v>2.0562789850167018E-2</v>
      </c>
      <c r="AM71" s="565">
        <f>+China!AM134</f>
        <v>2.0446841914742997E-2</v>
      </c>
      <c r="AN71" s="565">
        <f>+China!AN134</f>
        <v>2.0343781446852782E-2</v>
      </c>
      <c r="AO71" s="565">
        <f>+China!AO134</f>
        <v>2.0251556465944009E-2</v>
      </c>
    </row>
    <row r="72" spans="1:105" s="565" customFormat="1" ht="10.5">
      <c r="A72" s="565" t="str">
        <f>+China!A131</f>
        <v>Ramsey (average), China</v>
      </c>
      <c r="B72" s="565">
        <f>+China!B131</f>
        <v>0</v>
      </c>
      <c r="C72" s="565">
        <f>+China!C131</f>
        <v>0.11337247627273947</v>
      </c>
      <c r="D72" s="565">
        <f>+China!D131</f>
        <v>6.1677235286213605E-2</v>
      </c>
      <c r="E72" s="565">
        <f>+China!E131</f>
        <v>5.2911017556463873E-2</v>
      </c>
      <c r="F72" s="565">
        <f>+China!F131</f>
        <v>4.6383881755073249E-2</v>
      </c>
      <c r="G72" s="565">
        <f>+China!G131</f>
        <v>4.2098817936788782E-2</v>
      </c>
      <c r="H72" s="565">
        <f>+China!H131</f>
        <v>3.9376849767264042E-2</v>
      </c>
      <c r="I72" s="565">
        <f>+China!I131</f>
        <v>3.6876232693334815E-2</v>
      </c>
      <c r="J72" s="565">
        <f>+China!J131</f>
        <v>3.4117733267394305E-2</v>
      </c>
      <c r="K72" s="565">
        <f>+China!K131</f>
        <v>3.2217504831547075E-2</v>
      </c>
      <c r="L72" s="565">
        <f>+China!L131</f>
        <v>3.3640666129618135E-2</v>
      </c>
      <c r="M72" s="565">
        <f>+China!M131</f>
        <v>3.3723806025310832E-2</v>
      </c>
      <c r="N72" s="565">
        <f>+China!N131</f>
        <v>3.1661180738338519E-2</v>
      </c>
      <c r="O72" s="565">
        <f>+China!O131</f>
        <v>3.0718994568383565E-2</v>
      </c>
      <c r="P72" s="565">
        <f>+China!P131</f>
        <v>2.9735452507695614E-2</v>
      </c>
      <c r="Q72" s="565">
        <f>+China!Q131</f>
        <v>2.8799573108387017E-2</v>
      </c>
      <c r="R72" s="565">
        <f>+China!R131</f>
        <v>2.7926800098683723E-2</v>
      </c>
      <c r="S72" s="565">
        <f>+China!S131</f>
        <v>2.7122279861214835E-2</v>
      </c>
      <c r="T72" s="565">
        <f>+China!T131</f>
        <v>2.6386486094677461E-2</v>
      </c>
      <c r="U72" s="565">
        <f>+China!U131</f>
        <v>2.5788361112392723E-2</v>
      </c>
      <c r="V72" s="565">
        <f>+China!V131</f>
        <v>2.5349305888824739E-2</v>
      </c>
      <c r="W72" s="565">
        <f>+China!W131</f>
        <v>2.493518829875243E-2</v>
      </c>
      <c r="X72" s="565">
        <f>+China!X131</f>
        <v>2.4497351649876167E-2</v>
      </c>
      <c r="Y72" s="565">
        <f>+China!Y131</f>
        <v>2.4079279400376873E-2</v>
      </c>
      <c r="Z72" s="565">
        <f>+China!Z131</f>
        <v>2.3779068510727461E-2</v>
      </c>
      <c r="AA72" s="565">
        <f>+China!AA131</f>
        <v>2.3475990827545316E-2</v>
      </c>
      <c r="AB72" s="565">
        <f>+China!AB131</f>
        <v>2.3089359078328011E-2</v>
      </c>
      <c r="AC72" s="565">
        <f>+China!AC131</f>
        <v>2.2750718954002803E-2</v>
      </c>
      <c r="AD72" s="565">
        <f>+China!AD131</f>
        <v>2.2456125008975987E-2</v>
      </c>
      <c r="AE72" s="565">
        <f>+China!AE131</f>
        <v>2.2104959900690911E-2</v>
      </c>
      <c r="AF72" s="565">
        <f>+China!AF131</f>
        <v>2.1659651159160402E-2</v>
      </c>
      <c r="AG72" s="565">
        <f>+China!AG131</f>
        <v>2.128559123200835E-2</v>
      </c>
      <c r="AH72" s="565">
        <f>+China!AH131</f>
        <v>2.1032612118986115E-2</v>
      </c>
      <c r="AI72" s="565">
        <f>+China!AI131</f>
        <v>2.0833391653267565E-2</v>
      </c>
      <c r="AJ72" s="565">
        <f>+China!AJ131</f>
        <v>2.0669625064385591E-2</v>
      </c>
      <c r="AK72" s="565">
        <f>+China!AK131</f>
        <v>2.0530227403054286E-2</v>
      </c>
      <c r="AL72" s="565">
        <f>+China!AL131</f>
        <v>2.0408808289322865E-2</v>
      </c>
      <c r="AM72" s="565">
        <f>+China!AM131</f>
        <v>2.030149891650037E-2</v>
      </c>
      <c r="AN72" s="565">
        <f>+China!AN131</f>
        <v>2.0205803516557867E-2</v>
      </c>
      <c r="AO72" s="565">
        <f>+China!AO131</f>
        <v>2.0119992824863396E-2</v>
      </c>
      <c r="AP72" s="565">
        <f>+China!AP131</f>
        <v>2.0042781436146406E-2</v>
      </c>
      <c r="AQ72" s="565">
        <f>+China!AQ131</f>
        <v>1.9973154362142063E-2</v>
      </c>
    </row>
    <row r="73" spans="1:105" s="564" customFormat="1" ht="10.5">
      <c r="A73" s="564" t="s">
        <v>1076</v>
      </c>
      <c r="B73" s="564">
        <f>+Global!B378</f>
        <v>33.079777970954169</v>
      </c>
      <c r="C73" s="564">
        <f>+Global!C378</f>
        <v>58.560711954039029</v>
      </c>
      <c r="D73" s="564">
        <f>+Global!D378</f>
        <v>96.637560601605458</v>
      </c>
      <c r="E73" s="564">
        <f>+Global!E378</f>
        <v>142.79923807741255</v>
      </c>
      <c r="F73" s="564">
        <f>+Global!F378</f>
        <v>188.9441029092697</v>
      </c>
      <c r="G73" s="564">
        <f>+Global!G378</f>
        <v>235.0417048389848</v>
      </c>
      <c r="L73" s="564">
        <f>+Global!L378</f>
        <v>422.09581409194101</v>
      </c>
    </row>
    <row r="74" spans="1:105" s="565" customFormat="1" ht="10.5">
      <c r="A74" s="565" t="s">
        <v>1091</v>
      </c>
      <c r="B74" s="565">
        <f t="shared" ref="B74:G74" si="11">+B11</f>
        <v>17.484670378936521</v>
      </c>
      <c r="C74" s="565">
        <f t="shared" si="11"/>
        <v>29.806289693282402</v>
      </c>
      <c r="D74" s="565">
        <f t="shared" si="11"/>
        <v>41.61745265433747</v>
      </c>
      <c r="E74" s="565">
        <f t="shared" si="11"/>
        <v>49.82324242348075</v>
      </c>
      <c r="F74" s="565">
        <f t="shared" si="11"/>
        <v>63.420106159089585</v>
      </c>
      <c r="G74" s="565">
        <f t="shared" si="11"/>
        <v>78.97951885144515</v>
      </c>
    </row>
    <row r="75" spans="1:105" s="562" customFormat="1" ht="10.5">
      <c r="A75" s="564" t="str">
        <f>+Global!A132</f>
        <v>Thermal expansion</v>
      </c>
      <c r="B75" s="564">
        <f>+Global!B132</f>
        <v>9.9841681529815943E-2</v>
      </c>
      <c r="C75" s="564">
        <f>+Global!C132</f>
        <v>0.10923518827643244</v>
      </c>
      <c r="D75" s="564">
        <f>+Global!D132</f>
        <v>0.12102687062557695</v>
      </c>
      <c r="E75" s="564">
        <f>+Global!E132</f>
        <v>0.13545212474809354</v>
      </c>
      <c r="F75" s="564">
        <f>+Global!F132</f>
        <v>0.15252814798723874</v>
      </c>
      <c r="G75" s="564">
        <f>+Global!G132</f>
        <v>0.17211727646660721</v>
      </c>
      <c r="H75" s="564">
        <f>+Global!H132</f>
        <v>0.1939758459883803</v>
      </c>
      <c r="I75" s="564">
        <f>+Global!I132</f>
        <v>0.2177967147901462</v>
      </c>
      <c r="J75" s="564">
        <f>+Global!J132</f>
        <v>0.24323814372516392</v>
      </c>
      <c r="K75" s="564">
        <f>+Global!K132</f>
        <v>0.26993850235404154</v>
      </c>
      <c r="L75" s="564">
        <f>+Global!L132</f>
        <v>0.29752161447740988</v>
      </c>
      <c r="M75" s="564">
        <f>+Global!M132</f>
        <v>0.32550829667589964</v>
      </c>
      <c r="N75" s="564">
        <f>+Global!N132</f>
        <v>0.3534538980912485</v>
      </c>
      <c r="O75" s="564">
        <f>+Global!O132</f>
        <v>0.38095615908514879</v>
      </c>
      <c r="P75" s="564">
        <f>+Global!P132</f>
        <v>0.40766413460192069</v>
      </c>
      <c r="Q75" s="564">
        <f>+Global!Q132</f>
        <v>0.43331381391144819</v>
      </c>
      <c r="R75" s="564">
        <f>+Global!R132</f>
        <v>0.45775607447435024</v>
      </c>
      <c r="S75" s="564">
        <f>+Global!S132</f>
        <v>0.48094229076614259</v>
      </c>
      <c r="T75" s="564">
        <f>+Global!T132</f>
        <v>0.50288941917895236</v>
      </c>
      <c r="U75" s="564">
        <f>+Global!U132</f>
        <v>0.52365240202237884</v>
      </c>
      <c r="V75" s="564">
        <f>+Global!V132</f>
        <v>0.54330612911011666</v>
      </c>
      <c r="W75" s="564">
        <f>+Global!W132</f>
        <v>0.56193386537995971</v>
      </c>
      <c r="X75" s="564">
        <f>+Global!X132</f>
        <v>0.57962003003160456</v>
      </c>
      <c r="Y75" s="564">
        <f>+Global!Y132</f>
        <v>0.59644588139721133</v>
      </c>
      <c r="Z75" s="564">
        <f>+Global!Z132</f>
        <v>0.61248712043765141</v>
      </c>
      <c r="AA75" s="564">
        <f>+Global!AA132</f>
        <v>0.627812740857837</v>
      </c>
      <c r="AB75" s="564">
        <f>+Global!AB132</f>
        <v>0.64248467048069102</v>
      </c>
      <c r="AC75" s="564">
        <f>+Global!AC132</f>
        <v>0.65655789745647675</v>
      </c>
      <c r="AD75" s="564">
        <f>+Global!AD132</f>
        <v>0.67008087714450926</v>
      </c>
      <c r="AE75" s="564">
        <f>+Global!AE132</f>
        <v>0.68309608553164647</v>
      </c>
      <c r="AF75" s="564">
        <f>+Global!AF132</f>
        <v>0.69564063280155419</v>
      </c>
      <c r="AG75" s="564">
        <f>+Global!AG132</f>
        <v>0.70774688302304334</v>
      </c>
      <c r="AH75" s="564">
        <f>+Global!AH132</f>
        <v>0.71944304765435019</v>
      </c>
      <c r="AI75" s="564">
        <f>+Global!AI132</f>
        <v>0.7307537349736305</v>
      </c>
      <c r="AJ75" s="564">
        <f>+Global!AJ132</f>
        <v>0.74170044694357173</v>
      </c>
      <c r="AK75" s="564">
        <f>+Global!AK132</f>
        <v>0.75230202099651122</v>
      </c>
      <c r="AL75" s="564">
        <f>+Global!AL132</f>
        <v>0.76257501789289039</v>
      </c>
      <c r="AM75" s="564">
        <f>+Global!AM132</f>
        <v>0.77253405892599625</v>
      </c>
      <c r="AN75" s="564">
        <f>+Global!AN132</f>
        <v>0.78219211684729584</v>
      </c>
      <c r="AO75" s="564">
        <f>+Global!AO132</f>
        <v>0.79156076533075359</v>
      </c>
      <c r="AP75" s="564">
        <f>+Global!AP132</f>
        <v>0.8006503918272081</v>
      </c>
      <c r="AQ75" s="564">
        <f>+Global!AQ132</f>
        <v>0.80947037844678127</v>
      </c>
      <c r="AR75" s="564">
        <f>+Global!AR132</f>
        <v>0.81802925515846248</v>
      </c>
      <c r="AS75" s="564">
        <f>+Global!AS132</f>
        <v>0.82633482918330059</v>
      </c>
      <c r="AT75" s="564">
        <f>+Global!AT132</f>
        <v>0.83439429402676835</v>
      </c>
      <c r="AU75" s="564">
        <f>+Global!AU132</f>
        <v>0.8422143211748494</v>
      </c>
      <c r="AV75" s="564">
        <f>+Global!AV132</f>
        <v>0.84980113708341076</v>
      </c>
      <c r="AW75" s="564">
        <f>+Global!AW132</f>
        <v>0.85716058772980541</v>
      </c>
      <c r="AX75" s="564">
        <f>+Global!AX132</f>
        <v>0.86429819267272168</v>
      </c>
      <c r="AY75" s="564">
        <f>+Global!AY132</f>
        <v>0.87121919028121286</v>
      </c>
      <c r="AZ75" s="564">
        <f>+Global!AZ132</f>
        <v>0.87792857554488668</v>
      </c>
      <c r="BA75" s="564">
        <f>+Global!BA132</f>
        <v>0.88465903748117647</v>
      </c>
      <c r="BB75" s="564">
        <f>+Global!BB132</f>
        <v>0.89153672558411445</v>
      </c>
      <c r="BC75" s="564">
        <f>+Global!BC132</f>
        <v>0.89839916775573248</v>
      </c>
      <c r="BD75" s="564">
        <f>+Global!BD132</f>
        <v>0.90514620260412304</v>
      </c>
      <c r="BE75" s="564">
        <f>+Global!BE132</f>
        <v>0.91171843035829259</v>
      </c>
      <c r="BF75" s="564">
        <f>+Global!BF132</f>
        <v>0.9180828498318655</v>
      </c>
      <c r="BG75" s="564">
        <f>+Global!BG132</f>
        <v>0.92422332534832807</v>
      </c>
      <c r="BH75" s="564">
        <f>+Global!BH132</f>
        <v>0.930134293621659</v>
      </c>
      <c r="BI75" s="564">
        <f>+Global!BI132</f>
        <v>0.9358166385965464</v>
      </c>
      <c r="BJ75" s="564">
        <f>+Global!BJ77</f>
        <v>0.94052383658042893</v>
      </c>
      <c r="BK75" s="564">
        <f>+Global!BK77</f>
        <v>0.94451465076174124</v>
      </c>
      <c r="BL75" s="564">
        <f>+Global!BL77</f>
        <v>0.94796744145112788</v>
      </c>
      <c r="BM75" s="564">
        <f>+Global!BM77</f>
        <v>0.9510057885385178</v>
      </c>
      <c r="BN75" s="564">
        <f>+Global!BN77</f>
        <v>0.95371588744047109</v>
      </c>
      <c r="BO75" s="564">
        <f>+Global!BO77</f>
        <v>0.95615836884278893</v>
      </c>
      <c r="BP75" s="564">
        <f>+Global!BP77</f>
        <v>0.95837633721976279</v>
      </c>
      <c r="BQ75" s="564">
        <f>+Global!BQ77</f>
        <v>0.96040084407037352</v>
      </c>
      <c r="BR75" s="564">
        <f>+Global!BR77</f>
        <v>0.96225461976881577</v>
      </c>
      <c r="BS75" s="564">
        <f>+Global!BS77</f>
        <v>0.96395462245767716</v>
      </c>
      <c r="BT75" s="564">
        <f>+Global!BT77</f>
        <v>0.96551378262307797</v>
      </c>
      <c r="BU75" s="564">
        <f>+Global!BU77</f>
        <v>0.96694220020504795</v>
      </c>
      <c r="BV75" s="564">
        <f>+Global!BV77</f>
        <v>0.96824796858075191</v>
      </c>
      <c r="BW75" s="564">
        <f>+Global!BW77</f>
        <v>0.96943774383343928</v>
      </c>
      <c r="BX75" s="564">
        <f>+Global!BX77</f>
        <v>0.97051713980338206</v>
      </c>
      <c r="BY75" s="564">
        <f>+Global!BY77</f>
        <v>0.97149100369837049</v>
      </c>
      <c r="BZ75" s="564">
        <f>+Global!BZ77</f>
        <v>0.97236360958689194</v>
      </c>
      <c r="CA75" s="564">
        <f>+Global!CA77</f>
        <v>0.97313879524341385</v>
      </c>
      <c r="CB75" s="564">
        <f>+Global!CB77</f>
        <v>0.97382005975848074</v>
      </c>
      <c r="CC75" s="564">
        <f>+Global!CC77</f>
        <v>0.97441063384488547</v>
      </c>
      <c r="CD75" s="564">
        <f>+Global!CD77</f>
        <v>0.97491353103728351</v>
      </c>
      <c r="CE75" s="564">
        <f>+Global!CE77</f>
        <v>0.97533158543537857</v>
      </c>
      <c r="CF75" s="564">
        <f>+Global!CF77</f>
        <v>0.97566747989998193</v>
      </c>
      <c r="CG75" s="564">
        <f>+Global!CG77</f>
        <v>0.97592376741896492</v>
      </c>
      <c r="CH75" s="564">
        <f>+Global!CH77</f>
        <v>0.97610288754141616</v>
      </c>
      <c r="CI75" s="564">
        <f>+Global!CI77</f>
        <v>0.97620717921438038</v>
      </c>
      <c r="CJ75" s="564">
        <f>+Global!CJ77</f>
        <v>0.97623889096668426</v>
      </c>
      <c r="CK75" s="564">
        <f>+Global!CK77</f>
        <v>0.97620018911363993</v>
      </c>
      <c r="CL75" s="564">
        <f>+Global!CL77</f>
        <v>0.97609316446749106</v>
      </c>
      <c r="CM75" s="564">
        <f>+Global!CM77</f>
        <v>0.97591983790583858</v>
      </c>
      <c r="CN75" s="564">
        <f>+Global!CN77</f>
        <v>0.97568216505655059</v>
      </c>
      <c r="CO75" s="564">
        <f>+Global!CO77</f>
        <v>0.97538204029091347</v>
      </c>
      <c r="CP75" s="564">
        <f>+Global!CP77</f>
        <v>0.97502130016884714</v>
      </c>
      <c r="CQ75" s="564">
        <f>+Global!CQ77</f>
        <v>0.97460172644526666</v>
      </c>
      <c r="CR75" s="564">
        <f>+Global!CR77</f>
        <v>0.97412504872124028</v>
      </c>
      <c r="CS75" s="564">
        <f>+Global!CS77</f>
        <v>0.97359294680478625</v>
      </c>
      <c r="CT75" s="564">
        <f>+Global!CT77</f>
        <v>0.97300705283208611</v>
      </c>
      <c r="CU75" s="564">
        <f>+Global!CU77</f>
        <v>0.97236895318926475</v>
      </c>
      <c r="CV75" s="564">
        <f>+Global!CV77</f>
        <v>0.97168019026676633</v>
      </c>
      <c r="CW75" s="564">
        <f>+Global!CW77</f>
        <v>0.97094226407208684</v>
      </c>
      <c r="CX75" s="564">
        <f>+Global!CX77</f>
        <v>0.97015663372173666</v>
      </c>
      <c r="CY75" s="564">
        <f>+Global!CY77</f>
        <v>0.96932471882946225</v>
      </c>
      <c r="CZ75" s="564"/>
      <c r="DA75" s="564"/>
    </row>
    <row r="76" spans="1:105" s="562" customFormat="1" ht="10.5">
      <c r="A76" s="564" t="str">
        <f>+Global!A134</f>
        <v>TE, G&amp;SIC, GIS</v>
      </c>
      <c r="B76" s="564">
        <f>+Global!B134</f>
        <v>0.12048168152981595</v>
      </c>
      <c r="C76" s="564">
        <f>+Global!C134</f>
        <v>0.14327373596874016</v>
      </c>
      <c r="D76" s="564">
        <f>+Global!D134</f>
        <v>0.18323793606829247</v>
      </c>
      <c r="E76" s="564">
        <f>+Global!E134</f>
        <v>0.22983730274985609</v>
      </c>
      <c r="F76" s="564">
        <f>+Global!F134</f>
        <v>0.28301452799209248</v>
      </c>
      <c r="G76" s="564">
        <f>+Global!G134</f>
        <v>0.34226889987876297</v>
      </c>
      <c r="H76" s="564">
        <f>+Global!H134</f>
        <v>0.40683390446464984</v>
      </c>
      <c r="I76" s="564">
        <f>+Global!I134</f>
        <v>0.47580500395419256</v>
      </c>
      <c r="J76" s="564">
        <f>+Global!J134</f>
        <v>0.54822811914254665</v>
      </c>
      <c r="K76" s="564">
        <f>+Global!K134</f>
        <v>0.62314722617521012</v>
      </c>
      <c r="L76" s="564">
        <f>+Global!L134</f>
        <v>0.69962394713218079</v>
      </c>
      <c r="M76" s="564">
        <f>+Global!M134</f>
        <v>0.77654315171900978</v>
      </c>
      <c r="N76" s="564">
        <f>+Global!N134</f>
        <v>0.85292668246344339</v>
      </c>
      <c r="O76" s="564">
        <f>+Global!O134</f>
        <v>0.92793848718462157</v>
      </c>
      <c r="P76" s="564">
        <f>+Global!P134</f>
        <v>1.0008899945731669</v>
      </c>
      <c r="Q76" s="564">
        <f>+Global!Q134</f>
        <v>1.0713011380225228</v>
      </c>
      <c r="R76" s="564">
        <f>+Global!R134</f>
        <v>1.1389428560151074</v>
      </c>
      <c r="S76" s="564">
        <f>+Global!S134</f>
        <v>1.203792795144162</v>
      </c>
      <c r="T76" s="564">
        <f>+Global!T134</f>
        <v>1.2659546496993928</v>
      </c>
      <c r="U76" s="564">
        <f>+Global!U134</f>
        <v>1.3255982814041123</v>
      </c>
      <c r="V76" s="564">
        <f>+Global!V134</f>
        <v>1.382922623000965</v>
      </c>
      <c r="W76" s="564">
        <f>+Global!W134</f>
        <v>1.4381332517626646</v>
      </c>
      <c r="X76" s="564">
        <f>+Global!X134</f>
        <v>1.4914293539638086</v>
      </c>
      <c r="Y76" s="564">
        <f>+Global!Y134</f>
        <v>1.5429966507165074</v>
      </c>
      <c r="Z76" s="564">
        <f>+Global!Z134</f>
        <v>1.5930040584102829</v>
      </c>
      <c r="AA76" s="564">
        <f>+Global!AA134</f>
        <v>1.6416026400185875</v>
      </c>
      <c r="AB76" s="564">
        <f>+Global!AB134</f>
        <v>1.688925914502404</v>
      </c>
      <c r="AC76" s="564">
        <f>+Global!AC134</f>
        <v>1.7350909257935725</v>
      </c>
      <c r="AD76" s="564">
        <f>+Global!AD134</f>
        <v>1.7801996917988827</v>
      </c>
      <c r="AE76" s="564">
        <f>+Global!AE134</f>
        <v>1.8243407972330832</v>
      </c>
      <c r="AF76" s="564">
        <f>+Global!AF134</f>
        <v>1.8675909876757992</v>
      </c>
      <c r="AG76" s="564">
        <f>+Global!AG134</f>
        <v>1.9100166829458156</v>
      </c>
      <c r="AH76" s="564">
        <f>+Global!AH134</f>
        <v>1.9516753668233424</v>
      </c>
      <c r="AI76" s="564">
        <f>+Global!AI134</f>
        <v>1.9926168346984148</v>
      </c>
      <c r="AJ76" s="564">
        <f>+Global!AJ134</f>
        <v>2.0328842957867708</v>
      </c>
      <c r="AK76" s="564">
        <f>+Global!AK134</f>
        <v>2.0725153354065835</v>
      </c>
      <c r="AL76" s="564">
        <f>+Global!AL134</f>
        <v>2.1115427476365367</v>
      </c>
      <c r="AM76" s="564">
        <f>+Global!AM134</f>
        <v>2.1499952509362901</v>
      </c>
      <c r="AN76" s="564">
        <f>+Global!AN134</f>
        <v>2.1878980999737569</v>
      </c>
      <c r="AO76" s="564">
        <f>+Global!AO134</f>
        <v>2.2252736066099388</v>
      </c>
      <c r="AP76" s="564">
        <f>+Global!AP134</f>
        <v>2.2621415821597703</v>
      </c>
      <c r="AQ76" s="564">
        <f>+Global!AQ134</f>
        <v>2.2985197119458838</v>
      </c>
      <c r="AR76" s="564">
        <f>+Global!AR134</f>
        <v>2.3344238719612274</v>
      </c>
      <c r="AS76" s="564">
        <f>+Global!AS134</f>
        <v>2.3698683962592977</v>
      </c>
      <c r="AT76" s="564">
        <f>+Global!AT134</f>
        <v>2.4048663025571688</v>
      </c>
      <c r="AU76" s="564">
        <f>+Global!AU134</f>
        <v>2.4394294824978426</v>
      </c>
      <c r="AV76" s="564">
        <f>+Global!AV134</f>
        <v>2.4735688620879892</v>
      </c>
      <c r="AW76" s="564">
        <f>+Global!AW134</f>
        <v>2.507294537007092</v>
      </c>
      <c r="AX76" s="564">
        <f>+Global!AX134</f>
        <v>2.5406158867699205</v>
      </c>
      <c r="AY76" s="564">
        <f>+Global!AY134</f>
        <v>2.5735416711081394</v>
      </c>
      <c r="AZ76" s="564">
        <f>+Global!AZ134</f>
        <v>2.606080111409053</v>
      </c>
      <c r="BA76" s="564">
        <f>+Global!BA134</f>
        <v>2.6386389285723437</v>
      </c>
      <c r="BB76" s="564">
        <f>+Global!BB134</f>
        <v>2.6714395389140755</v>
      </c>
      <c r="BC76" s="564">
        <f>+Global!BC134</f>
        <v>2.7041993410084277</v>
      </c>
      <c r="BD76" s="564">
        <f>+Global!BD134</f>
        <v>2.7367439879558035</v>
      </c>
      <c r="BE76" s="564">
        <f>+Global!BE134</f>
        <v>2.7689697623530574</v>
      </c>
      <c r="BF76" s="564">
        <f>+Global!BF134</f>
        <v>2.8008185637008949</v>
      </c>
      <c r="BG76" s="564">
        <f>+Global!BG134</f>
        <v>2.8322613546654516</v>
      </c>
      <c r="BH76" s="564">
        <f>+Global!BH134</f>
        <v>2.8632872665255253</v>
      </c>
      <c r="BI76" s="564">
        <f>+Global!BI134</f>
        <v>2.8938964802561467</v>
      </c>
      <c r="BJ76" s="564">
        <f>+Global!BJ79</f>
        <v>2.9228039613469718</v>
      </c>
      <c r="BK76" s="564">
        <f>+Global!BK79</f>
        <v>2.950447419190493</v>
      </c>
      <c r="BL76" s="564">
        <f>+Global!BL79</f>
        <v>2.9771275783726825</v>
      </c>
      <c r="BM76" s="564">
        <f>+Global!BM79</f>
        <v>3.0030521106991768</v>
      </c>
      <c r="BN76" s="564">
        <f>+Global!BN79</f>
        <v>3.028365357382671</v>
      </c>
      <c r="BO76" s="564">
        <f>+Global!BO79</f>
        <v>3.0531684623669175</v>
      </c>
      <c r="BP76" s="564">
        <f>+Global!BP79</f>
        <v>3.0775330276003618</v>
      </c>
      <c r="BQ76" s="564">
        <f>+Global!BQ79</f>
        <v>3.1015103874757473</v>
      </c>
      <c r="BR76" s="564">
        <f>+Global!BR79</f>
        <v>3.1251379178634267</v>
      </c>
      <c r="BS76" s="564">
        <f>+Global!BS79</f>
        <v>3.1484433358696031</v>
      </c>
      <c r="BT76" s="564">
        <f>+Global!BT79</f>
        <v>3.1714476366982445</v>
      </c>
      <c r="BU76" s="564">
        <f>+Global!BU79</f>
        <v>3.1941671049201972</v>
      </c>
      <c r="BV76" s="564">
        <f>+Global!BV79</f>
        <v>3.2166146962347799</v>
      </c>
      <c r="BW76" s="564">
        <f>+Global!BW79</f>
        <v>3.2388009903655992</v>
      </c>
      <c r="BX76" s="564">
        <f>+Global!BX79</f>
        <v>3.2607348511875416</v>
      </c>
      <c r="BY76" s="564">
        <f>+Global!BY79</f>
        <v>3.2824238865057569</v>
      </c>
      <c r="BZ76" s="564">
        <f>+Global!BZ79</f>
        <v>3.3038747703325551</v>
      </c>
      <c r="CA76" s="564">
        <f>+Global!CA79</f>
        <v>3.3250934704662298</v>
      </c>
      <c r="CB76" s="564">
        <f>+Global!CB79</f>
        <v>3.3460854105817823</v>
      </c>
      <c r="CC76" s="564">
        <f>+Global!CC79</f>
        <v>3.3668555868129859</v>
      </c>
      <c r="CD76" s="564">
        <f>+Global!CD79</f>
        <v>3.3874086525295186</v>
      </c>
      <c r="CE76" s="564">
        <f>+Global!CE79</f>
        <v>3.4077489807395183</v>
      </c>
      <c r="CF76" s="564">
        <f>+Global!CF79</f>
        <v>3.427880710632583</v>
      </c>
      <c r="CG76" s="564">
        <f>+Global!CG79</f>
        <v>3.4478077827849662</v>
      </c>
      <c r="CH76" s="564">
        <f>+Global!CH79</f>
        <v>3.4675339661822022</v>
      </c>
      <c r="CI76" s="564">
        <f>+Global!CI79</f>
        <v>3.4870628792746095</v>
      </c>
      <c r="CJ76" s="564">
        <f>+Global!CJ79</f>
        <v>3.5063980066323248</v>
      </c>
      <c r="CK76" s="564">
        <f>+Global!CK79</f>
        <v>3.5255427123166561</v>
      </c>
      <c r="CL76" s="564">
        <f>+Global!CL79</f>
        <v>3.5445002507709846</v>
      </c>
      <c r="CM76" s="564">
        <f>+Global!CM79</f>
        <v>3.563273775814543</v>
      </c>
      <c r="CN76" s="564">
        <f>+Global!CN79</f>
        <v>3.5818663481671802</v>
      </c>
      <c r="CO76" s="564">
        <f>+Global!CO79</f>
        <v>3.6002809418227448</v>
      </c>
      <c r="CP76" s="564">
        <f>+Global!CP79</f>
        <v>3.6185204495094632</v>
      </c>
      <c r="CQ76" s="564">
        <f>+Global!CQ79</f>
        <v>3.6365876874182428</v>
      </c>
      <c r="CR76" s="564">
        <f>+Global!CR79</f>
        <v>3.6544853993378275</v>
      </c>
      <c r="CS76" s="564">
        <f>+Global!CS79</f>
        <v>3.6722162603046229</v>
      </c>
      <c r="CT76" s="564">
        <f>+Global!CT79</f>
        <v>3.6897828798517889</v>
      </c>
      <c r="CU76" s="564">
        <f>+Global!CU79</f>
        <v>3.7071878049246183</v>
      </c>
      <c r="CV76" s="564">
        <f>+Global!CV79</f>
        <v>3.7244335225157696</v>
      </c>
      <c r="CW76" s="564">
        <f>+Global!CW79</f>
        <v>3.7415224620635716</v>
      </c>
      <c r="CX76" s="564">
        <f>+Global!CX79</f>
        <v>3.7584569976484898</v>
      </c>
      <c r="CY76" s="564">
        <f>+Global!CY79</f>
        <v>3.7752394500164814</v>
      </c>
      <c r="CZ76" s="564"/>
      <c r="DA76" s="564"/>
    </row>
    <row r="77" spans="1:105" s="562" customFormat="1" ht="10.5">
      <c r="A77" s="564" t="str">
        <f>+Global!A135</f>
        <v>TE, G&amp;SIC, GIS. AIS</v>
      </c>
      <c r="B77" s="564">
        <f>+Global!B135</f>
        <v>0.1217066158943941</v>
      </c>
      <c r="C77" s="564">
        <f>+Global!C135</f>
        <v>0.14455281068668524</v>
      </c>
      <c r="D77" s="564">
        <f>+Global!D135</f>
        <v>0.18286957408675886</v>
      </c>
      <c r="E77" s="564">
        <f>+Global!E135</f>
        <v>0.22592986295606587</v>
      </c>
      <c r="F77" s="564">
        <f>+Global!F135</f>
        <v>0.27362410718874419</v>
      </c>
      <c r="G77" s="564">
        <f>+Global!G135</f>
        <v>0.32549947387404732</v>
      </c>
      <c r="H77" s="564">
        <f>+Global!H135</f>
        <v>0.38090820600784281</v>
      </c>
      <c r="I77" s="564">
        <f>+Global!I135</f>
        <v>0.43910948431957975</v>
      </c>
      <c r="J77" s="564">
        <f>+Global!J135</f>
        <v>0.49934017518604645</v>
      </c>
      <c r="K77" s="564">
        <f>+Global!K135</f>
        <v>0.56085343228063178</v>
      </c>
      <c r="L77" s="564">
        <f>+Global!L135</f>
        <v>0.62293513171390713</v>
      </c>
      <c r="M77" s="564">
        <f>+Global!M135</f>
        <v>0.679163729902305</v>
      </c>
      <c r="N77" s="564">
        <f>+Global!N135</f>
        <v>0.73444640184225207</v>
      </c>
      <c r="O77" s="564">
        <f>+Global!O135</f>
        <v>0.78820855539663615</v>
      </c>
      <c r="P77" s="564">
        <f>+Global!P135</f>
        <v>0.83999608724998942</v>
      </c>
      <c r="Q77" s="564">
        <f>+Global!Q135</f>
        <v>0.88951251041455093</v>
      </c>
      <c r="R77" s="564">
        <f>+Global!R135</f>
        <v>0.93664197267921612</v>
      </c>
      <c r="S77" s="564">
        <f>+Global!S135</f>
        <v>0.98141249716872747</v>
      </c>
      <c r="T77" s="564">
        <f>+Global!T135</f>
        <v>1.0239363915060893</v>
      </c>
      <c r="U77" s="564">
        <f>+Global!U135</f>
        <v>1.0643672365842347</v>
      </c>
      <c r="V77" s="564">
        <f>+Global!V135</f>
        <v>1.102873892989489</v>
      </c>
      <c r="W77" s="564">
        <f>+Global!W135</f>
        <v>1.1396252664671094</v>
      </c>
      <c r="X77" s="564">
        <f>+Global!X135</f>
        <v>1.1747818235446466</v>
      </c>
      <c r="Y77" s="564">
        <f>+Global!Y135</f>
        <v>1.208491297210132</v>
      </c>
      <c r="Z77" s="564">
        <f>+Global!Z135</f>
        <v>1.2408869505498734</v>
      </c>
      <c r="AA77" s="564">
        <f>+Global!AA135</f>
        <v>1.272087360375723</v>
      </c>
      <c r="AB77" s="564">
        <f>+Global!AB135</f>
        <v>1.3021970638602913</v>
      </c>
      <c r="AC77" s="564">
        <f>+Global!AC135</f>
        <v>1.3313076559907167</v>
      </c>
      <c r="AD77" s="564">
        <f>+Global!AD135</f>
        <v>1.3594990830894922</v>
      </c>
      <c r="AE77" s="564">
        <f>+Global!AE135</f>
        <v>1.3868409788004334</v>
      </c>
      <c r="AF77" s="564">
        <f>+Global!AF135</f>
        <v>1.4133939536585587</v>
      </c>
      <c r="AG77" s="564">
        <f>+Global!AG135</f>
        <v>1.4392107904316533</v>
      </c>
      <c r="AH77" s="564">
        <f>+Global!AH135</f>
        <v>1.4643375231134406</v>
      </c>
      <c r="AI77" s="564">
        <f>+Global!AI135</f>
        <v>1.4888143931546809</v>
      </c>
      <c r="AJ77" s="564">
        <f>+Global!AJ135</f>
        <v>1.5126766857676952</v>
      </c>
      <c r="AK77" s="564">
        <f>+Global!AK135</f>
        <v>1.5359554542480658</v>
      </c>
      <c r="AL77" s="564">
        <f>+Global!AL135</f>
        <v>1.5586781427463416</v>
      </c>
      <c r="AM77" s="564">
        <f>+Global!AM135</f>
        <v>1.5808691187905017</v>
      </c>
      <c r="AN77" s="564">
        <f>+Global!AN135</f>
        <v>1.6025501267580942</v>
      </c>
      <c r="AO77" s="564">
        <f>+Global!AO135</f>
        <v>1.6237406728470822</v>
      </c>
      <c r="AP77" s="564">
        <f>+Global!AP135</f>
        <v>1.6444583511657198</v>
      </c>
      <c r="AQ77" s="564">
        <f>+Global!AQ135</f>
        <v>1.664719119522678</v>
      </c>
      <c r="AR77" s="564">
        <f>+Global!AR135</f>
        <v>1.6845375324514511</v>
      </c>
      <c r="AS77" s="564">
        <f>+Global!AS135</f>
        <v>1.7039269380065234</v>
      </c>
      <c r="AT77" s="564">
        <f>+Global!AT135</f>
        <v>1.7228996439540696</v>
      </c>
      <c r="AU77" s="564">
        <f>+Global!AU135</f>
        <v>1.7414670581604801</v>
      </c>
      <c r="AV77" s="564">
        <f>+Global!AV135</f>
        <v>1.7596398072604487</v>
      </c>
      <c r="AW77" s="564">
        <f>+Global!AW135</f>
        <v>1.7774278370590668</v>
      </c>
      <c r="AX77" s="564">
        <f>+Global!AX135</f>
        <v>1.7948404975822436</v>
      </c>
      <c r="AY77" s="564">
        <f>+Global!AY135</f>
        <v>1.8118866152281172</v>
      </c>
      <c r="AZ77" s="564">
        <f>+Global!AZ135</f>
        <v>1.8285745540798117</v>
      </c>
      <c r="BA77" s="564">
        <f>+Global!BA135</f>
        <v>1.8451644665735949</v>
      </c>
      <c r="BB77" s="564">
        <f>+Global!BB135</f>
        <v>1.8617956466816974</v>
      </c>
      <c r="BC77" s="564">
        <f>+Global!BC135</f>
        <v>1.8782885390144657</v>
      </c>
      <c r="BD77" s="564">
        <f>+Global!BD135</f>
        <v>1.8945339777229551</v>
      </c>
      <c r="BE77" s="564">
        <f>+Global!BE135</f>
        <v>1.9104685608463861</v>
      </c>
      <c r="BF77" s="564">
        <f>+Global!BF135</f>
        <v>1.9260583141709064</v>
      </c>
      <c r="BG77" s="564">
        <f>+Global!BG135</f>
        <v>1.9412879064877542</v>
      </c>
      <c r="BH77" s="564">
        <f>+Global!BH135</f>
        <v>1.9561535721184429</v>
      </c>
      <c r="BI77" s="564">
        <f>+Global!BI135</f>
        <v>1.9706585016450766</v>
      </c>
      <c r="BJ77" s="564">
        <f>+Global!BJ80</f>
        <v>1.9840052635845331</v>
      </c>
      <c r="BK77" s="564">
        <f>+Global!BK80</f>
        <v>1.9964790120121938</v>
      </c>
      <c r="BL77" s="564">
        <f>+Global!BL80</f>
        <v>2.0082760086982692</v>
      </c>
      <c r="BM77" s="564">
        <f>+Global!BM80</f>
        <v>2.0195321970766327</v>
      </c>
      <c r="BN77" s="564">
        <f>+Global!BN80</f>
        <v>2.0303425003312752</v>
      </c>
      <c r="BO77" s="564">
        <f>+Global!BO80</f>
        <v>2.0407738745808435</v>
      </c>
      <c r="BP77" s="564">
        <f>+Global!BP80</f>
        <v>2.0508741511847539</v>
      </c>
      <c r="BQ77" s="564">
        <f>+Global!BQ80</f>
        <v>2.0606780360179835</v>
      </c>
      <c r="BR77" s="564">
        <f>+Global!BR80</f>
        <v>2.0702111869859019</v>
      </c>
      <c r="BS77" s="564">
        <f>+Global!BS80</f>
        <v>2.0794929910183741</v>
      </c>
      <c r="BT77" s="564">
        <f>+Global!BT80</f>
        <v>2.0885384598848376</v>
      </c>
      <c r="BU77" s="564">
        <f>+Global!BU80</f>
        <v>2.0973595281501756</v>
      </c>
      <c r="BV77" s="564">
        <f>+Global!BV80</f>
        <v>2.1059659448651864</v>
      </c>
      <c r="BW77" s="564">
        <f>+Global!BW80</f>
        <v>2.1143658886810939</v>
      </c>
      <c r="BX77" s="564">
        <f>+Global!BX80</f>
        <v>2.1225663942687976</v>
      </c>
      <c r="BY77" s="564">
        <f>+Global!BY80</f>
        <v>2.130573649666422</v>
      </c>
      <c r="BZ77" s="564">
        <f>+Global!BZ80</f>
        <v>2.1383932050658987</v>
      </c>
      <c r="CA77" s="564">
        <f>+Global!CA80</f>
        <v>2.1460301206105248</v>
      </c>
      <c r="CB77" s="564">
        <f>+Global!CB80</f>
        <v>2.1534890720076598</v>
      </c>
      <c r="CC77" s="564">
        <f>+Global!CC80</f>
        <v>2.1607744268124427</v>
      </c>
      <c r="CD77" s="564">
        <f>+Global!CD80</f>
        <v>2.1678903001974437</v>
      </c>
      <c r="CE77" s="564">
        <f>+Global!CE80</f>
        <v>2.1748405962734148</v>
      </c>
      <c r="CF77" s="564">
        <f>+Global!CF80</f>
        <v>2.1816290391515007</v>
      </c>
      <c r="CG77" s="564">
        <f>+Global!CG80</f>
        <v>2.1882591966560181</v>
      </c>
      <c r="CH77" s="564">
        <f>+Global!CH80</f>
        <v>2.1947344987188258</v>
      </c>
      <c r="CI77" s="564">
        <f>+Global!CI80</f>
        <v>2.2010582518825403</v>
      </c>
      <c r="CJ77" s="564">
        <f>+Global!CJ80</f>
        <v>2.2072336509229928</v>
      </c>
      <c r="CK77" s="564">
        <f>+Global!CK80</f>
        <v>2.2132637883122666</v>
      </c>
      <c r="CL77" s="564">
        <f>+Global!CL80</f>
        <v>2.2191516620420533</v>
      </c>
      <c r="CM77" s="564">
        <f>+Global!CM80</f>
        <v>2.224900182185598</v>
      </c>
      <c r="CN77" s="564">
        <f>+Global!CN80</f>
        <v>2.2305121764765681</v>
      </c>
      <c r="CO77" s="564">
        <f>+Global!CO80</f>
        <v>2.235990395111922</v>
      </c>
      <c r="CP77" s="564">
        <f>+Global!CP80</f>
        <v>2.2413375149347203</v>
      </c>
      <c r="CQ77" s="564">
        <f>+Global!CQ80</f>
        <v>2.2465561431156198</v>
      </c>
      <c r="CR77" s="564">
        <f>+Global!CR80</f>
        <v>2.2516488204245966</v>
      </c>
      <c r="CS77" s="564">
        <f>+Global!CS80</f>
        <v>2.256618024164224</v>
      </c>
      <c r="CT77" s="564">
        <f>+Global!CT80</f>
        <v>2.2614661708207002</v>
      </c>
      <c r="CU77" s="564">
        <f>+Global!CU80</f>
        <v>2.2661956184773624</v>
      </c>
      <c r="CV77" s="564">
        <f>+Global!CV80</f>
        <v>2.2708086690265925</v>
      </c>
      <c r="CW77" s="564">
        <f>+Global!CW80</f>
        <v>2.2753075702092538</v>
      </c>
      <c r="CX77" s="564">
        <f>+Global!CX80</f>
        <v>2.2796945175054133</v>
      </c>
      <c r="CY77" s="564">
        <f>+Global!CY80</f>
        <v>2.2839716558959271</v>
      </c>
      <c r="CZ77" s="564"/>
      <c r="DA77" s="564"/>
    </row>
    <row r="78" spans="1:105" s="562" customFormat="1" ht="10.5">
      <c r="A78" s="564" t="str">
        <f>+Global!A408</f>
        <v>pop wtd MU</v>
      </c>
      <c r="B78" s="564">
        <f>+Global!B408</f>
        <v>288.77287695585176</v>
      </c>
      <c r="C78" s="564">
        <f>+Global!C408</f>
        <v>147.77463977303751</v>
      </c>
      <c r="D78" s="564">
        <f>+Global!D408</f>
        <v>85.681414469324082</v>
      </c>
      <c r="E78" s="564">
        <f>+Global!E408</f>
        <v>53.492204401470495</v>
      </c>
      <c r="F78" s="564">
        <f>+Global!F408</f>
        <v>34.879089285173919</v>
      </c>
      <c r="G78" s="564">
        <f>+Global!G408</f>
        <v>23.720044345769274</v>
      </c>
      <c r="H78" s="564">
        <f>+Global!H408</f>
        <v>16.805232654908824</v>
      </c>
      <c r="I78" s="564">
        <f>+Global!I408</f>
        <v>12.311732533744085</v>
      </c>
      <c r="J78" s="564">
        <f>+Global!J408</f>
        <v>9.2841115362479805</v>
      </c>
      <c r="K78" s="564">
        <f>+Global!K408</f>
        <v>7.1280681034667905</v>
      </c>
      <c r="L78" s="564">
        <f>+Global!L408</f>
        <v>5.5686540183466491</v>
      </c>
      <c r="M78" s="564">
        <f>+Global!M408</f>
        <v>4.4141312046351384</v>
      </c>
      <c r="N78" s="564">
        <f>+Global!N408</f>
        <v>3.5680308849013844</v>
      </c>
      <c r="O78" s="564">
        <f>+Global!O408</f>
        <v>2.9323547990017165</v>
      </c>
      <c r="P78" s="564">
        <f>+Global!P408</f>
        <v>2.4446390055621787</v>
      </c>
      <c r="Q78" s="564">
        <f>+Global!Q408</f>
        <v>2.0615086027146541</v>
      </c>
      <c r="R78" s="564">
        <f>+Global!R408</f>
        <v>1.7579967428375638</v>
      </c>
      <c r="S78" s="564">
        <f>+Global!S408</f>
        <v>1.5151195638551531</v>
      </c>
      <c r="T78" s="564">
        <f>+Global!T408</f>
        <v>1.318553972293899</v>
      </c>
      <c r="U78" s="564">
        <f>+Global!U408</f>
        <v>1.1576988101050905</v>
      </c>
      <c r="V78" s="564">
        <f>+Global!V408</f>
        <v>1.0287900840206021</v>
      </c>
      <c r="W78" s="564">
        <f>+Global!W408</f>
        <v>0.92320957062140108</v>
      </c>
      <c r="X78" s="564">
        <f>+Global!X408</f>
        <v>0.83430884801101868</v>
      </c>
      <c r="Y78" s="564">
        <f>+Global!Y408</f>
        <v>0.75697810760339823</v>
      </c>
      <c r="Z78" s="564">
        <f>+Global!Z408</f>
        <v>0.6897475107301243</v>
      </c>
      <c r="AA78" s="564">
        <f>+Global!AA408</f>
        <v>0.62985484372421474</v>
      </c>
      <c r="AB78" s="564">
        <f>+Global!AB408</f>
        <v>0.57789041407089714</v>
      </c>
      <c r="AC78" s="564">
        <f>+Global!AC408</f>
        <v>0.53246135785510329</v>
      </c>
      <c r="AD78" s="564">
        <f>+Global!AD408</f>
        <v>0.49242749095168031</v>
      </c>
      <c r="AE78" s="564">
        <f>+Global!AE408</f>
        <v>0.45688606498823003</v>
      </c>
      <c r="AF78" s="564">
        <f>+Global!AF408</f>
        <v>0.4246284217374981</v>
      </c>
      <c r="AG78" s="564"/>
      <c r="AH78" s="564"/>
      <c r="AI78" s="564"/>
      <c r="AJ78" s="564"/>
      <c r="AK78" s="564"/>
      <c r="AL78" s="564"/>
      <c r="AM78" s="564"/>
      <c r="AN78" s="564"/>
      <c r="AO78" s="564"/>
      <c r="AP78" s="564"/>
      <c r="AQ78" s="564"/>
      <c r="AR78" s="564"/>
      <c r="AS78" s="564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</row>
    <row r="79" spans="1:105" s="562" customFormat="1" ht="10.5">
      <c r="A79" s="564" t="str">
        <f>+Global!A409</f>
        <v>st dev MU/mean</v>
      </c>
      <c r="B79" s="564">
        <f>+Global!B409</f>
        <v>1.3584127346369388</v>
      </c>
      <c r="C79" s="564">
        <f>+Global!C409</f>
        <v>1.3663887709469127</v>
      </c>
      <c r="D79" s="564">
        <f>+Global!D409</f>
        <v>1.2944492023192959</v>
      </c>
      <c r="E79" s="564">
        <f>+Global!E409</f>
        <v>1.2238378298393346</v>
      </c>
      <c r="F79" s="564">
        <f>+Global!F409</f>
        <v>1.1459055677265448</v>
      </c>
      <c r="G79" s="564">
        <f>+Global!G409</f>
        <v>1.0760336044533514</v>
      </c>
      <c r="H79" s="564">
        <f>+Global!H409</f>
        <v>1.0191313694232746</v>
      </c>
      <c r="I79" s="564">
        <f>+Global!I409</f>
        <v>0.96590364916615301</v>
      </c>
      <c r="J79" s="564">
        <f>+Global!J409</f>
        <v>0.91654611529975183</v>
      </c>
      <c r="K79" s="564">
        <f>+Global!K409</f>
        <v>0.86053903830511014</v>
      </c>
      <c r="L79" s="564">
        <f>+Global!L409</f>
        <v>0.81031524230459917</v>
      </c>
      <c r="M79" s="564">
        <f>+Global!M409</f>
        <v>0.76412156359737993</v>
      </c>
      <c r="N79" s="564">
        <f>+Global!N409</f>
        <v>0.73521529677974085</v>
      </c>
      <c r="O79" s="564">
        <f>+Global!O409</f>
        <v>0.70652111591367794</v>
      </c>
      <c r="P79" s="564">
        <f>+Global!P409</f>
        <v>0.67928734584078521</v>
      </c>
      <c r="Q79" s="564">
        <f>+Global!Q409</f>
        <v>0.65318360974427181</v>
      </c>
      <c r="R79" s="564">
        <f>+Global!R409</f>
        <v>0.62937374760021259</v>
      </c>
      <c r="S79" s="564">
        <f>+Global!S409</f>
        <v>0.60781638719080111</v>
      </c>
      <c r="T79" s="564">
        <f>+Global!T409</f>
        <v>0.58836382262230769</v>
      </c>
      <c r="U79" s="564">
        <f>+Global!U409</f>
        <v>0.57088282372428556</v>
      </c>
      <c r="V79" s="564">
        <f>+Global!V409</f>
        <v>0.55658215378774845</v>
      </c>
      <c r="W79" s="564">
        <f>+Global!W409</f>
        <v>0.54467356099011577</v>
      </c>
      <c r="X79" s="564">
        <f>+Global!X409</f>
        <v>0.53502065693884193</v>
      </c>
      <c r="Y79" s="564">
        <f>+Global!Y409</f>
        <v>0.52542780822992452</v>
      </c>
      <c r="Z79" s="564">
        <f>+Global!Z409</f>
        <v>0.51637716914272258</v>
      </c>
      <c r="AA79" s="564">
        <f>+Global!AA409</f>
        <v>0.50829064858486572</v>
      </c>
      <c r="AB79" s="564">
        <f>+Global!AB409</f>
        <v>0.50092545187492621</v>
      </c>
      <c r="AC79" s="564">
        <f>+Global!AC409</f>
        <v>0.49428975091809996</v>
      </c>
      <c r="AD79" s="564">
        <f>+Global!AD409</f>
        <v>0.48835779807471891</v>
      </c>
      <c r="AE79" s="564">
        <f>+Global!AE409</f>
        <v>0.48308613919705445</v>
      </c>
      <c r="AF79" s="564">
        <f>+Global!AF409</f>
        <v>0.47848656445766569</v>
      </c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64"/>
      <c r="AR79" s="564"/>
      <c r="AS79" s="564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</row>
    <row r="80" spans="1:105" s="562" customFormat="1" ht="10.5">
      <c r="A80" s="564" t="str">
        <f>+Global!A410</f>
        <v>max/min MUC</v>
      </c>
      <c r="B80" s="564">
        <f>+Global!B410</f>
        <v>154.40195137326566</v>
      </c>
      <c r="C80" s="564">
        <f>+Global!C410</f>
        <v>100.88815868487147</v>
      </c>
      <c r="D80" s="564">
        <f>+Global!D410</f>
        <v>72.34498538416851</v>
      </c>
      <c r="E80" s="564">
        <f>+Global!E410</f>
        <v>53.684753005514814</v>
      </c>
      <c r="F80" s="564">
        <f>+Global!F410</f>
        <v>40.365977479705492</v>
      </c>
      <c r="G80" s="564">
        <f>+Global!G410</f>
        <v>31.550151136155158</v>
      </c>
      <c r="H80" s="564">
        <f>+Global!H410</f>
        <v>25.676256856175989</v>
      </c>
      <c r="I80" s="564">
        <f>+Global!I410</f>
        <v>21.338004211728773</v>
      </c>
      <c r="J80" s="564">
        <f>+Global!J410</f>
        <v>18.068918404985514</v>
      </c>
      <c r="K80" s="564">
        <f>+Global!K410</f>
        <v>15.32917446605388</v>
      </c>
      <c r="L80" s="564">
        <f>+Global!L410</f>
        <v>13.293781111534637</v>
      </c>
      <c r="M80" s="564">
        <f>+Global!M410</f>
        <v>11.4519419541492</v>
      </c>
      <c r="N80" s="564">
        <f>+Global!N410</f>
        <v>10.467828608040907</v>
      </c>
      <c r="O80" s="564">
        <f>+Global!O410</f>
        <v>9.5745866557938495</v>
      </c>
      <c r="P80" s="564">
        <f>+Global!P410</f>
        <v>8.8105433290434618</v>
      </c>
      <c r="Q80" s="564">
        <f>+Global!Q410</f>
        <v>8.144781112212792</v>
      </c>
      <c r="R80" s="564">
        <f>+Global!R410</f>
        <v>7.5779879429191013</v>
      </c>
      <c r="S80" s="564">
        <f>+Global!S410</f>
        <v>7.0967341324358681</v>
      </c>
      <c r="T80" s="564">
        <f>+Global!T410</f>
        <v>6.6877700317889914</v>
      </c>
      <c r="U80" s="564">
        <f>+Global!U410</f>
        <v>6.33934823358413</v>
      </c>
      <c r="V80" s="564">
        <f>+Global!V410</f>
        <v>6.0675395623124819</v>
      </c>
      <c r="W80" s="564">
        <f>+Global!W410</f>
        <v>5.8495737032976747</v>
      </c>
      <c r="X80" s="564">
        <f>+Global!X410</f>
        <v>5.6731060954160615</v>
      </c>
      <c r="Y80" s="564">
        <f>+Global!Y410</f>
        <v>5.5041791187716322</v>
      </c>
      <c r="Z80" s="564">
        <f>+Global!Z410</f>
        <v>5.3495709207860811</v>
      </c>
      <c r="AA80" s="564">
        <f>+Global!AA410</f>
        <v>5.2125882707555258</v>
      </c>
      <c r="AB80" s="564">
        <f>+Global!AB410</f>
        <v>5.0910738590163032</v>
      </c>
      <c r="AC80" s="564">
        <f>+Global!AC410</f>
        <v>4.9840116160065691</v>
      </c>
      <c r="AD80" s="564">
        <f>+Global!AD410</f>
        <v>4.8900353634939906</v>
      </c>
      <c r="AE80" s="564">
        <f>+Global!AE410</f>
        <v>4.8077302329429772</v>
      </c>
      <c r="AF80" s="564">
        <f>+Global!AF410</f>
        <v>4.7354392942645216</v>
      </c>
      <c r="AG80" s="564"/>
      <c r="AH80" s="564"/>
      <c r="AI80" s="564"/>
      <c r="AJ80" s="564"/>
      <c r="AK80" s="564"/>
      <c r="AL80" s="564"/>
      <c r="AM80" s="564"/>
      <c r="AN80" s="564"/>
      <c r="AO80" s="564"/>
      <c r="AP80" s="564"/>
      <c r="AQ80" s="564"/>
      <c r="AR80" s="564"/>
      <c r="AS80" s="564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</row>
    <row r="81" spans="1:105" s="562" customFormat="1" ht="10.5">
      <c r="A81" s="564" t="s">
        <v>1112</v>
      </c>
      <c r="B81" s="564">
        <f>+Global!B411</f>
        <v>179.20419134433686</v>
      </c>
      <c r="C81" s="564">
        <f>+Global!C411</f>
        <v>93.63799896204597</v>
      </c>
      <c r="D81" s="564">
        <f>+Global!D411</f>
        <v>53.142192049645224</v>
      </c>
      <c r="E81" s="564">
        <f>+Global!E411</f>
        <v>32.687993062204583</v>
      </c>
      <c r="F81" s="564">
        <f>+Global!F411</f>
        <v>21.176529941563306</v>
      </c>
      <c r="G81" s="564">
        <f>+Global!G411</f>
        <v>14.465546577112098</v>
      </c>
      <c r="H81" s="564">
        <f>+Global!H411</f>
        <v>10.351583026054808</v>
      </c>
      <c r="I81" s="564">
        <f>+Global!I411</f>
        <v>7.6613434952312964</v>
      </c>
      <c r="J81" s="564">
        <f>+Global!J411</f>
        <v>5.8360462024577622</v>
      </c>
      <c r="K81" s="564">
        <f>+Global!K411</f>
        <v>4.545181762806517</v>
      </c>
      <c r="L81" s="564">
        <f>+Global!L411</f>
        <v>3.62189083930501</v>
      </c>
      <c r="M81" s="564">
        <f>+Global!M411</f>
        <v>2.9483356806548877</v>
      </c>
      <c r="N81" s="564">
        <f>+Global!N411</f>
        <v>2.4226420502810626</v>
      </c>
      <c r="O81" s="564">
        <f>+Global!O411</f>
        <v>2.0246511587193741</v>
      </c>
      <c r="P81" s="564">
        <f>+Global!P411</f>
        <v>1.7156613751196286</v>
      </c>
      <c r="Q81" s="564">
        <f>+Global!Q411</f>
        <v>1.4700376502512549</v>
      </c>
      <c r="R81" s="564">
        <f>+Global!R411</f>
        <v>1.272588872437272</v>
      </c>
      <c r="S81" s="564">
        <f>+Global!S411</f>
        <v>1.1122206606063936</v>
      </c>
      <c r="T81" s="564">
        <f>+Global!T411</f>
        <v>0.98055321452238908</v>
      </c>
      <c r="U81" s="564">
        <f>+Global!U411</f>
        <v>0.87129828911366769</v>
      </c>
      <c r="V81" s="564">
        <f>+Global!V411</f>
        <v>0.78149051269545977</v>
      </c>
      <c r="W81" s="564">
        <f>+Global!W411</f>
        <v>0.70624860631131225</v>
      </c>
      <c r="X81" s="564">
        <f>+Global!X411</f>
        <v>0.64141815166953686</v>
      </c>
      <c r="Y81" s="564">
        <f>+Global!Y411</f>
        <v>0.58481727222911228</v>
      </c>
      <c r="Z81" s="564">
        <f>+Global!Z411</f>
        <v>0.53533560472246411</v>
      </c>
      <c r="AA81" s="564">
        <f>+Global!AA411</f>
        <v>0.49092531604806705</v>
      </c>
      <c r="AB81" s="564">
        <f>+Global!AB411</f>
        <v>0.45215319475844934</v>
      </c>
      <c r="AC81" s="564">
        <f>+Global!AC411</f>
        <v>0.41804381877294028</v>
      </c>
      <c r="AD81" s="564">
        <f>+Global!AD411</f>
        <v>0.38779947078027344</v>
      </c>
      <c r="AE81" s="564">
        <f>+Global!AE411</f>
        <v>0.36078901547415243</v>
      </c>
      <c r="AF81" s="564">
        <f>+Global!AF411</f>
        <v>0.33610182148538043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S98"/>
  <sheetViews>
    <sheetView zoomScaleNormal="100" workbookViewId="0">
      <pane xSplit="1" ySplit="7" topLeftCell="B15" activePane="bottomRight" state="frozen"/>
      <selection pane="topRight" activeCell="B1" sqref="B1"/>
      <selection pane="bottomLeft" activeCell="A7" sqref="A7"/>
      <selection pane="bottomRight" activeCell="I56" sqref="I56:I67"/>
    </sheetView>
  </sheetViews>
  <sheetFormatPr defaultColWidth="9.1640625" defaultRowHeight="11.7"/>
  <cols>
    <col min="1" max="1" width="30.27734375" style="229" customWidth="1"/>
    <col min="2" max="2" width="11.27734375" style="229" customWidth="1"/>
    <col min="3" max="3" width="13" style="229" customWidth="1"/>
    <col min="4" max="4" width="11.83203125" style="229" customWidth="1"/>
    <col min="5" max="5" width="9.83203125" style="229" bestFit="1" customWidth="1"/>
    <col min="6" max="6" width="9.44140625" style="229" bestFit="1" customWidth="1"/>
    <col min="7" max="7" width="9.83203125" style="229" customWidth="1"/>
    <col min="8" max="9" width="9.44140625" style="229" bestFit="1" customWidth="1"/>
    <col min="10" max="10" width="9.83203125" style="229" bestFit="1" customWidth="1"/>
    <col min="11" max="11" width="12" style="229" bestFit="1" customWidth="1"/>
    <col min="12" max="12" width="12.83203125" style="229" bestFit="1" customWidth="1"/>
    <col min="13" max="13" width="15.1640625" style="229" bestFit="1" customWidth="1"/>
    <col min="14" max="14" width="16.83203125" style="229" bestFit="1" customWidth="1"/>
    <col min="15" max="15" width="19.1640625" style="229" bestFit="1" customWidth="1"/>
    <col min="16" max="16" width="22.27734375" style="229" bestFit="1" customWidth="1"/>
    <col min="17" max="372" width="9.27734375" style="229" bestFit="1" customWidth="1"/>
    <col min="373" max="16384" width="9.1640625" style="229"/>
  </cols>
  <sheetData>
    <row r="1" spans="1:61" ht="14.7" thickBot="1">
      <c r="A1" s="488" t="s">
        <v>736</v>
      </c>
      <c r="C1" s="489" t="s">
        <v>954</v>
      </c>
      <c r="D1" s="489"/>
      <c r="I1" s="490">
        <v>1</v>
      </c>
    </row>
    <row r="2" spans="1:61" ht="13.2" thickBot="1">
      <c r="A2" s="403" t="s">
        <v>272</v>
      </c>
      <c r="B2" s="234"/>
      <c r="C2" s="414" t="s">
        <v>966</v>
      </c>
      <c r="D2" s="489"/>
      <c r="I2" s="698">
        <v>1</v>
      </c>
    </row>
    <row r="3" spans="1:61" s="591" customFormat="1" ht="14.7" thickBot="1">
      <c r="A3" s="590"/>
      <c r="B3" s="610"/>
      <c r="C3" s="617"/>
      <c r="D3" s="617"/>
      <c r="E3" s="617"/>
      <c r="I3" s="592"/>
    </row>
    <row r="4" spans="1:61" s="195" customFormat="1" ht="20.25" customHeight="1">
      <c r="A4" s="249" t="s">
        <v>1032</v>
      </c>
      <c r="B4" s="384">
        <f>SUM(US:OthAsia!B95)</f>
        <v>2309.5834803639377</v>
      </c>
      <c r="C4" s="384">
        <v>2301.5179994214182</v>
      </c>
      <c r="D4" s="546">
        <f>+B4-C4</f>
        <v>8.0654809425195708</v>
      </c>
      <c r="E4" s="229"/>
      <c r="F4" s="195">
        <v>2309.5834803427133</v>
      </c>
      <c r="G4" s="713">
        <f>+B4-F4</f>
        <v>2.122442310792394E-8</v>
      </c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3">
        <v>0</v>
      </c>
      <c r="D7" s="614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37.699592117087825</v>
      </c>
      <c r="D8" s="519">
        <f t="shared" si="0"/>
        <v>64.022639968439137</v>
      </c>
      <c r="E8" s="519">
        <f t="shared" si="0"/>
        <v>88.44194732359226</v>
      </c>
      <c r="F8" s="519">
        <f t="shared" si="0"/>
        <v>118.11282996379495</v>
      </c>
      <c r="G8" s="519">
        <f t="shared" si="0"/>
        <v>153.45763947341928</v>
      </c>
      <c r="H8" s="519">
        <f t="shared" si="0"/>
        <v>194.90075329161564</v>
      </c>
      <c r="I8" s="519">
        <f t="shared" si="0"/>
        <v>243.11113645924249</v>
      </c>
      <c r="J8" s="519">
        <f t="shared" si="0"/>
        <v>298.4719880635148</v>
      </c>
      <c r="K8" s="519">
        <f t="shared" si="0"/>
        <v>361.14776783382587</v>
      </c>
      <c r="L8" s="519">
        <f t="shared" si="0"/>
        <v>430.58472580113983</v>
      </c>
      <c r="M8" s="519">
        <f t="shared" si="0"/>
        <v>505.82064755955656</v>
      </c>
      <c r="N8" s="519">
        <f t="shared" ref="N8:Z8" si="1">+N9+N10</f>
        <v>586.11224916963579</v>
      </c>
      <c r="O8" s="519">
        <f t="shared" si="1"/>
        <v>672.45010898844373</v>
      </c>
      <c r="P8" s="519">
        <f t="shared" si="1"/>
        <v>759.14072694218498</v>
      </c>
      <c r="Q8" s="519">
        <f t="shared" si="1"/>
        <v>857.57745461076581</v>
      </c>
      <c r="R8" s="519">
        <f t="shared" si="1"/>
        <v>880.49767918244754</v>
      </c>
      <c r="S8" s="519">
        <f t="shared" si="1"/>
        <v>847.14993964908967</v>
      </c>
      <c r="T8" s="519">
        <f t="shared" si="1"/>
        <v>809.48154176907462</v>
      </c>
      <c r="U8" s="519">
        <f t="shared" si="1"/>
        <v>783.54623470156093</v>
      </c>
      <c r="V8" s="519">
        <f t="shared" si="1"/>
        <v>753.18325173796541</v>
      </c>
      <c r="W8" s="519">
        <f t="shared" si="1"/>
        <v>729.34178877891134</v>
      </c>
      <c r="X8" s="519">
        <f t="shared" si="1"/>
        <v>697.4972054274383</v>
      </c>
      <c r="Y8" s="519">
        <f t="shared" si="1"/>
        <v>681.60368675825612</v>
      </c>
      <c r="Z8" s="519">
        <f t="shared" si="1"/>
        <v>650.96217081722773</v>
      </c>
      <c r="AA8" s="519">
        <f>+MIN(AA9+AA10,Global!AA81)</f>
        <v>205.70199912007558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 ht="12.9">
      <c r="A9" s="231" t="s">
        <v>215</v>
      </c>
      <c r="B9" s="334">
        <v>0</v>
      </c>
      <c r="C9" s="334">
        <f>+Global!C84</f>
        <v>3.0070389287706526E-21</v>
      </c>
      <c r="D9" s="334">
        <f>+Global!D84</f>
        <v>1.7941532765415906E-17</v>
      </c>
      <c r="E9" s="334">
        <f>+Global!E84</f>
        <v>3.8241626970897167E-15</v>
      </c>
      <c r="F9" s="334">
        <f>+Global!F84</f>
        <v>1.8478827418282889E-13</v>
      </c>
      <c r="G9" s="334">
        <f>+Global!G84</f>
        <v>3.6425350047366053E-12</v>
      </c>
      <c r="H9" s="334">
        <f>+Global!H84</f>
        <v>3.8210024341268494E-11</v>
      </c>
      <c r="I9" s="334">
        <f>+Global!I84</f>
        <v>2.5142608420241504E-10</v>
      </c>
      <c r="J9" s="334">
        <f>+Global!J84</f>
        <v>1.1557010628919314E-9</v>
      </c>
      <c r="K9" s="334">
        <f>+Global!K84</f>
        <v>3.9570633387106223E-9</v>
      </c>
      <c r="L9" s="334">
        <f>+Global!L84</f>
        <v>1.04910004608724E-8</v>
      </c>
      <c r="M9" s="334">
        <f>+Global!M84</f>
        <v>2.1999436622416695E-8</v>
      </c>
      <c r="N9" s="334">
        <f>+Global!N84</f>
        <v>3.7022352482225444E-8</v>
      </c>
      <c r="O9" s="334">
        <f>+Global!O84</f>
        <v>5.2162986671273238E-8</v>
      </c>
      <c r="P9" s="334">
        <f>+Global!P84</f>
        <v>6.2550635143557448E-8</v>
      </c>
      <c r="Q9" s="334">
        <f>+Global!Q84</f>
        <v>6.6439611645052617E-8</v>
      </c>
      <c r="R9" s="334">
        <f>+Global!R84</f>
        <v>6.6956936405328229E-8</v>
      </c>
      <c r="S9" s="334">
        <f>+Global!S84</f>
        <v>6.6956936405328229E-8</v>
      </c>
      <c r="T9" s="334">
        <f>+Global!T84</f>
        <v>6.6956936405328229E-8</v>
      </c>
      <c r="U9" s="334">
        <f>+Global!U84</f>
        <v>6.6956936405328229E-8</v>
      </c>
      <c r="V9" s="334">
        <f>+Global!V84</f>
        <v>6.6956936405328229E-8</v>
      </c>
      <c r="W9" s="334">
        <f>+Global!W84</f>
        <v>6.6956936405328229E-8</v>
      </c>
      <c r="X9" s="334">
        <f>+Global!X84</f>
        <v>6.6956936405328229E-8</v>
      </c>
      <c r="Y9" s="334">
        <f>+Global!Y84</f>
        <v>6.6956936405328229E-8</v>
      </c>
      <c r="Z9" s="334">
        <f>+Global!Z84</f>
        <v>6.6956936405328229E-8</v>
      </c>
      <c r="AA9" s="334">
        <f>+Global!AA84</f>
        <v>6.6956936405328229E-8</v>
      </c>
      <c r="AB9" s="334">
        <f>+Global!AB84</f>
        <v>6.6956936405328229E-8</v>
      </c>
      <c r="AC9" s="334">
        <f>+Global!AC84</f>
        <v>6.6956936405328229E-8</v>
      </c>
      <c r="AD9" s="334">
        <f>+Global!AD84</f>
        <v>6.6956936405328229E-8</v>
      </c>
      <c r="AE9" s="334">
        <f>+Global!AE84</f>
        <v>6.6956936405328229E-8</v>
      </c>
      <c r="AF9" s="334">
        <f>+Global!AF84</f>
        <v>6.6956936405328229E-8</v>
      </c>
      <c r="AG9" s="334">
        <f>+Global!AG84</f>
        <v>6.6956936405328229E-8</v>
      </c>
      <c r="AH9" s="334">
        <f>+Global!AH84</f>
        <v>6.6956936405328229E-8</v>
      </c>
      <c r="AI9" s="334">
        <f>+Global!AI84</f>
        <v>6.6956936405328229E-8</v>
      </c>
      <c r="AJ9" s="334">
        <f>+Global!AJ84</f>
        <v>6.6956936405328229E-8</v>
      </c>
      <c r="AK9" s="334">
        <f>+Global!AK84</f>
        <v>6.6956936405328229E-8</v>
      </c>
      <c r="AL9" s="334">
        <f>+Global!AL84</f>
        <v>6.6956936405328229E-8</v>
      </c>
      <c r="AM9" s="334">
        <f>+Global!AM84</f>
        <v>6.6956936405328229E-8</v>
      </c>
      <c r="AN9" s="334">
        <f>+Global!AN84</f>
        <v>6.6956936405328229E-8</v>
      </c>
      <c r="AO9" s="334">
        <f>+Global!AO84</f>
        <v>6.6956936405328229E-8</v>
      </c>
      <c r="AP9" s="334">
        <f>+Global!AP84</f>
        <v>6.6956936405328229E-8</v>
      </c>
      <c r="AQ9" s="334">
        <f>+Global!AQ84</f>
        <v>6.6956936405328229E-8</v>
      </c>
      <c r="AR9" s="334">
        <f>+Global!AR84</f>
        <v>6.6956936405328229E-8</v>
      </c>
      <c r="AS9" s="334">
        <f>+Global!AS84</f>
        <v>6.6956936405328229E-8</v>
      </c>
      <c r="AT9" s="334">
        <f>+Global!AT84</f>
        <v>6.6956936405328229E-8</v>
      </c>
      <c r="AU9" s="334">
        <f>+Global!AU84</f>
        <v>6.6956936405328229E-8</v>
      </c>
      <c r="AV9" s="334">
        <f>+Global!AV84</f>
        <v>6.6956936405328229E-8</v>
      </c>
      <c r="AW9" s="334">
        <f>+Global!AW84</f>
        <v>6.6956936405328229E-8</v>
      </c>
      <c r="AX9" s="334">
        <f>+Global!AX84</f>
        <v>6.6956936405328229E-8</v>
      </c>
      <c r="AY9" s="334">
        <f>+Global!AY84</f>
        <v>6.6956936405328229E-8</v>
      </c>
      <c r="AZ9" s="334">
        <f>+Global!AZ84</f>
        <v>6.6956936405328229E-8</v>
      </c>
      <c r="BA9" s="334">
        <f>+Global!BA84</f>
        <v>6.6956936405328229E-8</v>
      </c>
      <c r="BB9" s="334">
        <f>+Global!BB84</f>
        <v>9.569864609526998E-8</v>
      </c>
      <c r="BC9" s="334">
        <f>+Global!BC84</f>
        <v>9.569864609526998E-8</v>
      </c>
      <c r="BD9" s="334">
        <f>+Global!BD84</f>
        <v>9.569864609526998E-8</v>
      </c>
      <c r="BE9" s="334">
        <f>+Global!BE84</f>
        <v>9.569864609526998E-8</v>
      </c>
      <c r="BF9" s="334">
        <f>+Global!BF84</f>
        <v>9.569864609526998E-8</v>
      </c>
      <c r="BG9" s="334">
        <f>+Global!BG84</f>
        <v>9.569864609526998E-8</v>
      </c>
      <c r="BH9" s="334">
        <f>+Global!BH84</f>
        <v>9.569864609526998E-8</v>
      </c>
      <c r="BI9" s="334">
        <f>+Global!BI84</f>
        <v>9.569864609526998E-8</v>
      </c>
    </row>
    <row r="10" spans="1:61" s="693" customFormat="1" ht="12.9">
      <c r="A10" s="712" t="s">
        <v>106</v>
      </c>
      <c r="B10" s="711">
        <v>1E-3</v>
      </c>
      <c r="C10" s="712">
        <v>37.699592117087825</v>
      </c>
      <c r="D10" s="712">
        <v>64.022639968439137</v>
      </c>
      <c r="E10" s="712">
        <v>88.44194732359226</v>
      </c>
      <c r="F10" s="712">
        <v>118.11282996379477</v>
      </c>
      <c r="G10" s="712">
        <v>153.45763947341564</v>
      </c>
      <c r="H10" s="712">
        <v>194.90075329157744</v>
      </c>
      <c r="I10" s="712">
        <v>243.11113645899107</v>
      </c>
      <c r="J10" s="712">
        <v>298.47198806235912</v>
      </c>
      <c r="K10" s="712">
        <v>361.14776782986883</v>
      </c>
      <c r="L10" s="712">
        <v>430.5847257906488</v>
      </c>
      <c r="M10" s="712">
        <v>505.82064753755714</v>
      </c>
      <c r="N10" s="712">
        <v>586.11224913261344</v>
      </c>
      <c r="O10" s="712">
        <v>672.4501089362808</v>
      </c>
      <c r="P10" s="712">
        <v>759.14072687963437</v>
      </c>
      <c r="Q10" s="712">
        <v>857.5774545443262</v>
      </c>
      <c r="R10" s="712">
        <v>880.49767911549066</v>
      </c>
      <c r="S10" s="712">
        <v>847.14993958213279</v>
      </c>
      <c r="T10" s="712">
        <v>809.48154170211774</v>
      </c>
      <c r="U10" s="712">
        <v>783.54623463460405</v>
      </c>
      <c r="V10" s="712">
        <v>753.18325167100852</v>
      </c>
      <c r="W10" s="712">
        <v>729.34178871195445</v>
      </c>
      <c r="X10" s="712">
        <v>697.49720536048142</v>
      </c>
      <c r="Y10" s="712">
        <v>681.60368669129923</v>
      </c>
      <c r="Z10" s="712">
        <v>650.96217075027084</v>
      </c>
      <c r="AA10" s="712">
        <v>1200</v>
      </c>
      <c r="AB10" s="712">
        <v>1200</v>
      </c>
      <c r="AC10" s="712">
        <v>1200</v>
      </c>
      <c r="AD10" s="712">
        <v>1200</v>
      </c>
      <c r="AE10" s="712">
        <v>1200</v>
      </c>
      <c r="AF10" s="712">
        <v>1200</v>
      </c>
      <c r="AG10" s="712">
        <v>1200</v>
      </c>
      <c r="AH10" s="712">
        <v>1200</v>
      </c>
      <c r="AI10" s="712">
        <v>1200</v>
      </c>
      <c r="AJ10" s="712">
        <v>1200</v>
      </c>
      <c r="AK10" s="712">
        <v>1200</v>
      </c>
      <c r="AL10" s="712">
        <v>1200</v>
      </c>
      <c r="AM10" s="712">
        <v>1200</v>
      </c>
      <c r="AN10" s="712">
        <v>1200</v>
      </c>
      <c r="AO10" s="712">
        <v>1200</v>
      </c>
      <c r="AP10" s="712">
        <v>1200</v>
      </c>
      <c r="AQ10" s="712">
        <v>1200</v>
      </c>
      <c r="AR10" s="712">
        <v>1200</v>
      </c>
      <c r="AS10" s="712">
        <v>1200</v>
      </c>
      <c r="AT10" s="712">
        <v>1200</v>
      </c>
      <c r="AU10" s="712">
        <v>1200</v>
      </c>
      <c r="AV10" s="712">
        <v>1200</v>
      </c>
      <c r="AW10" s="712">
        <v>1200</v>
      </c>
      <c r="AX10" s="712">
        <v>1200</v>
      </c>
      <c r="AY10" s="712">
        <v>1200</v>
      </c>
      <c r="AZ10" s="712">
        <v>1200</v>
      </c>
      <c r="BA10" s="712">
        <v>1200</v>
      </c>
      <c r="BB10" s="712">
        <v>1200</v>
      </c>
      <c r="BC10" s="712">
        <v>1200</v>
      </c>
      <c r="BD10" s="712">
        <v>1200</v>
      </c>
      <c r="BE10" s="712">
        <v>1200</v>
      </c>
      <c r="BF10" s="712">
        <v>1200</v>
      </c>
      <c r="BG10" s="712">
        <v>1200</v>
      </c>
      <c r="BH10" s="712">
        <v>1200</v>
      </c>
      <c r="BI10" s="712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37.699592117087825</v>
      </c>
      <c r="D11" s="230">
        <f t="shared" si="2"/>
        <v>64.022639968439137</v>
      </c>
      <c r="E11" s="230">
        <f t="shared" si="2"/>
        <v>88.44194732359226</v>
      </c>
      <c r="F11" s="230">
        <f t="shared" ref="F11:Q22" si="3">+F$10</f>
        <v>118.11282996379477</v>
      </c>
      <c r="G11" s="230">
        <f t="shared" si="3"/>
        <v>153.45763947341564</v>
      </c>
      <c r="H11" s="230">
        <f t="shared" ref="H11:J22" si="4">+H$10</f>
        <v>194.90075329157744</v>
      </c>
      <c r="I11" s="230">
        <f t="shared" si="4"/>
        <v>243.11113645899107</v>
      </c>
      <c r="J11" s="230">
        <f t="shared" si="4"/>
        <v>298.47198806235912</v>
      </c>
      <c r="K11" s="230">
        <f t="shared" si="3"/>
        <v>361.14776782986883</v>
      </c>
      <c r="L11" s="230">
        <f t="shared" si="3"/>
        <v>430.5847257906488</v>
      </c>
      <c r="M11" s="230">
        <f t="shared" si="3"/>
        <v>505.82064753755714</v>
      </c>
      <c r="N11" s="230">
        <f t="shared" si="3"/>
        <v>586.11224913261344</v>
      </c>
      <c r="O11" s="230">
        <f t="shared" si="3"/>
        <v>672.4501089362808</v>
      </c>
      <c r="P11" s="230">
        <f t="shared" si="3"/>
        <v>759.14072687963437</v>
      </c>
      <c r="Q11" s="230">
        <f t="shared" si="3"/>
        <v>857.5774545443262</v>
      </c>
      <c r="R11" s="230">
        <f t="shared" ref="R11:BI17" si="5">+R$10</f>
        <v>880.49767911549066</v>
      </c>
      <c r="S11" s="230">
        <f t="shared" si="5"/>
        <v>847.14993958213279</v>
      </c>
      <c r="T11" s="230">
        <f t="shared" si="5"/>
        <v>809.48154170211774</v>
      </c>
      <c r="U11" s="230">
        <f t="shared" si="5"/>
        <v>783.54623463460405</v>
      </c>
      <c r="V11" s="230">
        <f t="shared" si="5"/>
        <v>753.18325167100852</v>
      </c>
      <c r="W11" s="230">
        <f t="shared" si="5"/>
        <v>729.34178871195445</v>
      </c>
      <c r="X11" s="230">
        <f t="shared" si="5"/>
        <v>697.49720536048142</v>
      </c>
      <c r="Y11" s="230">
        <f t="shared" si="5"/>
        <v>681.60368669129923</v>
      </c>
      <c r="Z11" s="230">
        <f t="shared" si="5"/>
        <v>650.96217075027084</v>
      </c>
      <c r="AA11" s="230">
        <f t="shared" si="5"/>
        <v>1200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37.699592117087825</v>
      </c>
      <c r="D12" s="230">
        <f t="shared" si="2"/>
        <v>64.022639968439137</v>
      </c>
      <c r="E12" s="230">
        <f t="shared" si="2"/>
        <v>88.44194732359226</v>
      </c>
      <c r="F12" s="230">
        <f t="shared" si="3"/>
        <v>118.11282996379477</v>
      </c>
      <c r="G12" s="230">
        <f t="shared" si="3"/>
        <v>153.45763947341564</v>
      </c>
      <c r="H12" s="230">
        <f t="shared" si="4"/>
        <v>194.90075329157744</v>
      </c>
      <c r="I12" s="230">
        <f t="shared" si="4"/>
        <v>243.11113645899107</v>
      </c>
      <c r="J12" s="230">
        <f t="shared" si="4"/>
        <v>298.47198806235912</v>
      </c>
      <c r="K12" s="230">
        <f t="shared" si="3"/>
        <v>361.14776782986883</v>
      </c>
      <c r="L12" s="230">
        <f t="shared" si="3"/>
        <v>430.5847257906488</v>
      </c>
      <c r="M12" s="230">
        <f t="shared" si="3"/>
        <v>505.82064753755714</v>
      </c>
      <c r="N12" s="230">
        <f t="shared" si="3"/>
        <v>586.11224913261344</v>
      </c>
      <c r="O12" s="230">
        <f t="shared" si="3"/>
        <v>672.4501089362808</v>
      </c>
      <c r="P12" s="230">
        <f t="shared" ref="P12:AL17" si="6">+P$10</f>
        <v>759.14072687963437</v>
      </c>
      <c r="Q12" s="230">
        <f t="shared" si="6"/>
        <v>857.5774545443262</v>
      </c>
      <c r="R12" s="230">
        <f t="shared" si="6"/>
        <v>880.49767911549066</v>
      </c>
      <c r="S12" s="230">
        <f t="shared" si="6"/>
        <v>847.14993958213279</v>
      </c>
      <c r="T12" s="230">
        <f t="shared" si="6"/>
        <v>809.48154170211774</v>
      </c>
      <c r="U12" s="230">
        <f t="shared" si="6"/>
        <v>783.54623463460405</v>
      </c>
      <c r="V12" s="230">
        <f t="shared" si="6"/>
        <v>753.18325167100852</v>
      </c>
      <c r="W12" s="230">
        <f t="shared" si="6"/>
        <v>729.34178871195445</v>
      </c>
      <c r="X12" s="230">
        <f t="shared" si="6"/>
        <v>697.49720536048142</v>
      </c>
      <c r="Y12" s="230">
        <f t="shared" si="6"/>
        <v>681.60368669129923</v>
      </c>
      <c r="Z12" s="230">
        <f t="shared" si="6"/>
        <v>650.96217075027084</v>
      </c>
      <c r="AA12" s="230">
        <f t="shared" si="6"/>
        <v>1200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37.699592117087825</v>
      </c>
      <c r="D13" s="230">
        <f t="shared" si="2"/>
        <v>64.022639968439137</v>
      </c>
      <c r="E13" s="230">
        <f t="shared" si="2"/>
        <v>88.44194732359226</v>
      </c>
      <c r="F13" s="230">
        <f t="shared" si="3"/>
        <v>118.11282996379477</v>
      </c>
      <c r="G13" s="230">
        <f t="shared" si="3"/>
        <v>153.45763947341564</v>
      </c>
      <c r="H13" s="230">
        <f t="shared" si="4"/>
        <v>194.90075329157744</v>
      </c>
      <c r="I13" s="230">
        <f t="shared" si="4"/>
        <v>243.11113645899107</v>
      </c>
      <c r="J13" s="230">
        <f t="shared" si="4"/>
        <v>298.47198806235912</v>
      </c>
      <c r="K13" s="230">
        <f t="shared" si="3"/>
        <v>361.14776782986883</v>
      </c>
      <c r="L13" s="230">
        <f t="shared" si="3"/>
        <v>430.5847257906488</v>
      </c>
      <c r="M13" s="230">
        <f t="shared" si="3"/>
        <v>505.82064753755714</v>
      </c>
      <c r="N13" s="230">
        <f t="shared" si="3"/>
        <v>586.11224913261344</v>
      </c>
      <c r="O13" s="230">
        <f t="shared" si="3"/>
        <v>672.4501089362808</v>
      </c>
      <c r="P13" s="230">
        <f t="shared" si="6"/>
        <v>759.14072687963437</v>
      </c>
      <c r="Q13" s="230">
        <f t="shared" si="6"/>
        <v>857.5774545443262</v>
      </c>
      <c r="R13" s="230">
        <f t="shared" si="6"/>
        <v>880.49767911549066</v>
      </c>
      <c r="S13" s="230">
        <f t="shared" si="6"/>
        <v>847.14993958213279</v>
      </c>
      <c r="T13" s="230">
        <f t="shared" si="6"/>
        <v>809.48154170211774</v>
      </c>
      <c r="U13" s="230">
        <f t="shared" si="6"/>
        <v>783.54623463460405</v>
      </c>
      <c r="V13" s="230">
        <f t="shared" si="6"/>
        <v>753.18325167100852</v>
      </c>
      <c r="W13" s="230">
        <f t="shared" si="6"/>
        <v>729.34178871195445</v>
      </c>
      <c r="X13" s="230">
        <f t="shared" si="6"/>
        <v>697.49720536048142</v>
      </c>
      <c r="Y13" s="230">
        <f t="shared" si="6"/>
        <v>681.60368669129923</v>
      </c>
      <c r="Z13" s="230">
        <f t="shared" si="6"/>
        <v>650.96217075027084</v>
      </c>
      <c r="AA13" s="230">
        <f t="shared" si="6"/>
        <v>1200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37.699592117087825</v>
      </c>
      <c r="D14" s="230">
        <f t="shared" si="2"/>
        <v>64.022639968439137</v>
      </c>
      <c r="E14" s="230">
        <f t="shared" si="2"/>
        <v>88.44194732359226</v>
      </c>
      <c r="F14" s="230">
        <f t="shared" si="3"/>
        <v>118.11282996379477</v>
      </c>
      <c r="G14" s="230">
        <f t="shared" si="3"/>
        <v>153.45763947341564</v>
      </c>
      <c r="H14" s="230">
        <f t="shared" si="4"/>
        <v>194.90075329157744</v>
      </c>
      <c r="I14" s="230">
        <f t="shared" si="4"/>
        <v>243.11113645899107</v>
      </c>
      <c r="J14" s="230">
        <f t="shared" si="4"/>
        <v>298.47198806235912</v>
      </c>
      <c r="K14" s="230">
        <f t="shared" si="3"/>
        <v>361.14776782986883</v>
      </c>
      <c r="L14" s="230">
        <f t="shared" si="3"/>
        <v>430.5847257906488</v>
      </c>
      <c r="M14" s="230">
        <f t="shared" si="3"/>
        <v>505.82064753755714</v>
      </c>
      <c r="N14" s="230">
        <f t="shared" si="3"/>
        <v>586.11224913261344</v>
      </c>
      <c r="O14" s="230">
        <f t="shared" si="3"/>
        <v>672.4501089362808</v>
      </c>
      <c r="P14" s="230">
        <f t="shared" si="6"/>
        <v>759.14072687963437</v>
      </c>
      <c r="Q14" s="230">
        <f t="shared" si="6"/>
        <v>857.5774545443262</v>
      </c>
      <c r="R14" s="230">
        <f t="shared" si="6"/>
        <v>880.49767911549066</v>
      </c>
      <c r="S14" s="230">
        <f t="shared" si="6"/>
        <v>847.14993958213279</v>
      </c>
      <c r="T14" s="230">
        <f t="shared" si="6"/>
        <v>809.48154170211774</v>
      </c>
      <c r="U14" s="230">
        <f t="shared" si="6"/>
        <v>783.54623463460405</v>
      </c>
      <c r="V14" s="230">
        <f t="shared" si="6"/>
        <v>753.18325167100852</v>
      </c>
      <c r="W14" s="230">
        <f t="shared" si="6"/>
        <v>729.34178871195445</v>
      </c>
      <c r="X14" s="230">
        <f t="shared" si="6"/>
        <v>697.49720536048142</v>
      </c>
      <c r="Y14" s="230">
        <f t="shared" si="6"/>
        <v>681.60368669129923</v>
      </c>
      <c r="Z14" s="230">
        <f t="shared" si="6"/>
        <v>650.96217075027084</v>
      </c>
      <c r="AA14" s="230">
        <f t="shared" si="6"/>
        <v>1200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37.699592117087825</v>
      </c>
      <c r="D15" s="230">
        <f t="shared" si="2"/>
        <v>64.022639968439137</v>
      </c>
      <c r="E15" s="230">
        <f t="shared" si="2"/>
        <v>88.44194732359226</v>
      </c>
      <c r="F15" s="230">
        <f t="shared" si="3"/>
        <v>118.11282996379477</v>
      </c>
      <c r="G15" s="230">
        <f t="shared" si="3"/>
        <v>153.45763947341564</v>
      </c>
      <c r="H15" s="230">
        <f t="shared" si="4"/>
        <v>194.90075329157744</v>
      </c>
      <c r="I15" s="230">
        <f t="shared" si="4"/>
        <v>243.11113645899107</v>
      </c>
      <c r="J15" s="230">
        <f t="shared" si="4"/>
        <v>298.47198806235912</v>
      </c>
      <c r="K15" s="230">
        <f t="shared" si="3"/>
        <v>361.14776782986883</v>
      </c>
      <c r="L15" s="230">
        <f t="shared" si="3"/>
        <v>430.5847257906488</v>
      </c>
      <c r="M15" s="230">
        <f t="shared" si="3"/>
        <v>505.82064753755714</v>
      </c>
      <c r="N15" s="230">
        <f t="shared" si="3"/>
        <v>586.11224913261344</v>
      </c>
      <c r="O15" s="230">
        <f t="shared" si="3"/>
        <v>672.4501089362808</v>
      </c>
      <c r="P15" s="230">
        <f t="shared" si="6"/>
        <v>759.14072687963437</v>
      </c>
      <c r="Q15" s="230">
        <f t="shared" si="6"/>
        <v>857.5774545443262</v>
      </c>
      <c r="R15" s="230">
        <f t="shared" si="6"/>
        <v>880.49767911549066</v>
      </c>
      <c r="S15" s="230">
        <f t="shared" si="6"/>
        <v>847.14993958213279</v>
      </c>
      <c r="T15" s="230">
        <f t="shared" si="6"/>
        <v>809.48154170211774</v>
      </c>
      <c r="U15" s="230">
        <f t="shared" si="6"/>
        <v>783.54623463460405</v>
      </c>
      <c r="V15" s="230">
        <f t="shared" si="6"/>
        <v>753.18325167100852</v>
      </c>
      <c r="W15" s="230">
        <f t="shared" si="6"/>
        <v>729.34178871195445</v>
      </c>
      <c r="X15" s="230">
        <f t="shared" si="6"/>
        <v>697.49720536048142</v>
      </c>
      <c r="Y15" s="230">
        <f t="shared" si="6"/>
        <v>681.60368669129923</v>
      </c>
      <c r="Z15" s="230">
        <f t="shared" si="6"/>
        <v>650.96217075027084</v>
      </c>
      <c r="AA15" s="230">
        <f t="shared" si="6"/>
        <v>1200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37.699592117087825</v>
      </c>
      <c r="D16" s="230">
        <f t="shared" si="2"/>
        <v>64.022639968439137</v>
      </c>
      <c r="E16" s="230">
        <f t="shared" si="2"/>
        <v>88.44194732359226</v>
      </c>
      <c r="F16" s="230">
        <f t="shared" si="3"/>
        <v>118.11282996379477</v>
      </c>
      <c r="G16" s="230">
        <f t="shared" si="3"/>
        <v>153.45763947341564</v>
      </c>
      <c r="H16" s="230">
        <f t="shared" si="4"/>
        <v>194.90075329157744</v>
      </c>
      <c r="I16" s="230">
        <f t="shared" si="4"/>
        <v>243.11113645899107</v>
      </c>
      <c r="J16" s="230">
        <f t="shared" si="4"/>
        <v>298.47198806235912</v>
      </c>
      <c r="K16" s="230">
        <f t="shared" si="3"/>
        <v>361.14776782986883</v>
      </c>
      <c r="L16" s="230">
        <f t="shared" si="3"/>
        <v>430.5847257906488</v>
      </c>
      <c r="M16" s="230">
        <f t="shared" si="3"/>
        <v>505.82064753755714</v>
      </c>
      <c r="N16" s="230">
        <f t="shared" si="3"/>
        <v>586.11224913261344</v>
      </c>
      <c r="O16" s="230">
        <f t="shared" si="3"/>
        <v>672.4501089362808</v>
      </c>
      <c r="P16" s="230">
        <f t="shared" si="6"/>
        <v>759.14072687963437</v>
      </c>
      <c r="Q16" s="230">
        <f t="shared" si="6"/>
        <v>857.5774545443262</v>
      </c>
      <c r="R16" s="230">
        <f t="shared" si="6"/>
        <v>880.49767911549066</v>
      </c>
      <c r="S16" s="230">
        <f t="shared" si="6"/>
        <v>847.14993958213279</v>
      </c>
      <c r="T16" s="230">
        <f t="shared" si="6"/>
        <v>809.48154170211774</v>
      </c>
      <c r="U16" s="230">
        <f t="shared" si="6"/>
        <v>783.54623463460405</v>
      </c>
      <c r="V16" s="230">
        <f t="shared" si="6"/>
        <v>753.18325167100852</v>
      </c>
      <c r="W16" s="230">
        <f t="shared" si="6"/>
        <v>729.34178871195445</v>
      </c>
      <c r="X16" s="230">
        <f t="shared" si="6"/>
        <v>697.49720536048142</v>
      </c>
      <c r="Y16" s="230">
        <f t="shared" si="6"/>
        <v>681.60368669129923</v>
      </c>
      <c r="Z16" s="230">
        <f t="shared" si="6"/>
        <v>650.96217075027084</v>
      </c>
      <c r="AA16" s="230">
        <f t="shared" si="6"/>
        <v>1200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37.699592117087825</v>
      </c>
      <c r="D17" s="230">
        <f t="shared" si="2"/>
        <v>64.022639968439137</v>
      </c>
      <c r="E17" s="230">
        <f t="shared" si="2"/>
        <v>88.44194732359226</v>
      </c>
      <c r="F17" s="230">
        <f t="shared" si="3"/>
        <v>118.11282996379477</v>
      </c>
      <c r="G17" s="230">
        <f t="shared" si="3"/>
        <v>153.45763947341564</v>
      </c>
      <c r="H17" s="230">
        <f t="shared" si="4"/>
        <v>194.90075329157744</v>
      </c>
      <c r="I17" s="230">
        <f t="shared" si="4"/>
        <v>243.11113645899107</v>
      </c>
      <c r="J17" s="230">
        <f t="shared" si="4"/>
        <v>298.47198806235912</v>
      </c>
      <c r="K17" s="230">
        <f t="shared" si="3"/>
        <v>361.14776782986883</v>
      </c>
      <c r="L17" s="230">
        <f t="shared" si="3"/>
        <v>430.5847257906488</v>
      </c>
      <c r="M17" s="230">
        <f t="shared" si="3"/>
        <v>505.82064753755714</v>
      </c>
      <c r="N17" s="230">
        <f t="shared" si="3"/>
        <v>586.11224913261344</v>
      </c>
      <c r="O17" s="230">
        <f t="shared" si="3"/>
        <v>672.4501089362808</v>
      </c>
      <c r="P17" s="230">
        <f t="shared" si="6"/>
        <v>759.14072687963437</v>
      </c>
      <c r="Q17" s="230">
        <f t="shared" si="6"/>
        <v>857.5774545443262</v>
      </c>
      <c r="R17" s="230">
        <f t="shared" si="6"/>
        <v>880.49767911549066</v>
      </c>
      <c r="S17" s="230">
        <f t="shared" si="6"/>
        <v>847.14993958213279</v>
      </c>
      <c r="T17" s="230">
        <f t="shared" si="6"/>
        <v>809.48154170211774</v>
      </c>
      <c r="U17" s="230">
        <f t="shared" si="6"/>
        <v>783.54623463460405</v>
      </c>
      <c r="V17" s="230">
        <f t="shared" si="6"/>
        <v>753.18325167100852</v>
      </c>
      <c r="W17" s="230">
        <f t="shared" si="6"/>
        <v>729.34178871195445</v>
      </c>
      <c r="X17" s="230">
        <f t="shared" si="6"/>
        <v>697.49720536048142</v>
      </c>
      <c r="Y17" s="230">
        <f t="shared" si="6"/>
        <v>681.60368669129923</v>
      </c>
      <c r="Z17" s="230">
        <f t="shared" si="6"/>
        <v>650.96217075027084</v>
      </c>
      <c r="AA17" s="230">
        <f t="shared" si="6"/>
        <v>1200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37.699592117087825</v>
      </c>
      <c r="D18" s="230">
        <f t="shared" si="2"/>
        <v>64.022639968439137</v>
      </c>
      <c r="E18" s="230">
        <f t="shared" si="2"/>
        <v>88.44194732359226</v>
      </c>
      <c r="F18" s="230">
        <f t="shared" si="3"/>
        <v>118.11282996379477</v>
      </c>
      <c r="G18" s="230">
        <f t="shared" si="3"/>
        <v>153.45763947341564</v>
      </c>
      <c r="H18" s="230">
        <f t="shared" si="4"/>
        <v>194.90075329157744</v>
      </c>
      <c r="I18" s="230">
        <f t="shared" si="4"/>
        <v>243.11113645899107</v>
      </c>
      <c r="J18" s="230">
        <f t="shared" si="4"/>
        <v>298.47198806235912</v>
      </c>
      <c r="K18" s="230">
        <f t="shared" si="3"/>
        <v>361.14776782986883</v>
      </c>
      <c r="L18" s="230">
        <f t="shared" si="3"/>
        <v>430.5847257906488</v>
      </c>
      <c r="M18" s="230">
        <f t="shared" si="3"/>
        <v>505.82064753755714</v>
      </c>
      <c r="N18" s="230">
        <f t="shared" si="3"/>
        <v>586.11224913261344</v>
      </c>
      <c r="O18" s="230">
        <f t="shared" si="3"/>
        <v>672.4501089362808</v>
      </c>
      <c r="P18" s="230">
        <f t="shared" ref="P18:BI22" si="7">+P$10</f>
        <v>759.14072687963437</v>
      </c>
      <c r="Q18" s="230">
        <f t="shared" si="7"/>
        <v>857.5774545443262</v>
      </c>
      <c r="R18" s="230">
        <f t="shared" si="7"/>
        <v>880.49767911549066</v>
      </c>
      <c r="S18" s="230">
        <f t="shared" si="7"/>
        <v>847.14993958213279</v>
      </c>
      <c r="T18" s="230">
        <f t="shared" si="7"/>
        <v>809.48154170211774</v>
      </c>
      <c r="U18" s="230">
        <f t="shared" si="7"/>
        <v>783.54623463460405</v>
      </c>
      <c r="V18" s="230">
        <f t="shared" si="7"/>
        <v>753.18325167100852</v>
      </c>
      <c r="W18" s="230">
        <f t="shared" si="7"/>
        <v>729.34178871195445</v>
      </c>
      <c r="X18" s="230">
        <f t="shared" si="7"/>
        <v>697.49720536048142</v>
      </c>
      <c r="Y18" s="230">
        <f t="shared" si="7"/>
        <v>681.60368669129923</v>
      </c>
      <c r="Z18" s="230">
        <f t="shared" si="7"/>
        <v>650.96217075027084</v>
      </c>
      <c r="AA18" s="230">
        <f t="shared" si="7"/>
        <v>1200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37.699592117087825</v>
      </c>
      <c r="D19" s="230">
        <f t="shared" si="2"/>
        <v>64.022639968439137</v>
      </c>
      <c r="E19" s="230">
        <f t="shared" si="2"/>
        <v>88.44194732359226</v>
      </c>
      <c r="F19" s="230">
        <f t="shared" si="2"/>
        <v>118.11282996379477</v>
      </c>
      <c r="G19" s="230">
        <f t="shared" si="2"/>
        <v>153.45763947341564</v>
      </c>
      <c r="H19" s="230">
        <f t="shared" si="4"/>
        <v>194.90075329157744</v>
      </c>
      <c r="I19" s="230">
        <f t="shared" si="4"/>
        <v>243.11113645899107</v>
      </c>
      <c r="J19" s="230">
        <f t="shared" si="4"/>
        <v>298.47198806235912</v>
      </c>
      <c r="K19" s="230">
        <f t="shared" si="3"/>
        <v>361.14776782986883</v>
      </c>
      <c r="L19" s="230">
        <f t="shared" si="3"/>
        <v>430.5847257906488</v>
      </c>
      <c r="M19" s="230">
        <f t="shared" si="3"/>
        <v>505.82064753755714</v>
      </c>
      <c r="N19" s="230">
        <f t="shared" si="3"/>
        <v>586.11224913261344</v>
      </c>
      <c r="O19" s="230">
        <f t="shared" si="3"/>
        <v>672.4501089362808</v>
      </c>
      <c r="P19" s="230">
        <f t="shared" si="7"/>
        <v>759.14072687963437</v>
      </c>
      <c r="Q19" s="230">
        <f t="shared" si="7"/>
        <v>857.5774545443262</v>
      </c>
      <c r="R19" s="230">
        <f t="shared" si="7"/>
        <v>880.49767911549066</v>
      </c>
      <c r="S19" s="230">
        <f t="shared" si="7"/>
        <v>847.14993958213279</v>
      </c>
      <c r="T19" s="230">
        <f t="shared" si="7"/>
        <v>809.48154170211774</v>
      </c>
      <c r="U19" s="230">
        <f t="shared" si="7"/>
        <v>783.54623463460405</v>
      </c>
      <c r="V19" s="230">
        <f t="shared" si="7"/>
        <v>753.18325167100852</v>
      </c>
      <c r="W19" s="230">
        <f t="shared" si="7"/>
        <v>729.34178871195445</v>
      </c>
      <c r="X19" s="230">
        <f t="shared" si="7"/>
        <v>697.49720536048142</v>
      </c>
      <c r="Y19" s="230">
        <f t="shared" si="7"/>
        <v>681.60368669129923</v>
      </c>
      <c r="Z19" s="230">
        <f t="shared" si="7"/>
        <v>650.96217075027084</v>
      </c>
      <c r="AA19" s="230">
        <f t="shared" si="7"/>
        <v>1200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37.699592117087825</v>
      </c>
      <c r="D20" s="230">
        <f t="shared" si="2"/>
        <v>64.022639968439137</v>
      </c>
      <c r="E20" s="230">
        <f t="shared" si="2"/>
        <v>88.44194732359226</v>
      </c>
      <c r="F20" s="230">
        <f t="shared" si="3"/>
        <v>118.11282996379477</v>
      </c>
      <c r="G20" s="230">
        <f t="shared" si="3"/>
        <v>153.45763947341564</v>
      </c>
      <c r="H20" s="230">
        <f t="shared" si="4"/>
        <v>194.90075329157744</v>
      </c>
      <c r="I20" s="230">
        <f t="shared" si="4"/>
        <v>243.11113645899107</v>
      </c>
      <c r="J20" s="230">
        <f t="shared" si="4"/>
        <v>298.47198806235912</v>
      </c>
      <c r="K20" s="230">
        <f t="shared" si="3"/>
        <v>361.14776782986883</v>
      </c>
      <c r="L20" s="230">
        <f t="shared" si="3"/>
        <v>430.5847257906488</v>
      </c>
      <c r="M20" s="230">
        <f t="shared" si="3"/>
        <v>505.82064753755714</v>
      </c>
      <c r="N20" s="230">
        <f t="shared" si="3"/>
        <v>586.11224913261344</v>
      </c>
      <c r="O20" s="230">
        <f t="shared" si="3"/>
        <v>672.4501089362808</v>
      </c>
      <c r="P20" s="230">
        <f t="shared" si="7"/>
        <v>759.14072687963437</v>
      </c>
      <c r="Q20" s="230">
        <f t="shared" si="7"/>
        <v>857.5774545443262</v>
      </c>
      <c r="R20" s="230">
        <f t="shared" si="7"/>
        <v>880.49767911549066</v>
      </c>
      <c r="S20" s="230">
        <f t="shared" si="7"/>
        <v>847.14993958213279</v>
      </c>
      <c r="T20" s="230">
        <f t="shared" si="7"/>
        <v>809.48154170211774</v>
      </c>
      <c r="U20" s="230">
        <f t="shared" si="7"/>
        <v>783.54623463460405</v>
      </c>
      <c r="V20" s="230">
        <f t="shared" si="7"/>
        <v>753.18325167100852</v>
      </c>
      <c r="W20" s="230">
        <f t="shared" si="7"/>
        <v>729.34178871195445</v>
      </c>
      <c r="X20" s="230">
        <f t="shared" si="7"/>
        <v>697.49720536048142</v>
      </c>
      <c r="Y20" s="230">
        <f t="shared" si="7"/>
        <v>681.60368669129923</v>
      </c>
      <c r="Z20" s="230">
        <f t="shared" si="7"/>
        <v>650.96217075027084</v>
      </c>
      <c r="AA20" s="230">
        <f t="shared" si="7"/>
        <v>1200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37.699592117087825</v>
      </c>
      <c r="D21" s="230">
        <f t="shared" si="2"/>
        <v>64.022639968439137</v>
      </c>
      <c r="E21" s="230">
        <f t="shared" si="2"/>
        <v>88.44194732359226</v>
      </c>
      <c r="F21" s="230">
        <f t="shared" si="3"/>
        <v>118.11282996379477</v>
      </c>
      <c r="G21" s="230">
        <f t="shared" si="3"/>
        <v>153.45763947341564</v>
      </c>
      <c r="H21" s="230">
        <f t="shared" si="4"/>
        <v>194.90075329157744</v>
      </c>
      <c r="I21" s="230">
        <f t="shared" si="4"/>
        <v>243.11113645899107</v>
      </c>
      <c r="J21" s="230">
        <f t="shared" si="4"/>
        <v>298.47198806235912</v>
      </c>
      <c r="K21" s="230">
        <f t="shared" si="3"/>
        <v>361.14776782986883</v>
      </c>
      <c r="L21" s="230">
        <f t="shared" si="3"/>
        <v>430.5847257906488</v>
      </c>
      <c r="M21" s="230">
        <f t="shared" si="3"/>
        <v>505.82064753755714</v>
      </c>
      <c r="N21" s="230">
        <f t="shared" si="3"/>
        <v>586.11224913261344</v>
      </c>
      <c r="O21" s="230">
        <f t="shared" si="3"/>
        <v>672.4501089362808</v>
      </c>
      <c r="P21" s="230">
        <f t="shared" si="7"/>
        <v>759.14072687963437</v>
      </c>
      <c r="Q21" s="230">
        <f t="shared" si="7"/>
        <v>857.5774545443262</v>
      </c>
      <c r="R21" s="230">
        <f t="shared" si="7"/>
        <v>880.49767911549066</v>
      </c>
      <c r="S21" s="230">
        <f t="shared" si="7"/>
        <v>847.14993958213279</v>
      </c>
      <c r="T21" s="230">
        <f t="shared" si="7"/>
        <v>809.48154170211774</v>
      </c>
      <c r="U21" s="230">
        <f t="shared" si="7"/>
        <v>783.54623463460405</v>
      </c>
      <c r="V21" s="230">
        <f t="shared" si="7"/>
        <v>753.18325167100852</v>
      </c>
      <c r="W21" s="230">
        <f t="shared" si="7"/>
        <v>729.34178871195445</v>
      </c>
      <c r="X21" s="230">
        <f t="shared" si="7"/>
        <v>697.49720536048142</v>
      </c>
      <c r="Y21" s="230">
        <f t="shared" si="7"/>
        <v>681.60368669129923</v>
      </c>
      <c r="Z21" s="230">
        <f t="shared" si="7"/>
        <v>650.96217075027084</v>
      </c>
      <c r="AA21" s="230">
        <f t="shared" si="7"/>
        <v>1200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37.699592117087825</v>
      </c>
      <c r="D22" s="230">
        <f t="shared" si="2"/>
        <v>64.022639968439137</v>
      </c>
      <c r="E22" s="230">
        <f t="shared" si="2"/>
        <v>88.44194732359226</v>
      </c>
      <c r="F22" s="230">
        <f t="shared" si="3"/>
        <v>118.11282996379477</v>
      </c>
      <c r="G22" s="230">
        <f t="shared" si="3"/>
        <v>153.45763947341564</v>
      </c>
      <c r="H22" s="230">
        <f t="shared" si="4"/>
        <v>194.90075329157744</v>
      </c>
      <c r="I22" s="230">
        <f t="shared" si="4"/>
        <v>243.11113645899107</v>
      </c>
      <c r="J22" s="230">
        <f t="shared" si="4"/>
        <v>298.47198806235912</v>
      </c>
      <c r="K22" s="230">
        <f t="shared" si="3"/>
        <v>361.14776782986883</v>
      </c>
      <c r="L22" s="230">
        <f t="shared" si="3"/>
        <v>430.5847257906488</v>
      </c>
      <c r="M22" s="230">
        <f t="shared" si="3"/>
        <v>505.82064753755714</v>
      </c>
      <c r="N22" s="230">
        <f t="shared" si="3"/>
        <v>586.11224913261344</v>
      </c>
      <c r="O22" s="230">
        <f t="shared" si="3"/>
        <v>672.4501089362808</v>
      </c>
      <c r="P22" s="230">
        <f t="shared" si="7"/>
        <v>759.14072687963437</v>
      </c>
      <c r="Q22" s="230">
        <f t="shared" si="7"/>
        <v>857.5774545443262</v>
      </c>
      <c r="R22" s="230">
        <f t="shared" si="7"/>
        <v>880.49767911549066</v>
      </c>
      <c r="S22" s="230">
        <f t="shared" si="7"/>
        <v>847.14993958213279</v>
      </c>
      <c r="T22" s="230">
        <f t="shared" si="7"/>
        <v>809.48154170211774</v>
      </c>
      <c r="U22" s="230">
        <f t="shared" si="7"/>
        <v>783.54623463460405</v>
      </c>
      <c r="V22" s="230">
        <f t="shared" si="7"/>
        <v>753.18325167100852</v>
      </c>
      <c r="W22" s="230">
        <f t="shared" si="7"/>
        <v>729.34178871195445</v>
      </c>
      <c r="X22" s="230">
        <f t="shared" si="7"/>
        <v>697.49720536048142</v>
      </c>
      <c r="Y22" s="230">
        <f t="shared" si="7"/>
        <v>681.60368669129923</v>
      </c>
      <c r="Z22" s="230">
        <f t="shared" si="7"/>
        <v>650.96217075027084</v>
      </c>
      <c r="AA22" s="230">
        <f t="shared" si="7"/>
        <v>1200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37.699592117087825</v>
      </c>
      <c r="D23" s="235">
        <f>+SUMPRODUCT(Controls!D11:D22*Data!$C$89:$C$100)/SUM(Data!$C$89:$C$100)</f>
        <v>64.022639968439123</v>
      </c>
      <c r="E23" s="235">
        <f>+SUMPRODUCT(Controls!E11:E22*Data!$C$89:$C$100)/SUM(Data!$C$89:$C$100)</f>
        <v>88.441947323592274</v>
      </c>
      <c r="F23" s="235">
        <f>+SUMPRODUCT(Controls!F11:F22*Data!$C$89:$C$100)/SUM(Data!$C$89:$C$100)</f>
        <v>118.11282996379477</v>
      </c>
      <c r="G23" s="235">
        <f>+SUMPRODUCT(Controls!G11:G22*Data!$C$89:$C$100)/SUM(Data!$C$89:$C$100)</f>
        <v>153.45763947341561</v>
      </c>
      <c r="H23" s="235">
        <f>+SUMPRODUCT(Controls!H11:H22*Data!$C$89:$C$100)/SUM(Data!$C$89:$C$100)</f>
        <v>194.90075329157747</v>
      </c>
      <c r="I23" s="235">
        <f>+SUMPRODUCT(Controls!I11:I22*Data!$C$89:$C$100)/SUM(Data!$C$89:$C$100)</f>
        <v>243.11113645899107</v>
      </c>
      <c r="J23" s="235">
        <f>+SUMPRODUCT(Controls!J11:J22*Data!$C$89:$C$100)/SUM(Data!$C$89:$C$100)</f>
        <v>298.47198806235906</v>
      </c>
      <c r="K23" s="235">
        <f>+SUMPRODUCT(Controls!K11:K22*Data!$C$89:$C$100)/SUM(Data!$C$89:$C$100)</f>
        <v>361.14776782986888</v>
      </c>
      <c r="L23" s="235">
        <f>+SUMPRODUCT(Controls!L11:L22*Data!$C$89:$C$100)/SUM(Data!$C$89:$C$100)</f>
        <v>430.5847257906488</v>
      </c>
      <c r="M23" s="235">
        <f>+SUMPRODUCT(Controls!M11:M22*Data!$C$89:$C$100)/SUM(Data!$C$89:$C$100)</f>
        <v>505.82064753755714</v>
      </c>
    </row>
    <row r="24" spans="1:61" ht="15" customHeight="1">
      <c r="A24" s="226" t="s">
        <v>734</v>
      </c>
    </row>
    <row r="25" spans="1:61" ht="15" customHeight="1">
      <c r="A25" s="226"/>
      <c r="B25" s="697"/>
      <c r="C25" s="697"/>
      <c r="D25" s="697"/>
      <c r="E25" s="697"/>
      <c r="F25" s="697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5.3">
      <c r="A27" s="236" t="s">
        <v>735</v>
      </c>
      <c r="B27" s="695">
        <v>0.17851791916683227</v>
      </c>
      <c r="C27" s="695">
        <v>0.2044090651258795</v>
      </c>
      <c r="D27" s="695">
        <v>0.20081283771564495</v>
      </c>
      <c r="E27" s="695">
        <v>0.1986243720647462</v>
      </c>
      <c r="F27" s="695">
        <v>0.19724537293411276</v>
      </c>
      <c r="G27" s="694">
        <v>0.19749782870000124</v>
      </c>
      <c r="H27" s="695">
        <v>0.19980405942420223</v>
      </c>
    </row>
    <row r="28" spans="1:61" s="509" customFormat="1">
      <c r="A28" s="696" t="s">
        <v>104</v>
      </c>
      <c r="B28" s="695">
        <v>0.17851791916683227</v>
      </c>
      <c r="C28" s="695">
        <v>0.20441168561441803</v>
      </c>
      <c r="D28" s="695">
        <v>0.20081130743596862</v>
      </c>
      <c r="E28" s="695">
        <v>0.19862347859815724</v>
      </c>
      <c r="F28" s="695">
        <v>0.19724517955141138</v>
      </c>
      <c r="G28" s="694">
        <v>0.19749773378886082</v>
      </c>
      <c r="H28" s="695">
        <v>0.19978659099475396</v>
      </c>
      <c r="I28" s="695">
        <v>0.20224864393886471</v>
      </c>
      <c r="J28" s="695">
        <v>0.20500133186596789</v>
      </c>
      <c r="K28" s="695">
        <v>0.20701315102347004</v>
      </c>
      <c r="L28" s="695">
        <v>0.20687069210728645</v>
      </c>
      <c r="M28" s="695">
        <v>0.22030307885972511</v>
      </c>
      <c r="N28" s="610">
        <f>+M28</f>
        <v>0.22030307885972511</v>
      </c>
      <c r="O28" s="610">
        <f t="shared" ref="O28:BI28" si="9">+N28</f>
        <v>0.22030307885972511</v>
      </c>
      <c r="P28" s="610">
        <f t="shared" si="9"/>
        <v>0.22030307885972511</v>
      </c>
      <c r="Q28" s="610">
        <f t="shared" si="9"/>
        <v>0.22030307885972511</v>
      </c>
      <c r="R28" s="610">
        <f t="shared" si="9"/>
        <v>0.22030307885972511</v>
      </c>
      <c r="S28" s="610">
        <f t="shared" si="9"/>
        <v>0.22030307885972511</v>
      </c>
      <c r="T28" s="610">
        <f t="shared" si="9"/>
        <v>0.22030307885972511</v>
      </c>
      <c r="U28" s="610">
        <f t="shared" si="9"/>
        <v>0.22030307885972511</v>
      </c>
      <c r="V28" s="610">
        <f t="shared" si="9"/>
        <v>0.22030307885972511</v>
      </c>
      <c r="W28" s="610">
        <f t="shared" si="9"/>
        <v>0.22030307885972511</v>
      </c>
      <c r="X28" s="610">
        <f t="shared" si="9"/>
        <v>0.22030307885972511</v>
      </c>
      <c r="Y28" s="610">
        <f t="shared" si="9"/>
        <v>0.22030307885972511</v>
      </c>
      <c r="Z28" s="610">
        <f t="shared" si="9"/>
        <v>0.22030307885972511</v>
      </c>
      <c r="AA28" s="610">
        <f t="shared" si="9"/>
        <v>0.22030307885972511</v>
      </c>
      <c r="AB28" s="610">
        <f t="shared" si="9"/>
        <v>0.22030307885972511</v>
      </c>
      <c r="AC28" s="610">
        <f t="shared" si="9"/>
        <v>0.22030307885972511</v>
      </c>
      <c r="AD28" s="610">
        <f t="shared" si="9"/>
        <v>0.22030307885972511</v>
      </c>
      <c r="AE28" s="610">
        <f t="shared" si="9"/>
        <v>0.22030307885972511</v>
      </c>
      <c r="AF28" s="610">
        <f t="shared" si="9"/>
        <v>0.22030307885972511</v>
      </c>
      <c r="AG28" s="610">
        <f t="shared" si="9"/>
        <v>0.22030307885972511</v>
      </c>
      <c r="AH28" s="610">
        <f t="shared" si="9"/>
        <v>0.22030307885972511</v>
      </c>
      <c r="AI28" s="610">
        <f t="shared" si="9"/>
        <v>0.22030307885972511</v>
      </c>
      <c r="AJ28" s="610">
        <f t="shared" si="9"/>
        <v>0.22030307885972511</v>
      </c>
      <c r="AK28" s="610">
        <f t="shared" si="9"/>
        <v>0.22030307885972511</v>
      </c>
      <c r="AL28" s="610">
        <f t="shared" si="9"/>
        <v>0.22030307885972511</v>
      </c>
      <c r="AM28" s="610">
        <f t="shared" si="9"/>
        <v>0.22030307885972511</v>
      </c>
      <c r="AN28" s="610">
        <f t="shared" si="9"/>
        <v>0.22030307885972511</v>
      </c>
      <c r="AO28" s="610">
        <f t="shared" si="9"/>
        <v>0.22030307885972511</v>
      </c>
      <c r="AP28" s="610">
        <f t="shared" si="9"/>
        <v>0.22030307885972511</v>
      </c>
      <c r="AQ28" s="610">
        <f t="shared" si="9"/>
        <v>0.22030307885972511</v>
      </c>
      <c r="AR28" s="610">
        <f t="shared" si="9"/>
        <v>0.22030307885972511</v>
      </c>
      <c r="AS28" s="610">
        <f t="shared" si="9"/>
        <v>0.22030307885972511</v>
      </c>
      <c r="AT28" s="610">
        <f t="shared" si="9"/>
        <v>0.22030307885972511</v>
      </c>
      <c r="AU28" s="610">
        <f t="shared" si="9"/>
        <v>0.22030307885972511</v>
      </c>
      <c r="AV28" s="610">
        <f t="shared" si="9"/>
        <v>0.22030307885972511</v>
      </c>
      <c r="AW28" s="610">
        <f t="shared" si="9"/>
        <v>0.22030307885972511</v>
      </c>
      <c r="AX28" s="610">
        <f t="shared" si="9"/>
        <v>0.22030307885972511</v>
      </c>
      <c r="AY28" s="610">
        <f t="shared" si="9"/>
        <v>0.22030307885972511</v>
      </c>
      <c r="AZ28" s="610">
        <f t="shared" si="9"/>
        <v>0.22030307885972511</v>
      </c>
      <c r="BA28" s="610">
        <f t="shared" si="9"/>
        <v>0.22030307885972511</v>
      </c>
      <c r="BB28" s="610">
        <f t="shared" si="9"/>
        <v>0.22030307885972511</v>
      </c>
      <c r="BC28" s="610">
        <f t="shared" si="9"/>
        <v>0.22030307885972511</v>
      </c>
      <c r="BD28" s="610">
        <f t="shared" si="9"/>
        <v>0.22030307885972511</v>
      </c>
      <c r="BE28" s="610">
        <f t="shared" si="9"/>
        <v>0.22030307885972511</v>
      </c>
      <c r="BF28" s="610">
        <f t="shared" si="9"/>
        <v>0.22030307885972511</v>
      </c>
      <c r="BG28" s="610">
        <f t="shared" si="9"/>
        <v>0.22030307885972511</v>
      </c>
      <c r="BH28" s="610">
        <f t="shared" si="9"/>
        <v>0.22030307885972511</v>
      </c>
      <c r="BI28" s="610">
        <f t="shared" si="9"/>
        <v>0.22030307885972511</v>
      </c>
    </row>
    <row r="29" spans="1:61" s="509" customFormat="1">
      <c r="A29" s="696" t="s">
        <v>105</v>
      </c>
      <c r="B29" s="694">
        <v>0.17464278549877818</v>
      </c>
      <c r="C29" s="694">
        <v>0.19951187573456713</v>
      </c>
      <c r="D29" s="694">
        <v>0.19621702705844843</v>
      </c>
      <c r="E29" s="694">
        <v>0.19444764809439508</v>
      </c>
      <c r="F29" s="694">
        <v>0.19311769687881469</v>
      </c>
      <c r="G29" s="694">
        <v>0.19342037928561981</v>
      </c>
      <c r="H29" s="694">
        <v>0.19499881757129625</v>
      </c>
      <c r="I29" s="694">
        <v>0.19675155944103084</v>
      </c>
      <c r="J29" s="694">
        <v>0.1986775404241552</v>
      </c>
      <c r="K29" s="694">
        <v>0.20517684580955442</v>
      </c>
      <c r="L29" s="694">
        <v>0.21074492696069239</v>
      </c>
      <c r="M29" s="694">
        <v>0.2203362818132277</v>
      </c>
      <c r="N29" s="610">
        <f t="shared" ref="N29:BI29" si="10">+M29</f>
        <v>0.2203362818132277</v>
      </c>
      <c r="O29" s="610">
        <f t="shared" si="10"/>
        <v>0.2203362818132277</v>
      </c>
      <c r="P29" s="610">
        <f t="shared" si="10"/>
        <v>0.2203362818132277</v>
      </c>
      <c r="Q29" s="610">
        <f t="shared" si="10"/>
        <v>0.2203362818132277</v>
      </c>
      <c r="R29" s="610">
        <f t="shared" si="10"/>
        <v>0.2203362818132277</v>
      </c>
      <c r="S29" s="610">
        <f t="shared" si="10"/>
        <v>0.2203362818132277</v>
      </c>
      <c r="T29" s="610">
        <f t="shared" si="10"/>
        <v>0.2203362818132277</v>
      </c>
      <c r="U29" s="610">
        <f t="shared" si="10"/>
        <v>0.2203362818132277</v>
      </c>
      <c r="V29" s="610">
        <f t="shared" si="10"/>
        <v>0.2203362818132277</v>
      </c>
      <c r="W29" s="610">
        <f t="shared" si="10"/>
        <v>0.2203362818132277</v>
      </c>
      <c r="X29" s="610">
        <f t="shared" si="10"/>
        <v>0.2203362818132277</v>
      </c>
      <c r="Y29" s="610">
        <f t="shared" si="10"/>
        <v>0.2203362818132277</v>
      </c>
      <c r="Z29" s="610">
        <f t="shared" si="10"/>
        <v>0.2203362818132277</v>
      </c>
      <c r="AA29" s="610">
        <f t="shared" si="10"/>
        <v>0.2203362818132277</v>
      </c>
      <c r="AB29" s="610">
        <f t="shared" si="10"/>
        <v>0.2203362818132277</v>
      </c>
      <c r="AC29" s="610">
        <f t="shared" si="10"/>
        <v>0.2203362818132277</v>
      </c>
      <c r="AD29" s="610">
        <f t="shared" si="10"/>
        <v>0.2203362818132277</v>
      </c>
      <c r="AE29" s="610">
        <f t="shared" si="10"/>
        <v>0.2203362818132277</v>
      </c>
      <c r="AF29" s="610">
        <f t="shared" si="10"/>
        <v>0.2203362818132277</v>
      </c>
      <c r="AG29" s="610">
        <f t="shared" si="10"/>
        <v>0.2203362818132277</v>
      </c>
      <c r="AH29" s="610">
        <f t="shared" si="10"/>
        <v>0.2203362818132277</v>
      </c>
      <c r="AI29" s="610">
        <f t="shared" si="10"/>
        <v>0.2203362818132277</v>
      </c>
      <c r="AJ29" s="610">
        <f t="shared" si="10"/>
        <v>0.2203362818132277</v>
      </c>
      <c r="AK29" s="610">
        <f t="shared" si="10"/>
        <v>0.2203362818132277</v>
      </c>
      <c r="AL29" s="610">
        <f t="shared" si="10"/>
        <v>0.2203362818132277</v>
      </c>
      <c r="AM29" s="610">
        <f t="shared" si="10"/>
        <v>0.2203362818132277</v>
      </c>
      <c r="AN29" s="610">
        <f t="shared" si="10"/>
        <v>0.2203362818132277</v>
      </c>
      <c r="AO29" s="610">
        <f t="shared" si="10"/>
        <v>0.2203362818132277</v>
      </c>
      <c r="AP29" s="610">
        <f t="shared" si="10"/>
        <v>0.2203362818132277</v>
      </c>
      <c r="AQ29" s="610">
        <f t="shared" si="10"/>
        <v>0.2203362818132277</v>
      </c>
      <c r="AR29" s="610">
        <f t="shared" si="10"/>
        <v>0.2203362818132277</v>
      </c>
      <c r="AS29" s="610">
        <f t="shared" si="10"/>
        <v>0.2203362818132277</v>
      </c>
      <c r="AT29" s="610">
        <f t="shared" si="10"/>
        <v>0.2203362818132277</v>
      </c>
      <c r="AU29" s="610">
        <f t="shared" si="10"/>
        <v>0.2203362818132277</v>
      </c>
      <c r="AV29" s="610">
        <f t="shared" si="10"/>
        <v>0.2203362818132277</v>
      </c>
      <c r="AW29" s="610">
        <f t="shared" si="10"/>
        <v>0.2203362818132277</v>
      </c>
      <c r="AX29" s="610">
        <f t="shared" si="10"/>
        <v>0.2203362818132277</v>
      </c>
      <c r="AY29" s="610">
        <f t="shared" si="10"/>
        <v>0.2203362818132277</v>
      </c>
      <c r="AZ29" s="610">
        <f t="shared" si="10"/>
        <v>0.2203362818132277</v>
      </c>
      <c r="BA29" s="610">
        <f t="shared" si="10"/>
        <v>0.2203362818132277</v>
      </c>
      <c r="BB29" s="610">
        <f t="shared" si="10"/>
        <v>0.2203362818132277</v>
      </c>
      <c r="BC29" s="610">
        <f t="shared" si="10"/>
        <v>0.2203362818132277</v>
      </c>
      <c r="BD29" s="610">
        <f t="shared" si="10"/>
        <v>0.2203362818132277</v>
      </c>
      <c r="BE29" s="610">
        <f t="shared" si="10"/>
        <v>0.2203362818132277</v>
      </c>
      <c r="BF29" s="610">
        <f t="shared" si="10"/>
        <v>0.2203362818132277</v>
      </c>
      <c r="BG29" s="610">
        <f t="shared" si="10"/>
        <v>0.2203362818132277</v>
      </c>
      <c r="BH29" s="610">
        <f t="shared" si="10"/>
        <v>0.2203362818132277</v>
      </c>
      <c r="BI29" s="610">
        <f t="shared" si="10"/>
        <v>0.2203362818132277</v>
      </c>
    </row>
    <row r="30" spans="1:61" s="509" customFormat="1">
      <c r="A30" s="696" t="s">
        <v>51</v>
      </c>
      <c r="B30" s="694">
        <v>0.15130516850935352</v>
      </c>
      <c r="C30" s="694">
        <v>0.18028879870424402</v>
      </c>
      <c r="D30" s="694">
        <v>0.17561051284600046</v>
      </c>
      <c r="E30" s="694">
        <v>0.16834939682036698</v>
      </c>
      <c r="F30" s="694">
        <v>0.17936264615265576</v>
      </c>
      <c r="G30" s="694">
        <v>0.18715052917114447</v>
      </c>
      <c r="H30" s="694">
        <v>0.18886752273284263</v>
      </c>
      <c r="I30" s="694">
        <v>0.19078953271553145</v>
      </c>
      <c r="J30" s="694">
        <v>0.19299543769997909</v>
      </c>
      <c r="K30" s="694">
        <v>0.20201478435586034</v>
      </c>
      <c r="L30" s="694">
        <v>0.20937148693838403</v>
      </c>
      <c r="M30" s="694">
        <v>0.22226937429570431</v>
      </c>
      <c r="N30" s="610">
        <f t="shared" ref="N30:BI30" si="11">+M30</f>
        <v>0.22226937429570431</v>
      </c>
      <c r="O30" s="610">
        <f t="shared" si="11"/>
        <v>0.22226937429570431</v>
      </c>
      <c r="P30" s="610">
        <f t="shared" si="11"/>
        <v>0.22226937429570431</v>
      </c>
      <c r="Q30" s="610">
        <f t="shared" si="11"/>
        <v>0.22226937429570431</v>
      </c>
      <c r="R30" s="610">
        <f t="shared" si="11"/>
        <v>0.22226937429570431</v>
      </c>
      <c r="S30" s="610">
        <f t="shared" si="11"/>
        <v>0.22226937429570431</v>
      </c>
      <c r="T30" s="610">
        <f t="shared" si="11"/>
        <v>0.22226937429570431</v>
      </c>
      <c r="U30" s="610">
        <f t="shared" si="11"/>
        <v>0.22226937429570431</v>
      </c>
      <c r="V30" s="610">
        <f t="shared" si="11"/>
        <v>0.22226937429570431</v>
      </c>
      <c r="W30" s="610">
        <f t="shared" si="11"/>
        <v>0.22226937429570431</v>
      </c>
      <c r="X30" s="610">
        <f t="shared" si="11"/>
        <v>0.22226937429570431</v>
      </c>
      <c r="Y30" s="610">
        <f t="shared" si="11"/>
        <v>0.22226937429570431</v>
      </c>
      <c r="Z30" s="610">
        <f t="shared" si="11"/>
        <v>0.22226937429570431</v>
      </c>
      <c r="AA30" s="610">
        <f t="shared" si="11"/>
        <v>0.22226937429570431</v>
      </c>
      <c r="AB30" s="610">
        <f t="shared" si="11"/>
        <v>0.22226937429570431</v>
      </c>
      <c r="AC30" s="610">
        <f t="shared" si="11"/>
        <v>0.22226937429570431</v>
      </c>
      <c r="AD30" s="610">
        <f t="shared" si="11"/>
        <v>0.22226937429570431</v>
      </c>
      <c r="AE30" s="610">
        <f t="shared" si="11"/>
        <v>0.22226937429570431</v>
      </c>
      <c r="AF30" s="610">
        <f t="shared" si="11"/>
        <v>0.22226937429570431</v>
      </c>
      <c r="AG30" s="610">
        <f t="shared" si="11"/>
        <v>0.22226937429570431</v>
      </c>
      <c r="AH30" s="610">
        <f t="shared" si="11"/>
        <v>0.22226937429570431</v>
      </c>
      <c r="AI30" s="610">
        <f t="shared" si="11"/>
        <v>0.22226937429570431</v>
      </c>
      <c r="AJ30" s="610">
        <f t="shared" si="11"/>
        <v>0.22226937429570431</v>
      </c>
      <c r="AK30" s="610">
        <f t="shared" si="11"/>
        <v>0.22226937429570431</v>
      </c>
      <c r="AL30" s="610">
        <f t="shared" si="11"/>
        <v>0.22226937429570431</v>
      </c>
      <c r="AM30" s="610">
        <f t="shared" si="11"/>
        <v>0.22226937429570431</v>
      </c>
      <c r="AN30" s="610">
        <f t="shared" si="11"/>
        <v>0.22226937429570431</v>
      </c>
      <c r="AO30" s="610">
        <f t="shared" si="11"/>
        <v>0.22226937429570431</v>
      </c>
      <c r="AP30" s="610">
        <f t="shared" si="11"/>
        <v>0.22226937429570431</v>
      </c>
      <c r="AQ30" s="610">
        <f t="shared" si="11"/>
        <v>0.22226937429570431</v>
      </c>
      <c r="AR30" s="610">
        <f t="shared" si="11"/>
        <v>0.22226937429570431</v>
      </c>
      <c r="AS30" s="610">
        <f t="shared" si="11"/>
        <v>0.22226937429570431</v>
      </c>
      <c r="AT30" s="610">
        <f t="shared" si="11"/>
        <v>0.22226937429570431</v>
      </c>
      <c r="AU30" s="610">
        <f t="shared" si="11"/>
        <v>0.22226937429570431</v>
      </c>
      <c r="AV30" s="610">
        <f t="shared" si="11"/>
        <v>0.22226937429570431</v>
      </c>
      <c r="AW30" s="610">
        <f t="shared" si="11"/>
        <v>0.22226937429570431</v>
      </c>
      <c r="AX30" s="610">
        <f t="shared" si="11"/>
        <v>0.22226937429570431</v>
      </c>
      <c r="AY30" s="610">
        <f t="shared" si="11"/>
        <v>0.22226937429570431</v>
      </c>
      <c r="AZ30" s="610">
        <f t="shared" si="11"/>
        <v>0.22226937429570431</v>
      </c>
      <c r="BA30" s="610">
        <f t="shared" si="11"/>
        <v>0.22226937429570431</v>
      </c>
      <c r="BB30" s="610">
        <f t="shared" si="11"/>
        <v>0.22226937429570431</v>
      </c>
      <c r="BC30" s="610">
        <f t="shared" si="11"/>
        <v>0.22226937429570431</v>
      </c>
      <c r="BD30" s="610">
        <f t="shared" si="11"/>
        <v>0.22226937429570431</v>
      </c>
      <c r="BE30" s="610">
        <f t="shared" si="11"/>
        <v>0.22226937429570431</v>
      </c>
      <c r="BF30" s="610">
        <f t="shared" si="11"/>
        <v>0.22226937429570431</v>
      </c>
      <c r="BG30" s="610">
        <f t="shared" si="11"/>
        <v>0.22226937429570431</v>
      </c>
      <c r="BH30" s="610">
        <f t="shared" si="11"/>
        <v>0.22226937429570431</v>
      </c>
      <c r="BI30" s="610">
        <f t="shared" si="11"/>
        <v>0.22226937429570431</v>
      </c>
    </row>
    <row r="31" spans="1:61" s="509" customFormat="1">
      <c r="A31" s="696" t="s">
        <v>52</v>
      </c>
      <c r="B31" s="694">
        <v>0.19116870416633872</v>
      </c>
      <c r="C31" s="694">
        <v>0.18903154012827164</v>
      </c>
      <c r="D31" s="694">
        <v>0.18513371193962028</v>
      </c>
      <c r="E31" s="694">
        <v>0.185563870068611</v>
      </c>
      <c r="F31" s="694">
        <v>0.1878739277780751</v>
      </c>
      <c r="G31" s="694">
        <v>0.18989118964398169</v>
      </c>
      <c r="H31" s="694">
        <v>0.19064813179718809</v>
      </c>
      <c r="I31" s="694">
        <v>0.19168340007296758</v>
      </c>
      <c r="J31" s="694">
        <v>0.19308059868291075</v>
      </c>
      <c r="K31" s="694">
        <v>0.20313479711589796</v>
      </c>
      <c r="L31" s="694">
        <v>0.21241990984042894</v>
      </c>
      <c r="M31" s="694">
        <v>0.22223322828967537</v>
      </c>
      <c r="N31" s="610">
        <f t="shared" ref="N31:BI31" si="12">+M31</f>
        <v>0.22223322828967537</v>
      </c>
      <c r="O31" s="610">
        <f t="shared" si="12"/>
        <v>0.22223322828967537</v>
      </c>
      <c r="P31" s="610">
        <f t="shared" si="12"/>
        <v>0.22223322828967537</v>
      </c>
      <c r="Q31" s="610">
        <f t="shared" si="12"/>
        <v>0.22223322828967537</v>
      </c>
      <c r="R31" s="610">
        <f t="shared" si="12"/>
        <v>0.22223322828967537</v>
      </c>
      <c r="S31" s="610">
        <f t="shared" si="12"/>
        <v>0.22223322828967537</v>
      </c>
      <c r="T31" s="610">
        <f t="shared" si="12"/>
        <v>0.22223322828967537</v>
      </c>
      <c r="U31" s="610">
        <f t="shared" si="12"/>
        <v>0.22223322828967537</v>
      </c>
      <c r="V31" s="610">
        <f t="shared" si="12"/>
        <v>0.22223322828967537</v>
      </c>
      <c r="W31" s="610">
        <f t="shared" si="12"/>
        <v>0.22223322828967537</v>
      </c>
      <c r="X31" s="610">
        <f t="shared" si="12"/>
        <v>0.22223322828967537</v>
      </c>
      <c r="Y31" s="610">
        <f t="shared" si="12"/>
        <v>0.22223322828967537</v>
      </c>
      <c r="Z31" s="610">
        <f t="shared" si="12"/>
        <v>0.22223322828967537</v>
      </c>
      <c r="AA31" s="610">
        <f t="shared" si="12"/>
        <v>0.22223322828967537</v>
      </c>
      <c r="AB31" s="610">
        <f t="shared" si="12"/>
        <v>0.22223322828967537</v>
      </c>
      <c r="AC31" s="610">
        <f t="shared" si="12"/>
        <v>0.22223322828967537</v>
      </c>
      <c r="AD31" s="610">
        <f t="shared" si="12"/>
        <v>0.22223322828967537</v>
      </c>
      <c r="AE31" s="610">
        <f t="shared" si="12"/>
        <v>0.22223322828967537</v>
      </c>
      <c r="AF31" s="610">
        <f t="shared" si="12"/>
        <v>0.22223322828967537</v>
      </c>
      <c r="AG31" s="610">
        <f t="shared" si="12"/>
        <v>0.22223322828967537</v>
      </c>
      <c r="AH31" s="610">
        <f t="shared" si="12"/>
        <v>0.22223322828967537</v>
      </c>
      <c r="AI31" s="610">
        <f t="shared" si="12"/>
        <v>0.22223322828967537</v>
      </c>
      <c r="AJ31" s="610">
        <f t="shared" si="12"/>
        <v>0.22223322828967537</v>
      </c>
      <c r="AK31" s="610">
        <f t="shared" si="12"/>
        <v>0.22223322828967537</v>
      </c>
      <c r="AL31" s="610">
        <f t="shared" si="12"/>
        <v>0.22223322828967537</v>
      </c>
      <c r="AM31" s="610">
        <f t="shared" si="12"/>
        <v>0.22223322828967537</v>
      </c>
      <c r="AN31" s="610">
        <f t="shared" si="12"/>
        <v>0.22223322828967537</v>
      </c>
      <c r="AO31" s="610">
        <f t="shared" si="12"/>
        <v>0.22223322828967537</v>
      </c>
      <c r="AP31" s="610">
        <f t="shared" si="12"/>
        <v>0.22223322828967537</v>
      </c>
      <c r="AQ31" s="610">
        <f t="shared" si="12"/>
        <v>0.22223322828967537</v>
      </c>
      <c r="AR31" s="610">
        <f t="shared" si="12"/>
        <v>0.22223322828967537</v>
      </c>
      <c r="AS31" s="610">
        <f t="shared" si="12"/>
        <v>0.22223322828967537</v>
      </c>
      <c r="AT31" s="610">
        <f t="shared" si="12"/>
        <v>0.22223322828967537</v>
      </c>
      <c r="AU31" s="610">
        <f t="shared" si="12"/>
        <v>0.22223322828967537</v>
      </c>
      <c r="AV31" s="610">
        <f t="shared" si="12"/>
        <v>0.22223322828967537</v>
      </c>
      <c r="AW31" s="610">
        <f t="shared" si="12"/>
        <v>0.22223322828967537</v>
      </c>
      <c r="AX31" s="610">
        <f t="shared" si="12"/>
        <v>0.22223322828967537</v>
      </c>
      <c r="AY31" s="610">
        <f t="shared" si="12"/>
        <v>0.22223322828967537</v>
      </c>
      <c r="AZ31" s="610">
        <f t="shared" si="12"/>
        <v>0.22223322828967537</v>
      </c>
      <c r="BA31" s="610">
        <f t="shared" si="12"/>
        <v>0.22223322828967537</v>
      </c>
      <c r="BB31" s="610">
        <f t="shared" si="12"/>
        <v>0.22223322828967537</v>
      </c>
      <c r="BC31" s="610">
        <f t="shared" si="12"/>
        <v>0.22223322828967537</v>
      </c>
      <c r="BD31" s="610">
        <f t="shared" si="12"/>
        <v>0.22223322828967537</v>
      </c>
      <c r="BE31" s="610">
        <f t="shared" si="12"/>
        <v>0.22223322828967537</v>
      </c>
      <c r="BF31" s="610">
        <f t="shared" si="12"/>
        <v>0.22223322828967537</v>
      </c>
      <c r="BG31" s="610">
        <f t="shared" si="12"/>
        <v>0.22223322828967537</v>
      </c>
      <c r="BH31" s="610">
        <f t="shared" si="12"/>
        <v>0.22223322828967537</v>
      </c>
      <c r="BI31" s="610">
        <f t="shared" si="12"/>
        <v>0.22223322828967537</v>
      </c>
    </row>
    <row r="32" spans="1:61" s="509" customFormat="1">
      <c r="A32" s="696" t="s">
        <v>53</v>
      </c>
      <c r="B32" s="694">
        <v>0.1950068390972948</v>
      </c>
      <c r="C32" s="694">
        <v>0.22579565828348314</v>
      </c>
      <c r="D32" s="694">
        <v>0.21818997077859106</v>
      </c>
      <c r="E32" s="694">
        <v>0.2137651998818286</v>
      </c>
      <c r="F32" s="694">
        <v>0.2110399666476615</v>
      </c>
      <c r="G32" s="694">
        <v>0.21054285633670111</v>
      </c>
      <c r="H32" s="694">
        <v>0.21015163132466624</v>
      </c>
      <c r="I32" s="694">
        <v>0.21016396192736281</v>
      </c>
      <c r="J32" s="694">
        <v>0.21067751414477806</v>
      </c>
      <c r="K32" s="694">
        <v>0.21679424846015824</v>
      </c>
      <c r="L32" s="694">
        <v>0.22273954697694098</v>
      </c>
      <c r="M32" s="694">
        <v>0.22890898798344628</v>
      </c>
      <c r="N32" s="610">
        <f t="shared" ref="N32:BI32" si="13">+M32</f>
        <v>0.22890898798344628</v>
      </c>
      <c r="O32" s="610">
        <f t="shared" si="13"/>
        <v>0.22890898798344628</v>
      </c>
      <c r="P32" s="610">
        <f t="shared" si="13"/>
        <v>0.22890898798344628</v>
      </c>
      <c r="Q32" s="610">
        <f t="shared" si="13"/>
        <v>0.22890898798344628</v>
      </c>
      <c r="R32" s="610">
        <f t="shared" si="13"/>
        <v>0.22890898798344628</v>
      </c>
      <c r="S32" s="610">
        <f t="shared" si="13"/>
        <v>0.22890898798344628</v>
      </c>
      <c r="T32" s="610">
        <f t="shared" si="13"/>
        <v>0.22890898798344628</v>
      </c>
      <c r="U32" s="610">
        <f t="shared" si="13"/>
        <v>0.22890898798344628</v>
      </c>
      <c r="V32" s="610">
        <f t="shared" si="13"/>
        <v>0.22890898798344628</v>
      </c>
      <c r="W32" s="610">
        <f t="shared" si="13"/>
        <v>0.22890898798344628</v>
      </c>
      <c r="X32" s="610">
        <f t="shared" si="13"/>
        <v>0.22890898798344628</v>
      </c>
      <c r="Y32" s="610">
        <f t="shared" si="13"/>
        <v>0.22890898798344628</v>
      </c>
      <c r="Z32" s="610">
        <f t="shared" si="13"/>
        <v>0.22890898798344628</v>
      </c>
      <c r="AA32" s="610">
        <f t="shared" si="13"/>
        <v>0.22890898798344628</v>
      </c>
      <c r="AB32" s="610">
        <f t="shared" si="13"/>
        <v>0.22890898798344628</v>
      </c>
      <c r="AC32" s="610">
        <f t="shared" si="13"/>
        <v>0.22890898798344628</v>
      </c>
      <c r="AD32" s="610">
        <f t="shared" si="13"/>
        <v>0.22890898798344628</v>
      </c>
      <c r="AE32" s="610">
        <f t="shared" si="13"/>
        <v>0.22890898798344628</v>
      </c>
      <c r="AF32" s="610">
        <f t="shared" si="13"/>
        <v>0.22890898798344628</v>
      </c>
      <c r="AG32" s="610">
        <f t="shared" si="13"/>
        <v>0.22890898798344628</v>
      </c>
      <c r="AH32" s="610">
        <f t="shared" si="13"/>
        <v>0.22890898798344628</v>
      </c>
      <c r="AI32" s="610">
        <f t="shared" si="13"/>
        <v>0.22890898798344628</v>
      </c>
      <c r="AJ32" s="610">
        <f t="shared" si="13"/>
        <v>0.22890898798344628</v>
      </c>
      <c r="AK32" s="610">
        <f t="shared" si="13"/>
        <v>0.22890898798344628</v>
      </c>
      <c r="AL32" s="610">
        <f t="shared" si="13"/>
        <v>0.22890898798344628</v>
      </c>
      <c r="AM32" s="610">
        <f t="shared" si="13"/>
        <v>0.22890898798344628</v>
      </c>
      <c r="AN32" s="610">
        <f t="shared" si="13"/>
        <v>0.22890898798344628</v>
      </c>
      <c r="AO32" s="610">
        <f t="shared" si="13"/>
        <v>0.22890898798344628</v>
      </c>
      <c r="AP32" s="610">
        <f t="shared" si="13"/>
        <v>0.22890898798344628</v>
      </c>
      <c r="AQ32" s="610">
        <f t="shared" si="13"/>
        <v>0.22890898798344628</v>
      </c>
      <c r="AR32" s="610">
        <f t="shared" si="13"/>
        <v>0.22890898798344628</v>
      </c>
      <c r="AS32" s="610">
        <f t="shared" si="13"/>
        <v>0.22890898798344628</v>
      </c>
      <c r="AT32" s="610">
        <f t="shared" si="13"/>
        <v>0.22890898798344628</v>
      </c>
      <c r="AU32" s="610">
        <f t="shared" si="13"/>
        <v>0.22890898798344628</v>
      </c>
      <c r="AV32" s="610">
        <f t="shared" si="13"/>
        <v>0.22890898798344628</v>
      </c>
      <c r="AW32" s="610">
        <f t="shared" si="13"/>
        <v>0.22890898798344628</v>
      </c>
      <c r="AX32" s="610">
        <f t="shared" si="13"/>
        <v>0.22890898798344628</v>
      </c>
      <c r="AY32" s="610">
        <f t="shared" si="13"/>
        <v>0.22890898798344628</v>
      </c>
      <c r="AZ32" s="610">
        <f t="shared" si="13"/>
        <v>0.22890898798344628</v>
      </c>
      <c r="BA32" s="610">
        <f t="shared" si="13"/>
        <v>0.22890898798344628</v>
      </c>
      <c r="BB32" s="610">
        <f t="shared" si="13"/>
        <v>0.22890898798344628</v>
      </c>
      <c r="BC32" s="610">
        <f t="shared" si="13"/>
        <v>0.22890898798344628</v>
      </c>
      <c r="BD32" s="610">
        <f t="shared" si="13"/>
        <v>0.22890898798344628</v>
      </c>
      <c r="BE32" s="610">
        <f t="shared" si="13"/>
        <v>0.22890898798344628</v>
      </c>
      <c r="BF32" s="610">
        <f t="shared" si="13"/>
        <v>0.22890898798344628</v>
      </c>
      <c r="BG32" s="610">
        <f t="shared" si="13"/>
        <v>0.22890898798344628</v>
      </c>
      <c r="BH32" s="610">
        <f t="shared" si="13"/>
        <v>0.22890898798344628</v>
      </c>
      <c r="BI32" s="610">
        <f t="shared" si="13"/>
        <v>0.22890898798344628</v>
      </c>
    </row>
    <row r="33" spans="1:61" s="509" customFormat="1">
      <c r="A33" s="696" t="s">
        <v>54</v>
      </c>
      <c r="B33" s="694">
        <v>0.35708144186291391</v>
      </c>
      <c r="C33" s="694">
        <v>0.2267610075161593</v>
      </c>
      <c r="D33" s="694">
        <v>0.21516476481009253</v>
      </c>
      <c r="E33" s="694">
        <v>0.20754873475224947</v>
      </c>
      <c r="F33" s="694">
        <v>0.2032796927112448</v>
      </c>
      <c r="G33" s="694">
        <v>0.20375853404594946</v>
      </c>
      <c r="H33" s="694">
        <v>0.2034237446652743</v>
      </c>
      <c r="I33" s="694">
        <v>0.20334246847133677</v>
      </c>
      <c r="J33" s="694">
        <v>0.20316730217272469</v>
      </c>
      <c r="K33" s="694">
        <v>0.20922027492066747</v>
      </c>
      <c r="L33" s="694">
        <v>0.2185201157729674</v>
      </c>
      <c r="M33" s="694">
        <v>0.21324434378424598</v>
      </c>
      <c r="N33" s="610">
        <f t="shared" ref="N33:BI33" si="14">+M33</f>
        <v>0.21324434378424598</v>
      </c>
      <c r="O33" s="610">
        <f t="shared" si="14"/>
        <v>0.21324434378424598</v>
      </c>
      <c r="P33" s="610">
        <f t="shared" si="14"/>
        <v>0.21324434378424598</v>
      </c>
      <c r="Q33" s="610">
        <f t="shared" si="14"/>
        <v>0.21324434378424598</v>
      </c>
      <c r="R33" s="610">
        <f t="shared" si="14"/>
        <v>0.21324434378424598</v>
      </c>
      <c r="S33" s="610">
        <f t="shared" si="14"/>
        <v>0.21324434378424598</v>
      </c>
      <c r="T33" s="610">
        <f t="shared" si="14"/>
        <v>0.21324434378424598</v>
      </c>
      <c r="U33" s="610">
        <f t="shared" si="14"/>
        <v>0.21324434378424598</v>
      </c>
      <c r="V33" s="610">
        <f t="shared" si="14"/>
        <v>0.21324434378424598</v>
      </c>
      <c r="W33" s="610">
        <f t="shared" si="14"/>
        <v>0.21324434378424598</v>
      </c>
      <c r="X33" s="610">
        <f t="shared" si="14"/>
        <v>0.21324434378424598</v>
      </c>
      <c r="Y33" s="610">
        <f t="shared" si="14"/>
        <v>0.21324434378424598</v>
      </c>
      <c r="Z33" s="610">
        <f t="shared" si="14"/>
        <v>0.21324434378424598</v>
      </c>
      <c r="AA33" s="610">
        <f t="shared" si="14"/>
        <v>0.21324434378424598</v>
      </c>
      <c r="AB33" s="610">
        <f t="shared" si="14"/>
        <v>0.21324434378424598</v>
      </c>
      <c r="AC33" s="610">
        <f t="shared" si="14"/>
        <v>0.21324434378424598</v>
      </c>
      <c r="AD33" s="610">
        <f t="shared" si="14"/>
        <v>0.21324434378424598</v>
      </c>
      <c r="AE33" s="610">
        <f t="shared" si="14"/>
        <v>0.21324434378424598</v>
      </c>
      <c r="AF33" s="610">
        <f t="shared" si="14"/>
        <v>0.21324434378424598</v>
      </c>
      <c r="AG33" s="610">
        <f t="shared" si="14"/>
        <v>0.21324434378424598</v>
      </c>
      <c r="AH33" s="610">
        <f t="shared" si="14"/>
        <v>0.21324434378424598</v>
      </c>
      <c r="AI33" s="610">
        <f t="shared" si="14"/>
        <v>0.21324434378424598</v>
      </c>
      <c r="AJ33" s="610">
        <f t="shared" si="14"/>
        <v>0.21324434378424598</v>
      </c>
      <c r="AK33" s="610">
        <f t="shared" si="14"/>
        <v>0.21324434378424598</v>
      </c>
      <c r="AL33" s="610">
        <f t="shared" si="14"/>
        <v>0.21324434378424598</v>
      </c>
      <c r="AM33" s="610">
        <f t="shared" si="14"/>
        <v>0.21324434378424598</v>
      </c>
      <c r="AN33" s="610">
        <f t="shared" si="14"/>
        <v>0.21324434378424598</v>
      </c>
      <c r="AO33" s="610">
        <f t="shared" si="14"/>
        <v>0.21324434378424598</v>
      </c>
      <c r="AP33" s="610">
        <f t="shared" si="14"/>
        <v>0.21324434378424598</v>
      </c>
      <c r="AQ33" s="610">
        <f t="shared" si="14"/>
        <v>0.21324434378424598</v>
      </c>
      <c r="AR33" s="610">
        <f t="shared" si="14"/>
        <v>0.21324434378424598</v>
      </c>
      <c r="AS33" s="610">
        <f t="shared" si="14"/>
        <v>0.21324434378424598</v>
      </c>
      <c r="AT33" s="610">
        <f t="shared" si="14"/>
        <v>0.21324434378424598</v>
      </c>
      <c r="AU33" s="610">
        <f t="shared" si="14"/>
        <v>0.21324434378424598</v>
      </c>
      <c r="AV33" s="610">
        <f t="shared" si="14"/>
        <v>0.21324434378424598</v>
      </c>
      <c r="AW33" s="610">
        <f t="shared" si="14"/>
        <v>0.21324434378424598</v>
      </c>
      <c r="AX33" s="610">
        <f t="shared" si="14"/>
        <v>0.21324434378424598</v>
      </c>
      <c r="AY33" s="610">
        <f t="shared" si="14"/>
        <v>0.21324434378424598</v>
      </c>
      <c r="AZ33" s="610">
        <f t="shared" si="14"/>
        <v>0.21324434378424598</v>
      </c>
      <c r="BA33" s="610">
        <f t="shared" si="14"/>
        <v>0.21324434378424598</v>
      </c>
      <c r="BB33" s="610">
        <f t="shared" si="14"/>
        <v>0.21324434378424598</v>
      </c>
      <c r="BC33" s="610">
        <f t="shared" si="14"/>
        <v>0.21324434378424598</v>
      </c>
      <c r="BD33" s="610">
        <f t="shared" si="14"/>
        <v>0.21324434378424598</v>
      </c>
      <c r="BE33" s="610">
        <f t="shared" si="14"/>
        <v>0.21324434378424598</v>
      </c>
      <c r="BF33" s="610">
        <f t="shared" si="14"/>
        <v>0.21324434378424598</v>
      </c>
      <c r="BG33" s="610">
        <f t="shared" si="14"/>
        <v>0.21324434378424598</v>
      </c>
      <c r="BH33" s="610">
        <f t="shared" si="14"/>
        <v>0.21324434378424598</v>
      </c>
      <c r="BI33" s="610">
        <f t="shared" si="14"/>
        <v>0.21324434378424598</v>
      </c>
    </row>
    <row r="34" spans="1:61" s="509" customFormat="1">
      <c r="A34" s="696" t="s">
        <v>55</v>
      </c>
      <c r="B34" s="694">
        <v>0.2948464854719452</v>
      </c>
      <c r="C34" s="694">
        <v>0.26865630507701344</v>
      </c>
      <c r="D34" s="694">
        <v>0.25373354159378009</v>
      </c>
      <c r="E34" s="694">
        <v>0.24344426015069293</v>
      </c>
      <c r="F34" s="694">
        <v>0.23218356885139413</v>
      </c>
      <c r="G34" s="694">
        <v>0.22645882046122337</v>
      </c>
      <c r="H34" s="694">
        <v>0.22526327943248856</v>
      </c>
      <c r="I34" s="694">
        <v>0.22454207112988211</v>
      </c>
      <c r="J34" s="694">
        <v>0.22439286463993957</v>
      </c>
      <c r="K34" s="694">
        <v>0.22474462158787176</v>
      </c>
      <c r="L34" s="694">
        <v>0.22572862074328459</v>
      </c>
      <c r="M34" s="694">
        <v>0.22819109400760584</v>
      </c>
      <c r="N34" s="610">
        <f t="shared" ref="N34:BI34" si="15">+M34</f>
        <v>0.22819109400760584</v>
      </c>
      <c r="O34" s="610">
        <f t="shared" si="15"/>
        <v>0.22819109400760584</v>
      </c>
      <c r="P34" s="610">
        <f t="shared" si="15"/>
        <v>0.22819109400760584</v>
      </c>
      <c r="Q34" s="610">
        <f t="shared" si="15"/>
        <v>0.22819109400760584</v>
      </c>
      <c r="R34" s="610">
        <f t="shared" si="15"/>
        <v>0.22819109400760584</v>
      </c>
      <c r="S34" s="610">
        <f t="shared" si="15"/>
        <v>0.22819109400760584</v>
      </c>
      <c r="T34" s="610">
        <f t="shared" si="15"/>
        <v>0.22819109400760584</v>
      </c>
      <c r="U34" s="610">
        <f t="shared" si="15"/>
        <v>0.22819109400760584</v>
      </c>
      <c r="V34" s="610">
        <f t="shared" si="15"/>
        <v>0.22819109400760584</v>
      </c>
      <c r="W34" s="610">
        <f t="shared" si="15"/>
        <v>0.22819109400760584</v>
      </c>
      <c r="X34" s="610">
        <f t="shared" si="15"/>
        <v>0.22819109400760584</v>
      </c>
      <c r="Y34" s="610">
        <f t="shared" si="15"/>
        <v>0.22819109400760584</v>
      </c>
      <c r="Z34" s="610">
        <f t="shared" si="15"/>
        <v>0.22819109400760584</v>
      </c>
      <c r="AA34" s="610">
        <f t="shared" si="15"/>
        <v>0.22819109400760584</v>
      </c>
      <c r="AB34" s="610">
        <f t="shared" si="15"/>
        <v>0.22819109400760584</v>
      </c>
      <c r="AC34" s="610">
        <f t="shared" si="15"/>
        <v>0.22819109400760584</v>
      </c>
      <c r="AD34" s="610">
        <f t="shared" si="15"/>
        <v>0.22819109400760584</v>
      </c>
      <c r="AE34" s="610">
        <f t="shared" si="15"/>
        <v>0.22819109400760584</v>
      </c>
      <c r="AF34" s="610">
        <f t="shared" si="15"/>
        <v>0.22819109400760584</v>
      </c>
      <c r="AG34" s="610">
        <f t="shared" si="15"/>
        <v>0.22819109400760584</v>
      </c>
      <c r="AH34" s="610">
        <f t="shared" si="15"/>
        <v>0.22819109400760584</v>
      </c>
      <c r="AI34" s="610">
        <f t="shared" si="15"/>
        <v>0.22819109400760584</v>
      </c>
      <c r="AJ34" s="610">
        <f t="shared" si="15"/>
        <v>0.22819109400760584</v>
      </c>
      <c r="AK34" s="610">
        <f t="shared" si="15"/>
        <v>0.22819109400760584</v>
      </c>
      <c r="AL34" s="610">
        <f t="shared" si="15"/>
        <v>0.22819109400760584</v>
      </c>
      <c r="AM34" s="610">
        <f t="shared" si="15"/>
        <v>0.22819109400760584</v>
      </c>
      <c r="AN34" s="610">
        <f t="shared" si="15"/>
        <v>0.22819109400760584</v>
      </c>
      <c r="AO34" s="610">
        <f t="shared" si="15"/>
        <v>0.22819109400760584</v>
      </c>
      <c r="AP34" s="610">
        <f t="shared" si="15"/>
        <v>0.22819109400760584</v>
      </c>
      <c r="AQ34" s="610">
        <f t="shared" si="15"/>
        <v>0.22819109400760584</v>
      </c>
      <c r="AR34" s="610">
        <f t="shared" si="15"/>
        <v>0.22819109400760584</v>
      </c>
      <c r="AS34" s="610">
        <f t="shared" si="15"/>
        <v>0.22819109400760584</v>
      </c>
      <c r="AT34" s="610">
        <f t="shared" si="15"/>
        <v>0.22819109400760584</v>
      </c>
      <c r="AU34" s="610">
        <f t="shared" si="15"/>
        <v>0.22819109400760584</v>
      </c>
      <c r="AV34" s="610">
        <f t="shared" si="15"/>
        <v>0.22819109400760584</v>
      </c>
      <c r="AW34" s="610">
        <f t="shared" si="15"/>
        <v>0.22819109400760584</v>
      </c>
      <c r="AX34" s="610">
        <f t="shared" si="15"/>
        <v>0.22819109400760584</v>
      </c>
      <c r="AY34" s="610">
        <f t="shared" si="15"/>
        <v>0.22819109400760584</v>
      </c>
      <c r="AZ34" s="610">
        <f t="shared" si="15"/>
        <v>0.22819109400760584</v>
      </c>
      <c r="BA34" s="610">
        <f t="shared" si="15"/>
        <v>0.22819109400760584</v>
      </c>
      <c r="BB34" s="610">
        <f t="shared" si="15"/>
        <v>0.22819109400760584</v>
      </c>
      <c r="BC34" s="610">
        <f t="shared" si="15"/>
        <v>0.22819109400760584</v>
      </c>
      <c r="BD34" s="610">
        <f t="shared" si="15"/>
        <v>0.22819109400760584</v>
      </c>
      <c r="BE34" s="610">
        <f t="shared" si="15"/>
        <v>0.22819109400760584</v>
      </c>
      <c r="BF34" s="610">
        <f t="shared" si="15"/>
        <v>0.22819109400760584</v>
      </c>
      <c r="BG34" s="610">
        <f t="shared" si="15"/>
        <v>0.22819109400760584</v>
      </c>
      <c r="BH34" s="610">
        <f t="shared" si="15"/>
        <v>0.22819109400760584</v>
      </c>
      <c r="BI34" s="610">
        <f t="shared" si="15"/>
        <v>0.22819109400760584</v>
      </c>
    </row>
    <row r="35" spans="1:61" s="509" customFormat="1">
      <c r="A35" s="696" t="s">
        <v>56</v>
      </c>
      <c r="B35" s="694">
        <v>0.25700191079110363</v>
      </c>
      <c r="C35" s="694">
        <v>0.25015233122002567</v>
      </c>
      <c r="D35" s="694">
        <v>0.23912167732660797</v>
      </c>
      <c r="E35" s="694">
        <v>0.2307269307031766</v>
      </c>
      <c r="F35" s="694">
        <v>0.22098172984734518</v>
      </c>
      <c r="G35" s="694">
        <v>0.21762884050424672</v>
      </c>
      <c r="H35" s="694">
        <v>0.21845420685757083</v>
      </c>
      <c r="I35" s="694">
        <v>0.21955433741056951</v>
      </c>
      <c r="J35" s="694">
        <v>0.22101455180104704</v>
      </c>
      <c r="K35" s="694">
        <v>0.21586229093181117</v>
      </c>
      <c r="L35" s="694">
        <v>0.20942696512827097</v>
      </c>
      <c r="M35" s="694">
        <v>0.21875518829498314</v>
      </c>
      <c r="N35" s="610">
        <f t="shared" ref="N35:BI35" si="16">+M35</f>
        <v>0.21875518829498314</v>
      </c>
      <c r="O35" s="610">
        <f t="shared" si="16"/>
        <v>0.21875518829498314</v>
      </c>
      <c r="P35" s="610">
        <f t="shared" si="16"/>
        <v>0.21875518829498314</v>
      </c>
      <c r="Q35" s="610">
        <f t="shared" si="16"/>
        <v>0.21875518829498314</v>
      </c>
      <c r="R35" s="610">
        <f t="shared" si="16"/>
        <v>0.21875518829498314</v>
      </c>
      <c r="S35" s="610">
        <f t="shared" si="16"/>
        <v>0.21875518829498314</v>
      </c>
      <c r="T35" s="610">
        <f t="shared" si="16"/>
        <v>0.21875518829498314</v>
      </c>
      <c r="U35" s="610">
        <f t="shared" si="16"/>
        <v>0.21875518829498314</v>
      </c>
      <c r="V35" s="610">
        <f t="shared" si="16"/>
        <v>0.21875518829498314</v>
      </c>
      <c r="W35" s="610">
        <f t="shared" si="16"/>
        <v>0.21875518829498314</v>
      </c>
      <c r="X35" s="610">
        <f t="shared" si="16"/>
        <v>0.21875518829498314</v>
      </c>
      <c r="Y35" s="610">
        <f t="shared" si="16"/>
        <v>0.21875518829498314</v>
      </c>
      <c r="Z35" s="610">
        <f t="shared" si="16"/>
        <v>0.21875518829498314</v>
      </c>
      <c r="AA35" s="610">
        <f t="shared" si="16"/>
        <v>0.21875518829498314</v>
      </c>
      <c r="AB35" s="610">
        <f t="shared" si="16"/>
        <v>0.21875518829498314</v>
      </c>
      <c r="AC35" s="610">
        <f t="shared" si="16"/>
        <v>0.21875518829498314</v>
      </c>
      <c r="AD35" s="610">
        <f t="shared" si="16"/>
        <v>0.21875518829498314</v>
      </c>
      <c r="AE35" s="610">
        <f t="shared" si="16"/>
        <v>0.21875518829498314</v>
      </c>
      <c r="AF35" s="610">
        <f t="shared" si="16"/>
        <v>0.21875518829498314</v>
      </c>
      <c r="AG35" s="610">
        <f t="shared" si="16"/>
        <v>0.21875518829498314</v>
      </c>
      <c r="AH35" s="610">
        <f t="shared" si="16"/>
        <v>0.21875518829498314</v>
      </c>
      <c r="AI35" s="610">
        <f t="shared" si="16"/>
        <v>0.21875518829498314</v>
      </c>
      <c r="AJ35" s="610">
        <f t="shared" si="16"/>
        <v>0.21875518829498314</v>
      </c>
      <c r="AK35" s="610">
        <f t="shared" si="16"/>
        <v>0.21875518829498314</v>
      </c>
      <c r="AL35" s="610">
        <f t="shared" si="16"/>
        <v>0.21875518829498314</v>
      </c>
      <c r="AM35" s="610">
        <f t="shared" si="16"/>
        <v>0.21875518829498314</v>
      </c>
      <c r="AN35" s="610">
        <f t="shared" si="16"/>
        <v>0.21875518829498314</v>
      </c>
      <c r="AO35" s="610">
        <f t="shared" si="16"/>
        <v>0.21875518829498314</v>
      </c>
      <c r="AP35" s="610">
        <f t="shared" si="16"/>
        <v>0.21875518829498314</v>
      </c>
      <c r="AQ35" s="610">
        <f t="shared" si="16"/>
        <v>0.21875518829498314</v>
      </c>
      <c r="AR35" s="610">
        <f t="shared" si="16"/>
        <v>0.21875518829498314</v>
      </c>
      <c r="AS35" s="610">
        <f t="shared" si="16"/>
        <v>0.21875518829498314</v>
      </c>
      <c r="AT35" s="610">
        <f t="shared" si="16"/>
        <v>0.21875518829498314</v>
      </c>
      <c r="AU35" s="610">
        <f t="shared" si="16"/>
        <v>0.21875518829498314</v>
      </c>
      <c r="AV35" s="610">
        <f t="shared" si="16"/>
        <v>0.21875518829498314</v>
      </c>
      <c r="AW35" s="610">
        <f t="shared" si="16"/>
        <v>0.21875518829498314</v>
      </c>
      <c r="AX35" s="610">
        <f t="shared" si="16"/>
        <v>0.21875518829498314</v>
      </c>
      <c r="AY35" s="610">
        <f t="shared" si="16"/>
        <v>0.21875518829498314</v>
      </c>
      <c r="AZ35" s="610">
        <f t="shared" si="16"/>
        <v>0.21875518829498314</v>
      </c>
      <c r="BA35" s="610">
        <f t="shared" si="16"/>
        <v>0.21875518829498314</v>
      </c>
      <c r="BB35" s="610">
        <f t="shared" si="16"/>
        <v>0.21875518829498314</v>
      </c>
      <c r="BC35" s="610">
        <f t="shared" si="16"/>
        <v>0.21875518829498314</v>
      </c>
      <c r="BD35" s="610">
        <f t="shared" si="16"/>
        <v>0.21875518829498314</v>
      </c>
      <c r="BE35" s="610">
        <f t="shared" si="16"/>
        <v>0.21875518829498314</v>
      </c>
      <c r="BF35" s="610">
        <f t="shared" si="16"/>
        <v>0.21875518829498314</v>
      </c>
      <c r="BG35" s="610">
        <f t="shared" si="16"/>
        <v>0.21875518829498314</v>
      </c>
      <c r="BH35" s="610">
        <f t="shared" si="16"/>
        <v>0.21875518829498314</v>
      </c>
      <c r="BI35" s="610">
        <f t="shared" si="16"/>
        <v>0.21875518829498314</v>
      </c>
    </row>
    <row r="36" spans="1:61" s="509" customFormat="1">
      <c r="A36" s="696" t="s">
        <v>57</v>
      </c>
      <c r="B36" s="694">
        <v>0.29788860940944312</v>
      </c>
      <c r="C36" s="694">
        <v>0.30359077514848781</v>
      </c>
      <c r="D36" s="694">
        <v>0.28874202541933247</v>
      </c>
      <c r="E36" s="694">
        <v>0.27593629358162519</v>
      </c>
      <c r="F36" s="694">
        <v>0.2561328045055854</v>
      </c>
      <c r="G36" s="694">
        <v>0.2440148149678612</v>
      </c>
      <c r="H36" s="694">
        <v>0.242565811339296</v>
      </c>
      <c r="I36" s="694">
        <v>0.24152833799787141</v>
      </c>
      <c r="J36" s="694">
        <v>0.24092324736913098</v>
      </c>
      <c r="K36" s="694">
        <v>0.2320215868160172</v>
      </c>
      <c r="L36" s="694">
        <v>0.22490582720354135</v>
      </c>
      <c r="M36" s="694">
        <v>0.22378231772835322</v>
      </c>
      <c r="N36" s="610">
        <f t="shared" ref="N36:BI36" si="17">+M36</f>
        <v>0.22378231772835322</v>
      </c>
      <c r="O36" s="610">
        <f t="shared" si="17"/>
        <v>0.22378231772835322</v>
      </c>
      <c r="P36" s="610">
        <f t="shared" si="17"/>
        <v>0.22378231772835322</v>
      </c>
      <c r="Q36" s="610">
        <f t="shared" si="17"/>
        <v>0.22378231772835322</v>
      </c>
      <c r="R36" s="610">
        <f t="shared" si="17"/>
        <v>0.22378231772835322</v>
      </c>
      <c r="S36" s="610">
        <f t="shared" si="17"/>
        <v>0.22378231772835322</v>
      </c>
      <c r="T36" s="610">
        <f t="shared" si="17"/>
        <v>0.22378231772835322</v>
      </c>
      <c r="U36" s="610">
        <f t="shared" si="17"/>
        <v>0.22378231772835322</v>
      </c>
      <c r="V36" s="610">
        <f t="shared" si="17"/>
        <v>0.22378231772835322</v>
      </c>
      <c r="W36" s="610">
        <f t="shared" si="17"/>
        <v>0.22378231772835322</v>
      </c>
      <c r="X36" s="610">
        <f t="shared" si="17"/>
        <v>0.22378231772835322</v>
      </c>
      <c r="Y36" s="610">
        <f t="shared" si="17"/>
        <v>0.22378231772835322</v>
      </c>
      <c r="Z36" s="610">
        <f t="shared" si="17"/>
        <v>0.22378231772835322</v>
      </c>
      <c r="AA36" s="610">
        <f t="shared" si="17"/>
        <v>0.22378231772835322</v>
      </c>
      <c r="AB36" s="610">
        <f t="shared" si="17"/>
        <v>0.22378231772835322</v>
      </c>
      <c r="AC36" s="610">
        <f t="shared" si="17"/>
        <v>0.22378231772835322</v>
      </c>
      <c r="AD36" s="610">
        <f t="shared" si="17"/>
        <v>0.22378231772835322</v>
      </c>
      <c r="AE36" s="610">
        <f t="shared" si="17"/>
        <v>0.22378231772835322</v>
      </c>
      <c r="AF36" s="610">
        <f t="shared" si="17"/>
        <v>0.22378231772835322</v>
      </c>
      <c r="AG36" s="610">
        <f t="shared" si="17"/>
        <v>0.22378231772835322</v>
      </c>
      <c r="AH36" s="610">
        <f t="shared" si="17"/>
        <v>0.22378231772835322</v>
      </c>
      <c r="AI36" s="610">
        <f t="shared" si="17"/>
        <v>0.22378231772835322</v>
      </c>
      <c r="AJ36" s="610">
        <f t="shared" si="17"/>
        <v>0.22378231772835322</v>
      </c>
      <c r="AK36" s="610">
        <f t="shared" si="17"/>
        <v>0.22378231772835322</v>
      </c>
      <c r="AL36" s="610">
        <f t="shared" si="17"/>
        <v>0.22378231772835322</v>
      </c>
      <c r="AM36" s="610">
        <f t="shared" si="17"/>
        <v>0.22378231772835322</v>
      </c>
      <c r="AN36" s="610">
        <f t="shared" si="17"/>
        <v>0.22378231772835322</v>
      </c>
      <c r="AO36" s="610">
        <f t="shared" si="17"/>
        <v>0.22378231772835322</v>
      </c>
      <c r="AP36" s="610">
        <f t="shared" si="17"/>
        <v>0.22378231772835322</v>
      </c>
      <c r="AQ36" s="610">
        <f t="shared" si="17"/>
        <v>0.22378231772835322</v>
      </c>
      <c r="AR36" s="610">
        <f t="shared" si="17"/>
        <v>0.22378231772835322</v>
      </c>
      <c r="AS36" s="610">
        <f t="shared" si="17"/>
        <v>0.22378231772835322</v>
      </c>
      <c r="AT36" s="610">
        <f t="shared" si="17"/>
        <v>0.22378231772835322</v>
      </c>
      <c r="AU36" s="610">
        <f t="shared" si="17"/>
        <v>0.22378231772835322</v>
      </c>
      <c r="AV36" s="610">
        <f t="shared" si="17"/>
        <v>0.22378231772835322</v>
      </c>
      <c r="AW36" s="610">
        <f t="shared" si="17"/>
        <v>0.22378231772835322</v>
      </c>
      <c r="AX36" s="610">
        <f t="shared" si="17"/>
        <v>0.22378231772835322</v>
      </c>
      <c r="AY36" s="610">
        <f t="shared" si="17"/>
        <v>0.22378231772835322</v>
      </c>
      <c r="AZ36" s="610">
        <f t="shared" si="17"/>
        <v>0.22378231772835322</v>
      </c>
      <c r="BA36" s="610">
        <f t="shared" si="17"/>
        <v>0.22378231772835322</v>
      </c>
      <c r="BB36" s="610">
        <f t="shared" si="17"/>
        <v>0.22378231772835322</v>
      </c>
      <c r="BC36" s="610">
        <f t="shared" si="17"/>
        <v>0.22378231772835322</v>
      </c>
      <c r="BD36" s="610">
        <f t="shared" si="17"/>
        <v>0.22378231772835322</v>
      </c>
      <c r="BE36" s="610">
        <f t="shared" si="17"/>
        <v>0.22378231772835322</v>
      </c>
      <c r="BF36" s="610">
        <f t="shared" si="17"/>
        <v>0.22378231772835322</v>
      </c>
      <c r="BG36" s="610">
        <f t="shared" si="17"/>
        <v>0.22378231772835322</v>
      </c>
      <c r="BH36" s="610">
        <f t="shared" si="17"/>
        <v>0.22378231772835322</v>
      </c>
      <c r="BI36" s="610">
        <f t="shared" si="17"/>
        <v>0.22378231772835322</v>
      </c>
    </row>
    <row r="37" spans="1:61" s="509" customFormat="1">
      <c r="A37" s="696" t="s">
        <v>58</v>
      </c>
      <c r="B37" s="694">
        <v>0.23570388608045523</v>
      </c>
      <c r="C37" s="694">
        <v>0.23790902069559233</v>
      </c>
      <c r="D37" s="694">
        <v>0.22912270211317867</v>
      </c>
      <c r="E37" s="694">
        <v>0.22069701683870002</v>
      </c>
      <c r="F37" s="694">
        <v>0.21416107983063631</v>
      </c>
      <c r="G37" s="694">
        <v>0.21272081789222094</v>
      </c>
      <c r="H37" s="694">
        <v>0.21309603865646073</v>
      </c>
      <c r="I37" s="694">
        <v>0.21378594238336635</v>
      </c>
      <c r="J37" s="694">
        <v>0.21491052039196434</v>
      </c>
      <c r="K37" s="694">
        <v>0.21680028128984263</v>
      </c>
      <c r="L37" s="694">
        <v>0.21764556793354661</v>
      </c>
      <c r="M37" s="694">
        <v>0.226187871702172</v>
      </c>
      <c r="N37" s="610">
        <f t="shared" ref="N37:BI37" si="18">+M37</f>
        <v>0.226187871702172</v>
      </c>
      <c r="O37" s="610">
        <f t="shared" si="18"/>
        <v>0.226187871702172</v>
      </c>
      <c r="P37" s="610">
        <f t="shared" si="18"/>
        <v>0.226187871702172</v>
      </c>
      <c r="Q37" s="610">
        <f t="shared" si="18"/>
        <v>0.226187871702172</v>
      </c>
      <c r="R37" s="610">
        <f t="shared" si="18"/>
        <v>0.226187871702172</v>
      </c>
      <c r="S37" s="610">
        <f t="shared" si="18"/>
        <v>0.226187871702172</v>
      </c>
      <c r="T37" s="610">
        <f t="shared" si="18"/>
        <v>0.226187871702172</v>
      </c>
      <c r="U37" s="610">
        <f t="shared" si="18"/>
        <v>0.226187871702172</v>
      </c>
      <c r="V37" s="610">
        <f t="shared" si="18"/>
        <v>0.226187871702172</v>
      </c>
      <c r="W37" s="610">
        <f t="shared" si="18"/>
        <v>0.226187871702172</v>
      </c>
      <c r="X37" s="610">
        <f t="shared" si="18"/>
        <v>0.226187871702172</v>
      </c>
      <c r="Y37" s="610">
        <f t="shared" si="18"/>
        <v>0.226187871702172</v>
      </c>
      <c r="Z37" s="610">
        <f t="shared" si="18"/>
        <v>0.226187871702172</v>
      </c>
      <c r="AA37" s="610">
        <f t="shared" si="18"/>
        <v>0.226187871702172</v>
      </c>
      <c r="AB37" s="610">
        <f t="shared" si="18"/>
        <v>0.226187871702172</v>
      </c>
      <c r="AC37" s="610">
        <f t="shared" si="18"/>
        <v>0.226187871702172</v>
      </c>
      <c r="AD37" s="610">
        <f t="shared" si="18"/>
        <v>0.226187871702172</v>
      </c>
      <c r="AE37" s="610">
        <f t="shared" si="18"/>
        <v>0.226187871702172</v>
      </c>
      <c r="AF37" s="610">
        <f t="shared" si="18"/>
        <v>0.226187871702172</v>
      </c>
      <c r="AG37" s="610">
        <f t="shared" si="18"/>
        <v>0.226187871702172</v>
      </c>
      <c r="AH37" s="610">
        <f t="shared" si="18"/>
        <v>0.226187871702172</v>
      </c>
      <c r="AI37" s="610">
        <f t="shared" si="18"/>
        <v>0.226187871702172</v>
      </c>
      <c r="AJ37" s="610">
        <f t="shared" si="18"/>
        <v>0.226187871702172</v>
      </c>
      <c r="AK37" s="610">
        <f t="shared" si="18"/>
        <v>0.226187871702172</v>
      </c>
      <c r="AL37" s="610">
        <f t="shared" si="18"/>
        <v>0.226187871702172</v>
      </c>
      <c r="AM37" s="610">
        <f t="shared" si="18"/>
        <v>0.226187871702172</v>
      </c>
      <c r="AN37" s="610">
        <f t="shared" si="18"/>
        <v>0.226187871702172</v>
      </c>
      <c r="AO37" s="610">
        <f t="shared" si="18"/>
        <v>0.226187871702172</v>
      </c>
      <c r="AP37" s="610">
        <f t="shared" si="18"/>
        <v>0.226187871702172</v>
      </c>
      <c r="AQ37" s="610">
        <f t="shared" si="18"/>
        <v>0.226187871702172</v>
      </c>
      <c r="AR37" s="610">
        <f t="shared" si="18"/>
        <v>0.226187871702172</v>
      </c>
      <c r="AS37" s="610">
        <f t="shared" si="18"/>
        <v>0.226187871702172</v>
      </c>
      <c r="AT37" s="610">
        <f t="shared" si="18"/>
        <v>0.226187871702172</v>
      </c>
      <c r="AU37" s="610">
        <f t="shared" si="18"/>
        <v>0.226187871702172</v>
      </c>
      <c r="AV37" s="610">
        <f t="shared" si="18"/>
        <v>0.226187871702172</v>
      </c>
      <c r="AW37" s="610">
        <f t="shared" si="18"/>
        <v>0.226187871702172</v>
      </c>
      <c r="AX37" s="610">
        <f t="shared" si="18"/>
        <v>0.226187871702172</v>
      </c>
      <c r="AY37" s="610">
        <f t="shared" si="18"/>
        <v>0.226187871702172</v>
      </c>
      <c r="AZ37" s="610">
        <f t="shared" si="18"/>
        <v>0.226187871702172</v>
      </c>
      <c r="BA37" s="610">
        <f t="shared" si="18"/>
        <v>0.226187871702172</v>
      </c>
      <c r="BB37" s="610">
        <f t="shared" si="18"/>
        <v>0.226187871702172</v>
      </c>
      <c r="BC37" s="610">
        <f t="shared" si="18"/>
        <v>0.226187871702172</v>
      </c>
      <c r="BD37" s="610">
        <f t="shared" si="18"/>
        <v>0.226187871702172</v>
      </c>
      <c r="BE37" s="610">
        <f t="shared" si="18"/>
        <v>0.226187871702172</v>
      </c>
      <c r="BF37" s="610">
        <f t="shared" si="18"/>
        <v>0.226187871702172</v>
      </c>
      <c r="BG37" s="610">
        <f t="shared" si="18"/>
        <v>0.226187871702172</v>
      </c>
      <c r="BH37" s="610">
        <f t="shared" si="18"/>
        <v>0.226187871702172</v>
      </c>
      <c r="BI37" s="610">
        <f t="shared" si="18"/>
        <v>0.226187871702172</v>
      </c>
    </row>
    <row r="38" spans="1:61" s="509" customFormat="1">
      <c r="A38" s="696" t="s">
        <v>114</v>
      </c>
      <c r="B38" s="694">
        <v>0.18690855254026759</v>
      </c>
      <c r="C38" s="694">
        <v>0.20306631580236426</v>
      </c>
      <c r="D38" s="694">
        <v>0.19794957414301073</v>
      </c>
      <c r="E38" s="694">
        <v>0.19302617707505698</v>
      </c>
      <c r="F38" s="694">
        <v>0.18994991789169799</v>
      </c>
      <c r="G38" s="694">
        <v>0.18934598039742812</v>
      </c>
      <c r="H38" s="694">
        <v>0.19102341169229398</v>
      </c>
      <c r="I38" s="694">
        <v>0.19285651886479005</v>
      </c>
      <c r="J38" s="694">
        <v>0.1947992496136097</v>
      </c>
      <c r="K38" s="694">
        <v>0.20167915075617232</v>
      </c>
      <c r="L38" s="694">
        <v>0.20770716072191683</v>
      </c>
      <c r="M38" s="694">
        <v>0.21691090060939039</v>
      </c>
      <c r="N38" s="610">
        <f t="shared" ref="N38:BI38" si="19">+M38</f>
        <v>0.21691090060939039</v>
      </c>
      <c r="O38" s="610">
        <f t="shared" si="19"/>
        <v>0.21691090060939039</v>
      </c>
      <c r="P38" s="610">
        <f t="shared" si="19"/>
        <v>0.21691090060939039</v>
      </c>
      <c r="Q38" s="610">
        <f t="shared" si="19"/>
        <v>0.21691090060939039</v>
      </c>
      <c r="R38" s="610">
        <f t="shared" si="19"/>
        <v>0.21691090060939039</v>
      </c>
      <c r="S38" s="610">
        <f t="shared" si="19"/>
        <v>0.21691090060939039</v>
      </c>
      <c r="T38" s="610">
        <f t="shared" si="19"/>
        <v>0.21691090060939039</v>
      </c>
      <c r="U38" s="610">
        <f t="shared" si="19"/>
        <v>0.21691090060939039</v>
      </c>
      <c r="V38" s="610">
        <f t="shared" si="19"/>
        <v>0.21691090060939039</v>
      </c>
      <c r="W38" s="610">
        <f t="shared" si="19"/>
        <v>0.21691090060939039</v>
      </c>
      <c r="X38" s="610">
        <f t="shared" si="19"/>
        <v>0.21691090060939039</v>
      </c>
      <c r="Y38" s="610">
        <f t="shared" si="19"/>
        <v>0.21691090060939039</v>
      </c>
      <c r="Z38" s="610">
        <f t="shared" si="19"/>
        <v>0.21691090060939039</v>
      </c>
      <c r="AA38" s="610">
        <f t="shared" si="19"/>
        <v>0.21691090060939039</v>
      </c>
      <c r="AB38" s="610">
        <f t="shared" si="19"/>
        <v>0.21691090060939039</v>
      </c>
      <c r="AC38" s="610">
        <f t="shared" si="19"/>
        <v>0.21691090060939039</v>
      </c>
      <c r="AD38" s="610">
        <f t="shared" si="19"/>
        <v>0.21691090060939039</v>
      </c>
      <c r="AE38" s="610">
        <f t="shared" si="19"/>
        <v>0.21691090060939039</v>
      </c>
      <c r="AF38" s="610">
        <f t="shared" si="19"/>
        <v>0.21691090060939039</v>
      </c>
      <c r="AG38" s="610">
        <f t="shared" si="19"/>
        <v>0.21691090060939039</v>
      </c>
      <c r="AH38" s="610">
        <f t="shared" si="19"/>
        <v>0.21691090060939039</v>
      </c>
      <c r="AI38" s="610">
        <f t="shared" si="19"/>
        <v>0.21691090060939039</v>
      </c>
      <c r="AJ38" s="610">
        <f t="shared" si="19"/>
        <v>0.21691090060939039</v>
      </c>
      <c r="AK38" s="610">
        <f t="shared" si="19"/>
        <v>0.21691090060939039</v>
      </c>
      <c r="AL38" s="610">
        <f t="shared" si="19"/>
        <v>0.21691090060939039</v>
      </c>
      <c r="AM38" s="610">
        <f t="shared" si="19"/>
        <v>0.21691090060939039</v>
      </c>
      <c r="AN38" s="610">
        <f t="shared" si="19"/>
        <v>0.21691090060939039</v>
      </c>
      <c r="AO38" s="610">
        <f t="shared" si="19"/>
        <v>0.21691090060939039</v>
      </c>
      <c r="AP38" s="610">
        <f t="shared" si="19"/>
        <v>0.21691090060939039</v>
      </c>
      <c r="AQ38" s="610">
        <f t="shared" si="19"/>
        <v>0.21691090060939039</v>
      </c>
      <c r="AR38" s="610">
        <f t="shared" si="19"/>
        <v>0.21691090060939039</v>
      </c>
      <c r="AS38" s="610">
        <f t="shared" si="19"/>
        <v>0.21691090060939039</v>
      </c>
      <c r="AT38" s="610">
        <f t="shared" si="19"/>
        <v>0.21691090060939039</v>
      </c>
      <c r="AU38" s="610">
        <f t="shared" si="19"/>
        <v>0.21691090060939039</v>
      </c>
      <c r="AV38" s="610">
        <f t="shared" si="19"/>
        <v>0.21691090060939039</v>
      </c>
      <c r="AW38" s="610">
        <f t="shared" si="19"/>
        <v>0.21691090060939039</v>
      </c>
      <c r="AX38" s="610">
        <f t="shared" si="19"/>
        <v>0.21691090060939039</v>
      </c>
      <c r="AY38" s="610">
        <f t="shared" si="19"/>
        <v>0.21691090060939039</v>
      </c>
      <c r="AZ38" s="610">
        <f t="shared" si="19"/>
        <v>0.21691090060939039</v>
      </c>
      <c r="BA38" s="610">
        <f t="shared" si="19"/>
        <v>0.21691090060939039</v>
      </c>
      <c r="BB38" s="610">
        <f t="shared" si="19"/>
        <v>0.21691090060939039</v>
      </c>
      <c r="BC38" s="610">
        <f t="shared" si="19"/>
        <v>0.21691090060939039</v>
      </c>
      <c r="BD38" s="610">
        <f t="shared" si="19"/>
        <v>0.21691090060939039</v>
      </c>
      <c r="BE38" s="610">
        <f t="shared" si="19"/>
        <v>0.21691090060939039</v>
      </c>
      <c r="BF38" s="610">
        <f t="shared" si="19"/>
        <v>0.21691090060939039</v>
      </c>
      <c r="BG38" s="610">
        <f t="shared" si="19"/>
        <v>0.21691090060939039</v>
      </c>
      <c r="BH38" s="610">
        <f t="shared" si="19"/>
        <v>0.21691090060939039</v>
      </c>
      <c r="BI38" s="610">
        <f t="shared" si="19"/>
        <v>0.21691090060939039</v>
      </c>
    </row>
    <row r="39" spans="1:61" s="509" customFormat="1">
      <c r="A39" s="696" t="s">
        <v>224</v>
      </c>
      <c r="B39" s="694">
        <v>0.24090677874281113</v>
      </c>
      <c r="C39" s="694">
        <v>0.27878900739472695</v>
      </c>
      <c r="D39" s="694">
        <v>0.26593412796489785</v>
      </c>
      <c r="E39" s="694">
        <v>0.25432500497917565</v>
      </c>
      <c r="F39" s="694">
        <v>0.24142114405066595</v>
      </c>
      <c r="G39" s="694">
        <v>0.23453135050311699</v>
      </c>
      <c r="H39" s="694">
        <v>0.23295198667090264</v>
      </c>
      <c r="I39" s="694">
        <v>0.23183169833643794</v>
      </c>
      <c r="J39" s="694">
        <v>0.23124471119866691</v>
      </c>
      <c r="K39" s="694">
        <v>0.22879016682325784</v>
      </c>
      <c r="L39" s="694">
        <v>0.22945447097309063</v>
      </c>
      <c r="M39" s="694">
        <v>0.22371270831332768</v>
      </c>
      <c r="N39" s="610">
        <f t="shared" ref="N39:BI39" si="20">+M39</f>
        <v>0.22371270831332768</v>
      </c>
      <c r="O39" s="610">
        <f t="shared" si="20"/>
        <v>0.22371270831332768</v>
      </c>
      <c r="P39" s="610">
        <f t="shared" si="20"/>
        <v>0.22371270831332768</v>
      </c>
      <c r="Q39" s="610">
        <f t="shared" si="20"/>
        <v>0.22371270831332768</v>
      </c>
      <c r="R39" s="610">
        <f t="shared" si="20"/>
        <v>0.22371270831332768</v>
      </c>
      <c r="S39" s="610">
        <f t="shared" si="20"/>
        <v>0.22371270831332768</v>
      </c>
      <c r="T39" s="610">
        <f t="shared" si="20"/>
        <v>0.22371270831332768</v>
      </c>
      <c r="U39" s="610">
        <f t="shared" si="20"/>
        <v>0.22371270831332768</v>
      </c>
      <c r="V39" s="610">
        <f t="shared" si="20"/>
        <v>0.22371270831332768</v>
      </c>
      <c r="W39" s="610">
        <f t="shared" si="20"/>
        <v>0.22371270831332768</v>
      </c>
      <c r="X39" s="610">
        <f t="shared" si="20"/>
        <v>0.22371270831332768</v>
      </c>
      <c r="Y39" s="610">
        <f t="shared" si="20"/>
        <v>0.22371270831332768</v>
      </c>
      <c r="Z39" s="610">
        <f t="shared" si="20"/>
        <v>0.22371270831332768</v>
      </c>
      <c r="AA39" s="610">
        <f t="shared" si="20"/>
        <v>0.22371270831332768</v>
      </c>
      <c r="AB39" s="610">
        <f t="shared" si="20"/>
        <v>0.22371270831332768</v>
      </c>
      <c r="AC39" s="610">
        <f t="shared" si="20"/>
        <v>0.22371270831332768</v>
      </c>
      <c r="AD39" s="610">
        <f t="shared" si="20"/>
        <v>0.22371270831332768</v>
      </c>
      <c r="AE39" s="610">
        <f t="shared" si="20"/>
        <v>0.22371270831332768</v>
      </c>
      <c r="AF39" s="610">
        <f t="shared" si="20"/>
        <v>0.22371270831332768</v>
      </c>
      <c r="AG39" s="610">
        <f t="shared" si="20"/>
        <v>0.22371270831332768</v>
      </c>
      <c r="AH39" s="610">
        <f t="shared" si="20"/>
        <v>0.22371270831332768</v>
      </c>
      <c r="AI39" s="610">
        <f t="shared" si="20"/>
        <v>0.22371270831332768</v>
      </c>
      <c r="AJ39" s="610">
        <f t="shared" si="20"/>
        <v>0.22371270831332768</v>
      </c>
      <c r="AK39" s="610">
        <f t="shared" si="20"/>
        <v>0.22371270831332768</v>
      </c>
      <c r="AL39" s="610">
        <f t="shared" si="20"/>
        <v>0.22371270831332768</v>
      </c>
      <c r="AM39" s="610">
        <f t="shared" si="20"/>
        <v>0.22371270831332768</v>
      </c>
      <c r="AN39" s="610">
        <f t="shared" si="20"/>
        <v>0.22371270831332768</v>
      </c>
      <c r="AO39" s="610">
        <f t="shared" si="20"/>
        <v>0.22371270831332768</v>
      </c>
      <c r="AP39" s="610">
        <f t="shared" si="20"/>
        <v>0.22371270831332768</v>
      </c>
      <c r="AQ39" s="610">
        <f t="shared" si="20"/>
        <v>0.22371270831332768</v>
      </c>
      <c r="AR39" s="610">
        <f t="shared" si="20"/>
        <v>0.22371270831332768</v>
      </c>
      <c r="AS39" s="610">
        <f t="shared" si="20"/>
        <v>0.22371270831332768</v>
      </c>
      <c r="AT39" s="610">
        <f t="shared" si="20"/>
        <v>0.22371270831332768</v>
      </c>
      <c r="AU39" s="610">
        <f t="shared" si="20"/>
        <v>0.22371270831332768</v>
      </c>
      <c r="AV39" s="610">
        <f t="shared" si="20"/>
        <v>0.22371270831332768</v>
      </c>
      <c r="AW39" s="610">
        <f t="shared" si="20"/>
        <v>0.22371270831332768</v>
      </c>
      <c r="AX39" s="610">
        <f t="shared" si="20"/>
        <v>0.22371270831332768</v>
      </c>
      <c r="AY39" s="610">
        <f t="shared" si="20"/>
        <v>0.22371270831332768</v>
      </c>
      <c r="AZ39" s="610">
        <f t="shared" si="20"/>
        <v>0.22371270831332768</v>
      </c>
      <c r="BA39" s="610">
        <f t="shared" si="20"/>
        <v>0.22371270831332768</v>
      </c>
      <c r="BB39" s="610">
        <f t="shared" si="20"/>
        <v>0.22371270831332768</v>
      </c>
      <c r="BC39" s="610">
        <f t="shared" si="20"/>
        <v>0.22371270831332768</v>
      </c>
      <c r="BD39" s="610">
        <f t="shared" si="20"/>
        <v>0.22371270831332768</v>
      </c>
      <c r="BE39" s="610">
        <f t="shared" si="20"/>
        <v>0.22371270831332768</v>
      </c>
      <c r="BF39" s="610">
        <f t="shared" si="20"/>
        <v>0.22371270831332768</v>
      </c>
      <c r="BG39" s="610">
        <f t="shared" si="20"/>
        <v>0.22371270831332768</v>
      </c>
      <c r="BH39" s="610">
        <f t="shared" si="20"/>
        <v>0.22371270831332768</v>
      </c>
      <c r="BI39" s="610">
        <f t="shared" si="20"/>
        <v>0.22371270831332768</v>
      </c>
    </row>
    <row r="41" spans="1:61" ht="15.6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5.3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6">
      <c r="A52" s="226" t="s">
        <v>829</v>
      </c>
    </row>
    <row r="54" spans="1:61" ht="15.3">
      <c r="A54" s="237" t="s">
        <v>946</v>
      </c>
    </row>
    <row r="55" spans="1:61" ht="15.3">
      <c r="A55" s="237" t="s">
        <v>828</v>
      </c>
    </row>
    <row r="56" spans="1:61" s="497" customFormat="1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5.3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71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71" s="523" customFormat="1">
      <c r="U82" s="523">
        <f>SUM(U70:U81)</f>
        <v>1.1500611286831475</v>
      </c>
      <c r="V82" s="523">
        <f>SUM(V70:V81)</f>
        <v>1.0379301686365405</v>
      </c>
    </row>
    <row r="83" spans="1:71" s="523" customFormat="1">
      <c r="A83" s="523" t="s">
        <v>1014</v>
      </c>
    </row>
    <row r="84" spans="1:71" s="693" customFormat="1" ht="12.9">
      <c r="A84" s="710" t="s">
        <v>106</v>
      </c>
      <c r="B84" s="709">
        <v>1E-3</v>
      </c>
      <c r="C84" s="710">
        <v>37.726417444483197</v>
      </c>
      <c r="D84" s="710">
        <v>64.129841397840607</v>
      </c>
      <c r="E84" s="710">
        <v>88.485912584859236</v>
      </c>
      <c r="F84" s="710">
        <v>118.18565107007979</v>
      </c>
      <c r="G84" s="710">
        <v>153.46677987528949</v>
      </c>
      <c r="H84" s="710">
        <v>194.94197641944777</v>
      </c>
      <c r="I84" s="710">
        <v>242.98525371080945</v>
      </c>
      <c r="J84" s="710">
        <v>298.61063778853725</v>
      </c>
      <c r="K84" s="710">
        <v>362.69514825226713</v>
      </c>
      <c r="L84" s="710">
        <v>434.47312532021414</v>
      </c>
      <c r="M84" s="710">
        <v>468.07126681276196</v>
      </c>
      <c r="N84" s="710">
        <v>590.81393167256158</v>
      </c>
      <c r="O84" s="710">
        <v>657.24473059384229</v>
      </c>
      <c r="P84" s="710">
        <v>713.605977630913</v>
      </c>
      <c r="Q84" s="710">
        <v>729.38939245667393</v>
      </c>
      <c r="R84" s="710">
        <v>717.86703834368097</v>
      </c>
      <c r="S84" s="710">
        <v>712.70079075323315</v>
      </c>
      <c r="T84" s="710">
        <v>694.63407420947419</v>
      </c>
      <c r="U84" s="710">
        <v>685.19597928388112</v>
      </c>
      <c r="V84" s="710">
        <v>643.81337355521237</v>
      </c>
      <c r="W84" s="710">
        <v>631.12286244670918</v>
      </c>
      <c r="X84" s="710">
        <v>625.40550322523143</v>
      </c>
      <c r="Y84" s="710">
        <v>594.12598977481923</v>
      </c>
      <c r="Z84" s="710">
        <v>589.80510937436145</v>
      </c>
      <c r="AA84" s="710">
        <v>1200</v>
      </c>
      <c r="AB84" s="710">
        <v>1200</v>
      </c>
      <c r="AC84" s="710">
        <v>1200</v>
      </c>
      <c r="AD84" s="710">
        <v>1200</v>
      </c>
      <c r="AE84" s="710">
        <v>1200</v>
      </c>
      <c r="AF84" s="710">
        <v>1200</v>
      </c>
      <c r="AG84" s="710">
        <v>1200</v>
      </c>
      <c r="AH84" s="710">
        <v>1200</v>
      </c>
      <c r="AI84" s="710">
        <v>1200</v>
      </c>
      <c r="AJ84" s="710">
        <v>1200</v>
      </c>
      <c r="AK84" s="710">
        <v>1200</v>
      </c>
      <c r="AL84" s="710">
        <v>1200</v>
      </c>
      <c r="AM84" s="710">
        <v>1200</v>
      </c>
      <c r="AN84" s="710">
        <v>1200</v>
      </c>
      <c r="AO84" s="710">
        <v>1200</v>
      </c>
      <c r="AP84" s="710">
        <v>1200</v>
      </c>
      <c r="AQ84" s="710">
        <v>1200</v>
      </c>
      <c r="AR84" s="710">
        <v>1200</v>
      </c>
      <c r="AS84" s="710">
        <v>1200</v>
      </c>
      <c r="AT84" s="710">
        <v>1200</v>
      </c>
      <c r="AU84" s="710">
        <v>1200</v>
      </c>
      <c r="AV84" s="710">
        <v>1200</v>
      </c>
      <c r="AW84" s="710">
        <v>1200</v>
      </c>
      <c r="AX84" s="710">
        <v>1200</v>
      </c>
      <c r="AY84" s="710">
        <v>1200</v>
      </c>
      <c r="AZ84" s="710">
        <v>1200</v>
      </c>
      <c r="BA84" s="710">
        <v>1200</v>
      </c>
      <c r="BB84" s="710">
        <v>1200</v>
      </c>
      <c r="BC84" s="710">
        <v>1200</v>
      </c>
      <c r="BD84" s="710">
        <v>1200</v>
      </c>
      <c r="BE84" s="710">
        <v>1200</v>
      </c>
      <c r="BF84" s="710">
        <v>1200</v>
      </c>
      <c r="BG84" s="710">
        <v>1200</v>
      </c>
      <c r="BH84" s="710">
        <v>1200</v>
      </c>
      <c r="BI84" s="710">
        <v>1200</v>
      </c>
    </row>
    <row r="85" spans="1:71" s="523" customFormat="1"/>
    <row r="86" spans="1:71" s="523" customFormat="1">
      <c r="A86" s="523" t="s">
        <v>1053</v>
      </c>
    </row>
    <row r="87" spans="1:71" s="583" customFormat="1" ht="12.9">
      <c r="A87" s="693" t="s">
        <v>106</v>
      </c>
      <c r="B87" s="692">
        <v>1E-3</v>
      </c>
      <c r="C87" s="693">
        <v>92.734851415434463</v>
      </c>
      <c r="D87" s="693">
        <v>154.88705551745403</v>
      </c>
      <c r="E87" s="693">
        <v>248.01213527973187</v>
      </c>
      <c r="F87" s="693">
        <v>385.45173508604552</v>
      </c>
      <c r="G87" s="693">
        <v>578.33076279944885</v>
      </c>
      <c r="H87" s="693">
        <v>823.63433554415155</v>
      </c>
      <c r="I87" s="693">
        <v>1165.7471019211685</v>
      </c>
      <c r="J87" s="693">
        <v>1245.6350866957441</v>
      </c>
      <c r="K87" s="693">
        <v>893.50768223114665</v>
      </c>
      <c r="L87" s="693">
        <v>1200</v>
      </c>
      <c r="M87" s="693">
        <v>900</v>
      </c>
      <c r="N87" s="693">
        <v>702.64811759698864</v>
      </c>
      <c r="O87" s="693">
        <v>649.93499504797649</v>
      </c>
      <c r="P87" s="693">
        <v>647.09613485522198</v>
      </c>
      <c r="Q87" s="693">
        <v>648.59072085149205</v>
      </c>
      <c r="R87" s="693">
        <v>647.08623975009039</v>
      </c>
      <c r="S87" s="693">
        <v>639.97912404745045</v>
      </c>
      <c r="T87" s="693">
        <v>719.70117465699525</v>
      </c>
      <c r="U87" s="693">
        <v>567.70707524514637</v>
      </c>
      <c r="V87" s="693">
        <v>567.66489871334636</v>
      </c>
      <c r="W87" s="693">
        <v>567.35467692486475</v>
      </c>
      <c r="X87" s="693">
        <v>567.32812616664341</v>
      </c>
      <c r="Y87" s="693">
        <v>567.301110771612</v>
      </c>
      <c r="Z87" s="693">
        <v>567.10493493504396</v>
      </c>
      <c r="AA87" s="693">
        <v>1200</v>
      </c>
      <c r="AB87" s="693">
        <v>1200</v>
      </c>
      <c r="AC87" s="693">
        <v>1200</v>
      </c>
      <c r="AD87" s="693">
        <v>1200</v>
      </c>
      <c r="AE87" s="693">
        <v>1200</v>
      </c>
      <c r="AF87" s="693">
        <v>1200</v>
      </c>
      <c r="AG87" s="693">
        <v>1200</v>
      </c>
      <c r="AH87" s="693">
        <v>1200</v>
      </c>
      <c r="AI87" s="693">
        <v>1200</v>
      </c>
      <c r="AJ87" s="693">
        <v>1200</v>
      </c>
      <c r="AK87" s="693">
        <v>1200</v>
      </c>
      <c r="AL87" s="693">
        <v>1200</v>
      </c>
      <c r="AM87" s="693">
        <v>1200</v>
      </c>
      <c r="AN87" s="693">
        <v>1200</v>
      </c>
      <c r="AO87" s="693">
        <v>1200</v>
      </c>
      <c r="AP87" s="693">
        <v>1200</v>
      </c>
      <c r="AQ87" s="693">
        <v>1200</v>
      </c>
      <c r="AR87" s="693">
        <v>1200</v>
      </c>
      <c r="AS87" s="693">
        <v>1200</v>
      </c>
      <c r="AT87" s="693">
        <v>1200</v>
      </c>
      <c r="AU87" s="693">
        <v>1200</v>
      </c>
      <c r="AV87" s="693">
        <v>1200</v>
      </c>
      <c r="AW87" s="693">
        <v>1200</v>
      </c>
      <c r="AX87" s="693">
        <v>1200</v>
      </c>
      <c r="AY87" s="693">
        <v>1200</v>
      </c>
      <c r="AZ87" s="693">
        <v>1200</v>
      </c>
      <c r="BA87" s="693">
        <v>1200</v>
      </c>
      <c r="BB87" s="693">
        <v>1200</v>
      </c>
      <c r="BC87" s="693">
        <v>1200</v>
      </c>
      <c r="BD87" s="693">
        <v>1200</v>
      </c>
      <c r="BE87" s="693">
        <v>1200</v>
      </c>
      <c r="BF87" s="693">
        <v>1200</v>
      </c>
      <c r="BG87" s="693">
        <v>1200</v>
      </c>
      <c r="BH87" s="693">
        <v>1200</v>
      </c>
      <c r="BI87" s="693">
        <v>1200</v>
      </c>
    </row>
    <row r="88" spans="1:71" s="523" customFormat="1"/>
    <row r="89" spans="1:71">
      <c r="A89" s="229" t="s">
        <v>1079</v>
      </c>
    </row>
    <row r="90" spans="1:71" s="541" customFormat="1" ht="12.9">
      <c r="A90" s="540" t="s">
        <v>106</v>
      </c>
      <c r="B90" s="334">
        <v>1E-3</v>
      </c>
      <c r="C90" s="334">
        <v>1E-3</v>
      </c>
      <c r="D90" s="334">
        <v>1E-3</v>
      </c>
      <c r="E90" s="334">
        <v>1E-3</v>
      </c>
      <c r="F90" s="334">
        <v>1E-3</v>
      </c>
      <c r="G90" s="334">
        <v>1E-3</v>
      </c>
      <c r="H90" s="334">
        <v>1E-3</v>
      </c>
      <c r="I90" s="334">
        <v>1E-3</v>
      </c>
      <c r="J90" s="334">
        <v>1E-3</v>
      </c>
      <c r="K90" s="334">
        <v>1E-3</v>
      </c>
      <c r="L90" s="334">
        <v>1E-3</v>
      </c>
      <c r="M90" s="334">
        <v>1E-3</v>
      </c>
      <c r="N90" s="334">
        <v>1E-3</v>
      </c>
      <c r="O90" s="334">
        <v>1E-3</v>
      </c>
      <c r="P90" s="334">
        <v>1E-3</v>
      </c>
      <c r="Q90" s="334">
        <v>1E-3</v>
      </c>
      <c r="R90" s="334">
        <v>1E-3</v>
      </c>
      <c r="S90" s="334">
        <v>1E-3</v>
      </c>
      <c r="T90" s="334">
        <v>1E-3</v>
      </c>
      <c r="U90" s="334">
        <v>1E-3</v>
      </c>
      <c r="V90" s="334">
        <v>1E-3</v>
      </c>
      <c r="W90" s="334">
        <v>1E-3</v>
      </c>
      <c r="X90" s="334">
        <v>1E-3</v>
      </c>
      <c r="Y90" s="334">
        <v>1E-3</v>
      </c>
      <c r="Z90" s="334">
        <v>1E-3</v>
      </c>
      <c r="AA90" s="334">
        <v>1E-3</v>
      </c>
      <c r="AB90" s="334">
        <v>1E-3</v>
      </c>
      <c r="AC90" s="334">
        <v>1E-3</v>
      </c>
      <c r="AD90" s="334">
        <v>1E-3</v>
      </c>
      <c r="AE90" s="334">
        <v>1E-3</v>
      </c>
      <c r="AF90" s="334">
        <v>1E-3</v>
      </c>
      <c r="AG90" s="334">
        <v>1E-3</v>
      </c>
      <c r="AH90" s="334">
        <v>1E-3</v>
      </c>
      <c r="AI90" s="334">
        <v>1E-3</v>
      </c>
      <c r="AJ90" s="334">
        <v>1E-3</v>
      </c>
      <c r="AK90" s="334">
        <v>1E-3</v>
      </c>
      <c r="AL90" s="334">
        <v>1E-3</v>
      </c>
      <c r="AM90" s="334">
        <v>1E-3</v>
      </c>
      <c r="AN90" s="334">
        <v>1E-3</v>
      </c>
      <c r="AO90" s="334">
        <v>1E-3</v>
      </c>
      <c r="AP90" s="334">
        <v>1E-3</v>
      </c>
      <c r="AQ90" s="334">
        <v>1E-3</v>
      </c>
      <c r="AR90" s="334">
        <v>1E-3</v>
      </c>
      <c r="AS90" s="334">
        <v>1E-3</v>
      </c>
      <c r="AT90" s="334">
        <v>1E-3</v>
      </c>
      <c r="AU90" s="334">
        <v>1E-3</v>
      </c>
      <c r="AV90" s="334">
        <v>1E-3</v>
      </c>
      <c r="AW90" s="334">
        <v>1E-3</v>
      </c>
      <c r="AX90" s="334">
        <v>1E-3</v>
      </c>
      <c r="AY90" s="334">
        <v>1E-3</v>
      </c>
      <c r="AZ90" s="334">
        <v>1E-3</v>
      </c>
      <c r="BA90" s="334">
        <v>1E-3</v>
      </c>
      <c r="BB90" s="334">
        <v>1E-3</v>
      </c>
      <c r="BC90" s="334">
        <v>1E-3</v>
      </c>
      <c r="BD90" s="334">
        <v>1E-3</v>
      </c>
      <c r="BE90" s="334">
        <v>1E-3</v>
      </c>
      <c r="BF90" s="334">
        <v>1E-3</v>
      </c>
      <c r="BG90" s="334">
        <v>1E-3</v>
      </c>
      <c r="BH90" s="334">
        <v>1E-3</v>
      </c>
      <c r="BI90" s="334">
        <v>1E-3</v>
      </c>
    </row>
    <row r="96" spans="1:71">
      <c r="J96" s="385"/>
      <c r="K96" s="385"/>
      <c r="L96" s="385"/>
      <c r="M96" s="385"/>
      <c r="N96" s="385"/>
      <c r="O96" s="385"/>
      <c r="P96" s="385"/>
      <c r="BM96" s="385"/>
      <c r="BN96" s="385"/>
      <c r="BO96" s="385"/>
      <c r="BP96" s="385"/>
      <c r="BQ96" s="385"/>
      <c r="BR96" s="385"/>
      <c r="BS96" s="385"/>
    </row>
    <row r="98" spans="10:71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topLeftCell="A43" zoomScale="85" zoomScaleNormal="85" workbookViewId="0">
      <selection activeCell="I53" sqref="I53"/>
    </sheetView>
  </sheetViews>
  <sheetFormatPr defaultColWidth="10.5546875" defaultRowHeight="14.25" customHeight="1"/>
  <cols>
    <col min="1" max="1" width="54" style="321" customWidth="1"/>
    <col min="2" max="2" width="18" style="321" customWidth="1"/>
    <col min="3" max="3" width="9.1640625" style="321" customWidth="1"/>
    <col min="4" max="4" width="10.71875" style="321" customWidth="1"/>
    <col min="5" max="5" width="10.71875" style="327" customWidth="1"/>
    <col min="6" max="7" width="10.71875" style="321" customWidth="1"/>
    <col min="8" max="10" width="10.27734375" style="321" customWidth="1"/>
    <col min="11" max="12" width="7.5546875" style="321" customWidth="1"/>
    <col min="13" max="14" width="9.44140625" style="321" customWidth="1"/>
    <col min="15" max="17" width="7.5546875" style="321" customWidth="1"/>
    <col min="18" max="18" width="7.5546875" style="323" customWidth="1"/>
    <col min="19" max="20" width="10.5546875" style="321"/>
    <col min="21" max="16384" width="10.554687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1.5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7">
        <f>+B10</f>
        <v>1.5</v>
      </c>
      <c r="D45" s="223" t="s">
        <v>198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5" t="s">
        <v>111</v>
      </c>
      <c r="B50" s="706" t="s">
        <v>942</v>
      </c>
      <c r="C50" s="333"/>
      <c r="D50" s="333"/>
      <c r="E50" s="333"/>
      <c r="F50" s="333"/>
      <c r="G50" s="333"/>
      <c r="H50" s="333"/>
      <c r="I50" s="333"/>
      <c r="J50" s="707">
        <v>1</v>
      </c>
      <c r="K50" s="594"/>
      <c r="L50" s="594"/>
      <c r="M50" s="594"/>
      <c r="N50" s="594"/>
      <c r="O50" s="594"/>
      <c r="P50" s="594"/>
      <c r="Q50" s="594"/>
      <c r="R50" s="594"/>
      <c r="S50" s="594"/>
      <c r="T50" s="594"/>
      <c r="U50" s="594"/>
      <c r="V50" s="594"/>
      <c r="W50" s="594"/>
      <c r="X50" s="594"/>
      <c r="Y50" s="594"/>
      <c r="Z50" s="594"/>
      <c r="AA50" s="594"/>
      <c r="AB50" s="594"/>
      <c r="AC50" s="594"/>
      <c r="AD50" s="594"/>
      <c r="AE50" s="594"/>
      <c r="AF50" s="594"/>
      <c r="AG50" s="594"/>
      <c r="AH50" s="594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1">
        <v>0.9</v>
      </c>
      <c r="G59" s="691">
        <v>1.4</v>
      </c>
      <c r="H59" s="691">
        <v>1.4</v>
      </c>
      <c r="I59" s="691">
        <v>0.6</v>
      </c>
      <c r="J59" s="691">
        <v>0.6</v>
      </c>
      <c r="K59" s="691">
        <v>0.7</v>
      </c>
      <c r="L59" s="691">
        <v>1.1000000000000001</v>
      </c>
      <c r="M59" s="691">
        <v>1</v>
      </c>
      <c r="N59" s="691">
        <v>1.1000000000000001</v>
      </c>
      <c r="O59" s="691">
        <v>1.3</v>
      </c>
      <c r="P59" s="691">
        <v>1.1000000000000001</v>
      </c>
      <c r="Q59" s="691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4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4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375.21474108397882</v>
      </c>
      <c r="I81" s="321">
        <v>349.7368192011574</v>
      </c>
      <c r="J81" s="542">
        <f>+LN(H81/I81)</f>
        <v>7.0317578472286979E-2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5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1700.8396467529396</v>
      </c>
      <c r="I82" s="321">
        <v>1434.2119110086905</v>
      </c>
      <c r="J82" s="542">
        <f>+LN(H82/I82)</f>
        <v>0.17050653156722037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4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3617.0288532416357</v>
      </c>
      <c r="I83" s="223">
        <v>3204.261904244293</v>
      </c>
      <c r="J83" s="542">
        <f>+LN(H83/I83)</f>
        <v>0.12117116129469201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4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5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4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3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3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3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2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3"/>
      <c r="B108" s="594"/>
      <c r="C108" s="594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  <c r="P108" s="594"/>
      <c r="Q108" s="594"/>
      <c r="R108" s="594"/>
      <c r="S108" s="594"/>
      <c r="T108" s="594"/>
      <c r="U108" s="594"/>
      <c r="V108" s="594"/>
      <c r="W108" s="594"/>
      <c r="X108" s="594"/>
      <c r="Y108" s="594"/>
      <c r="Z108" s="594"/>
      <c r="AA108" s="594"/>
      <c r="AB108" s="594"/>
      <c r="AC108" s="594"/>
      <c r="AD108" s="594"/>
      <c r="AE108" s="594"/>
      <c r="AF108" s="594"/>
      <c r="AG108" s="594"/>
      <c r="AH108" s="594"/>
    </row>
    <row r="109" spans="1:34" ht="17.25" customHeight="1">
      <c r="A109" s="594"/>
      <c r="B109" s="594"/>
      <c r="C109" s="594"/>
      <c r="D109" s="594"/>
      <c r="E109" s="594"/>
      <c r="F109" s="594"/>
      <c r="G109" s="594"/>
      <c r="H109" s="594"/>
      <c r="I109" s="594"/>
      <c r="J109" s="594"/>
      <c r="K109" s="594"/>
      <c r="L109" s="594"/>
      <c r="M109" s="594"/>
      <c r="N109" s="594"/>
      <c r="O109" s="594"/>
      <c r="P109" s="594"/>
      <c r="Q109" s="594"/>
      <c r="R109" s="594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594"/>
      <c r="AH109" s="594"/>
    </row>
    <row r="110" spans="1:34" ht="17.25" customHeight="1">
      <c r="A110" s="594"/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4"/>
      <c r="AF110" s="594"/>
      <c r="AG110" s="594"/>
      <c r="AH110" s="594"/>
    </row>
    <row r="111" spans="1:34" ht="17.25" customHeight="1">
      <c r="A111" s="594"/>
      <c r="B111" s="594"/>
      <c r="C111" s="594"/>
      <c r="D111" s="594"/>
      <c r="E111" s="594"/>
      <c r="F111" s="594"/>
      <c r="G111" s="594"/>
      <c r="H111" s="594"/>
      <c r="I111" s="594"/>
      <c r="J111" s="594"/>
      <c r="K111" s="594"/>
      <c r="L111" s="594"/>
      <c r="M111" s="594"/>
      <c r="N111" s="594"/>
      <c r="O111" s="594"/>
      <c r="P111" s="594"/>
      <c r="Q111" s="594"/>
      <c r="R111" s="594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594"/>
      <c r="AH111" s="594"/>
    </row>
    <row r="112" spans="1:34" ht="17.25" customHeight="1">
      <c r="A112" s="594"/>
      <c r="B112" s="594"/>
      <c r="C112" s="594"/>
      <c r="D112" s="594"/>
      <c r="E112" s="594"/>
      <c r="F112" s="594"/>
      <c r="G112" s="594"/>
      <c r="H112" s="594"/>
      <c r="I112" s="594"/>
      <c r="J112" s="594"/>
      <c r="K112" s="594"/>
      <c r="L112" s="594"/>
      <c r="M112" s="594"/>
      <c r="N112" s="594"/>
      <c r="O112" s="594"/>
      <c r="P112" s="594"/>
      <c r="Q112" s="594"/>
      <c r="R112" s="594"/>
      <c r="S112" s="594"/>
      <c r="T112" s="594"/>
      <c r="U112" s="594"/>
      <c r="V112" s="594"/>
      <c r="W112" s="594"/>
      <c r="X112" s="594"/>
      <c r="Y112" s="594"/>
      <c r="Z112" s="594"/>
      <c r="AA112" s="594"/>
      <c r="AB112" s="594"/>
      <c r="AC112" s="594"/>
      <c r="AD112" s="594"/>
      <c r="AE112" s="594"/>
      <c r="AF112" s="594"/>
      <c r="AG112" s="594"/>
      <c r="AH112" s="594"/>
    </row>
    <row r="113" spans="1:34" ht="17.25" customHeight="1">
      <c r="A113" s="594"/>
      <c r="B113" s="594"/>
      <c r="C113" s="594"/>
      <c r="D113" s="594"/>
      <c r="E113" s="594"/>
      <c r="F113" s="594"/>
      <c r="G113" s="594"/>
      <c r="H113" s="594"/>
      <c r="I113" s="594"/>
      <c r="J113" s="594"/>
      <c r="K113" s="594"/>
      <c r="L113" s="594"/>
      <c r="M113" s="594"/>
      <c r="N113" s="594"/>
      <c r="O113" s="594"/>
      <c r="P113" s="594"/>
      <c r="Q113" s="594"/>
      <c r="R113" s="594"/>
      <c r="S113" s="594"/>
      <c r="T113" s="594"/>
      <c r="U113" s="594"/>
      <c r="V113" s="594"/>
      <c r="W113" s="594"/>
      <c r="X113" s="594"/>
      <c r="Y113" s="594"/>
      <c r="Z113" s="594"/>
      <c r="AA113" s="594"/>
      <c r="AB113" s="594"/>
      <c r="AC113" s="594"/>
      <c r="AD113" s="594"/>
      <c r="AE113" s="594"/>
      <c r="AF113" s="594"/>
      <c r="AG113" s="594"/>
      <c r="AH113" s="594"/>
    </row>
    <row r="114" spans="1:34" ht="17.25" customHeight="1">
      <c r="A114" s="594"/>
      <c r="B114" s="594"/>
      <c r="C114" s="594"/>
      <c r="D114" s="594"/>
      <c r="E114" s="594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4"/>
      <c r="R114" s="594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594"/>
      <c r="AH114" s="594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2">
        <f>+$C$56</f>
        <v>0</v>
      </c>
      <c r="G124" s="572">
        <f t="shared" ref="G124:Q124" si="14">+$C$56</f>
        <v>0</v>
      </c>
      <c r="H124" s="572">
        <f t="shared" si="14"/>
        <v>0</v>
      </c>
      <c r="I124" s="572">
        <f t="shared" si="14"/>
        <v>0</v>
      </c>
      <c r="J124" s="572">
        <f t="shared" si="14"/>
        <v>0</v>
      </c>
      <c r="K124" s="572">
        <f t="shared" si="14"/>
        <v>0</v>
      </c>
      <c r="L124" s="572">
        <f t="shared" si="14"/>
        <v>0</v>
      </c>
      <c r="M124" s="572">
        <f t="shared" si="14"/>
        <v>0</v>
      </c>
      <c r="N124" s="572">
        <f t="shared" si="14"/>
        <v>0</v>
      </c>
      <c r="O124" s="572">
        <f t="shared" si="14"/>
        <v>0</v>
      </c>
      <c r="P124" s="572">
        <f t="shared" si="14"/>
        <v>0</v>
      </c>
      <c r="Q124" s="572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4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80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9">
        <f>+[2]Impacts!I123</f>
        <v>0</v>
      </c>
      <c r="E131" s="579">
        <f>+[2]Impacts!J123</f>
        <v>2.5548816659947429E-4</v>
      </c>
      <c r="F131" s="223"/>
      <c r="G131" s="223"/>
      <c r="H131" s="576"/>
      <c r="I131" s="576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9">
        <f>+[2]Impacts!I124</f>
        <v>4.517451143770594E-3</v>
      </c>
      <c r="E132" s="579">
        <f>+[2]Impacts!J124</f>
        <v>0</v>
      </c>
      <c r="F132" s="223"/>
      <c r="G132" s="223"/>
      <c r="H132" s="576"/>
      <c r="I132" s="576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9">
        <f>+[2]Impacts!I125</f>
        <v>5.3038910337227215E-4</v>
      </c>
      <c r="E133" s="579">
        <f>+[2]Impacts!J125</f>
        <v>5.2901468538739823E-5</v>
      </c>
      <c r="F133" s="223"/>
      <c r="G133" s="223"/>
      <c r="H133" s="576"/>
      <c r="I133" s="576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9">
        <f>+[2]Impacts!I126</f>
        <v>0</v>
      </c>
      <c r="E134" s="579">
        <f>+[2]Impacts!J126</f>
        <v>4.240403499744141E-5</v>
      </c>
      <c r="F134" s="223"/>
      <c r="G134" s="223"/>
      <c r="H134" s="576"/>
      <c r="I134" s="576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9">
        <f>+[2]Impacts!I127</f>
        <v>1.110010173036769E-4</v>
      </c>
      <c r="E135" s="579">
        <f>+[2]Impacts!J127</f>
        <v>0</v>
      </c>
      <c r="F135" s="223"/>
      <c r="G135" s="223"/>
      <c r="H135" s="576"/>
      <c r="I135" s="576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9">
        <f>+[2]Impacts!I128</f>
        <v>1.1718037733455092E-2</v>
      </c>
      <c r="E136" s="579">
        <f>+[2]Impacts!J128</f>
        <v>6.4042260888583457E-7</v>
      </c>
      <c r="F136" s="223"/>
      <c r="G136" s="223"/>
      <c r="H136" s="576"/>
      <c r="I136" s="576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9">
        <f>+[2]Impacts!I129</f>
        <v>0</v>
      </c>
      <c r="E137" s="579">
        <f>+[2]Impacts!J129</f>
        <v>2.5482628812210326E-4</v>
      </c>
      <c r="F137" s="223"/>
      <c r="G137" s="223"/>
      <c r="H137" s="576"/>
      <c r="I137" s="576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9">
        <f>+[2]Impacts!I130</f>
        <v>1.3812294738709933E-3</v>
      </c>
      <c r="E138" s="579">
        <f>+[2]Impacts!J130</f>
        <v>3.9709910587940799E-7</v>
      </c>
      <c r="F138" s="223"/>
      <c r="G138" s="223"/>
      <c r="H138" s="576"/>
      <c r="I138" s="576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9">
        <f>+[2]Impacts!I131</f>
        <v>3.508949502502255E-3</v>
      </c>
      <c r="E139" s="579">
        <f>+[2]Impacts!J131</f>
        <v>0</v>
      </c>
      <c r="F139" s="223"/>
      <c r="G139" s="223"/>
      <c r="H139" s="576"/>
      <c r="I139" s="576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9">
        <f>+[2]Impacts!I132</f>
        <v>0</v>
      </c>
      <c r="E140" s="579">
        <f>+[2]Impacts!J132</f>
        <v>7.0879006555949966E-5</v>
      </c>
      <c r="F140" s="223"/>
      <c r="G140" s="223"/>
      <c r="H140" s="576"/>
      <c r="I140" s="576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9">
        <f>+[2]Impacts!I133</f>
        <v>6.1616117463153767E-3</v>
      </c>
      <c r="E141" s="579">
        <f>+[2]Impacts!J133</f>
        <v>0</v>
      </c>
      <c r="F141" s="223"/>
      <c r="G141" s="223"/>
      <c r="H141" s="576"/>
      <c r="I141" s="576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9">
        <f>+[2]Impacts!I134</f>
        <v>0</v>
      </c>
      <c r="E142" s="579">
        <f>+[2]Impacts!J134</f>
        <v>1.2385723440254664E-3</v>
      </c>
      <c r="F142" s="223"/>
      <c r="G142" s="223"/>
      <c r="H142" s="576"/>
      <c r="I142" s="576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8">
        <f>+[2]Impacts!B298</f>
        <v>0</v>
      </c>
      <c r="D152" s="578">
        <f>+[2]Impacts!C298</f>
        <v>0.14141261070848823</v>
      </c>
      <c r="E152" s="223"/>
      <c r="F152" s="584">
        <f t="shared" ref="F152:M152" si="15">+F$151+$D152*F$151^2</f>
        <v>0</v>
      </c>
      <c r="G152" s="584">
        <f t="shared" si="15"/>
        <v>1.1414126107084883</v>
      </c>
      <c r="H152" s="584">
        <f t="shared" si="15"/>
        <v>2.5656504428339528</v>
      </c>
      <c r="I152" s="584">
        <f t="shared" si="15"/>
        <v>4.2727134963763937</v>
      </c>
      <c r="J152" s="584">
        <f t="shared" si="15"/>
        <v>6.2626017713358113</v>
      </c>
      <c r="K152" s="584">
        <f t="shared" si="15"/>
        <v>11.090853985505577</v>
      </c>
      <c r="L152" s="584">
        <f t="shared" si="15"/>
        <v>17.050407085343245</v>
      </c>
      <c r="M152" s="584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8">
        <f>+[2]Impacts!B299</f>
        <v>0</v>
      </c>
      <c r="D153" s="578">
        <f>+[2]Impacts!C299</f>
        <v>0.15910847073502937</v>
      </c>
      <c r="E153" s="223"/>
      <c r="F153" s="584">
        <f t="shared" ref="F153:F163" si="16">+$C153*F$151+$D153*F$151^2</f>
        <v>0</v>
      </c>
      <c r="G153" s="584">
        <f t="shared" ref="G153:M163" si="17">+$C153*G$151+$D153*G$151^2</f>
        <v>0.15910847073502937</v>
      </c>
      <c r="H153" s="584">
        <f t="shared" si="17"/>
        <v>0.63643388294011749</v>
      </c>
      <c r="I153" s="584">
        <f t="shared" si="17"/>
        <v>1.4319762366152644</v>
      </c>
      <c r="J153" s="584">
        <f t="shared" si="17"/>
        <v>2.54573553176047</v>
      </c>
      <c r="K153" s="584">
        <f t="shared" si="17"/>
        <v>5.7279049464610576</v>
      </c>
      <c r="L153" s="584">
        <f t="shared" si="17"/>
        <v>10.18294212704188</v>
      </c>
      <c r="M153" s="584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8">
        <f>+[2]Impacts!B300</f>
        <v>0</v>
      </c>
      <c r="D154" s="578">
        <f>+[2]Impacts!C300</f>
        <v>0.16172343907608619</v>
      </c>
      <c r="E154" s="223"/>
      <c r="F154" s="584">
        <f t="shared" si="16"/>
        <v>0</v>
      </c>
      <c r="G154" s="584">
        <f t="shared" si="17"/>
        <v>0.16172343907608619</v>
      </c>
      <c r="H154" s="584">
        <f t="shared" si="17"/>
        <v>0.64689375630434476</v>
      </c>
      <c r="I154" s="584">
        <f t="shared" si="17"/>
        <v>1.4555109516847757</v>
      </c>
      <c r="J154" s="584">
        <f t="shared" si="17"/>
        <v>2.587575025217379</v>
      </c>
      <c r="K154" s="584">
        <f t="shared" si="17"/>
        <v>5.8220438067391029</v>
      </c>
      <c r="L154" s="584">
        <f t="shared" si="17"/>
        <v>10.350300100869516</v>
      </c>
      <c r="M154" s="584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8">
        <f>+[2]Impacts!B301</f>
        <v>0</v>
      </c>
      <c r="D155" s="578">
        <f>+[2]Impacts!C301</f>
        <v>0.11505844305760014</v>
      </c>
      <c r="E155" s="223"/>
      <c r="F155" s="584">
        <f t="shared" si="16"/>
        <v>0</v>
      </c>
      <c r="G155" s="584">
        <f t="shared" si="17"/>
        <v>0.11505844305760014</v>
      </c>
      <c r="H155" s="584">
        <f t="shared" si="17"/>
        <v>0.46023377223040057</v>
      </c>
      <c r="I155" s="584">
        <f t="shared" si="17"/>
        <v>1.0355259875184013</v>
      </c>
      <c r="J155" s="584">
        <f t="shared" si="17"/>
        <v>1.8409350889216023</v>
      </c>
      <c r="K155" s="584">
        <f t="shared" si="17"/>
        <v>4.1421039500736052</v>
      </c>
      <c r="L155" s="584">
        <f t="shared" si="17"/>
        <v>7.3637403556864092</v>
      </c>
      <c r="M155" s="584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8">
        <f>+[2]Impacts!B302</f>
        <v>0</v>
      </c>
      <c r="D156" s="578">
        <f>+[2]Impacts!C302</f>
        <v>0.13047243886221116</v>
      </c>
      <c r="E156" s="223"/>
      <c r="F156" s="584">
        <f t="shared" si="16"/>
        <v>0</v>
      </c>
      <c r="G156" s="584">
        <f t="shared" si="17"/>
        <v>0.13047243886221116</v>
      </c>
      <c r="H156" s="584">
        <f t="shared" si="17"/>
        <v>0.52188975544884464</v>
      </c>
      <c r="I156" s="584">
        <f t="shared" si="17"/>
        <v>1.1742519497599004</v>
      </c>
      <c r="J156" s="584">
        <f t="shared" si="17"/>
        <v>2.0875590217953786</v>
      </c>
      <c r="K156" s="584">
        <f t="shared" si="17"/>
        <v>4.6970077990396017</v>
      </c>
      <c r="L156" s="584">
        <f t="shared" si="17"/>
        <v>8.3502360871815142</v>
      </c>
      <c r="M156" s="584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8">
        <f>+[2]Impacts!B303</f>
        <v>7.8458281280446962E-2</v>
      </c>
      <c r="D157" s="578">
        <f>+[2]Impacts!C303</f>
        <v>0.12589302830091467</v>
      </c>
      <c r="E157" s="223"/>
      <c r="F157" s="584">
        <f t="shared" si="16"/>
        <v>0</v>
      </c>
      <c r="G157" s="584">
        <f t="shared" si="17"/>
        <v>0.20435130958136163</v>
      </c>
      <c r="H157" s="584">
        <f t="shared" si="17"/>
        <v>0.66048867576455261</v>
      </c>
      <c r="I157" s="584">
        <f t="shared" si="17"/>
        <v>1.3684120985495731</v>
      </c>
      <c r="J157" s="584">
        <f t="shared" si="17"/>
        <v>2.3281215779364226</v>
      </c>
      <c r="K157" s="584">
        <f t="shared" si="17"/>
        <v>5.0028987065156105</v>
      </c>
      <c r="L157" s="584">
        <f t="shared" si="17"/>
        <v>8.6848200615021156</v>
      </c>
      <c r="M157" s="584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8">
        <f>+[2]Impacts!B304</f>
        <v>0.43852128250463729</v>
      </c>
      <c r="D158" s="578">
        <f>+[2]Impacts!C304</f>
        <v>0.16887308347047958</v>
      </c>
      <c r="E158" s="223"/>
      <c r="F158" s="584">
        <f t="shared" si="16"/>
        <v>0</v>
      </c>
      <c r="G158" s="584">
        <f t="shared" si="17"/>
        <v>0.60739436597511687</v>
      </c>
      <c r="H158" s="584">
        <f t="shared" si="17"/>
        <v>1.5525348988911929</v>
      </c>
      <c r="I158" s="584">
        <f t="shared" si="17"/>
        <v>2.8354215987482281</v>
      </c>
      <c r="J158" s="584">
        <f t="shared" si="17"/>
        <v>4.456054465546222</v>
      </c>
      <c r="K158" s="584">
        <f t="shared" si="17"/>
        <v>8.7105586999650875</v>
      </c>
      <c r="L158" s="584">
        <f t="shared" si="17"/>
        <v>14.31604760214779</v>
      </c>
      <c r="M158" s="584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8">
        <f>+[2]Impacts!B305</f>
        <v>0.27798926381489875</v>
      </c>
      <c r="D159" s="578">
        <f>+[2]Impacts!C305</f>
        <v>0.15859855711634607</v>
      </c>
      <c r="E159" s="223"/>
      <c r="F159" s="584">
        <f t="shared" si="16"/>
        <v>0</v>
      </c>
      <c r="G159" s="584">
        <f t="shared" si="17"/>
        <v>0.43658782093124482</v>
      </c>
      <c r="H159" s="584">
        <f t="shared" si="17"/>
        <v>1.1903727560951818</v>
      </c>
      <c r="I159" s="584">
        <f t="shared" si="17"/>
        <v>2.2613548054918109</v>
      </c>
      <c r="J159" s="584">
        <f t="shared" si="17"/>
        <v>3.6495339691211321</v>
      </c>
      <c r="K159" s="584">
        <f t="shared" si="17"/>
        <v>7.3774836390778509</v>
      </c>
      <c r="L159" s="584">
        <f t="shared" si="17"/>
        <v>12.374221765965338</v>
      </c>
      <c r="M159" s="584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8">
        <f>+[2]Impacts!B306</f>
        <v>0.34097373142773563</v>
      </c>
      <c r="D160" s="578">
        <f>+[2]Impacts!C306</f>
        <v>0.19832036751008103</v>
      </c>
      <c r="E160" s="223"/>
      <c r="F160" s="584">
        <f t="shared" si="16"/>
        <v>0</v>
      </c>
      <c r="G160" s="584">
        <f t="shared" si="17"/>
        <v>0.53929409893781666</v>
      </c>
      <c r="H160" s="584">
        <f t="shared" si="17"/>
        <v>1.4752289328957953</v>
      </c>
      <c r="I160" s="584">
        <f t="shared" si="17"/>
        <v>2.8078045018739362</v>
      </c>
      <c r="J160" s="584">
        <f t="shared" si="17"/>
        <v>4.5370208058722392</v>
      </c>
      <c r="K160" s="584">
        <f t="shared" si="17"/>
        <v>9.1853756189293314</v>
      </c>
      <c r="L160" s="584">
        <f t="shared" si="17"/>
        <v>15.420293372067071</v>
      </c>
      <c r="M160" s="584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8">
        <f>+[2]Impacts!B307</f>
        <v>6.0898590598525759E-2</v>
      </c>
      <c r="D161" s="578">
        <f>+[2]Impacts!C307</f>
        <v>0.13454323082344966</v>
      </c>
      <c r="E161" s="223"/>
      <c r="F161" s="584">
        <f t="shared" si="16"/>
        <v>0</v>
      </c>
      <c r="G161" s="584">
        <f t="shared" si="17"/>
        <v>0.19544182142197541</v>
      </c>
      <c r="H161" s="584">
        <f t="shared" si="17"/>
        <v>0.65997010449085014</v>
      </c>
      <c r="I161" s="584">
        <f t="shared" si="17"/>
        <v>1.3935848492066241</v>
      </c>
      <c r="J161" s="584">
        <f t="shared" si="17"/>
        <v>2.3962860555692975</v>
      </c>
      <c r="K161" s="584">
        <f t="shared" si="17"/>
        <v>5.2089478532353422</v>
      </c>
      <c r="L161" s="584">
        <f t="shared" si="17"/>
        <v>9.097955497488984</v>
      </c>
      <c r="M161" s="584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8">
        <f>+[2]Impacts!B308</f>
        <v>0</v>
      </c>
      <c r="D162" s="578">
        <f>+[2]Impacts!C308</f>
        <v>0.15639150161867468</v>
      </c>
      <c r="E162" s="223"/>
      <c r="F162" s="584">
        <f t="shared" si="16"/>
        <v>0</v>
      </c>
      <c r="G162" s="584">
        <f t="shared" si="17"/>
        <v>0.15639150161867468</v>
      </c>
      <c r="H162" s="584">
        <f t="shared" si="17"/>
        <v>0.62556600647469873</v>
      </c>
      <c r="I162" s="584">
        <f t="shared" si="17"/>
        <v>1.4075235145680722</v>
      </c>
      <c r="J162" s="584">
        <f t="shared" si="17"/>
        <v>2.5022640258987949</v>
      </c>
      <c r="K162" s="584">
        <f t="shared" si="17"/>
        <v>5.6300940582722889</v>
      </c>
      <c r="L162" s="584">
        <f t="shared" si="17"/>
        <v>10.00905610359518</v>
      </c>
      <c r="M162" s="584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8">
        <f>+[2]Impacts!B309</f>
        <v>0.17551222871918021</v>
      </c>
      <c r="D163" s="578">
        <f>+[2]Impacts!C309</f>
        <v>0.17344211485103003</v>
      </c>
      <c r="E163" s="223"/>
      <c r="F163" s="584">
        <f t="shared" si="16"/>
        <v>0</v>
      </c>
      <c r="G163" s="584">
        <f t="shared" si="17"/>
        <v>0.34895434357021027</v>
      </c>
      <c r="H163" s="584">
        <f t="shared" si="17"/>
        <v>1.0447929168424805</v>
      </c>
      <c r="I163" s="584">
        <f t="shared" si="17"/>
        <v>2.0875157198168113</v>
      </c>
      <c r="J163" s="584">
        <f t="shared" si="17"/>
        <v>3.4771227524932016</v>
      </c>
      <c r="K163" s="584">
        <f t="shared" si="17"/>
        <v>7.2969895069521629</v>
      </c>
      <c r="L163" s="584">
        <f t="shared" si="17"/>
        <v>12.504393180219363</v>
      </c>
      <c r="M163" s="584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abSelected="1" topLeftCell="A64" zoomScale="85" zoomScaleNormal="85" workbookViewId="0">
      <selection activeCell="H72" sqref="H72"/>
    </sheetView>
  </sheetViews>
  <sheetFormatPr defaultColWidth="8.83203125" defaultRowHeight="12.3"/>
  <cols>
    <col min="1" max="1" width="14.5546875" customWidth="1"/>
    <col min="2" max="2" width="10.71875" customWidth="1"/>
    <col min="3" max="3" width="10.83203125" customWidth="1"/>
    <col min="4" max="4" width="12" customWidth="1"/>
    <col min="5" max="5" width="11.1640625" customWidth="1"/>
    <col min="6" max="6" width="11.71875" customWidth="1"/>
    <col min="7" max="7" width="12.1640625" customWidth="1"/>
    <col min="8" max="8" width="11.44140625" customWidth="1"/>
    <col min="9" max="9" width="11.1640625" customWidth="1"/>
    <col min="10" max="10" width="11.44140625" customWidth="1"/>
    <col min="11" max="11" width="11.71875" customWidth="1"/>
    <col min="12" max="12" width="14.71875" customWidth="1"/>
    <col min="13" max="13" width="11.44140625" customWidth="1"/>
    <col min="14" max="14" width="10.44140625" customWidth="1"/>
    <col min="15" max="15" width="15.71875" customWidth="1"/>
    <col min="16" max="16" width="14.44140625" customWidth="1"/>
    <col min="17" max="45" width="14.71875" bestFit="1" customWidth="1"/>
    <col min="46" max="61" width="15.83203125" bestFit="1" customWidth="1"/>
    <col min="122" max="122" width="9.2773437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8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8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8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8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8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8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8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8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8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8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8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255</v>
      </c>
      <c r="E16" s="14"/>
      <c r="G16" s="144"/>
      <c r="J16" s="547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7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7.399999999999999">
      <c r="A53" s="210" t="s">
        <v>130</v>
      </c>
    </row>
    <row r="54" spans="1:61" s="14" customFormat="1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7.399999999999999">
      <c r="A70" s="210" t="s">
        <v>284</v>
      </c>
      <c r="B70" s="1"/>
    </row>
    <row r="71" spans="1:66" ht="36.9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-3.2190480198079754E-2</v>
      </c>
      <c r="I85" s="272">
        <f>+LN(Global!D57/Global!C57)/10</f>
        <v>-2.3445367627652956E-2</v>
      </c>
      <c r="J85" s="272">
        <f>+LN(Global!E57/Global!D57)/10</f>
        <v>-2.1547866303762077E-2</v>
      </c>
      <c r="K85" s="272">
        <f>+LN(Global!F57/Global!E57)/10</f>
        <v>-2.1458038545368801E-2</v>
      </c>
      <c r="L85" s="272">
        <f>+LN(Global!G57/Global!F57)/10</f>
        <v>-2.1660905977393133E-2</v>
      </c>
      <c r="M85" s="272">
        <f>+LN(Global!H57/Global!G57)/10</f>
        <v>-2.2178956929524506E-2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7.399999999999999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6">
        <v>40161</v>
      </c>
      <c r="D88" s="373" t="s">
        <v>1208</v>
      </c>
      <c r="E88" s="373" t="s">
        <v>1209</v>
      </c>
      <c r="F88" s="684" t="s">
        <v>1205</v>
      </c>
      <c r="G88" s="685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7">
        <v>1661.4293507910529</v>
      </c>
      <c r="D89" s="688">
        <f>+[5]sum_newregion!AF2/1000</f>
        <v>1593.086</v>
      </c>
      <c r="E89" s="13">
        <f>+D89+15</f>
        <v>1608.086</v>
      </c>
      <c r="F89" s="689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1.6614140194193698</v>
      </c>
      <c r="J89" s="11">
        <f t="shared" ref="J89:J100" si="47">+C413</f>
        <v>1.3724021277997327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1.1819435503291893</v>
      </c>
    </row>
    <row r="90" spans="1:66">
      <c r="A90" s="213" t="s">
        <v>105</v>
      </c>
      <c r="C90" s="687">
        <v>1243.7387740886197</v>
      </c>
      <c r="D90" s="688">
        <f>+[5]sum_newregion!AF3/1000</f>
        <v>1088.162</v>
      </c>
      <c r="E90" s="13">
        <f>+D90*$E$102</f>
        <v>1135.4970470000001</v>
      </c>
      <c r="F90" s="689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1.1456625342073461</v>
      </c>
      <c r="J90" s="11">
        <f t="shared" si="47"/>
        <v>0.87370486032411976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1.1327193175105408</v>
      </c>
    </row>
    <row r="91" spans="1:66">
      <c r="A91" s="12" t="s">
        <v>51</v>
      </c>
      <c r="C91" s="687">
        <v>354.59699999999998</v>
      </c>
      <c r="D91" s="688">
        <f>+[5]sum_newregion!AF4/1000</f>
        <v>354.59699999999998</v>
      </c>
      <c r="E91" s="13">
        <f>+D91+10</f>
        <v>364.59699999999998</v>
      </c>
      <c r="F91" s="689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0.3698406448791311</v>
      </c>
      <c r="J91" s="11">
        <f t="shared" si="47"/>
        <v>0.33582325461380874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1.1371291375914316</v>
      </c>
    </row>
    <row r="92" spans="1:66">
      <c r="A92" s="12" t="s">
        <v>52</v>
      </c>
      <c r="C92" s="687">
        <v>413.322</v>
      </c>
      <c r="D92" s="688">
        <f>+[5]sum_newregion!AF5/1000</f>
        <v>413.322</v>
      </c>
      <c r="E92" s="13">
        <f>+D92*$E$102</f>
        <v>431.30150700000002</v>
      </c>
      <c r="F92" s="689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0.34119299616374138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1.239216821846145</v>
      </c>
    </row>
    <row r="93" spans="1:66">
      <c r="A93" s="12" t="s">
        <v>53</v>
      </c>
      <c r="C93" s="687">
        <v>328.83015059025672</v>
      </c>
      <c r="D93" s="688">
        <f>+[5]sum_newregion!AF6/1000</f>
        <v>234.435</v>
      </c>
      <c r="E93" s="13">
        <f>+D93*$E$102</f>
        <v>244.63292250000003</v>
      </c>
      <c r="F93" s="689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0.18818945763471009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1.2397281122943038</v>
      </c>
    </row>
    <row r="94" spans="1:66">
      <c r="A94" s="12" t="s">
        <v>54</v>
      </c>
      <c r="C94" s="687">
        <v>1534.2439999999999</v>
      </c>
      <c r="D94" s="688">
        <f>+[5]sum_newregion!AF7/1000</f>
        <v>1534.2439999999999</v>
      </c>
      <c r="E94" s="13">
        <f>+D94+163</f>
        <v>1697.2439999999999</v>
      </c>
      <c r="F94" s="689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1.5999444497034192</v>
      </c>
      <c r="J94" s="11">
        <f t="shared" si="47"/>
        <v>2.3373181443680169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1.2161006098366138</v>
      </c>
    </row>
    <row r="95" spans="1:66">
      <c r="A95" s="12" t="s">
        <v>55</v>
      </c>
      <c r="C95" s="687">
        <v>388.32100000000003</v>
      </c>
      <c r="D95" s="688">
        <f>+[5]sum_newregion!AF8/1000</f>
        <v>388.32100000000003</v>
      </c>
      <c r="E95" s="13">
        <f>+D95+22</f>
        <v>410.32100000000003</v>
      </c>
      <c r="F95" s="689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0.40499472440009932</v>
      </c>
      <c r="J95" s="11">
        <f t="shared" si="47"/>
        <v>0.62284228282340015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1.1607787287074969</v>
      </c>
    </row>
    <row r="96" spans="1:66">
      <c r="A96" s="12" t="s">
        <v>56</v>
      </c>
      <c r="C96" s="687">
        <v>406.81332865410189</v>
      </c>
      <c r="D96" s="688">
        <f>+[5]sum_newregion!AF9/1000</f>
        <v>549.45699999999999</v>
      </c>
      <c r="E96" s="13">
        <f>+D96*$E$102</f>
        <v>573.35837950000007</v>
      </c>
      <c r="F96" s="689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0.68943478365506294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1.1694723395381099</v>
      </c>
    </row>
    <row r="97" spans="1:30">
      <c r="A97" s="12" t="s">
        <v>57</v>
      </c>
      <c r="C97" s="687">
        <v>297.59467031800801</v>
      </c>
      <c r="D97" s="688">
        <f>+[5]sum_newregion!AF10/1000</f>
        <v>183.32499999999999</v>
      </c>
      <c r="E97" s="13">
        <f>+D97*$E$102</f>
        <v>191.29963750000002</v>
      </c>
      <c r="F97" s="689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0.21020633189180787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1.1597313078902851</v>
      </c>
    </row>
    <row r="98" spans="1:30">
      <c r="A98" s="12" t="s">
        <v>58</v>
      </c>
      <c r="C98" s="687">
        <v>425.06953485532784</v>
      </c>
      <c r="D98" s="688">
        <f>+[5]sum_newregion!AF11/1000</f>
        <v>393.85</v>
      </c>
      <c r="E98" s="13">
        <f>+D98*$E$102</f>
        <v>410.98247500000008</v>
      </c>
      <c r="F98" s="689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0.46567029294143031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1.143419242740759</v>
      </c>
    </row>
    <row r="99" spans="1:30">
      <c r="A99" s="12" t="s">
        <v>114</v>
      </c>
      <c r="C99" s="687">
        <v>585.75021477262578</v>
      </c>
      <c r="D99" s="688">
        <f>+[5]sum_newregion!AF12/1000</f>
        <v>519.27</v>
      </c>
      <c r="E99" s="13">
        <f>+D99*$E$102</f>
        <v>541.85824500000001</v>
      </c>
      <c r="F99" s="689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0.54156849752830349</v>
      </c>
      <c r="J99" s="11">
        <f t="shared" si="47"/>
        <v>0.49076012379826067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1.1591323705706922</v>
      </c>
    </row>
    <row r="100" spans="1:30">
      <c r="A100" s="12" t="s">
        <v>32</v>
      </c>
      <c r="C100" s="687">
        <v>331.6257594117493</v>
      </c>
      <c r="D100" s="688">
        <f>+[5]sum_newregion!AF13/1000</f>
        <v>347.15899999999999</v>
      </c>
      <c r="E100" s="13">
        <f>+D100*$E$102</f>
        <v>362.26041650000002</v>
      </c>
      <c r="F100" s="689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0.54750936593555988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1.152266989277553</v>
      </c>
    </row>
    <row r="101" spans="1:30">
      <c r="A101" s="12" t="s">
        <v>255</v>
      </c>
      <c r="C101" s="687">
        <v>7971.3357834817425</v>
      </c>
      <c r="D101" s="687">
        <f>SUM(D89:D100)</f>
        <v>7599.228000000001</v>
      </c>
      <c r="E101" s="687">
        <f>SUM(E89:E100)</f>
        <v>7971.4386300000006</v>
      </c>
      <c r="F101" s="689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8.4750540219496493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E104">
        <f>+(E101/E103-1)^2</f>
        <v>0.99800089005360482</v>
      </c>
    </row>
    <row r="105" spans="1:30" ht="17.399999999999999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7.8922112491512132E-3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279">
        <f>+K$121</f>
        <v>1.5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279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279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3.8">
      <c r="A132" s="167" t="s">
        <v>235</v>
      </c>
      <c r="B132" s="169">
        <f>+F132</f>
        <v>4.7021276717824495E-2</v>
      </c>
      <c r="C132" s="169">
        <f>+AVERAGE(F132:I132)</f>
        <v>4.3636826673286069E-2</v>
      </c>
      <c r="D132" s="170">
        <f>+AVERAGE(I132:O132)</f>
        <v>3.1972204657338202E-2</v>
      </c>
      <c r="E132" s="14"/>
      <c r="F132" s="14">
        <f>+US!C131</f>
        <v>4.7021276717824495E-2</v>
      </c>
      <c r="G132" s="14">
        <f>+US!D131</f>
        <v>4.7395662279597031E-2</v>
      </c>
      <c r="H132" s="14">
        <f>+US!E131</f>
        <v>4.2069287208548876E-2</v>
      </c>
      <c r="I132" s="14">
        <f>+US!F131</f>
        <v>3.8061080487173882E-2</v>
      </c>
      <c r="J132" s="14">
        <f>+US!G131</f>
        <v>3.4729509668879596E-2</v>
      </c>
      <c r="K132" s="14">
        <f>+US!H131</f>
        <v>3.2572705178781566E-2</v>
      </c>
      <c r="L132" s="14">
        <f>+US!I131</f>
        <v>3.1284938419318439E-2</v>
      </c>
      <c r="M132" s="14">
        <f>+US!J131</f>
        <v>3.031251146628048E-2</v>
      </c>
      <c r="N132" s="14">
        <f>+US!K131</f>
        <v>2.9576665713211246E-2</v>
      </c>
      <c r="O132" s="14">
        <f>+US!L131</f>
        <v>2.7268021667722249E-2</v>
      </c>
      <c r="P132" s="14">
        <f>+US!M131</f>
        <v>2.7108374491139956E-2</v>
      </c>
      <c r="Q132" s="14">
        <f>+US!N131</f>
        <v>2.8122078822538973E-2</v>
      </c>
    </row>
    <row r="133" spans="1:33" ht="13.8">
      <c r="A133" s="167" t="s">
        <v>1171</v>
      </c>
      <c r="B133" s="169">
        <f>+F133</f>
        <v>0.11337247627273947</v>
      </c>
      <c r="C133" s="169">
        <f>+AVERAGE(F133:I133)</f>
        <v>6.8586152717622556E-2</v>
      </c>
      <c r="D133" s="170">
        <f>+AVERAGE(I133:O133)</f>
        <v>3.7815955197288635E-2</v>
      </c>
      <c r="F133" s="14">
        <f>+China!C131</f>
        <v>0.11337247627273947</v>
      </c>
      <c r="G133" s="14">
        <f>+China!D131</f>
        <v>6.1677235286213605E-2</v>
      </c>
      <c r="H133" s="14">
        <f>+China!E131</f>
        <v>5.2911017556463873E-2</v>
      </c>
      <c r="I133" s="14">
        <f>+China!F131</f>
        <v>4.6383881755073249E-2</v>
      </c>
      <c r="J133" s="14">
        <f>+China!G131</f>
        <v>4.2098817936788782E-2</v>
      </c>
      <c r="K133" s="14">
        <f>+China!H131</f>
        <v>3.9376849767264042E-2</v>
      </c>
      <c r="L133" s="14">
        <f>+China!I131</f>
        <v>3.6876232693334815E-2</v>
      </c>
      <c r="M133" s="14">
        <f>+China!J131</f>
        <v>3.4117733267394305E-2</v>
      </c>
      <c r="N133" s="14">
        <f>+China!K131</f>
        <v>3.2217504831547075E-2</v>
      </c>
      <c r="O133" s="14">
        <f>+China!L131</f>
        <v>3.3640666129618135E-2</v>
      </c>
      <c r="P133" s="14">
        <f>+China!M131</f>
        <v>3.3723806025310832E-2</v>
      </c>
      <c r="Q133" s="14">
        <f>+China!N131</f>
        <v>3.1661180738338519E-2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3.8">
      <c r="A134" s="167" t="s">
        <v>1172</v>
      </c>
      <c r="B134" s="169">
        <f>+F134</f>
        <v>9.6336746198178919E-2</v>
      </c>
      <c r="C134" s="169">
        <f>+AVERAGE(F134:I134)</f>
        <v>7.5998340747610943E-2</v>
      </c>
      <c r="D134" s="170">
        <f>+AVERAGE(I134:O134)</f>
        <v>4.7091387761463106E-2</v>
      </c>
      <c r="E134" s="14"/>
      <c r="F134" s="14">
        <f>+India!C131</f>
        <v>9.6336746198178919E-2</v>
      </c>
      <c r="G134" s="14">
        <f>+India!D131</f>
        <v>7.8251910540300146E-2</v>
      </c>
      <c r="H134" s="14">
        <f>+India!E131</f>
        <v>6.8689355539237412E-2</v>
      </c>
      <c r="I134" s="14">
        <f>+India!F131</f>
        <v>6.0715350712727309E-2</v>
      </c>
      <c r="J134" s="14">
        <f>+India!G131</f>
        <v>5.3391973084550605E-2</v>
      </c>
      <c r="K134" s="14">
        <f>+India!H131</f>
        <v>4.865441161877182E-2</v>
      </c>
      <c r="L134" s="14">
        <f>+India!I131</f>
        <v>4.5524809960067011E-2</v>
      </c>
      <c r="M134" s="14">
        <f>+India!J131</f>
        <v>4.2807012135044509E-2</v>
      </c>
      <c r="N134" s="14">
        <f>+India!K131</f>
        <v>4.0395052317587596E-2</v>
      </c>
      <c r="O134" s="14">
        <f>+India!L131</f>
        <v>3.8151104501492887E-2</v>
      </c>
      <c r="P134" s="14">
        <f>+India!M131</f>
        <v>3.6531357365839706E-2</v>
      </c>
      <c r="Q134" s="14">
        <f>+India!N131</f>
        <v>3.5098759343691083E-2</v>
      </c>
    </row>
    <row r="135" spans="1:33" ht="13.8">
      <c r="A135" s="167"/>
      <c r="B135" s="169"/>
      <c r="C135" s="169"/>
      <c r="D135" s="170"/>
      <c r="E135" s="14">
        <f>+US!B139</f>
        <v>9.7474906703890765E-2</v>
      </c>
      <c r="F135" s="14">
        <f>+US!C139</f>
        <v>9.393214930548506E-2</v>
      </c>
      <c r="G135" s="14">
        <f>+US!D139</f>
        <v>7.8627563285951149E-2</v>
      </c>
      <c r="H135" s="14">
        <f>+US!E139</f>
        <v>7.0304356839780521E-2</v>
      </c>
      <c r="I135" s="14">
        <f>+US!F139</f>
        <v>6.4929330290515799E-2</v>
      </c>
      <c r="J135" s="14">
        <f>+US!G139</f>
        <v>6.0361220737555912E-2</v>
      </c>
      <c r="K135" s="14">
        <f>+US!H139</f>
        <v>5.6416329831416492E-2</v>
      </c>
      <c r="L135" s="14">
        <f>+US!I139</f>
        <v>5.3203488798369822E-2</v>
      </c>
      <c r="M135" s="14">
        <f>+US!J139</f>
        <v>5.0390829933856823E-2</v>
      </c>
      <c r="N135" s="14">
        <f>+US!K139</f>
        <v>4.7782091260212128E-2</v>
      </c>
      <c r="O135" s="14">
        <f>+US!L139</f>
        <v>4.530666695287508E-2</v>
      </c>
      <c r="P135" s="14">
        <f>+US!M139</f>
        <v>4.3514368866280378E-2</v>
      </c>
      <c r="Q135" s="14">
        <f>+US!N139</f>
        <v>3.9089553090764992E-2</v>
      </c>
      <c r="R135" s="14"/>
    </row>
    <row r="136" spans="1:33" ht="13.8">
      <c r="A136" s="171"/>
      <c r="B136" s="172"/>
      <c r="C136" s="172"/>
      <c r="D136" s="173"/>
      <c r="E136" s="14">
        <f>+China!B139</f>
        <v>0.10737137381323954</v>
      </c>
      <c r="F136" s="14">
        <f>+China!C139</f>
        <v>9.5035689087902039E-2</v>
      </c>
      <c r="G136" s="14">
        <f>+China!D139</f>
        <v>7.9768788210328415E-2</v>
      </c>
      <c r="H136" s="14">
        <f>+China!E139</f>
        <v>7.1520852048047881E-2</v>
      </c>
      <c r="I136" s="14">
        <f>+China!F139</f>
        <v>6.6225350497378196E-2</v>
      </c>
      <c r="J136" s="14">
        <f>+China!G139</f>
        <v>6.1740387126440352E-2</v>
      </c>
      <c r="K136" s="14">
        <f>+China!H139</f>
        <v>5.788489555976431E-2</v>
      </c>
      <c r="L136" s="14">
        <f>+China!I139</f>
        <v>5.4768711420949856E-2</v>
      </c>
      <c r="M136" s="14">
        <f>+China!J139</f>
        <v>5.2081863042729742E-2</v>
      </c>
      <c r="N136" s="14">
        <f>+China!K139</f>
        <v>4.9760767259335606E-2</v>
      </c>
      <c r="O136" s="14">
        <f>+China!L139</f>
        <v>4.7458025931929326E-2</v>
      </c>
      <c r="P136" s="14">
        <f>+China!M139</f>
        <v>4.4511187767563826E-2</v>
      </c>
      <c r="Q136" s="14">
        <f>+China!N139</f>
        <v>4.3863382872480997E-2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19.8">
      <c r="A153" s="280" t="s">
        <v>216</v>
      </c>
      <c r="B153" s="343" t="s">
        <v>1156</v>
      </c>
    </row>
    <row r="154" spans="1:26" s="210" customFormat="1" ht="17.399999999999999">
      <c r="A154" s="210" t="s">
        <v>835</v>
      </c>
    </row>
    <row r="155" spans="1:26" s="210" customFormat="1" ht="17.399999999999999">
      <c r="A155" s="210" t="s">
        <v>836</v>
      </c>
    </row>
    <row r="156" spans="1:26" s="210" customFormat="1" ht="17.399999999999999">
      <c r="A156" s="210" t="s">
        <v>843</v>
      </c>
    </row>
    <row r="157" spans="1:26" s="210" customFormat="1" ht="17.399999999999999">
      <c r="A157" s="210" t="s">
        <v>844</v>
      </c>
    </row>
    <row r="158" spans="1:26" s="210" customFormat="1" ht="17.399999999999999"/>
    <row r="159" spans="1:26" s="210" customFormat="1" ht="17.399999999999999"/>
    <row r="160" spans="1:26" s="210" customFormat="1" ht="17.399999999999999">
      <c r="A160" s="210" t="s">
        <v>837</v>
      </c>
    </row>
    <row r="161" spans="1:19" s="210" customFormat="1" ht="17.399999999999999">
      <c r="A161" s="210" t="s">
        <v>838</v>
      </c>
    </row>
    <row r="162" spans="1:19" s="210" customFormat="1" ht="17.399999999999999"/>
    <row r="163" spans="1:19" s="210" customFormat="1" ht="17.399999999999999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658.7079067157448</v>
      </c>
      <c r="J169" s="12">
        <f>+US!B92</f>
        <v>663.16760918097862</v>
      </c>
      <c r="K169" s="12">
        <v>3059.3304238157798</v>
      </c>
      <c r="L169" s="12">
        <f t="shared" ref="L169:L180" si="73">+J169-I169</f>
        <v>4.4597024652338177</v>
      </c>
      <c r="M169" s="12">
        <f>-1*L169</f>
        <v>-4.4597024652338177</v>
      </c>
      <c r="N169" s="12">
        <v>-69798.68656514358</v>
      </c>
      <c r="O169" s="282">
        <v>-3520.1323263817621</v>
      </c>
      <c r="P169" s="12">
        <f>+US!C52</f>
        <v>-2.4402721745375402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552.97696015289341</v>
      </c>
      <c r="J170" s="12">
        <f>+EU!B92</f>
        <v>557.83608835960558</v>
      </c>
      <c r="K170" s="12">
        <v>-1746.9413126931549</v>
      </c>
      <c r="L170" s="12">
        <f t="shared" si="73"/>
        <v>4.859128206712171</v>
      </c>
      <c r="M170" s="12">
        <f>-1*L170</f>
        <v>-4.859128206712171</v>
      </c>
      <c r="N170" s="12">
        <v>88.043169617412445</v>
      </c>
      <c r="O170" s="282">
        <v>-2063.1557315357941</v>
      </c>
      <c r="P170" s="12">
        <f>+EU!C52</f>
        <v>-2.3322974144568889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146.80905438231264</v>
      </c>
      <c r="J171" s="12">
        <f>+Japan!B92</f>
        <v>147.57785984317832</v>
      </c>
      <c r="K171" s="12">
        <v>-492.10737207088806</v>
      </c>
      <c r="L171" s="12">
        <f t="shared" si="73"/>
        <v>0.76880546086567847</v>
      </c>
      <c r="M171" s="12">
        <f>-1*L171</f>
        <v>-0.76880546086567847</v>
      </c>
      <c r="N171" s="12">
        <v>114.48657013593773</v>
      </c>
      <c r="O171" s="282">
        <v>-554.97225490153255</v>
      </c>
      <c r="P171" s="12">
        <f>+Japan!C52</f>
        <v>-0.39649200178530464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53.688093669351474</v>
      </c>
      <c r="J172" s="12">
        <f>+Russia!B92</f>
        <v>53.706404729230854</v>
      </c>
      <c r="K172" s="12">
        <v>-77.156226921234364</v>
      </c>
      <c r="L172" s="12">
        <f t="shared" si="73"/>
        <v>1.8311059879380309E-2</v>
      </c>
      <c r="M172" s="12">
        <f t="shared" ref="M172:M180" si="74">-1*L172</f>
        <v>-1.8311059879380309E-2</v>
      </c>
      <c r="N172" s="12">
        <v>28.401823550013233</v>
      </c>
      <c r="O172" s="282">
        <v>-90.960117330759886</v>
      </c>
      <c r="P172" s="12">
        <f>+Russia!C52</f>
        <v>-2.0558645084179261E-2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26.626285861566569</v>
      </c>
      <c r="J173" s="12">
        <f>+Eurasia!B92</f>
        <v>26.64949954321844</v>
      </c>
      <c r="K173" s="12">
        <v>-28.722753742108722</v>
      </c>
      <c r="L173" s="12">
        <f t="shared" si="73"/>
        <v>2.3213681651871099E-2</v>
      </c>
      <c r="M173" s="12">
        <f t="shared" si="74"/>
        <v>-2.3213681651871099E-2</v>
      </c>
      <c r="N173" s="12">
        <v>10.695795967963004</v>
      </c>
      <c r="O173" s="282">
        <v>-10.465429163627888</v>
      </c>
      <c r="P173" s="12">
        <f>+Eurasia!C52</f>
        <v>1.6096017532746032E-2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119.42091412902782</v>
      </c>
      <c r="J174" s="12">
        <f>+China!B92</f>
        <v>120.41775618284666</v>
      </c>
      <c r="K174" s="12">
        <v>-62.065950534498043</v>
      </c>
      <c r="L174" s="12">
        <f t="shared" si="73"/>
        <v>0.99684205381883828</v>
      </c>
      <c r="M174" s="12">
        <f t="shared" si="74"/>
        <v>-0.99684205381883828</v>
      </c>
      <c r="N174" s="12">
        <v>4.5238976291937805</v>
      </c>
      <c r="O174" s="282">
        <v>-49.388505744836294</v>
      </c>
      <c r="P174" s="12">
        <f>+China!C52</f>
        <v>0.66066312785457626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74.89924026164303</v>
      </c>
      <c r="J175" s="12">
        <f>+India!B92</f>
        <v>75.336347624291932</v>
      </c>
      <c r="K175" s="12">
        <v>21.152694275327036</v>
      </c>
      <c r="L175" s="12">
        <f t="shared" si="73"/>
        <v>0.43710736264890215</v>
      </c>
      <c r="M175" s="12">
        <f t="shared" si="74"/>
        <v>-0.43710736264890215</v>
      </c>
      <c r="N175" s="12">
        <v>2.0408144621848194</v>
      </c>
      <c r="O175" s="282">
        <v>28.62702664604187</v>
      </c>
      <c r="P175" s="12">
        <f>+India!C52</f>
        <v>0.77159390534760064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168.87350088721689</v>
      </c>
      <c r="J176" s="12">
        <f>+MidEast!B92</f>
        <v>170.31431339024971</v>
      </c>
      <c r="K176" s="12">
        <v>-223.64030937974243</v>
      </c>
      <c r="L176" s="12">
        <f t="shared" si="73"/>
        <v>1.4408125030328165</v>
      </c>
      <c r="M176" s="12">
        <f t="shared" si="74"/>
        <v>-1.4408125030328165</v>
      </c>
      <c r="N176" s="12">
        <v>23.403746005103933</v>
      </c>
      <c r="O176" s="282">
        <v>-256.71108634943255</v>
      </c>
      <c r="P176" s="12">
        <f>+MidEast!C52</f>
        <v>-0.29919603439697084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52.187635254667988</v>
      </c>
      <c r="J177" s="12">
        <f>+Africa!B92</f>
        <v>52.799373781107889</v>
      </c>
      <c r="K177" s="12">
        <v>2.8535486881331877</v>
      </c>
      <c r="L177" s="12">
        <f t="shared" si="73"/>
        <v>0.61173852643990045</v>
      </c>
      <c r="M177" s="12">
        <f t="shared" si="74"/>
        <v>-0.61173852643990045</v>
      </c>
      <c r="N177" s="12">
        <v>2.2672007924216464</v>
      </c>
      <c r="O177" s="282">
        <v>28.239191448273704</v>
      </c>
      <c r="P177" s="12">
        <f>+Africa!C52</f>
        <v>0.97816319408777019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171.24379890275617</v>
      </c>
      <c r="J178" s="12">
        <f>+LatAm!B92</f>
        <v>171.95029993122503</v>
      </c>
      <c r="K178" s="12">
        <v>-241.04715786568926</v>
      </c>
      <c r="L178" s="12">
        <f t="shared" si="73"/>
        <v>0.70650102846886398</v>
      </c>
      <c r="M178" s="12">
        <f t="shared" si="74"/>
        <v>-0.70650102846886398</v>
      </c>
      <c r="N178" s="12">
        <v>15.65601684357971</v>
      </c>
      <c r="O178" s="282">
        <v>-238.92710235730627</v>
      </c>
      <c r="P178" s="12">
        <f>+LatAm!C52</f>
        <v>2.5361374846909257E-2</v>
      </c>
      <c r="Q178" s="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170.53126946695278</v>
      </c>
      <c r="J179" s="12">
        <f>+OHI!B92</f>
        <v>172.16055742805372</v>
      </c>
      <c r="K179" s="12">
        <v>-484.16632101448045</v>
      </c>
      <c r="L179" s="12">
        <f t="shared" si="73"/>
        <v>1.6292879611009425</v>
      </c>
      <c r="M179" s="12">
        <f t="shared" si="74"/>
        <v>-1.6292879611009425</v>
      </c>
      <c r="N179" s="12">
        <v>98.163150820083061</v>
      </c>
      <c r="O179" s="282">
        <v>-701.06316601939363</v>
      </c>
      <c r="P179" s="12">
        <f>+OHI!C52</f>
        <v>-0.8336213969655546</v>
      </c>
      <c r="Q179" s="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99.851175418482384</v>
      </c>
      <c r="J180" s="12">
        <f>+OthAsia!B92</f>
        <v>100.60692418472691</v>
      </c>
      <c r="K180" s="12">
        <v>16.805207213905192</v>
      </c>
      <c r="L180" s="12">
        <f t="shared" si="73"/>
        <v>0.75574876624452259</v>
      </c>
      <c r="M180" s="12">
        <f t="shared" si="74"/>
        <v>-0.75574876624452259</v>
      </c>
      <c r="N180" s="12">
        <v>3.0994820821865425</v>
      </c>
      <c r="O180" s="282">
        <v>11.799546802511543</v>
      </c>
      <c r="P180" s="12">
        <f>+OthAsia!C52</f>
        <v>0.93100623278080263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2295.8158351026159</v>
      </c>
      <c r="J181" s="12">
        <f>SUM(J169:J180)</f>
        <v>2312.5230341787137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7.399999999999999">
      <c r="H185" s="177"/>
      <c r="I185" s="179" t="s">
        <v>244</v>
      </c>
      <c r="J185" s="158"/>
      <c r="K185" s="158"/>
      <c r="L185" s="158"/>
    </row>
    <row r="186" spans="2:17" ht="17.399999999999999">
      <c r="H186" s="177"/>
      <c r="I186" s="179" t="s">
        <v>281</v>
      </c>
      <c r="J186" s="158"/>
      <c r="K186" s="158"/>
      <c r="L186" s="158"/>
    </row>
    <row r="187" spans="2:17" ht="17.399999999999999">
      <c r="H187" s="177"/>
      <c r="I187" s="179" t="s">
        <v>283</v>
      </c>
      <c r="J187" s="158"/>
      <c r="K187" s="158"/>
      <c r="L187" s="158"/>
    </row>
    <row r="188" spans="2:17" ht="17.399999999999999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7.399999999999999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7.399999999999999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7.399999999999999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7.399999999999999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7.399999999999999">
      <c r="A197" s="179" t="s">
        <v>850</v>
      </c>
    </row>
    <row r="198" spans="1:61" s="158" customFormat="1" ht="17.399999999999999">
      <c r="A198" s="179" t="s">
        <v>851</v>
      </c>
    </row>
    <row r="199" spans="1:61" ht="17.399999999999999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2.9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2.9"/>
    <row r="204" spans="1:61" s="289" customFormat="1" ht="14.4">
      <c r="A204" s="289" t="s">
        <v>104</v>
      </c>
      <c r="B204" s="290">
        <f>+US!B88</f>
        <v>34.276554187636506</v>
      </c>
      <c r="C204" s="290">
        <f>+US!C88</f>
        <v>38.936855960341653</v>
      </c>
      <c r="D204" s="290">
        <f>+US!D88</f>
        <v>46.911105580968616</v>
      </c>
      <c r="E204" s="290">
        <f>+US!E88</f>
        <v>54.845189941293256</v>
      </c>
      <c r="F204" s="290">
        <f>+US!F88</f>
        <v>62.928259434612293</v>
      </c>
      <c r="G204" s="290">
        <f>+US!G88</f>
        <v>71.292567974438768</v>
      </c>
      <c r="H204" s="290">
        <f>+US!H88</f>
        <v>79.811401048511001</v>
      </c>
      <c r="I204" s="290">
        <f>+US!I88</f>
        <v>88.513317014324087</v>
      </c>
      <c r="J204" s="290">
        <f>+US!J88</f>
        <v>97.403005795965313</v>
      </c>
      <c r="K204" s="290">
        <f>+US!K88</f>
        <v>106.63140013170232</v>
      </c>
      <c r="L204" s="290">
        <f>+US!L88</f>
        <v>116.43599536239746</v>
      </c>
      <c r="M204" s="290">
        <f>+US!M88</f>
        <v>124.11674337011512</v>
      </c>
      <c r="N204" s="290">
        <f>+US!N88</f>
        <v>135.521268177113</v>
      </c>
      <c r="O204" s="290">
        <f>+US!O88</f>
        <v>146.42678199974372</v>
      </c>
      <c r="P204" s="290">
        <f>+US!P88</f>
        <v>157.31191642047347</v>
      </c>
      <c r="Q204" s="290">
        <f>+US!Q88</f>
        <v>168.21382729228384</v>
      </c>
      <c r="R204" s="290">
        <f>+US!R88</f>
        <v>179.20665396983287</v>
      </c>
      <c r="S204" s="290">
        <f>+US!S88</f>
        <v>190.32644822516139</v>
      </c>
      <c r="T204" s="290">
        <f>+US!T88</f>
        <v>201.59142033076182</v>
      </c>
      <c r="U204" s="290">
        <f>+US!U88</f>
        <v>213.01215515402066</v>
      </c>
      <c r="V204" s="290">
        <f>+US!V88</f>
        <v>224.67975399120775</v>
      </c>
      <c r="W204" s="290">
        <f>+US!W88</f>
        <v>236.57409622807842</v>
      </c>
      <c r="X204" s="290">
        <f>+US!X88</f>
        <v>248.59655785678692</v>
      </c>
      <c r="Y204" s="290">
        <f>+US!Y88</f>
        <v>260.78050610631038</v>
      </c>
      <c r="Z204" s="290">
        <f>+US!Z88</f>
        <v>273.15049580713628</v>
      </c>
      <c r="AA204" s="290">
        <f>+US!AA88</f>
        <v>286.04491716341892</v>
      </c>
      <c r="AB204" s="290">
        <f>+US!AB88</f>
        <v>299.06368112577684</v>
      </c>
      <c r="AC204" s="290">
        <f>+US!AC88</f>
        <v>312.24230740379846</v>
      </c>
      <c r="AD204" s="290">
        <f>+US!AD88</f>
        <v>325.62125937282963</v>
      </c>
      <c r="AE204" s="290">
        <f>+US!AE88</f>
        <v>339.23743075647161</v>
      </c>
      <c r="AF204" s="290">
        <f>+US!AF88</f>
        <v>353.37574788403407</v>
      </c>
      <c r="AG204" s="290">
        <f>+US!AG88</f>
        <v>367.97204256448526</v>
      </c>
      <c r="AH204" s="290">
        <f>+US!AH88</f>
        <v>382.72645145965578</v>
      </c>
      <c r="AI204" s="290">
        <f>+US!AI88</f>
        <v>397.73436809879445</v>
      </c>
      <c r="AJ204" s="290">
        <f>+US!AJ88</f>
        <v>413.05777753151932</v>
      </c>
      <c r="AK204" s="290">
        <f>+US!AK88</f>
        <v>428.74009041204027</v>
      </c>
      <c r="AL204" s="290">
        <f>+US!AL88</f>
        <v>444.81450390670244</v>
      </c>
      <c r="AM204" s="290">
        <f>+US!AM88</f>
        <v>461.30867998667964</v>
      </c>
      <c r="AN204" s="290">
        <f>+US!AN88</f>
        <v>478.24736532132823</v>
      </c>
      <c r="AO204" s="290">
        <f>+US!AO88</f>
        <v>495.65386146190178</v>
      </c>
      <c r="AP204" s="290">
        <f>+US!AP88</f>
        <v>513.55085367210654</v>
      </c>
      <c r="AQ204" s="290">
        <f>+US!AQ88</f>
        <v>531.96088261395437</v>
      </c>
      <c r="AR204" s="290">
        <f>+US!AR88</f>
        <v>550.90661762139621</v>
      </c>
      <c r="AS204" s="290">
        <f>+US!AS88</f>
        <v>570.41102010343309</v>
      </c>
      <c r="AT204" s="290">
        <f>+US!AT88</f>
        <v>590.49744639234348</v>
      </c>
      <c r="AU204" s="290">
        <f>+US!AU88</f>
        <v>611.18971745653926</v>
      </c>
      <c r="AV204" s="290">
        <f>+US!AV88</f>
        <v>632.51217069129871</v>
      </c>
      <c r="AW204" s="290">
        <f>+US!AW88</f>
        <v>654.48970220665967</v>
      </c>
      <c r="AX204" s="290">
        <f>+US!AX88</f>
        <v>677.14780425745619</v>
      </c>
      <c r="AY204" s="290">
        <f>+US!AY88</f>
        <v>700.51260036890187</v>
      </c>
      <c r="AZ204" s="290">
        <f>+US!AZ88</f>
        <v>724.61087955588641</v>
      </c>
      <c r="BA204" s="290">
        <f>+US!BA88</f>
        <v>749.37652049199619</v>
      </c>
      <c r="BB204" s="290">
        <f>+US!BB88</f>
        <v>774.84961476137744</v>
      </c>
      <c r="BC204" s="290">
        <f>+US!BC88</f>
        <v>801.17512720934678</v>
      </c>
      <c r="BD204" s="290">
        <f>+US!BD88</f>
        <v>828.38643706765811</v>
      </c>
      <c r="BE204" s="290">
        <f>+US!BE88</f>
        <v>856.50930592951192</v>
      </c>
      <c r="BF204" s="290">
        <f>+US!BF88</f>
        <v>885.567893695762</v>
      </c>
      <c r="BG204" s="290">
        <f>+US!BG88</f>
        <v>915.58743018570749</v>
      </c>
      <c r="BH204" s="290">
        <f>+US!BH88</f>
        <v>946.59524095061272</v>
      </c>
      <c r="BI204" s="290">
        <f>+US!BI88</f>
        <v>946.59524095061272</v>
      </c>
    </row>
    <row r="205" spans="1:61" s="289" customFormat="1" ht="14.4">
      <c r="A205" s="289" t="s">
        <v>105</v>
      </c>
      <c r="B205" s="290">
        <f>+EU!B88</f>
        <v>21.921925291394633</v>
      </c>
      <c r="C205" s="290">
        <f>+EU!C88</f>
        <v>25.548276540189036</v>
      </c>
      <c r="D205" s="290">
        <f>+EU!D88</f>
        <v>31.805206318235197</v>
      </c>
      <c r="E205" s="290">
        <f>+EU!E88</f>
        <v>38.275911554749854</v>
      </c>
      <c r="F205" s="290">
        <f>+EU!F88</f>
        <v>45.085444552329889</v>
      </c>
      <c r="G205" s="290">
        <f>+EU!G88</f>
        <v>52.289561996937884</v>
      </c>
      <c r="H205" s="290">
        <f>+EU!H88</f>
        <v>59.832344231996366</v>
      </c>
      <c r="I205" s="290">
        <f>+EU!I88</f>
        <v>67.671210678353489</v>
      </c>
      <c r="J205" s="290">
        <f>+EU!J88</f>
        <v>75.799670914272326</v>
      </c>
      <c r="K205" s="290">
        <f>+EU!K88</f>
        <v>83.739928281819743</v>
      </c>
      <c r="L205" s="290">
        <f>+EU!L88</f>
        <v>91.991274572460114</v>
      </c>
      <c r="M205" s="290">
        <f>+EU!M88</f>
        <v>99.809619368081584</v>
      </c>
      <c r="N205" s="290">
        <f>+EU!N88</f>
        <v>109.83599722575032</v>
      </c>
      <c r="O205" s="290">
        <f>+EU!O88</f>
        <v>119.62041873435101</v>
      </c>
      <c r="P205" s="290">
        <f>+EU!P88</f>
        <v>129.34755740794577</v>
      </c>
      <c r="Q205" s="290">
        <f>+EU!Q88</f>
        <v>139.09531864781266</v>
      </c>
      <c r="R205" s="290">
        <f>+EU!R88</f>
        <v>149.04251385335266</v>
      </c>
      <c r="S205" s="290">
        <f>+EU!S88</f>
        <v>159.20968527745495</v>
      </c>
      <c r="T205" s="290">
        <f>+EU!T88</f>
        <v>169.53229941487811</v>
      </c>
      <c r="U205" s="290">
        <f>+EU!U88</f>
        <v>179.99937750340547</v>
      </c>
      <c r="V205" s="290">
        <f>+EU!V88</f>
        <v>190.55086853635325</v>
      </c>
      <c r="W205" s="290">
        <f>+EU!W88</f>
        <v>201.20164155661206</v>
      </c>
      <c r="X205" s="290">
        <f>+EU!X88</f>
        <v>212.02220442023352</v>
      </c>
      <c r="Y205" s="290">
        <f>+EU!Y88</f>
        <v>223.00220253202792</v>
      </c>
      <c r="Z205" s="290">
        <f>+EU!Z88</f>
        <v>234.1399946927551</v>
      </c>
      <c r="AA205" s="290">
        <f>+EU!AA88</f>
        <v>245.77261781283593</v>
      </c>
      <c r="AB205" s="290">
        <f>+EU!AB88</f>
        <v>257.47277088696268</v>
      </c>
      <c r="AC205" s="290">
        <f>+EU!AC88</f>
        <v>269.26758460358025</v>
      </c>
      <c r="AD205" s="290">
        <f>+EU!AD88</f>
        <v>281.19279828573428</v>
      </c>
      <c r="AE205" s="290">
        <f>+EU!AE88</f>
        <v>293.28186903048584</v>
      </c>
      <c r="AF205" s="290">
        <f>+EU!AF88</f>
        <v>305.8516536957174</v>
      </c>
      <c r="AG205" s="290">
        <f>+EU!AG88</f>
        <v>318.8274770763984</v>
      </c>
      <c r="AH205" s="290">
        <f>+EU!AH88</f>
        <v>331.8645712229893</v>
      </c>
      <c r="AI205" s="290">
        <f>+EU!AI88</f>
        <v>345.06320181384945</v>
      </c>
      <c r="AJ205" s="290">
        <f>+EU!AJ88</f>
        <v>358.48761254127987</v>
      </c>
      <c r="AK205" s="290">
        <f>+EU!AK88</f>
        <v>372.1811951313</v>
      </c>
      <c r="AL205" s="290">
        <f>+EU!AL88</f>
        <v>386.17585885663715</v>
      </c>
      <c r="AM205" s="290">
        <f>+EU!AM88</f>
        <v>400.49724887401413</v>
      </c>
      <c r="AN205" s="290">
        <f>+EU!AN88</f>
        <v>415.16765127096028</v>
      </c>
      <c r="AO205" s="290">
        <f>+EU!AO88</f>
        <v>430.20761125197907</v>
      </c>
      <c r="AP205" s="290">
        <f>+EU!AP88</f>
        <v>445.63683650363305</v>
      </c>
      <c r="AQ205" s="290">
        <f>+EU!AQ88</f>
        <v>461.47470432595969</v>
      </c>
      <c r="AR205" s="290">
        <f>+EU!AR88</f>
        <v>477.7405497479163</v>
      </c>
      <c r="AS205" s="290">
        <f>+EU!AS88</f>
        <v>494.45383304792864</v>
      </c>
      <c r="AT205" s="290">
        <f>+EU!AT88</f>
        <v>511.63424122997083</v>
      </c>
      <c r="AU205" s="290">
        <f>+EU!AU88</f>
        <v>529.30175361414069</v>
      </c>
      <c r="AV205" s="290">
        <f>+EU!AV88</f>
        <v>547.47668816167914</v>
      </c>
      <c r="AW205" s="290">
        <f>+EU!AW88</f>
        <v>566.17973765420732</v>
      </c>
      <c r="AX205" s="290">
        <f>+EU!AX88</f>
        <v>585.43200070243586</v>
      </c>
      <c r="AY205" s="290">
        <f>+EU!AY88</f>
        <v>605.25501027698454</v>
      </c>
      <c r="AZ205" s="290">
        <f>+EU!AZ88</f>
        <v>625.6707612025142</v>
      </c>
      <c r="BA205" s="290">
        <f>+EU!BA88</f>
        <v>646.60736684783774</v>
      </c>
      <c r="BB205" s="290">
        <f>+EU!BB88</f>
        <v>668.09687392510705</v>
      </c>
      <c r="BC205" s="290">
        <f>+EU!BC88</f>
        <v>690.27738589110368</v>
      </c>
      <c r="BD205" s="290">
        <f>+EU!BD88</f>
        <v>713.1777661190531</v>
      </c>
      <c r="BE205" s="290">
        <f>+EU!BE88</f>
        <v>736.81877748637555</v>
      </c>
      <c r="BF205" s="290">
        <f>+EU!BF88</f>
        <v>761.21923587251911</v>
      </c>
      <c r="BG205" s="290">
        <f>+EU!BG88</f>
        <v>786.39861131413659</v>
      </c>
      <c r="BH205" s="290">
        <f>+EU!BH88</f>
        <v>812.378038380249</v>
      </c>
      <c r="BI205" s="290">
        <f>+EU!BI88</f>
        <v>812.378038380249</v>
      </c>
    </row>
    <row r="206" spans="1:61" s="289" customFormat="1" ht="14.4">
      <c r="A206" s="289" t="s">
        <v>51</v>
      </c>
      <c r="B206" s="290">
        <f>+Japan!B88</f>
        <v>25.678620699718305</v>
      </c>
      <c r="C206" s="290">
        <f>+Japan!C88</f>
        <v>28.713760453110755</v>
      </c>
      <c r="D206" s="290">
        <f>+Japan!D88</f>
        <v>35.436753684392897</v>
      </c>
      <c r="E206" s="290">
        <f>+Japan!E88</f>
        <v>42.544779942537517</v>
      </c>
      <c r="F206" s="290">
        <f>+Japan!F88</f>
        <v>48.040971063126342</v>
      </c>
      <c r="G206" s="290">
        <f>+Japan!G88</f>
        <v>54.827419918304102</v>
      </c>
      <c r="H206" s="290">
        <f>+Japan!H88</f>
        <v>62.347233694901199</v>
      </c>
      <c r="I206" s="290">
        <f>+Japan!I88</f>
        <v>70.13039513616269</v>
      </c>
      <c r="J206" s="290">
        <f>+Japan!J88</f>
        <v>78.172746353458507</v>
      </c>
      <c r="K206" s="290">
        <f>+Japan!K88</f>
        <v>85.77160185401452</v>
      </c>
      <c r="L206" s="290">
        <f>+Japan!L88</f>
        <v>93.70841145338683</v>
      </c>
      <c r="M206" s="290">
        <f>+Japan!M88</f>
        <v>100.87765488158227</v>
      </c>
      <c r="N206" s="290">
        <f>+Japan!N88</f>
        <v>111.02938963146997</v>
      </c>
      <c r="O206" s="290">
        <f>+Japan!O88</f>
        <v>120.81469245841105</v>
      </c>
      <c r="P206" s="290">
        <f>+Japan!P88</f>
        <v>130.4769673975739</v>
      </c>
      <c r="Q206" s="290">
        <f>+Japan!Q88</f>
        <v>140.12578546076617</v>
      </c>
      <c r="R206" s="290">
        <f>+Japan!R88</f>
        <v>149.97906683365707</v>
      </c>
      <c r="S206" s="290">
        <f>+Japan!S88</f>
        <v>160.06662789733946</v>
      </c>
      <c r="T206" s="290">
        <f>+Japan!T88</f>
        <v>170.32021251897231</v>
      </c>
      <c r="U206" s="290">
        <f>+Japan!U88</f>
        <v>180.73158257275685</v>
      </c>
      <c r="V206" s="290">
        <f>+Japan!V88</f>
        <v>191.26463775945103</v>
      </c>
      <c r="W206" s="290">
        <f>+Japan!W88</f>
        <v>201.92943119676994</v>
      </c>
      <c r="X206" s="290">
        <f>+Japan!X88</f>
        <v>212.77013547846769</v>
      </c>
      <c r="Y206" s="290">
        <f>+Japan!Y88</f>
        <v>223.78350549518149</v>
      </c>
      <c r="Z206" s="290">
        <f>+Japan!Z88</f>
        <v>234.97243829750485</v>
      </c>
      <c r="AA206" s="290">
        <f>+Japan!AA88</f>
        <v>246.70707929031084</v>
      </c>
      <c r="AB206" s="290">
        <f>+Japan!AB88</f>
        <v>258.52136177881539</v>
      </c>
      <c r="AC206" s="290">
        <f>+Japan!AC88</f>
        <v>270.44680912987786</v>
      </c>
      <c r="AD206" s="290">
        <f>+Japan!AD88</f>
        <v>282.52274993126565</v>
      </c>
      <c r="AE206" s="290">
        <f>+Japan!AE88</f>
        <v>294.78561725281509</v>
      </c>
      <c r="AF206" s="290">
        <f>+Japan!AF88</f>
        <v>307.55107879946326</v>
      </c>
      <c r="AG206" s="290">
        <f>+Japan!AG88</f>
        <v>320.74378954409048</v>
      </c>
      <c r="AH206" s="290">
        <f>+Japan!AH88</f>
        <v>334.02232266149122</v>
      </c>
      <c r="AI206" s="290">
        <f>+Japan!AI88</f>
        <v>347.48936796176355</v>
      </c>
      <c r="AJ206" s="290">
        <f>+Japan!AJ88</f>
        <v>361.21026689571482</v>
      </c>
      <c r="AK206" s="290">
        <f>+Japan!AK88</f>
        <v>375.22952266929855</v>
      </c>
      <c r="AL206" s="290">
        <f>+Japan!AL88</f>
        <v>389.58013925830932</v>
      </c>
      <c r="AM206" s="290">
        <f>+Japan!AM88</f>
        <v>404.28884579992302</v>
      </c>
      <c r="AN206" s="290">
        <f>+Japan!AN88</f>
        <v>419.3790202077559</v>
      </c>
      <c r="AO206" s="290">
        <f>+Japan!AO88</f>
        <v>434.87232708010271</v>
      </c>
      <c r="AP206" s="290">
        <f>+Japan!AP88</f>
        <v>450.78963807650558</v>
      </c>
      <c r="AQ206" s="290">
        <f>+Japan!AQ88</f>
        <v>467.15155260719058</v>
      </c>
      <c r="AR206" s="290">
        <f>+Japan!AR88</f>
        <v>483.97869645279786</v>
      </c>
      <c r="AS206" s="290">
        <f>+Japan!AS88</f>
        <v>501.29189743202375</v>
      </c>
      <c r="AT206" s="290">
        <f>+Japan!AT88</f>
        <v>519.11229333463382</v>
      </c>
      <c r="AU206" s="290">
        <f>+Japan!AU88</f>
        <v>537.46140281712894</v>
      </c>
      <c r="AV206" s="290">
        <f>+Japan!AV88</f>
        <v>556.36117628266322</v>
      </c>
      <c r="AW206" s="290">
        <f>+Japan!AW88</f>
        <v>575.83403615258169</v>
      </c>
      <c r="AX206" s="290">
        <f>+Japan!AX88</f>
        <v>595.90291170661726</v>
      </c>
      <c r="AY206" s="290">
        <f>+Japan!AY88</f>
        <v>616.59127132500203</v>
      </c>
      <c r="AZ206" s="290">
        <f>+Japan!AZ88</f>
        <v>637.92315367212018</v>
      </c>
      <c r="BA206" s="290">
        <f>+Japan!BA88</f>
        <v>659.82876911072879</v>
      </c>
      <c r="BB206" s="290">
        <f>+Japan!BB88</f>
        <v>682.34571481686419</v>
      </c>
      <c r="BC206" s="290">
        <f>+Japan!BC88</f>
        <v>705.61729280827103</v>
      </c>
      <c r="BD206" s="290">
        <f>+Japan!BD88</f>
        <v>729.6736690746701</v>
      </c>
      <c r="BE206" s="290">
        <f>+Japan!BE88</f>
        <v>754.53716913809569</v>
      </c>
      <c r="BF206" s="290">
        <f>+Japan!BF88</f>
        <v>780.22838533278025</v>
      </c>
      <c r="BG206" s="290">
        <f>+Japan!BG88</f>
        <v>806.76888165524167</v>
      </c>
      <c r="BH206" s="290">
        <f>+Japan!BH88</f>
        <v>834.18222772155673</v>
      </c>
      <c r="BI206" s="290">
        <f>+Japan!BI88</f>
        <v>834.18222772155673</v>
      </c>
    </row>
    <row r="207" spans="1:61" s="289" customFormat="1" ht="14.4">
      <c r="A207" s="289" t="s">
        <v>52</v>
      </c>
      <c r="B207" s="290">
        <f>+Russia!B88</f>
        <v>9.5862577620326217</v>
      </c>
      <c r="C207" s="290">
        <f>+Russia!C88</f>
        <v>13.186803476332107</v>
      </c>
      <c r="D207" s="290">
        <f>+Russia!D88</f>
        <v>16.93019025617799</v>
      </c>
      <c r="E207" s="290">
        <f>+Russia!E88</f>
        <v>20.885580094098138</v>
      </c>
      <c r="F207" s="290">
        <f>+Russia!F88</f>
        <v>25.106890329031753</v>
      </c>
      <c r="G207" s="290">
        <f>+Russia!G88</f>
        <v>29.715060077833854</v>
      </c>
      <c r="H207" s="290">
        <f>+Russia!H88</f>
        <v>34.728372820118246</v>
      </c>
      <c r="I207" s="290">
        <f>+Russia!I88</f>
        <v>40.028687480144427</v>
      </c>
      <c r="J207" s="290">
        <f>+Russia!J88</f>
        <v>45.596801660922644</v>
      </c>
      <c r="K207" s="290">
        <f>+Russia!K88</f>
        <v>50.88483353995106</v>
      </c>
      <c r="L207" s="290">
        <f>+Russia!L88</f>
        <v>56.352817467190015</v>
      </c>
      <c r="M207" s="290">
        <f>+Russia!M88</f>
        <v>61.898092910704499</v>
      </c>
      <c r="N207" s="290">
        <f>+Russia!N88</f>
        <v>69.079479252765481</v>
      </c>
      <c r="O207" s="290">
        <f>+Russia!O88</f>
        <v>76.249363441297362</v>
      </c>
      <c r="P207" s="290">
        <f>+Russia!P88</f>
        <v>83.488161500511069</v>
      </c>
      <c r="Q207" s="290">
        <f>+Russia!Q88</f>
        <v>90.835193147747944</v>
      </c>
      <c r="R207" s="290">
        <f>+Russia!R88</f>
        <v>98.305297307460378</v>
      </c>
      <c r="S207" s="290">
        <f>+Russia!S88</f>
        <v>105.90057259646565</v>
      </c>
      <c r="T207" s="290">
        <f>+Russia!T88</f>
        <v>113.61800795683912</v>
      </c>
      <c r="U207" s="290">
        <f>+Russia!U88</f>
        <v>121.45338023336734</v>
      </c>
      <c r="V207" s="290">
        <f>+Russia!V88</f>
        <v>129.46477569335249</v>
      </c>
      <c r="W207" s="290">
        <f>+Russia!W88</f>
        <v>137.6308108774343</v>
      </c>
      <c r="X207" s="290">
        <f>+Russia!X88</f>
        <v>145.87112555104329</v>
      </c>
      <c r="Y207" s="290">
        <f>+Russia!Y88</f>
        <v>154.20423936679032</v>
      </c>
      <c r="Z207" s="290">
        <f>+Russia!Z88</f>
        <v>162.64313476083601</v>
      </c>
      <c r="AA207" s="290">
        <f>+Russia!AA88</f>
        <v>171.43728645417951</v>
      </c>
      <c r="AB207" s="290">
        <f>+Russia!AB88</f>
        <v>180.28469114649886</v>
      </c>
      <c r="AC207" s="290">
        <f>+Russia!AC88</f>
        <v>189.2068331058845</v>
      </c>
      <c r="AD207" s="290">
        <f>+Russia!AD88</f>
        <v>198.23018332099082</v>
      </c>
      <c r="AE207" s="290">
        <f>+Russia!AE88</f>
        <v>207.37938775347058</v>
      </c>
      <c r="AF207" s="290">
        <f>+Russia!AF88</f>
        <v>216.85461404631579</v>
      </c>
      <c r="AG207" s="290">
        <f>+Russia!AG88</f>
        <v>226.61084518949119</v>
      </c>
      <c r="AH207" s="290">
        <f>+Russia!AH88</f>
        <v>236.43469556898728</v>
      </c>
      <c r="AI207" s="290">
        <f>+Russia!AI88</f>
        <v>246.39239204717239</v>
      </c>
      <c r="AJ207" s="290">
        <f>+Russia!AJ88</f>
        <v>256.52684251036396</v>
      </c>
      <c r="AK207" s="290">
        <f>+Russia!AK88</f>
        <v>266.86801302714747</v>
      </c>
      <c r="AL207" s="290">
        <f>+Russia!AL88</f>
        <v>277.43874874079228</v>
      </c>
      <c r="AM207" s="290">
        <f>+Russia!AM88</f>
        <v>288.25803294067242</v>
      </c>
      <c r="AN207" s="290">
        <f>+Russia!AN88</f>
        <v>299.34281047470319</v>
      </c>
      <c r="AO207" s="290">
        <f>+Russia!AO88</f>
        <v>310.70900777254792</v>
      </c>
      <c r="AP207" s="290">
        <f>+Russia!AP88</f>
        <v>322.37210432670014</v>
      </c>
      <c r="AQ207" s="290">
        <f>+Russia!AQ88</f>
        <v>334.34745454908909</v>
      </c>
      <c r="AR207" s="290">
        <f>+Russia!AR88</f>
        <v>346.65047132121316</v>
      </c>
      <c r="AS207" s="290">
        <f>+Russia!AS88</f>
        <v>359.29673339695313</v>
      </c>
      <c r="AT207" s="290">
        <f>+Russia!AT88</f>
        <v>372.30205127064011</v>
      </c>
      <c r="AU207" s="290">
        <f>+Russia!AU88</f>
        <v>385.68251071403796</v>
      </c>
      <c r="AV207" s="290">
        <f>+Russia!AV88</f>
        <v>399.45450458463893</v>
      </c>
      <c r="AW207" s="290">
        <f>+Russia!AW88</f>
        <v>413.63475871901602</v>
      </c>
      <c r="AX207" s="290">
        <f>+Russia!AX88</f>
        <v>428.24035506811742</v>
      </c>
      <c r="AY207" s="290">
        <f>+Russia!AY88</f>
        <v>443.2887537642892</v>
      </c>
      <c r="AZ207" s="290">
        <f>+Russia!AZ88</f>
        <v>458.79781500524632</v>
      </c>
      <c r="BA207" s="290">
        <f>+Russia!BA88</f>
        <v>474.7378086133939</v>
      </c>
      <c r="BB207" s="290">
        <f>+Russia!BB88</f>
        <v>491.13386753987959</v>
      </c>
      <c r="BC207" s="290">
        <f>+Russia!BC88</f>
        <v>508.06500896829851</v>
      </c>
      <c r="BD207" s="290">
        <f>+Russia!BD88</f>
        <v>525.55267234899816</v>
      </c>
      <c r="BE207" s="290">
        <f>+Russia!BE88</f>
        <v>543.61445742388389</v>
      </c>
      <c r="BF207" s="290">
        <f>+Russia!BF88</f>
        <v>562.26723342511843</v>
      </c>
      <c r="BG207" s="290">
        <f>+Russia!BG88</f>
        <v>581.52853033464351</v>
      </c>
      <c r="BH207" s="290">
        <f>+Russia!BH88</f>
        <v>601.41707609429943</v>
      </c>
      <c r="BI207" s="290">
        <f>+Russia!BI88</f>
        <v>601.41707609429943</v>
      </c>
    </row>
    <row r="208" spans="1:61" s="289" customFormat="1" ht="14.4">
      <c r="A208" s="289" t="s">
        <v>53</v>
      </c>
      <c r="B208" s="290">
        <f>+Eurasia!B88</f>
        <v>4.1638149162040827</v>
      </c>
      <c r="C208" s="290">
        <f>+Eurasia!C88</f>
        <v>5.3560651643678936</v>
      </c>
      <c r="D208" s="290">
        <f>+Eurasia!D88</f>
        <v>7.5182092756352228</v>
      </c>
      <c r="E208" s="290">
        <f>+Eurasia!E88</f>
        <v>10.067978008276024</v>
      </c>
      <c r="F208" s="290">
        <f>+Eurasia!F88</f>
        <v>13.041670947620819</v>
      </c>
      <c r="G208" s="290">
        <f>+Eurasia!G88</f>
        <v>16.468707212816902</v>
      </c>
      <c r="H208" s="290">
        <f>+Eurasia!H88</f>
        <v>20.377912924128083</v>
      </c>
      <c r="I208" s="290">
        <f>+Eurasia!I88</f>
        <v>24.730094749011222</v>
      </c>
      <c r="J208" s="290">
        <f>+Eurasia!J88</f>
        <v>29.511241209419381</v>
      </c>
      <c r="K208" s="290">
        <f>+Eurasia!K88</f>
        <v>34.479691689637136</v>
      </c>
      <c r="L208" s="290">
        <f>+Eurasia!L88</f>
        <v>39.801193974522761</v>
      </c>
      <c r="M208" s="290">
        <f>+Eurasia!M88</f>
        <v>45.453674330546633</v>
      </c>
      <c r="N208" s="290">
        <f>+Eurasia!N88</f>
        <v>52.129131941368101</v>
      </c>
      <c r="O208" s="290">
        <f>+Eurasia!O88</f>
        <v>59.060110947808084</v>
      </c>
      <c r="P208" s="290">
        <f>+Eurasia!P88</f>
        <v>66.256135999572209</v>
      </c>
      <c r="Q208" s="290">
        <f>+Eurasia!Q88</f>
        <v>73.710708665628985</v>
      </c>
      <c r="R208" s="290">
        <f>+Eurasia!R88</f>
        <v>81.406983954442467</v>
      </c>
      <c r="S208" s="290">
        <f>+Eurasia!S88</f>
        <v>89.323305649060131</v>
      </c>
      <c r="T208" s="290">
        <f>+Eurasia!T88</f>
        <v>97.437535351648819</v>
      </c>
      <c r="U208" s="290">
        <f>+Eurasia!U88</f>
        <v>105.72931703610016</v>
      </c>
      <c r="V208" s="290">
        <f>+Eurasia!V88</f>
        <v>114.08970953457829</v>
      </c>
      <c r="W208" s="290">
        <f>+Eurasia!W88</f>
        <v>122.53069608919805</v>
      </c>
      <c r="X208" s="290">
        <f>+Eurasia!X88</f>
        <v>131.16143150991556</v>
      </c>
      <c r="Y208" s="290">
        <f>+Eurasia!Y88</f>
        <v>139.95068171984931</v>
      </c>
      <c r="Z208" s="290">
        <f>+Eurasia!Z88</f>
        <v>148.88055150035859</v>
      </c>
      <c r="AA208" s="290">
        <f>+Eurasia!AA88</f>
        <v>158.08505732861514</v>
      </c>
      <c r="AB208" s="290">
        <f>+Eurasia!AB88</f>
        <v>167.37491795654108</v>
      </c>
      <c r="AC208" s="290">
        <f>+Eurasia!AC88</f>
        <v>176.75747008554075</v>
      </c>
      <c r="AD208" s="290">
        <f>+Eurasia!AD88</f>
        <v>186.24616643111253</v>
      </c>
      <c r="AE208" s="290">
        <f>+Eurasia!AE88</f>
        <v>195.85551928443803</v>
      </c>
      <c r="AF208" s="290">
        <f>+Eurasia!AF88</f>
        <v>205.76445045190954</v>
      </c>
      <c r="AG208" s="290">
        <f>+Eurasia!AG88</f>
        <v>215.92962509571967</v>
      </c>
      <c r="AH208" s="290">
        <f>+Eurasia!AH88</f>
        <v>226.15168369966838</v>
      </c>
      <c r="AI208" s="290">
        <f>+Eurasia!AI88</f>
        <v>236.49015915299077</v>
      </c>
      <c r="AJ208" s="290">
        <f>+Eurasia!AJ88</f>
        <v>246.98425367902823</v>
      </c>
      <c r="AK208" s="290">
        <f>+Eurasia!AK88</f>
        <v>257.66196902762579</v>
      </c>
      <c r="AL208" s="290">
        <f>+Eurasia!AL88</f>
        <v>268.54522553158569</v>
      </c>
      <c r="AM208" s="290">
        <f>+Eurasia!AM88</f>
        <v>279.65271499575329</v>
      </c>
      <c r="AN208" s="290">
        <f>+Eurasia!AN88</f>
        <v>291.00148439390591</v>
      </c>
      <c r="AO208" s="290">
        <f>+Eurasia!AO88</f>
        <v>302.60781081367224</v>
      </c>
      <c r="AP208" s="290">
        <f>+Eurasia!AP88</f>
        <v>314.48768238470279</v>
      </c>
      <c r="AQ208" s="290">
        <f>+Eurasia!AQ88</f>
        <v>326.65706158646822</v>
      </c>
      <c r="AR208" s="290">
        <f>+Eurasia!AR88</f>
        <v>339.132029512006</v>
      </c>
      <c r="AS208" s="290">
        <f>+Eurasia!AS88</f>
        <v>351.92886595698974</v>
      </c>
      <c r="AT208" s="290">
        <f>+Eurasia!AT88</f>
        <v>365.06409570770847</v>
      </c>
      <c r="AU208" s="290">
        <f>+Eurasia!AU88</f>
        <v>378.55451770957956</v>
      </c>
      <c r="AV208" s="290">
        <f>+Eurasia!AV88</f>
        <v>392.41722617135702</v>
      </c>
      <c r="AW208" s="290">
        <f>+Eurasia!AW88</f>
        <v>406.66962843241924</v>
      </c>
      <c r="AX208" s="290">
        <f>+Eurasia!AX88</f>
        <v>421.32946209272285</v>
      </c>
      <c r="AY208" s="290">
        <f>+Eurasia!AY88</f>
        <v>436.41481263635831</v>
      </c>
      <c r="AZ208" s="290">
        <f>+Eurasia!AZ88</f>
        <v>451.94413209910579</v>
      </c>
      <c r="BA208" s="290">
        <f>+Eurasia!BA88</f>
        <v>467.88252407229987</v>
      </c>
      <c r="BB208" s="290">
        <f>+Eurasia!BB88</f>
        <v>484.25635010245992</v>
      </c>
      <c r="BC208" s="290">
        <f>+Eurasia!BC88</f>
        <v>501.15227194673594</v>
      </c>
      <c r="BD208" s="290">
        <f>+Eurasia!BD88</f>
        <v>518.5924199652685</v>
      </c>
      <c r="BE208" s="290">
        <f>+Eurasia!BE88</f>
        <v>536.59450654890293</v>
      </c>
      <c r="BF208" s="290">
        <f>+Eurasia!BF88</f>
        <v>555.17531170496306</v>
      </c>
      <c r="BG208" s="290">
        <f>+Eurasia!BG88</f>
        <v>574.35224251303657</v>
      </c>
      <c r="BH208" s="290">
        <f>+Eurasia!BH88</f>
        <v>594.14393554083495</v>
      </c>
      <c r="BI208" s="290">
        <f>+Eurasia!BI88</f>
        <v>594.14393554083495</v>
      </c>
    </row>
    <row r="209" spans="1:61" s="289" customFormat="1" ht="14.4">
      <c r="A209" s="289" t="s">
        <v>54</v>
      </c>
      <c r="B209" s="290">
        <f>+China!B88</f>
        <v>2.6244810885327876</v>
      </c>
      <c r="C209" s="290">
        <f>+China!C88</f>
        <v>6.6171851165421822</v>
      </c>
      <c r="D209" s="290">
        <f>+China!D88</f>
        <v>9.1023145702794732</v>
      </c>
      <c r="E209" s="290">
        <f>+China!E88</f>
        <v>11.954119883396723</v>
      </c>
      <c r="F209" s="290">
        <f>+China!F88</f>
        <v>15.179273724700831</v>
      </c>
      <c r="G209" s="290">
        <f>+China!G88</f>
        <v>18.757464293988409</v>
      </c>
      <c r="H209" s="290">
        <f>+China!H88</f>
        <v>22.767723968509763</v>
      </c>
      <c r="I209" s="290">
        <f>+China!I88</f>
        <v>27.138354946443098</v>
      </c>
      <c r="J209" s="290">
        <f>+China!J88</f>
        <v>31.860233286866844</v>
      </c>
      <c r="K209" s="290">
        <f>+China!K88</f>
        <v>36.604923590765004</v>
      </c>
      <c r="L209" s="290">
        <f>+China!L88</f>
        <v>41.414700735493454</v>
      </c>
      <c r="M209" s="290">
        <f>+China!M88</f>
        <v>47.379678277652204</v>
      </c>
      <c r="N209" s="290">
        <f>+China!N88</f>
        <v>53.044651312085975</v>
      </c>
      <c r="O209" s="290">
        <f>+China!O88</f>
        <v>59.038505485590136</v>
      </c>
      <c r="P209" s="290">
        <f>+China!P88</f>
        <v>65.272317091540046</v>
      </c>
      <c r="Q209" s="290">
        <f>+China!Q88</f>
        <v>71.701376674467966</v>
      </c>
      <c r="R209" s="290">
        <f>+China!R88</f>
        <v>78.289203068828584</v>
      </c>
      <c r="S209" s="290">
        <f>+China!S88</f>
        <v>85.005389806612925</v>
      </c>
      <c r="T209" s="290">
        <f>+China!T88</f>
        <v>91.825265329623349</v>
      </c>
      <c r="U209" s="290">
        <f>+China!U88</f>
        <v>98.729309717837324</v>
      </c>
      <c r="V209" s="290">
        <f>+China!V88</f>
        <v>105.620298420808</v>
      </c>
      <c r="W209" s="290">
        <f>+China!W88</f>
        <v>112.50893855063687</v>
      </c>
      <c r="X209" s="290">
        <f>+China!X88</f>
        <v>119.49215400365304</v>
      </c>
      <c r="Y209" s="290">
        <f>+China!Y88</f>
        <v>126.54462211184151</v>
      </c>
      <c r="Z209" s="290">
        <f>+China!Z88</f>
        <v>133.65190997392051</v>
      </c>
      <c r="AA209" s="290">
        <f>+China!AA88</f>
        <v>140.97466580273394</v>
      </c>
      <c r="AB209" s="290">
        <f>+China!AB88</f>
        <v>148.29194123635205</v>
      </c>
      <c r="AC209" s="290">
        <f>+China!AC88</f>
        <v>155.61255286858881</v>
      </c>
      <c r="AD209" s="290">
        <f>+China!AD88</f>
        <v>162.95218079843173</v>
      </c>
      <c r="AE209" s="290">
        <f>+China!AE88</f>
        <v>170.32616983781065</v>
      </c>
      <c r="AF209" s="290">
        <f>+China!AF88</f>
        <v>177.92957196086488</v>
      </c>
      <c r="AG209" s="290">
        <f>+China!AG88</f>
        <v>185.72058894218875</v>
      </c>
      <c r="AH209" s="290">
        <f>+China!AH88</f>
        <v>193.48416837690425</v>
      </c>
      <c r="AI209" s="290">
        <f>+China!AI88</f>
        <v>201.27621376102624</v>
      </c>
      <c r="AJ209" s="290">
        <f>+China!AJ88</f>
        <v>209.13380184218144</v>
      </c>
      <c r="AK209" s="290">
        <f>+China!AK88</f>
        <v>217.08156606260209</v>
      </c>
      <c r="AL209" s="290">
        <f>+China!AL88</f>
        <v>225.13733926016511</v>
      </c>
      <c r="AM209" s="290">
        <f>+China!AM88</f>
        <v>233.31526490267052</v>
      </c>
      <c r="AN209" s="290">
        <f>+China!AN88</f>
        <v>241.62749536885059</v>
      </c>
      <c r="AO209" s="290">
        <f>+China!AO88</f>
        <v>250.08511522026595</v>
      </c>
      <c r="AP209" s="290">
        <f>+China!AP88</f>
        <v>258.69864098162873</v>
      </c>
      <c r="AQ209" s="290">
        <f>+China!AQ88</f>
        <v>267.47829065557448</v>
      </c>
      <c r="AR209" s="290">
        <f>+China!AR88</f>
        <v>276.43412889790773</v>
      </c>
      <c r="AS209" s="290">
        <f>+China!AS88</f>
        <v>285.57614570893014</v>
      </c>
      <c r="AT209" s="290">
        <f>+China!AT88</f>
        <v>294.91430008493597</v>
      </c>
      <c r="AU209" s="290">
        <f>+China!AU88</f>
        <v>304.45854560234631</v>
      </c>
      <c r="AV209" s="290">
        <f>+China!AV88</f>
        <v>314.2188470048776</v>
      </c>
      <c r="AW209" s="290">
        <f>+China!AW88</f>
        <v>324.20519256879481</v>
      </c>
      <c r="AX209" s="290">
        <f>+China!AX88</f>
        <v>334.42760470098784</v>
      </c>
      <c r="AY209" s="290">
        <f>+China!AY88</f>
        <v>344.89614998251949</v>
      </c>
      <c r="AZ209" s="290">
        <f>+China!AZ88</f>
        <v>355.62094921448943</v>
      </c>
      <c r="BA209" s="290">
        <f>+China!BA88</f>
        <v>366.5581896162218</v>
      </c>
      <c r="BB209" s="290">
        <f>+China!BB88</f>
        <v>377.71672480880869</v>
      </c>
      <c r="BC209" s="290">
        <f>+China!BC88</f>
        <v>389.16687259425998</v>
      </c>
      <c r="BD209" s="290">
        <f>+China!BD88</f>
        <v>400.92431720541487</v>
      </c>
      <c r="BE209" s="290">
        <f>+China!BE88</f>
        <v>412.99965534777766</v>
      </c>
      <c r="BF209" s="290">
        <f>+China!BF88</f>
        <v>425.40190315177125</v>
      </c>
      <c r="BG209" s="290">
        <f>+China!BG88</f>
        <v>438.13980071127952</v>
      </c>
      <c r="BH209" s="290">
        <f>+China!BH88</f>
        <v>451.22236196479224</v>
      </c>
      <c r="BI209" s="290">
        <f>+China!BI88</f>
        <v>451.22236196479224</v>
      </c>
    </row>
    <row r="210" spans="1:61" s="289" customFormat="1" ht="14.4">
      <c r="A210" s="289" t="s">
        <v>55</v>
      </c>
      <c r="B210" s="290">
        <f>+India!B88</f>
        <v>1.5649188229167919</v>
      </c>
      <c r="C210" s="290">
        <f>+India!C88</f>
        <v>2.6686376539445424</v>
      </c>
      <c r="D210" s="290">
        <f>+India!D88</f>
        <v>3.9555689731948984</v>
      </c>
      <c r="E210" s="290">
        <f>+India!E88</f>
        <v>5.5525888741576592</v>
      </c>
      <c r="F210" s="290">
        <f>+India!F88</f>
        <v>7.5327166035648192</v>
      </c>
      <c r="G210" s="290">
        <f>+India!G88</f>
        <v>9.8807445461641965</v>
      </c>
      <c r="H210" s="290">
        <f>+India!H88</f>
        <v>12.586638281574757</v>
      </c>
      <c r="I210" s="290">
        <f>+India!I88</f>
        <v>15.679467455232619</v>
      </c>
      <c r="J210" s="290">
        <f>+India!J88</f>
        <v>19.157072306766189</v>
      </c>
      <c r="K210" s="290">
        <f>+India!K88</f>
        <v>23.015108872707163</v>
      </c>
      <c r="L210" s="290">
        <f>+India!L88</f>
        <v>27.242199116994744</v>
      </c>
      <c r="M210" s="290">
        <f>+India!M88</f>
        <v>31.792759354175548</v>
      </c>
      <c r="N210" s="290">
        <f>+India!N88</f>
        <v>36.844785470633298</v>
      </c>
      <c r="O210" s="290">
        <f>+India!O88</f>
        <v>42.185820444857377</v>
      </c>
      <c r="P210" s="290">
        <f>+India!P88</f>
        <v>47.819140690372748</v>
      </c>
      <c r="Q210" s="290">
        <f>+India!Q88</f>
        <v>53.818790553196123</v>
      </c>
      <c r="R210" s="290">
        <f>+India!R88</f>
        <v>60.100939385664134</v>
      </c>
      <c r="S210" s="290">
        <f>+India!S88</f>
        <v>66.631477272353649</v>
      </c>
      <c r="T210" s="290">
        <f>+India!T88</f>
        <v>73.379127624086621</v>
      </c>
      <c r="U210" s="290">
        <f>+India!U88</f>
        <v>80.3162912988535</v>
      </c>
      <c r="V210" s="290">
        <f>+India!V88</f>
        <v>87.207585415490271</v>
      </c>
      <c r="W210" s="290">
        <f>+India!W88</f>
        <v>94.090301501059955</v>
      </c>
      <c r="X210" s="290">
        <f>+India!X88</f>
        <v>101.22693055693482</v>
      </c>
      <c r="Y210" s="290">
        <f>+India!Y88</f>
        <v>108.55179401029234</v>
      </c>
      <c r="Z210" s="290">
        <f>+India!Z88</f>
        <v>116.02542752142223</v>
      </c>
      <c r="AA210" s="290">
        <f>+India!AA88</f>
        <v>123.80495083814077</v>
      </c>
      <c r="AB210" s="290">
        <f>+India!AB88</f>
        <v>131.64519199486273</v>
      </c>
      <c r="AC210" s="290">
        <f>+India!AC88</f>
        <v>139.54729409260867</v>
      </c>
      <c r="AD210" s="290">
        <f>+India!AD88</f>
        <v>147.5214247130082</v>
      </c>
      <c r="AE210" s="290">
        <f>+India!AE88</f>
        <v>155.57976203357157</v>
      </c>
      <c r="AF210" s="290">
        <f>+India!AF88</f>
        <v>163.85761268881777</v>
      </c>
      <c r="AG210" s="290">
        <f>+India!AG88</f>
        <v>172.32457059304457</v>
      </c>
      <c r="AH210" s="290">
        <f>+India!AH88</f>
        <v>180.83227963277122</v>
      </c>
      <c r="AI210" s="290">
        <f>+India!AI88</f>
        <v>189.42581304978117</v>
      </c>
      <c r="AJ210" s="290">
        <f>+India!AJ88</f>
        <v>198.13520348661945</v>
      </c>
      <c r="AK210" s="290">
        <f>+India!AK88</f>
        <v>206.98218633211957</v>
      </c>
      <c r="AL210" s="290">
        <f>+India!AL88</f>
        <v>215.98402699176785</v>
      </c>
      <c r="AM210" s="290">
        <f>+India!AM88</f>
        <v>225.15565283584235</v>
      </c>
      <c r="AN210" s="290">
        <f>+India!AN88</f>
        <v>234.5108323040979</v>
      </c>
      <c r="AO210" s="290">
        <f>+India!AO88</f>
        <v>244.06282097780658</v>
      </c>
      <c r="AP210" s="290">
        <f>+India!AP88</f>
        <v>253.82471146031054</v>
      </c>
      <c r="AQ210" s="290">
        <f>+India!AQ88</f>
        <v>263.80962024919063</v>
      </c>
      <c r="AR210" s="290">
        <f>+India!AR88</f>
        <v>274.03078616804095</v>
      </c>
      <c r="AS210" s="290">
        <f>+India!AS88</f>
        <v>284.50162186527132</v>
      </c>
      <c r="AT210" s="290">
        <f>+India!AT88</f>
        <v>295.23574129844371</v>
      </c>
      <c r="AU210" s="290">
        <f>+India!AU88</f>
        <v>306.24697571097983</v>
      </c>
      <c r="AV210" s="290">
        <f>+India!AV88</f>
        <v>317.54938480550669</v>
      </c>
      <c r="AW210" s="290">
        <f>+India!AW88</f>
        <v>329.15726660628371</v>
      </c>
      <c r="AX210" s="290">
        <f>+India!AX88</f>
        <v>341.08516774283567</v>
      </c>
      <c r="AY210" s="290">
        <f>+India!AY88</f>
        <v>353.34789493654949</v>
      </c>
      <c r="AZ210" s="290">
        <f>+India!AZ88</f>
        <v>365.96052797111724</v>
      </c>
      <c r="BA210" s="290">
        <f>+India!BA88</f>
        <v>378.848786589187</v>
      </c>
      <c r="BB210" s="290">
        <f>+India!BB88</f>
        <v>392.03993454789986</v>
      </c>
      <c r="BC210" s="290">
        <f>+India!BC88</f>
        <v>405.66081981190814</v>
      </c>
      <c r="BD210" s="290">
        <f>+India!BD88</f>
        <v>419.73107280147815</v>
      </c>
      <c r="BE210" s="290">
        <f>+India!BE88</f>
        <v>434.26270681573328</v>
      </c>
      <c r="BF210" s="290">
        <f>+India!BF88</f>
        <v>449.26579385753217</v>
      </c>
      <c r="BG210" s="290">
        <f>+India!BG88</f>
        <v>464.75095956891602</v>
      </c>
      <c r="BH210" s="290">
        <f>+India!BH88</f>
        <v>480.73033151756277</v>
      </c>
      <c r="BI210" s="290">
        <f>+India!BI88</f>
        <v>480.73033151756277</v>
      </c>
    </row>
    <row r="211" spans="1:61" s="289" customFormat="1" ht="14.4">
      <c r="A211" s="289" t="s">
        <v>56</v>
      </c>
      <c r="B211" s="290">
        <f>+MidEast!B88</f>
        <v>6.2430772936210071</v>
      </c>
      <c r="C211" s="290">
        <f>+MidEast!C88</f>
        <v>8.6185343787490414</v>
      </c>
      <c r="D211" s="290">
        <f>+MidEast!D88</f>
        <v>11.372091350857326</v>
      </c>
      <c r="E211" s="290">
        <f>+MidEast!E88</f>
        <v>14.410369378781096</v>
      </c>
      <c r="F211" s="290">
        <f>+MidEast!F88</f>
        <v>17.832906956600702</v>
      </c>
      <c r="G211" s="290">
        <f>+MidEast!G88</f>
        <v>21.507977179208517</v>
      </c>
      <c r="H211" s="290">
        <f>+MidEast!H88</f>
        <v>25.407039409489553</v>
      </c>
      <c r="I211" s="290">
        <f>+MidEast!I88</f>
        <v>29.568143491719539</v>
      </c>
      <c r="J211" s="290">
        <f>+MidEast!J88</f>
        <v>33.975584606158129</v>
      </c>
      <c r="K211" s="290">
        <f>+MidEast!K88</f>
        <v>38.96089587180608</v>
      </c>
      <c r="L211" s="290">
        <f>+MidEast!L88</f>
        <v>44.344559848972374</v>
      </c>
      <c r="M211" s="290">
        <f>+MidEast!M88</f>
        <v>49.006700920845788</v>
      </c>
      <c r="N211" s="290">
        <f>+MidEast!N88</f>
        <v>54.841449831059229</v>
      </c>
      <c r="O211" s="290">
        <f>+MidEast!O88</f>
        <v>60.661349968384854</v>
      </c>
      <c r="P211" s="290">
        <f>+MidEast!P88</f>
        <v>66.651587636989291</v>
      </c>
      <c r="Q211" s="290">
        <f>+MidEast!Q88</f>
        <v>72.823087806891181</v>
      </c>
      <c r="R211" s="290">
        <f>+MidEast!R88</f>
        <v>79.140233955443023</v>
      </c>
      <c r="S211" s="290">
        <f>+MidEast!S88</f>
        <v>85.591228908570358</v>
      </c>
      <c r="T211" s="290">
        <f>+MidEast!T88</f>
        <v>92.163691187827169</v>
      </c>
      <c r="U211" s="290">
        <f>+MidEast!U88</f>
        <v>98.846767207427092</v>
      </c>
      <c r="V211" s="290">
        <f>+MidEast!V88</f>
        <v>105.39335613296163</v>
      </c>
      <c r="W211" s="290">
        <f>+MidEast!W88</f>
        <v>111.87038549366871</v>
      </c>
      <c r="X211" s="290">
        <f>+MidEast!X88</f>
        <v>118.58402281092486</v>
      </c>
      <c r="Y211" s="290">
        <f>+MidEast!Y88</f>
        <v>125.46985842741238</v>
      </c>
      <c r="Z211" s="290">
        <f>+MidEast!Z88</f>
        <v>132.49280039167039</v>
      </c>
      <c r="AA211" s="290">
        <f>+MidEast!AA88</f>
        <v>139.87418016065672</v>
      </c>
      <c r="AB211" s="290">
        <f>+MidEast!AB88</f>
        <v>147.29590418067733</v>
      </c>
      <c r="AC211" s="290">
        <f>+MidEast!AC88</f>
        <v>154.76875446686051</v>
      </c>
      <c r="AD211" s="290">
        <f>+MidEast!AD88</f>
        <v>162.3123949229182</v>
      </c>
      <c r="AE211" s="290">
        <f>+MidEast!AE88</f>
        <v>169.94674113779206</v>
      </c>
      <c r="AF211" s="290">
        <f>+MidEast!AF88</f>
        <v>177.81322099929258</v>
      </c>
      <c r="AG211" s="290">
        <f>+MidEast!AG88</f>
        <v>185.88441874877148</v>
      </c>
      <c r="AH211" s="290">
        <f>+MidEast!AH88</f>
        <v>194.01568649412593</v>
      </c>
      <c r="AI211" s="290">
        <f>+MidEast!AI88</f>
        <v>202.25452746215865</v>
      </c>
      <c r="AJ211" s="290">
        <f>+MidEast!AJ88</f>
        <v>210.63254075437277</v>
      </c>
      <c r="AK211" s="290">
        <f>+MidEast!AK88</f>
        <v>219.17234161891406</v>
      </c>
      <c r="AL211" s="290">
        <f>+MidEast!AL88</f>
        <v>227.89161016231793</v>
      </c>
      <c r="AM211" s="290">
        <f>+MidEast!AM88</f>
        <v>236.80535903971938</v>
      </c>
      <c r="AN211" s="290">
        <f>+MidEast!AN88</f>
        <v>245.9272012134775</v>
      </c>
      <c r="AO211" s="290">
        <f>+MidEast!AO88</f>
        <v>255.27005783695938</v>
      </c>
      <c r="AP211" s="290">
        <f>+MidEast!AP88</f>
        <v>264.8465537388783</v>
      </c>
      <c r="AQ211" s="290">
        <f>+MidEast!AQ88</f>
        <v>274.66923939253093</v>
      </c>
      <c r="AR211" s="290">
        <f>+MidEast!AR88</f>
        <v>284.75071710862738</v>
      </c>
      <c r="AS211" s="290">
        <f>+MidEast!AS88</f>
        <v>295.10371482496845</v>
      </c>
      <c r="AT211" s="290">
        <f>+MidEast!AT88</f>
        <v>305.74113159443482</v>
      </c>
      <c r="AU211" s="290">
        <f>+MidEast!AU88</f>
        <v>316.67606809273292</v>
      </c>
      <c r="AV211" s="290">
        <f>+MidEast!AV88</f>
        <v>327.92184945547876</v>
      </c>
      <c r="AW211" s="290">
        <f>+MidEast!AW88</f>
        <v>339.49204441406044</v>
      </c>
      <c r="AX211" s="290">
        <f>+MidEast!AX88</f>
        <v>351.40048285320518</v>
      </c>
      <c r="AY211" s="290">
        <f>+MidEast!AY88</f>
        <v>363.66127289944166</v>
      </c>
      <c r="AZ211" s="290">
        <f>+MidEast!AZ88</f>
        <v>376.28881809876168</v>
      </c>
      <c r="BA211" s="290">
        <f>+MidEast!BA88</f>
        <v>389.22103329951699</v>
      </c>
      <c r="BB211" s="290">
        <f>+MidEast!BB88</f>
        <v>402.48267897128267</v>
      </c>
      <c r="BC211" s="290">
        <f>+MidEast!BC88</f>
        <v>416.18398407576922</v>
      </c>
      <c r="BD211" s="290">
        <f>+MidEast!BD88</f>
        <v>430.34365502632807</v>
      </c>
      <c r="BE211" s="290">
        <f>+MidEast!BE88</f>
        <v>444.97388517464901</v>
      </c>
      <c r="BF211" s="290">
        <f>+MidEast!BF88</f>
        <v>460.08529003811208</v>
      </c>
      <c r="BG211" s="290">
        <f>+MidEast!BG88</f>
        <v>475.68904360147968</v>
      </c>
      <c r="BH211" s="290">
        <f>+MidEast!BH88</f>
        <v>491.79768981329607</v>
      </c>
      <c r="BI211" s="290">
        <f>+MidEast!BI88</f>
        <v>491.79768981329607</v>
      </c>
    </row>
    <row r="212" spans="1:61" s="289" customFormat="1" ht="14.4">
      <c r="A212" s="289" t="s">
        <v>57</v>
      </c>
      <c r="B212" s="290">
        <f>+Africa!B88</f>
        <v>1.1909548556802043</v>
      </c>
      <c r="C212" s="290">
        <f>+Africa!C88</f>
        <v>1.7966662788103667</v>
      </c>
      <c r="D212" s="290">
        <f>+Africa!D88</f>
        <v>2.7019048207041676</v>
      </c>
      <c r="E212" s="290">
        <f>+Africa!E88</f>
        <v>3.8539366538367608</v>
      </c>
      <c r="F212" s="290">
        <f>+Africa!F88</f>
        <v>5.3477209492422046</v>
      </c>
      <c r="G212" s="290">
        <f>+Africa!G88</f>
        <v>7.1401931878542415</v>
      </c>
      <c r="H212" s="290">
        <f>+Africa!H88</f>
        <v>9.1701645128131535</v>
      </c>
      <c r="I212" s="290">
        <f>+Africa!I88</f>
        <v>11.505515587156749</v>
      </c>
      <c r="J212" s="290">
        <f>+Africa!J88</f>
        <v>14.145476710063667</v>
      </c>
      <c r="K212" s="290">
        <f>+Africa!K88</f>
        <v>17.279822102370659</v>
      </c>
      <c r="L212" s="290">
        <f>+Africa!L88</f>
        <v>20.74857353786431</v>
      </c>
      <c r="M212" s="290">
        <f>+Africa!M88</f>
        <v>24.429295704953152</v>
      </c>
      <c r="N212" s="290">
        <f>+Africa!N88</f>
        <v>28.320639439763603</v>
      </c>
      <c r="O212" s="290">
        <f>+Africa!O88</f>
        <v>32.474352110018962</v>
      </c>
      <c r="P212" s="290">
        <f>+Africa!P88</f>
        <v>36.877360393078881</v>
      </c>
      <c r="Q212" s="290">
        <f>+Africa!Q88</f>
        <v>41.553608847536346</v>
      </c>
      <c r="R212" s="290">
        <f>+Africa!R88</f>
        <v>46.449907956262074</v>
      </c>
      <c r="S212" s="290">
        <f>+Africa!S88</f>
        <v>51.537908029225214</v>
      </c>
      <c r="T212" s="290">
        <f>+Africa!T88</f>
        <v>56.791650541532007</v>
      </c>
      <c r="U212" s="290">
        <f>+Africa!U88</f>
        <v>62.188199096275866</v>
      </c>
      <c r="V212" s="290">
        <f>+Africa!V88</f>
        <v>67.539140342971038</v>
      </c>
      <c r="W212" s="290">
        <f>+Africa!W88</f>
        <v>72.870381759567792</v>
      </c>
      <c r="X212" s="290">
        <f>+Africa!X88</f>
        <v>78.153393555874558</v>
      </c>
      <c r="Y212" s="290">
        <f>+Africa!Y88</f>
        <v>83.652723491405467</v>
      </c>
      <c r="Z212" s="290">
        <f>+Africa!Z88</f>
        <v>89.300939273419743</v>
      </c>
      <c r="AA212" s="290">
        <f>+Africa!AA88</f>
        <v>95.147771310436823</v>
      </c>
      <c r="AB212" s="290">
        <f>+Africa!AB88</f>
        <v>101.05490766292124</v>
      </c>
      <c r="AC212" s="290">
        <f>+Africa!AC88</f>
        <v>107.01361877042426</v>
      </c>
      <c r="AD212" s="290">
        <f>+Africa!AD88</f>
        <v>113.02419393392903</v>
      </c>
      <c r="AE212" s="290">
        <f>+Africa!AE88</f>
        <v>119.09047791182957</v>
      </c>
      <c r="AF212" s="290">
        <f>+Africa!AF88</f>
        <v>125.31312439669351</v>
      </c>
      <c r="AG212" s="290">
        <f>+Africa!AG88</f>
        <v>131.66783607102724</v>
      </c>
      <c r="AH212" s="290">
        <f>+Africa!AH88</f>
        <v>138.03953374254348</v>
      </c>
      <c r="AI212" s="290">
        <f>+Africa!AI88</f>
        <v>144.46061626665445</v>
      </c>
      <c r="AJ212" s="290">
        <f>+Africa!AJ88</f>
        <v>150.95299042987065</v>
      </c>
      <c r="AK212" s="290">
        <f>+Africa!AK88</f>
        <v>157.53241485005418</v>
      </c>
      <c r="AL212" s="290">
        <f>+Africa!AL88</f>
        <v>164.21135715507154</v>
      </c>
      <c r="AM212" s="290">
        <f>+Africa!AM88</f>
        <v>171.00056973364607</v>
      </c>
      <c r="AN212" s="290">
        <f>+Africa!AN88</f>
        <v>177.90995044995424</v>
      </c>
      <c r="AO212" s="290">
        <f>+Africa!AO88</f>
        <v>184.94900734897465</v>
      </c>
      <c r="AP212" s="290">
        <f>+Africa!AP88</f>
        <v>192.12710566269953</v>
      </c>
      <c r="AQ212" s="290">
        <f>+Africa!AQ88</f>
        <v>199.45359643638594</v>
      </c>
      <c r="AR212" s="290">
        <f>+Africa!AR88</f>
        <v>206.93788183381824</v>
      </c>
      <c r="AS212" s="290">
        <f>+Africa!AS88</f>
        <v>214.58944744359974</v>
      </c>
      <c r="AT212" s="290">
        <f>+Africa!AT88</f>
        <v>222.41787812820371</v>
      </c>
      <c r="AU212" s="290">
        <f>+Africa!AU88</f>
        <v>230.43286631312972</v>
      </c>
      <c r="AV212" s="290">
        <f>+Africa!AV88</f>
        <v>238.64421739680202</v>
      </c>
      <c r="AW212" s="290">
        <f>+Africa!AW88</f>
        <v>247.0618546543719</v>
      </c>
      <c r="AX212" s="290">
        <f>+Africa!AX88</f>
        <v>255.69582476082496</v>
      </c>
      <c r="AY212" s="290">
        <f>+Africa!AY88</f>
        <v>264.55630439651253</v>
      </c>
      <c r="AZ212" s="290">
        <f>+Africa!AZ88</f>
        <v>273.65360805735742</v>
      </c>
      <c r="BA212" s="290">
        <f>+Africa!BA88</f>
        <v>282.92526187428194</v>
      </c>
      <c r="BB212" s="290">
        <f>+Africa!BB88</f>
        <v>292.38934011625304</v>
      </c>
      <c r="BC212" s="290">
        <f>+Africa!BC88</f>
        <v>302.14540243035685</v>
      </c>
      <c r="BD212" s="290">
        <f>+Africa!BD88</f>
        <v>312.20791928934585</v>
      </c>
      <c r="BE212" s="290">
        <f>+Africa!BE88</f>
        <v>322.58477884127393</v>
      </c>
      <c r="BF212" s="290">
        <f>+Africa!BF88</f>
        <v>333.28216424451182</v>
      </c>
      <c r="BG212" s="290">
        <f>+Africa!BG88</f>
        <v>344.30652725822119</v>
      </c>
      <c r="BH212" s="290">
        <f>+Africa!BH88</f>
        <v>355.66533830194913</v>
      </c>
      <c r="BI212" s="290">
        <f>+Africa!BI88</f>
        <v>355.66533830194913</v>
      </c>
    </row>
    <row r="213" spans="1:61" s="289" customFormat="1" ht="14.4">
      <c r="A213" s="289" t="s">
        <v>58</v>
      </c>
      <c r="B213" s="290">
        <f>+LatAm!B88</f>
        <v>6.2642552265448792</v>
      </c>
      <c r="C213" s="290">
        <f>+LatAm!C88</f>
        <v>8.7697208016986004</v>
      </c>
      <c r="D213" s="290">
        <f>+LatAm!D88</f>
        <v>11.911246831401769</v>
      </c>
      <c r="E213" s="290">
        <f>+LatAm!E88</f>
        <v>15.541068504808809</v>
      </c>
      <c r="F213" s="290">
        <f>+LatAm!F88</f>
        <v>19.669611452778287</v>
      </c>
      <c r="G213" s="290">
        <f>+LatAm!G88</f>
        <v>24.249199446373368</v>
      </c>
      <c r="H213" s="290">
        <f>+LatAm!H88</f>
        <v>29.30715271035421</v>
      </c>
      <c r="I213" s="290">
        <f>+LatAm!I88</f>
        <v>34.826036180482539</v>
      </c>
      <c r="J213" s="290">
        <f>+LatAm!J88</f>
        <v>40.785099694918458</v>
      </c>
      <c r="K213" s="290">
        <f>+LatAm!K88</f>
        <v>47.145097453698561</v>
      </c>
      <c r="L213" s="290">
        <f>+LatAm!L88</f>
        <v>53.99919277866622</v>
      </c>
      <c r="M213" s="290">
        <f>+LatAm!M88</f>
        <v>60.595464130337902</v>
      </c>
      <c r="N213" s="290">
        <f>+LatAm!N88</f>
        <v>68.634153111226112</v>
      </c>
      <c r="O213" s="290">
        <f>+LatAm!O88</f>
        <v>76.785549969776511</v>
      </c>
      <c r="P213" s="290">
        <f>+LatAm!P88</f>
        <v>85.107721851938933</v>
      </c>
      <c r="Q213" s="290">
        <f>+LatAm!Q88</f>
        <v>93.62012887828925</v>
      </c>
      <c r="R213" s="290">
        <f>+LatAm!R88</f>
        <v>102.47694047778897</v>
      </c>
      <c r="S213" s="290">
        <f>+LatAm!S88</f>
        <v>111.56597017703623</v>
      </c>
      <c r="T213" s="290">
        <f>+LatAm!T88</f>
        <v>120.8603889109518</v>
      </c>
      <c r="U213" s="290">
        <f>+LatAm!U88</f>
        <v>130.33813311135009</v>
      </c>
      <c r="V213" s="290">
        <f>+LatAm!V88</f>
        <v>139.70264830829879</v>
      </c>
      <c r="W213" s="290">
        <f>+LatAm!W88</f>
        <v>149.0246398656449</v>
      </c>
      <c r="X213" s="290">
        <f>+LatAm!X88</f>
        <v>158.65997105780255</v>
      </c>
      <c r="Y213" s="290">
        <f>+LatAm!Y88</f>
        <v>168.53002173903963</v>
      </c>
      <c r="Z213" s="290">
        <f>+LatAm!Z88</f>
        <v>178.59133402456183</v>
      </c>
      <c r="AA213" s="290">
        <f>+LatAm!AA88</f>
        <v>189.09723662597048</v>
      </c>
      <c r="AB213" s="290">
        <f>+LatAm!AB88</f>
        <v>199.68157793354391</v>
      </c>
      <c r="AC213" s="290">
        <f>+LatAm!AC88</f>
        <v>210.35496992214718</v>
      </c>
      <c r="AD213" s="290">
        <f>+LatAm!AD88</f>
        <v>221.13938044241127</v>
      </c>
      <c r="AE213" s="290">
        <f>+LatAm!AE88</f>
        <v>232.05805713705738</v>
      </c>
      <c r="AF213" s="290">
        <f>+LatAm!AF88</f>
        <v>243.35043542019247</v>
      </c>
      <c r="AG213" s="290">
        <f>+LatAm!AG88</f>
        <v>254.95989524128305</v>
      </c>
      <c r="AH213" s="290">
        <f>+LatAm!AH88</f>
        <v>266.62366667405473</v>
      </c>
      <c r="AI213" s="290">
        <f>+LatAm!AI88</f>
        <v>278.42040793471199</v>
      </c>
      <c r="AJ213" s="290">
        <f>+LatAm!AJ88</f>
        <v>290.40103502794346</v>
      </c>
      <c r="AK213" s="290">
        <f>+LatAm!AK88</f>
        <v>302.60107756184073</v>
      </c>
      <c r="AL213" s="290">
        <f>+LatAm!AL88</f>
        <v>315.04762117001712</v>
      </c>
      <c r="AM213" s="290">
        <f>+LatAm!AM88</f>
        <v>327.76319114525523</v>
      </c>
      <c r="AN213" s="290">
        <f>+LatAm!AN88</f>
        <v>340.7679201833995</v>
      </c>
      <c r="AO213" s="290">
        <f>+LatAm!AO88</f>
        <v>354.08075556701328</v>
      </c>
      <c r="AP213" s="290">
        <f>+LatAm!AP88</f>
        <v>367.72013036212309</v>
      </c>
      <c r="AQ213" s="290">
        <f>+LatAm!AQ88</f>
        <v>381.70433690568336</v>
      </c>
      <c r="AR213" s="290">
        <f>+LatAm!AR88</f>
        <v>396.05173600369994</v>
      </c>
      <c r="AS213" s="290">
        <f>+LatAm!AS88</f>
        <v>410.78087632151221</v>
      </c>
      <c r="AT213" s="290">
        <f>+LatAm!AT88</f>
        <v>425.91056538019131</v>
      </c>
      <c r="AU213" s="290">
        <f>+LatAm!AU88</f>
        <v>441.45991506201875</v>
      </c>
      <c r="AV213" s="290">
        <f>+LatAm!AV88</f>
        <v>457.44837419437994</v>
      </c>
      <c r="AW213" s="290">
        <f>+LatAm!AW88</f>
        <v>473.89575503338506</v>
      </c>
      <c r="AX213" s="290">
        <f>+LatAm!AX88</f>
        <v>490.82225728676895</v>
      </c>
      <c r="AY213" s="290">
        <f>+LatAm!AY88</f>
        <v>508.24849156662719</v>
      </c>
      <c r="AZ213" s="290">
        <f>+LatAm!AZ88</f>
        <v>526.19550321107772</v>
      </c>
      <c r="BA213" s="290">
        <f>+LatAm!BA88</f>
        <v>544.61383397992756</v>
      </c>
      <c r="BB213" s="290">
        <f>+LatAm!BB88</f>
        <v>563.53486748586806</v>
      </c>
      <c r="BC213" s="290">
        <f>+LatAm!BC88</f>
        <v>583.06937513815399</v>
      </c>
      <c r="BD213" s="290">
        <f>+LatAm!BD88</f>
        <v>603.24299768800665</v>
      </c>
      <c r="BE213" s="290">
        <f>+LatAm!BE88</f>
        <v>624.07553477194813</v>
      </c>
      <c r="BF213" s="290">
        <f>+LatAm!BF88</f>
        <v>645.58550952703433</v>
      </c>
      <c r="BG213" s="290">
        <f>+LatAm!BG88</f>
        <v>667.79220431029637</v>
      </c>
      <c r="BH213" s="290">
        <f>+LatAm!BH88</f>
        <v>690.71644288928599</v>
      </c>
      <c r="BI213" s="290">
        <f>+LatAm!BI88</f>
        <v>690.71644288928599</v>
      </c>
    </row>
    <row r="214" spans="1:61" s="289" customFormat="1" ht="14.4">
      <c r="A214" s="289" t="s">
        <v>114</v>
      </c>
      <c r="B214" s="290">
        <f>+OHI!B88</f>
        <v>24.158742952468625</v>
      </c>
      <c r="C214" s="290">
        <f>+OHI!C88</f>
        <v>29.130537946742603</v>
      </c>
      <c r="D214" s="290">
        <f>+OHI!D88</f>
        <v>35.833989397221728</v>
      </c>
      <c r="E214" s="290">
        <f>+OHI!E88</f>
        <v>42.737795080110715</v>
      </c>
      <c r="F214" s="290">
        <f>+OHI!F88</f>
        <v>49.860857507650948</v>
      </c>
      <c r="G214" s="290">
        <f>+OHI!G88</f>
        <v>57.276802735179309</v>
      </c>
      <c r="H214" s="290">
        <f>+OHI!H88</f>
        <v>64.896124018193788</v>
      </c>
      <c r="I214" s="290">
        <f>+OHI!I88</f>
        <v>72.741210317163365</v>
      </c>
      <c r="J214" s="290">
        <f>+OHI!J88</f>
        <v>80.815392824503064</v>
      </c>
      <c r="K214" s="290">
        <f>+OHI!K88</f>
        <v>88.570532788117347</v>
      </c>
      <c r="L214" s="290">
        <f>+OHI!L88</f>
        <v>96.573423487901238</v>
      </c>
      <c r="M214" s="290">
        <f>+OHI!M88</f>
        <v>104.17655813009267</v>
      </c>
      <c r="N214" s="290">
        <f>+OHI!N88</f>
        <v>113.93422682855069</v>
      </c>
      <c r="O214" s="290">
        <f>+OHI!O88</f>
        <v>123.38263814829659</v>
      </c>
      <c r="P214" s="290">
        <f>+OHI!P88</f>
        <v>132.75005550943251</v>
      </c>
      <c r="Q214" s="290">
        <f>+OHI!Q88</f>
        <v>142.35495881838054</v>
      </c>
      <c r="R214" s="290">
        <f>+OHI!R88</f>
        <v>152.08408511464881</v>
      </c>
      <c r="S214" s="290">
        <f>+OHI!S88</f>
        <v>161.93943927173251</v>
      </c>
      <c r="T214" s="290">
        <f>+OHI!T88</f>
        <v>171.91901642921968</v>
      </c>
      <c r="U214" s="290">
        <f>+OHI!U88</f>
        <v>182.02074072222976</v>
      </c>
      <c r="V214" s="290">
        <f>+OHI!V88</f>
        <v>192.22079166853311</v>
      </c>
      <c r="W214" s="290">
        <f>+OHI!W88</f>
        <v>202.52837964784214</v>
      </c>
      <c r="X214" s="290">
        <f>+OHI!X88</f>
        <v>212.97749851837162</v>
      </c>
      <c r="Y214" s="290">
        <f>+OHI!Y88</f>
        <v>223.56792596766067</v>
      </c>
      <c r="Z214" s="290">
        <f>+OHI!Z88</f>
        <v>234.30398158295515</v>
      </c>
      <c r="AA214" s="290">
        <f>+OHI!AA88</f>
        <v>245.53532453512466</v>
      </c>
      <c r="AB214" s="290">
        <f>+OHI!AB88</f>
        <v>256.82225090952397</v>
      </c>
      <c r="AC214" s="290">
        <f>+OHI!AC88</f>
        <v>268.19471188018639</v>
      </c>
      <c r="AD214" s="290">
        <f>+OHI!AD88</f>
        <v>279.69041945495792</v>
      </c>
      <c r="AE214" s="290">
        <f>+OHI!AE88</f>
        <v>291.34383342702392</v>
      </c>
      <c r="AF214" s="290">
        <f>+OHI!AF88</f>
        <v>303.45869235256123</v>
      </c>
      <c r="AG214" s="290">
        <f>+OHI!AG88</f>
        <v>315.96571678910857</v>
      </c>
      <c r="AH214" s="290">
        <f>+OHI!AH88</f>
        <v>328.53809639266001</v>
      </c>
      <c r="AI214" s="290">
        <f>+OHI!AI88</f>
        <v>341.27103866769363</v>
      </c>
      <c r="AJ214" s="290">
        <f>+OHI!AJ88</f>
        <v>354.22576138936893</v>
      </c>
      <c r="AK214" s="290">
        <f>+OHI!AK88</f>
        <v>367.44349968465605</v>
      </c>
      <c r="AL214" s="290">
        <f>+OHI!AL88</f>
        <v>380.95449207349179</v>
      </c>
      <c r="AM214" s="290">
        <f>+OHI!AM88</f>
        <v>394.78297927211565</v>
      </c>
      <c r="AN214" s="290">
        <f>+OHI!AN88</f>
        <v>408.9499829802013</v>
      </c>
      <c r="AO214" s="290">
        <f>+OHI!AO88</f>
        <v>423.47485180223725</v>
      </c>
      <c r="AP214" s="290">
        <f>+OHI!AP88</f>
        <v>438.37612344318768</v>
      </c>
      <c r="AQ214" s="290">
        <f>+OHI!AQ88</f>
        <v>453.67200844405357</v>
      </c>
      <c r="AR214" s="290">
        <f>+OHI!AR88</f>
        <v>469.38066495488363</v>
      </c>
      <c r="AS214" s="290">
        <f>+OHI!AS88</f>
        <v>485.52035851474557</v>
      </c>
      <c r="AT214" s="290">
        <f>+OHI!AT88</f>
        <v>502.10955883849704</v>
      </c>
      <c r="AU214" s="290">
        <f>+OHI!AU88</f>
        <v>519.16700231998254</v>
      </c>
      <c r="AV214" s="290">
        <f>+OHI!AV88</f>
        <v>536.71173605724994</v>
      </c>
      <c r="AW214" s="290">
        <f>+OHI!AW88</f>
        <v>554.76315206919298</v>
      </c>
      <c r="AX214" s="290">
        <f>+OHI!AX88</f>
        <v>573.34101643563235</v>
      </c>
      <c r="AY214" s="290">
        <f>+OHI!AY88</f>
        <v>592.46549592687927</v>
      </c>
      <c r="AZ214" s="290">
        <f>+OHI!AZ88</f>
        <v>612.15718350211944</v>
      </c>
      <c r="BA214" s="290">
        <f>+OHI!BA88</f>
        <v>632.34506786334657</v>
      </c>
      <c r="BB214" s="290">
        <f>+OHI!BB88</f>
        <v>653.05812934580013</v>
      </c>
      <c r="BC214" s="290">
        <f>+OHI!BC88</f>
        <v>674.42897249079613</v>
      </c>
      <c r="BD214" s="290">
        <f>+OHI!BD88</f>
        <v>696.48528560205182</v>
      </c>
      <c r="BE214" s="290">
        <f>+OHI!BE88</f>
        <v>719.24677413158668</v>
      </c>
      <c r="BF214" s="290">
        <f>+OHI!BF88</f>
        <v>742.73117301458399</v>
      </c>
      <c r="BG214" s="290">
        <f>+OHI!BG88</f>
        <v>766.95674137243736</v>
      </c>
      <c r="BH214" s="290">
        <f>+OHI!BH88</f>
        <v>791.94323857658742</v>
      </c>
      <c r="BI214" s="290">
        <f>+OHI!BI88</f>
        <v>791.94323857658742</v>
      </c>
    </row>
    <row r="215" spans="1:61" s="289" customFormat="1" ht="14.4">
      <c r="A215" s="289" t="s">
        <v>224</v>
      </c>
      <c r="B215" s="290">
        <f>+OthAsia!B88</f>
        <v>2.1158342029235815</v>
      </c>
      <c r="C215" s="290">
        <f>+OthAsia!C88</f>
        <v>2.7779553604897633</v>
      </c>
      <c r="D215" s="290">
        <f>+OthAsia!D88</f>
        <v>4.164624710914377</v>
      </c>
      <c r="E215" s="290">
        <f>+OthAsia!E88</f>
        <v>5.932327174747833</v>
      </c>
      <c r="F215" s="290">
        <f>+OthAsia!F88</f>
        <v>8.1596576603318258</v>
      </c>
      <c r="G215" s="290">
        <f>+OthAsia!G88</f>
        <v>10.830671200155489</v>
      </c>
      <c r="H215" s="290">
        <f>+OthAsia!H88</f>
        <v>13.930455690309119</v>
      </c>
      <c r="I215" s="290">
        <f>+OthAsia!I88</f>
        <v>17.503590038420402</v>
      </c>
      <c r="J215" s="290">
        <f>+OthAsia!J88</f>
        <v>21.549912800902366</v>
      </c>
      <c r="K215" s="290">
        <f>+OthAsia!K88</f>
        <v>26.142916762311994</v>
      </c>
      <c r="L215" s="290">
        <f>+OthAsia!L88</f>
        <v>31.125771220234824</v>
      </c>
      <c r="M215" s="290">
        <f>+OthAsia!M88</f>
        <v>36.971489401878294</v>
      </c>
      <c r="N215" s="290">
        <f>+OthAsia!N88</f>
        <v>42.749803792640641</v>
      </c>
      <c r="O215" s="290">
        <f>+OthAsia!O88</f>
        <v>48.963446510172716</v>
      </c>
      <c r="P215" s="290">
        <f>+OthAsia!P88</f>
        <v>55.565731140795116</v>
      </c>
      <c r="Q215" s="290">
        <f>+OthAsia!Q88</f>
        <v>62.591486113943162</v>
      </c>
      <c r="R215" s="290">
        <f>+OthAsia!R88</f>
        <v>70.023994767827062</v>
      </c>
      <c r="S215" s="290">
        <f>+OthAsia!S88</f>
        <v>77.77071073334578</v>
      </c>
      <c r="T215" s="290">
        <f>+OthAsia!T88</f>
        <v>85.785173031629824</v>
      </c>
      <c r="U215" s="290">
        <f>+OthAsia!U88</f>
        <v>94.028387485903551</v>
      </c>
      <c r="V215" s="290">
        <f>+OthAsia!V88</f>
        <v>102.23334864984699</v>
      </c>
      <c r="W215" s="290">
        <f>+OthAsia!W88</f>
        <v>110.4348627794588</v>
      </c>
      <c r="X215" s="290">
        <f>+OthAsia!X88</f>
        <v>118.91911642274768</v>
      </c>
      <c r="Y215" s="290">
        <f>+OthAsia!Y88</f>
        <v>127.61066462559481</v>
      </c>
      <c r="Z215" s="290">
        <f>+OthAsia!Z88</f>
        <v>136.46321932000365</v>
      </c>
      <c r="AA215" s="290">
        <f>+OthAsia!AA88</f>
        <v>145.73587934767502</v>
      </c>
      <c r="AB215" s="290">
        <f>+OthAsia!AB88</f>
        <v>155.04419930265453</v>
      </c>
      <c r="AC215" s="290">
        <f>+OthAsia!AC88</f>
        <v>164.39040273900366</v>
      </c>
      <c r="AD215" s="290">
        <f>+OthAsia!AD88</f>
        <v>173.78981643817193</v>
      </c>
      <c r="AE215" s="290">
        <f>+OthAsia!AE88</f>
        <v>183.25984083093243</v>
      </c>
      <c r="AF215" s="290">
        <f>+OthAsia!AF88</f>
        <v>192.95893431114072</v>
      </c>
      <c r="AG215" s="290">
        <f>+OthAsia!AG88</f>
        <v>202.85457873675085</v>
      </c>
      <c r="AH215" s="290">
        <f>+OthAsia!AH88</f>
        <v>212.77729294662205</v>
      </c>
      <c r="AI215" s="290">
        <f>+OthAsia!AI88</f>
        <v>222.77874922794979</v>
      </c>
      <c r="AJ215" s="290">
        <f>+OthAsia!AJ88</f>
        <v>232.8933956873075</v>
      </c>
      <c r="AK215" s="290">
        <f>+OthAsia!AK88</f>
        <v>243.14593927311572</v>
      </c>
      <c r="AL215" s="290">
        <f>+OthAsia!AL88</f>
        <v>253.55583206762782</v>
      </c>
      <c r="AM215" s="290">
        <f>+OthAsia!AM88</f>
        <v>264.1397679971933</v>
      </c>
      <c r="AN215" s="290">
        <f>+OthAsia!AN88</f>
        <v>274.91305988559634</v>
      </c>
      <c r="AO215" s="290">
        <f>+OthAsia!AO88</f>
        <v>285.89039012589143</v>
      </c>
      <c r="AP215" s="290">
        <f>+OthAsia!AP88</f>
        <v>297.08621358329549</v>
      </c>
      <c r="AQ215" s="290">
        <f>+OthAsia!AQ88</f>
        <v>308.51496948272086</v>
      </c>
      <c r="AR215" s="290">
        <f>+OthAsia!AR88</f>
        <v>320.19119003075599</v>
      </c>
      <c r="AS215" s="290">
        <f>+OthAsia!AS88</f>
        <v>332.12955456892712</v>
      </c>
      <c r="AT215" s="290">
        <f>+OthAsia!AT88</f>
        <v>344.34491614638574</v>
      </c>
      <c r="AU215" s="290">
        <f>+OthAsia!AU88</f>
        <v>356.85231513225165</v>
      </c>
      <c r="AV215" s="290">
        <f>+OthAsia!AV88</f>
        <v>369.66698765691405</v>
      </c>
      <c r="AW215" s="290">
        <f>+OthAsia!AW88</f>
        <v>382.80437289700706</v>
      </c>
      <c r="AX215" s="290">
        <f>+OthAsia!AX88</f>
        <v>396.28012115591957</v>
      </c>
      <c r="AY215" s="290">
        <f>+OthAsia!AY88</f>
        <v>410.11010358314485</v>
      </c>
      <c r="AZ215" s="290">
        <f>+OthAsia!AZ88</f>
        <v>424.31042379603196</v>
      </c>
      <c r="BA215" s="290">
        <f>+OthAsia!BA88</f>
        <v>438.81231076020157</v>
      </c>
      <c r="BB215" s="290">
        <f>+OthAsia!BB88</f>
        <v>453.63935942379766</v>
      </c>
      <c r="BC215" s="290">
        <f>+OthAsia!BC88</f>
        <v>468.91045621171594</v>
      </c>
      <c r="BD215" s="290">
        <f>+OthAsia!BD88</f>
        <v>484.64725712855602</v>
      </c>
      <c r="BE215" s="290">
        <f>+OthAsia!BE88</f>
        <v>500.86408189723096</v>
      </c>
      <c r="BF215" s="290">
        <f>+OthAsia!BF88</f>
        <v>517.57326042191585</v>
      </c>
      <c r="BG215" s="290">
        <f>+OthAsia!BG88</f>
        <v>534.78741227260446</v>
      </c>
      <c r="BH215" s="290">
        <f>+OthAsia!BH88</f>
        <v>552.52033756723563</v>
      </c>
      <c r="BI215" s="290">
        <f>+OthAsia!BI88</f>
        <v>552.52033756723563</v>
      </c>
    </row>
    <row r="216" spans="1:61" s="291" customFormat="1" ht="14.4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4.4">
      <c r="A217" s="293" t="s">
        <v>780</v>
      </c>
      <c r="C217" s="294">
        <f>+SUM(B220:N231)</f>
        <v>45735.718626367743</v>
      </c>
      <c r="D217" s="294">
        <f>+SUM(B234:N245)</f>
        <v>45390.491657211169</v>
      </c>
      <c r="E217" s="294">
        <f>+C217-D217</f>
        <v>345.22696915657434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2.9">
      <c r="A218" s="295" t="s">
        <v>274</v>
      </c>
    </row>
    <row r="219" spans="1:61" s="296" customFormat="1" ht="14.4">
      <c r="B219" s="297" t="s">
        <v>218</v>
      </c>
    </row>
    <row r="220" spans="1:61" s="309" customFormat="1" ht="14.4">
      <c r="A220" s="307" t="s">
        <v>104</v>
      </c>
      <c r="B220" s="308">
        <f>+(B204)^US!$B$18</f>
        <v>200.67613774564379</v>
      </c>
      <c r="C220" s="308">
        <f>+(C204)^US!$B$18</f>
        <v>242.96365982206689</v>
      </c>
      <c r="D220" s="308">
        <f>+(D204)^US!$B$18</f>
        <v>321.30205445237442</v>
      </c>
      <c r="E220" s="308">
        <f>+(E204)^US!$B$18</f>
        <v>406.169976022958</v>
      </c>
      <c r="F220" s="308">
        <f>+(F204)^US!$B$18</f>
        <v>499.1931063693176</v>
      </c>
      <c r="G220" s="308">
        <f>+(G204)^US!$B$18</f>
        <v>601.95827303250894</v>
      </c>
      <c r="H220" s="308">
        <f>+(H204)^US!$B$18</f>
        <v>713.01292422964457</v>
      </c>
      <c r="I220" s="308">
        <f>+(I204)^US!$B$18</f>
        <v>832.74670737458484</v>
      </c>
      <c r="J220" s="308">
        <f>+(J204)^US!$B$18</f>
        <v>961.29910664412603</v>
      </c>
      <c r="K220" s="308">
        <f>+(K204)^US!$B$18</f>
        <v>1101.1022946054716</v>
      </c>
      <c r="L220" s="308">
        <f>+(L204)^US!$B$18</f>
        <v>1256.4085703580536</v>
      </c>
      <c r="M220" s="308">
        <f>+(M204)^US!$B$18</f>
        <v>1382.7560196076358</v>
      </c>
      <c r="N220" s="308">
        <f>+(N204)^US!$B$18</f>
        <v>1577.6519026802005</v>
      </c>
      <c r="O220" s="308">
        <f>+(O204)^US!$B$18</f>
        <v>1771.8656020235539</v>
      </c>
      <c r="P220" s="308">
        <f>+(P204)^US!$B$18</f>
        <v>1973.0697246561281</v>
      </c>
      <c r="Q220" s="308">
        <f>+(Q204)^US!$B$18</f>
        <v>2181.6874749177055</v>
      </c>
      <c r="R220" s="308">
        <f>+(R204)^US!$B$18</f>
        <v>2399.0052399726314</v>
      </c>
      <c r="S220" s="308">
        <f>+(S204)^US!$B$18</f>
        <v>2625.7218286762527</v>
      </c>
      <c r="T220" s="308">
        <f>+(T204)^US!$B$18</f>
        <v>2862.253315371257</v>
      </c>
      <c r="U220" s="308">
        <f>+(U204)^US!$B$18</f>
        <v>3108.8987593617303</v>
      </c>
      <c r="V220" s="308">
        <f>+(V204)^US!$B$18</f>
        <v>3367.79702934837</v>
      </c>
      <c r="W220" s="308">
        <f>+(W204)^US!$B$18</f>
        <v>3638.7379854832548</v>
      </c>
      <c r="X220" s="308">
        <f>+(X204)^US!$B$18</f>
        <v>3919.6082803317167</v>
      </c>
      <c r="Y220" s="308">
        <f>+(Y204)^US!$B$18</f>
        <v>4211.2661138743051</v>
      </c>
      <c r="Z220" s="308">
        <f>+(Z204)^US!$B$18</f>
        <v>4514.4306904591931</v>
      </c>
      <c r="AA220" s="308">
        <f>+(AA204)^US!$B$18</f>
        <v>4837.8383462086585</v>
      </c>
      <c r="AB220" s="308">
        <f>+(AB204)^US!$B$18</f>
        <v>5171.845135619039</v>
      </c>
      <c r="AC220" s="308">
        <f>+(AC204)^US!$B$18</f>
        <v>5517.4400300525613</v>
      </c>
      <c r="AD220" s="308">
        <f>+(AD204)^US!$B$18</f>
        <v>5875.8287175237556</v>
      </c>
      <c r="AE220" s="308">
        <f>+(AE204)^US!$B$18</f>
        <v>6248.2104385967541</v>
      </c>
      <c r="AF220" s="308">
        <f>+(AF204)^US!$B$18</f>
        <v>6642.8601726793513</v>
      </c>
      <c r="AG220" s="308">
        <f>+(AG204)^US!$B$18</f>
        <v>7058.6595426924487</v>
      </c>
      <c r="AH220" s="308">
        <f>+(AH204)^US!$B$18</f>
        <v>7487.4290161792278</v>
      </c>
      <c r="AI220" s="308">
        <f>+(AI204)^US!$B$18</f>
        <v>7932.1273794126546</v>
      </c>
      <c r="AJ220" s="308">
        <f>+(AJ204)^US!$B$18</f>
        <v>8394.9131206699913</v>
      </c>
      <c r="AK220" s="308">
        <f>+(AK204)^US!$B$18</f>
        <v>8877.5094402491322</v>
      </c>
      <c r="AL220" s="308">
        <f>+(AL204)^US!$B$18</f>
        <v>9381.4163289846783</v>
      </c>
      <c r="AM220" s="308">
        <f>+(AM204)^US!$B$18</f>
        <v>9908.032889762273</v>
      </c>
      <c r="AN220" s="308">
        <f>+(AN204)^US!$B$18</f>
        <v>10458.728259939684</v>
      </c>
      <c r="AO220" s="308">
        <f>+(AO204)^US!$B$18</f>
        <v>11034.883206579516</v>
      </c>
      <c r="AP220" s="308">
        <f>+(AP204)^US!$B$18</f>
        <v>11637.915062031421</v>
      </c>
      <c r="AQ220" s="308">
        <f>+(AQ204)^US!$B$18</f>
        <v>12269.293254498669</v>
      </c>
      <c r="AR220" s="308">
        <f>+(AR204)^US!$B$18</f>
        <v>12930.549580865078</v>
      </c>
      <c r="AS220" s="308">
        <f>+(AS204)^US!$B$18</f>
        <v>13623.285589292387</v>
      </c>
      <c r="AT220" s="308">
        <f>+(AT204)^US!$B$18</f>
        <v>14349.178421856615</v>
      </c>
      <c r="AU220" s="308">
        <f>+(AU204)^US!$B$18</f>
        <v>15109.985887261779</v>
      </c>
      <c r="AV220" s="308">
        <f>+(AV204)^US!$B$18</f>
        <v>15907.551203420118</v>
      </c>
      <c r="AW220" s="308">
        <f>+(AW204)^US!$B$18</f>
        <v>16743.807662186467</v>
      </c>
      <c r="AX220" s="308">
        <f>+(AX204)^US!$B$18</f>
        <v>17620.783362416165</v>
      </c>
      <c r="AY220" s="308">
        <f>+(AY204)^US!$B$18</f>
        <v>18540.606097729546</v>
      </c>
      <c r="AZ220" s="308">
        <f>+(AZ204)^US!$B$18</f>
        <v>19505.508451916525</v>
      </c>
      <c r="BA220" s="308">
        <f>+(BA204)^US!$B$18</f>
        <v>20513.989195740251</v>
      </c>
      <c r="BB220" s="308">
        <f>+(BB204)^US!$B$18</f>
        <v>21568.807388826666</v>
      </c>
      <c r="BC220" s="308">
        <f>+(BC204)^US!$B$18</f>
        <v>22677.291727236898</v>
      </c>
      <c r="BD220" s="308">
        <f>+(BD204)^US!$B$18</f>
        <v>23842.372537441996</v>
      </c>
      <c r="BE220" s="308">
        <f>+(BE204)^US!$B$18</f>
        <v>25066.7557258778</v>
      </c>
      <c r="BF220" s="308">
        <f>+(BF204)^US!$B$18</f>
        <v>26353.165787982001</v>
      </c>
      <c r="BG220" s="308">
        <f>+(BG204)^US!$B$18</f>
        <v>27704.462747780104</v>
      </c>
      <c r="BH220" s="308">
        <f>+(BH204)^US!$B$18</f>
        <v>29123.695055734857</v>
      </c>
      <c r="BI220" s="308">
        <f>+(BI204)^US!$B$18</f>
        <v>29123.695055734857</v>
      </c>
    </row>
    <row r="221" spans="1:61" s="309" customFormat="1" ht="14.4">
      <c r="A221" s="307" t="s">
        <v>105</v>
      </c>
      <c r="B221" s="308">
        <f>+(B205)^EU!$B$18</f>
        <v>102.64033008888995</v>
      </c>
      <c r="C221" s="308">
        <f>+(C205)^EU!$B$18</f>
        <v>129.13453785122596</v>
      </c>
      <c r="D221" s="308">
        <f>+(D205)^EU!$B$18</f>
        <v>179.36897473583926</v>
      </c>
      <c r="E221" s="308">
        <f>+(E205)^EU!$B$18</f>
        <v>236.80360714895309</v>
      </c>
      <c r="F221" s="308">
        <f>+(F205)^EU!$B$18</f>
        <v>302.72935418186813</v>
      </c>
      <c r="G221" s="308">
        <f>+(G205)^EU!$B$18</f>
        <v>378.11378075551505</v>
      </c>
      <c r="H221" s="308">
        <f>+(H205)^EU!$B$18</f>
        <v>462.81137898197181</v>
      </c>
      <c r="I221" s="308">
        <f>+(I205)^EU!$B$18</f>
        <v>556.68038575153389</v>
      </c>
      <c r="J221" s="308">
        <f>+(J205)^EU!$B$18</f>
        <v>659.93472374187559</v>
      </c>
      <c r="K221" s="308">
        <f>+(K205)^EU!$B$18</f>
        <v>766.30009061610997</v>
      </c>
      <c r="L221" s="308">
        <f>+(L205)^EU!$B$18</f>
        <v>882.30746622477056</v>
      </c>
      <c r="M221" s="308">
        <f>+(M205)^EU!$B$18</f>
        <v>997.14565013223876</v>
      </c>
      <c r="N221" s="308">
        <f>+(N205)^EU!$B$18</f>
        <v>1151.1105815098113</v>
      </c>
      <c r="O221" s="308">
        <f>+(O205)^EU!$B$18</f>
        <v>1308.3019162756593</v>
      </c>
      <c r="P221" s="308">
        <f>+(P205)^EU!$B$18</f>
        <v>1471.0835797367963</v>
      </c>
      <c r="Q221" s="308">
        <f>+(Q205)^EU!$B$18</f>
        <v>1640.4718054154448</v>
      </c>
      <c r="R221" s="308">
        <f>+(R205)^EU!$B$18</f>
        <v>1819.555263841107</v>
      </c>
      <c r="S221" s="308">
        <f>+(S205)^EU!$B$18</f>
        <v>2008.8810672643565</v>
      </c>
      <c r="T221" s="308">
        <f>+(T205)^EU!$B$18</f>
        <v>2207.3880076507498</v>
      </c>
      <c r="U221" s="308">
        <f>+(U205)^EU!$B$18</f>
        <v>2414.9408882082921</v>
      </c>
      <c r="V221" s="308">
        <f>+(V205)^EU!$B$18</f>
        <v>2630.3673126872945</v>
      </c>
      <c r="W221" s="308">
        <f>+(W205)^EU!$B$18</f>
        <v>2853.9560415943729</v>
      </c>
      <c r="X221" s="308">
        <f>+(X205)^EU!$B$18</f>
        <v>3087.2515576109013</v>
      </c>
      <c r="Y221" s="308">
        <f>+(Y205)^EU!$B$18</f>
        <v>3330.1494849917885</v>
      </c>
      <c r="Z221" s="308">
        <f>+(Z205)^EU!$B$18</f>
        <v>3582.7244394580498</v>
      </c>
      <c r="AA221" s="308">
        <f>+(AA205)^EU!$B$18</f>
        <v>3853.0109477512292</v>
      </c>
      <c r="AB221" s="308">
        <f>+(AB205)^EU!$B$18</f>
        <v>4131.3972898525863</v>
      </c>
      <c r="AC221" s="308">
        <f>+(AC205)^EU!$B$18</f>
        <v>4418.5127441352006</v>
      </c>
      <c r="AD221" s="308">
        <f>+(AD205)^EU!$B$18</f>
        <v>4715.2670103388664</v>
      </c>
      <c r="AE221" s="308">
        <f>+(AE205)^EU!$B$18</f>
        <v>5022.5911024361931</v>
      </c>
      <c r="AF221" s="308">
        <f>+(AF205)^EU!$B$18</f>
        <v>5348.9218105310447</v>
      </c>
      <c r="AG221" s="308">
        <f>+(AG205)^EU!$B$18</f>
        <v>5692.9007688066604</v>
      </c>
      <c r="AH221" s="308">
        <f>+(AH205)^EU!$B$18</f>
        <v>6045.6268294159763</v>
      </c>
      <c r="AI221" s="308">
        <f>+(AI205)^EU!$B$18</f>
        <v>6409.8515522754788</v>
      </c>
      <c r="AJ221" s="308">
        <f>+(AJ205)^EU!$B$18</f>
        <v>6787.5216830469999</v>
      </c>
      <c r="AK221" s="308">
        <f>+(AK205)^EU!$B$18</f>
        <v>7180.1189521656579</v>
      </c>
      <c r="AL221" s="308">
        <f>+(AL205)^EU!$B$18</f>
        <v>7588.8799316333852</v>
      </c>
      <c r="AM221" s="308">
        <f>+(AM205)^EU!$B$18</f>
        <v>8014.9221013186534</v>
      </c>
      <c r="AN221" s="308">
        <f>+(AN205)^EU!$B$18</f>
        <v>8459.3162382243681</v>
      </c>
      <c r="AO221" s="308">
        <f>+(AO205)^EU!$B$18</f>
        <v>8923.1282391635905</v>
      </c>
      <c r="AP221" s="308">
        <f>+(AP205)^EU!$B$18</f>
        <v>9407.4436127860736</v>
      </c>
      <c r="AQ221" s="308">
        <f>+(AQ205)^EU!$B$18</f>
        <v>9913.3822014571997</v>
      </c>
      <c r="AR221" s="308">
        <f>+(AR205)^EU!$B$18</f>
        <v>10442.107441376065</v>
      </c>
      <c r="AS221" s="308">
        <f>+(AS205)^EU!$B$18</f>
        <v>10994.832610723086</v>
      </c>
      <c r="AT221" s="308">
        <f>+(AT205)^EU!$B$18</f>
        <v>11572.825456011828</v>
      </c>
      <c r="AU221" s="308">
        <f>+(AU205)^EU!$B$18</f>
        <v>12177.411984143109</v>
      </c>
      <c r="AV221" s="308">
        <f>+(AV205)^EU!$B$18</f>
        <v>12809.979865709529</v>
      </c>
      <c r="AW221" s="308">
        <f>+(AW205)^EU!$B$18</f>
        <v>13471.98170161356</v>
      </c>
      <c r="AX221" s="308">
        <f>+(AX205)^EU!$B$18</f>
        <v>14164.938295946826</v>
      </c>
      <c r="AY221" s="308">
        <f>+(AY205)^EU!$B$18</f>
        <v>14890.442016823126</v>
      </c>
      <c r="AZ221" s="308">
        <f>+(AZ205)^EU!$B$18</f>
        <v>15650.16029269647</v>
      </c>
      <c r="BA221" s="308">
        <f>+(BA205)^EU!$B$18</f>
        <v>16442.239593558668</v>
      </c>
      <c r="BB221" s="308">
        <f>+(BB205)^EU!$B$18</f>
        <v>17268.680702897738</v>
      </c>
      <c r="BC221" s="308">
        <f>+(BC205)^EU!$B$18</f>
        <v>18135.747835738035</v>
      </c>
      <c r="BD221" s="308">
        <f>+(BD205)^EU!$B$18</f>
        <v>19045.689196042338</v>
      </c>
      <c r="BE221" s="308">
        <f>+(BE205)^EU!$B$18</f>
        <v>20000.508049855038</v>
      </c>
      <c r="BF221" s="308">
        <f>+(BF205)^EU!$B$18</f>
        <v>21002.192338769699</v>
      </c>
      <c r="BG221" s="308">
        <f>+(BG205)^EU!$B$18</f>
        <v>22052.818689558728</v>
      </c>
      <c r="BH221" s="308">
        <f>+(BH205)^EU!$B$18</f>
        <v>23154.598856458193</v>
      </c>
      <c r="BI221" s="308">
        <f>+(BI205)^EU!$B$18</f>
        <v>23154.598856458193</v>
      </c>
    </row>
    <row r="222" spans="1:61" s="309" customFormat="1" ht="14.4">
      <c r="A222" s="307" t="s">
        <v>51</v>
      </c>
      <c r="B222" s="308">
        <f>+(B206)^Japan!$B$18</f>
        <v>130.12404001006635</v>
      </c>
      <c r="C222" s="308">
        <f>+(C206)^Japan!$B$18</f>
        <v>153.86332359764927</v>
      </c>
      <c r="D222" s="308">
        <f>+(D206)^Japan!$B$18</f>
        <v>210.95066306970378</v>
      </c>
      <c r="E222" s="308">
        <f>+(E206)^Japan!$B$18</f>
        <v>277.50411181086082</v>
      </c>
      <c r="F222" s="308">
        <f>+(F206)^Japan!$B$18</f>
        <v>332.97962967655883</v>
      </c>
      <c r="G222" s="308">
        <f>+(G206)^Japan!$B$18</f>
        <v>405.9725913894473</v>
      </c>
      <c r="H222" s="308">
        <f>+(H206)^Japan!$B$18</f>
        <v>492.29540632269527</v>
      </c>
      <c r="I222" s="308">
        <f>+(I206)^Japan!$B$18</f>
        <v>587.29922639648407</v>
      </c>
      <c r="J222" s="308">
        <f>+(J206)^Japan!$B$18</f>
        <v>691.16709590598816</v>
      </c>
      <c r="K222" s="308">
        <f>+(K206)^Japan!$B$18</f>
        <v>794.35618508091181</v>
      </c>
      <c r="L222" s="308">
        <f>+(L206)^Japan!$B$18</f>
        <v>907.12651970311856</v>
      </c>
      <c r="M222" s="308">
        <f>+(M206)^Japan!$B$18</f>
        <v>1013.1936665382112</v>
      </c>
      <c r="N222" s="308">
        <f>+(N206)^Japan!$B$18</f>
        <v>1169.922055780771</v>
      </c>
      <c r="O222" s="308">
        <f>+(O206)^Japan!$B$18</f>
        <v>1327.9435965065611</v>
      </c>
      <c r="P222" s="308">
        <f>+(P206)^Japan!$B$18</f>
        <v>1490.3929279711558</v>
      </c>
      <c r="Q222" s="308">
        <f>+(Q206)^Japan!$B$18</f>
        <v>1658.7353111077491</v>
      </c>
      <c r="R222" s="308">
        <f>+(R206)^Japan!$B$18</f>
        <v>1836.7327536828907</v>
      </c>
      <c r="S222" s="308">
        <f>+(S206)^Japan!$B$18</f>
        <v>2025.1220095747992</v>
      </c>
      <c r="T222" s="308">
        <f>+(T206)^Japan!$B$18</f>
        <v>2222.794356574052</v>
      </c>
      <c r="U222" s="308">
        <f>+(U206)^Japan!$B$18</f>
        <v>2429.6911805160198</v>
      </c>
      <c r="V222" s="308">
        <f>+(V206)^Japan!$B$18</f>
        <v>2645.1604673124052</v>
      </c>
      <c r="W222" s="308">
        <f>+(W206)^Japan!$B$18</f>
        <v>2869.455096209193</v>
      </c>
      <c r="X222" s="308">
        <f>+(X206)^Japan!$B$18</f>
        <v>3103.6018721336468</v>
      </c>
      <c r="Y222" s="308">
        <f>+(Y206)^Japan!$B$18</f>
        <v>3347.6659035191497</v>
      </c>
      <c r="Z222" s="308">
        <f>+(Z206)^Japan!$B$18</f>
        <v>3601.8480326728973</v>
      </c>
      <c r="AA222" s="308">
        <f>+(AA206)^Japan!$B$18</f>
        <v>3875.0063426810148</v>
      </c>
      <c r="AB222" s="308">
        <f>+(AB206)^Japan!$B$18</f>
        <v>4156.6614374114652</v>
      </c>
      <c r="AC222" s="308">
        <f>+(AC206)^Japan!$B$18</f>
        <v>4447.5700054082699</v>
      </c>
      <c r="AD222" s="308">
        <f>+(AD206)^Japan!$B$18</f>
        <v>4748.7590825129782</v>
      </c>
      <c r="AE222" s="308">
        <f>+(AE206)^Japan!$B$18</f>
        <v>5061.2691776858019</v>
      </c>
      <c r="AF222" s="308">
        <f>+(AF206)^Japan!$B$18</f>
        <v>5393.5645672571118</v>
      </c>
      <c r="AG222" s="308">
        <f>+(AG206)^Japan!$B$18</f>
        <v>5744.3035829764867</v>
      </c>
      <c r="AH222" s="308">
        <f>+(AH206)^Japan!$B$18</f>
        <v>6104.6846912666169</v>
      </c>
      <c r="AI222" s="308">
        <f>+(AI206)^Japan!$B$18</f>
        <v>6477.5724880267762</v>
      </c>
      <c r="AJ222" s="308">
        <f>+(AJ206)^Japan!$B$18</f>
        <v>6864.9934790517491</v>
      </c>
      <c r="AK222" s="308">
        <f>+(AK206)^Japan!$B$18</f>
        <v>7268.5118252596567</v>
      </c>
      <c r="AL222" s="308">
        <f>+(AL206)^Japan!$B$18</f>
        <v>7689.4488567589678</v>
      </c>
      <c r="AM222" s="308">
        <f>+(AM206)^Japan!$B$18</f>
        <v>8129.00965135346</v>
      </c>
      <c r="AN222" s="308">
        <f>+(AN206)^Japan!$B$18</f>
        <v>8588.3562531209573</v>
      </c>
      <c r="AO222" s="308">
        <f>+(AO206)^Japan!$B$18</f>
        <v>9068.6503706508011</v>
      </c>
      <c r="AP222" s="308">
        <f>+(AP206)^Japan!$B$18</f>
        <v>9571.0786950600723</v>
      </c>
      <c r="AQ222" s="308">
        <f>+(AQ206)^Japan!$B$18</f>
        <v>10096.868378441291</v>
      </c>
      <c r="AR222" s="308">
        <f>+(AR206)^Japan!$B$18</f>
        <v>10647.296990678307</v>
      </c>
      <c r="AS222" s="308">
        <f>+(AS206)^Japan!$B$18</f>
        <v>11223.699422590376</v>
      </c>
      <c r="AT222" s="308">
        <f>+(AT206)^Japan!$B$18</f>
        <v>11827.473143896565</v>
      </c>
      <c r="AU222" s="308">
        <f>+(AU206)^Japan!$B$18</f>
        <v>12460.08261911055</v>
      </c>
      <c r="AV222" s="308">
        <f>+(AV206)^Japan!$B$18</f>
        <v>13123.063339359567</v>
      </c>
      <c r="AW222" s="308">
        <f>+(AW206)^Japan!$B$18</f>
        <v>13818.025731888587</v>
      </c>
      <c r="AX222" s="308">
        <f>+(AX206)^Japan!$B$18</f>
        <v>14546.659097791162</v>
      </c>
      <c r="AY222" s="308">
        <f>+(AY206)^Japan!$B$18</f>
        <v>15310.735665750961</v>
      </c>
      <c r="AZ222" s="308">
        <f>+(AZ206)^Japan!$B$18</f>
        <v>16112.114814398052</v>
      </c>
      <c r="BA222" s="308">
        <f>+(BA206)^Japan!$B$18</f>
        <v>16949.108930044509</v>
      </c>
      <c r="BB222" s="308">
        <f>+(BB206)^Japan!$B$18</f>
        <v>17824.062762234887</v>
      </c>
      <c r="BC222" s="308">
        <f>+(BC206)^Japan!$B$18</f>
        <v>18743.635213878097</v>
      </c>
      <c r="BD222" s="308">
        <f>+(BD206)^Japan!$B$18</f>
        <v>19710.289899748415</v>
      </c>
      <c r="BE222" s="308">
        <f>+(BE206)^Japan!$B$18</f>
        <v>20726.260748282257</v>
      </c>
      <c r="BF222" s="308">
        <f>+(BF206)^Japan!$B$18</f>
        <v>21793.782851432126</v>
      </c>
      <c r="BG222" s="308">
        <f>+(BG206)^Japan!$B$18</f>
        <v>22915.202934609191</v>
      </c>
      <c r="BH222" s="308">
        <f>+(BH206)^Japan!$B$18</f>
        <v>24093.028781062527</v>
      </c>
      <c r="BI222" s="308">
        <f>+(BI206)^Japan!$B$18</f>
        <v>24093.028781062527</v>
      </c>
    </row>
    <row r="223" spans="1:61" s="309" customFormat="1" ht="14.4">
      <c r="A223" s="307" t="s">
        <v>52</v>
      </c>
      <c r="B223" s="308">
        <f>+(B207)^Russia!$B$18</f>
        <v>29.680666810329154</v>
      </c>
      <c r="C223" s="308">
        <f>+(C207)^Russia!$B$18</f>
        <v>47.886081559471414</v>
      </c>
      <c r="D223" s="308">
        <f>+(D207)^Russia!$B$18</f>
        <v>69.661489758061094</v>
      </c>
      <c r="E223" s="308">
        <f>+(E207)^Russia!$B$18</f>
        <v>95.44865508299614</v>
      </c>
      <c r="F223" s="308">
        <f>+(F207)^Russia!$B$18</f>
        <v>125.80253377375811</v>
      </c>
      <c r="G223" s="308">
        <f>+(G207)^Russia!$B$18</f>
        <v>161.98131449026704</v>
      </c>
      <c r="H223" s="308">
        <f>+(H207)^Russia!$B$18</f>
        <v>204.65702311924366</v>
      </c>
      <c r="I223" s="308">
        <f>+(I207)^Russia!$B$18</f>
        <v>253.25441493660932</v>
      </c>
      <c r="J223" s="308">
        <f>+(J207)^Russia!$B$18</f>
        <v>307.89424467552789</v>
      </c>
      <c r="K223" s="308">
        <f>+(K207)^Russia!$B$18</f>
        <v>362.97986703358322</v>
      </c>
      <c r="L223" s="308">
        <f>+(L207)^Russia!$B$18</f>
        <v>423.03222491654952</v>
      </c>
      <c r="M223" s="308">
        <f>+(M207)^Russia!$B$18</f>
        <v>486.98535707774113</v>
      </c>
      <c r="N223" s="308">
        <f>+(N207)^Russia!$B$18</f>
        <v>574.14763804991912</v>
      </c>
      <c r="O223" s="308">
        <f>+(O207)^Russia!$B$18</f>
        <v>665.81616287188797</v>
      </c>
      <c r="P223" s="308">
        <f>+(P207)^Russia!$B$18</f>
        <v>762.8468307411058</v>
      </c>
      <c r="Q223" s="308">
        <f>+(Q207)^Russia!$B$18</f>
        <v>865.72750558569953</v>
      </c>
      <c r="R223" s="308">
        <f>+(R207)^Russia!$B$18</f>
        <v>974.68746640824952</v>
      </c>
      <c r="S223" s="308">
        <f>+(S207)^Russia!$B$18</f>
        <v>1089.8016534149097</v>
      </c>
      <c r="T223" s="308">
        <f>+(T207)^Russia!$B$18</f>
        <v>1211.0742101170983</v>
      </c>
      <c r="U223" s="308">
        <f>+(U207)^Russia!$B$18</f>
        <v>1338.4877769908912</v>
      </c>
      <c r="V223" s="308">
        <f>+(V207)^Russia!$B$18</f>
        <v>1473.0837368264908</v>
      </c>
      <c r="W223" s="308">
        <f>+(W207)^Russia!$B$18</f>
        <v>1614.6318048337453</v>
      </c>
      <c r="X223" s="308">
        <f>+(X207)^Russia!$B$18</f>
        <v>1761.7894338356173</v>
      </c>
      <c r="Y223" s="308">
        <f>+(Y207)^Russia!$B$18</f>
        <v>1914.8928175556271</v>
      </c>
      <c r="Z223" s="308">
        <f>+(Z207)^Russia!$B$18</f>
        <v>2074.2142060194383</v>
      </c>
      <c r="AA223" s="308">
        <f>+(AA207)^Russia!$B$18</f>
        <v>2244.6980328792401</v>
      </c>
      <c r="AB223" s="308">
        <f>+(AB207)^Russia!$B$18</f>
        <v>2420.6849792982243</v>
      </c>
      <c r="AC223" s="308">
        <f>+(AC207)^Russia!$B$18</f>
        <v>2602.5868133832932</v>
      </c>
      <c r="AD223" s="308">
        <f>+(AD207)^Russia!$B$18</f>
        <v>2790.9668227435236</v>
      </c>
      <c r="AE223" s="308">
        <f>+(AE207)^Russia!$B$18</f>
        <v>2986.402785263479</v>
      </c>
      <c r="AF223" s="308">
        <f>+(AF207)^Russia!$B$18</f>
        <v>3193.3976450864998</v>
      </c>
      <c r="AG223" s="308">
        <f>+(AG207)^Russia!$B$18</f>
        <v>3411.3088101214776</v>
      </c>
      <c r="AH223" s="308">
        <f>+(AH207)^Russia!$B$18</f>
        <v>3635.5222842418948</v>
      </c>
      <c r="AI223" s="308">
        <f>+(AI207)^Russia!$B$18</f>
        <v>3867.5945602891252</v>
      </c>
      <c r="AJ223" s="308">
        <f>+(AJ207)^Russia!$B$18</f>
        <v>4108.650723402664</v>
      </c>
      <c r="AK223" s="308">
        <f>+(AK207)^Russia!$B$18</f>
        <v>4359.5813209122525</v>
      </c>
      <c r="AL223" s="308">
        <f>+(AL207)^Russia!$B$18</f>
        <v>4621.1564903967774</v>
      </c>
      <c r="AM223" s="308">
        <f>+(AM207)^Russia!$B$18</f>
        <v>4894.0919889041916</v>
      </c>
      <c r="AN223" s="308">
        <f>+(AN207)^Russia!$B$18</f>
        <v>5179.0874922708035</v>
      </c>
      <c r="AO223" s="308">
        <f>+(AO207)^Russia!$B$18</f>
        <v>5476.8489846642779</v>
      </c>
      <c r="AP223" s="308">
        <f>+(AP207)^Russia!$B$18</f>
        <v>5788.1020723969132</v>
      </c>
      <c r="AQ223" s="308">
        <f>+(AQ207)^Russia!$B$18</f>
        <v>6113.6001608785191</v>
      </c>
      <c r="AR223" s="308">
        <f>+(AR207)^Russia!$B$18</f>
        <v>6454.129758575159</v>
      </c>
      <c r="AS223" s="308">
        <f>+(AS207)^Russia!$B$18</f>
        <v>6810.5142058099555</v>
      </c>
      <c r="AT223" s="308">
        <f>+(AT207)^Russia!$B$18</f>
        <v>7183.6165707039891</v>
      </c>
      <c r="AU223" s="308">
        <f>+(AU207)^Russia!$B$18</f>
        <v>7574.342135974769</v>
      </c>
      <c r="AV223" s="308">
        <f>+(AV207)^Russia!$B$18</f>
        <v>7983.6407181563472</v>
      </c>
      <c r="AW223" s="308">
        <f>+(AW207)^Russia!$B$18</f>
        <v>8412.5089570099044</v>
      </c>
      <c r="AX223" s="308">
        <f>+(AX207)^Russia!$B$18</f>
        <v>8861.9926540071756</v>
      </c>
      <c r="AY223" s="308">
        <f>+(AY207)^Russia!$B$18</f>
        <v>9333.189205565297</v>
      </c>
      <c r="AZ223" s="308">
        <f>+(AZ207)^Russia!$B$18</f>
        <v>9827.2501581655542</v>
      </c>
      <c r="BA223" s="308">
        <f>+(BA207)^Russia!$B$18</f>
        <v>10343.814680659525</v>
      </c>
      <c r="BB223" s="308">
        <f>+(BB207)^Russia!$B$18</f>
        <v>10884.282987889803</v>
      </c>
      <c r="BC223" s="308">
        <f>+(BC207)^Russia!$B$18</f>
        <v>11451.936424209513</v>
      </c>
      <c r="BD223" s="308">
        <f>+(BD207)^Russia!$B$18</f>
        <v>12048.261168981269</v>
      </c>
      <c r="BE223" s="308">
        <f>+(BE207)^Russia!$B$18</f>
        <v>12674.665232059544</v>
      </c>
      <c r="BF223" s="308">
        <f>+(BF207)^Russia!$B$18</f>
        <v>13332.578919487305</v>
      </c>
      <c r="BG223" s="308">
        <f>+(BG207)^Russia!$B$18</f>
        <v>14023.503903435121</v>
      </c>
      <c r="BH223" s="308">
        <f>+(BH207)^Russia!$B$18</f>
        <v>14749.035887672888</v>
      </c>
      <c r="BI223" s="308">
        <f>+(BI207)^Russia!$B$18</f>
        <v>14749.035887672888</v>
      </c>
    </row>
    <row r="224" spans="1:61" s="309" customFormat="1" ht="14.4">
      <c r="A224" s="307" t="s">
        <v>53</v>
      </c>
      <c r="B224" s="308">
        <f>+(B208)^Eurasia!$B$18</f>
        <v>8.4964425453158743</v>
      </c>
      <c r="C224" s="308">
        <f>+(C208)^Eurasia!$B$18</f>
        <v>12.395634963296008</v>
      </c>
      <c r="D224" s="308">
        <f>+(D208)^Eurasia!$B$18</f>
        <v>20.614443523896419</v>
      </c>
      <c r="E224" s="308">
        <f>+(E208)^Eurasia!$B$18</f>
        <v>31.945771972173585</v>
      </c>
      <c r="F224" s="308">
        <f>+(F208)^Eurasia!$B$18</f>
        <v>47.09771719575339</v>
      </c>
      <c r="G224" s="308">
        <f>+(G208)^Eurasia!$B$18</f>
        <v>66.83273941514237</v>
      </c>
      <c r="H224" s="308">
        <f>+(H208)^Eurasia!$B$18</f>
        <v>91.989774282158294</v>
      </c>
      <c r="I224" s="308">
        <f>+(I208)^Eurasia!$B$18</f>
        <v>122.98118415208369</v>
      </c>
      <c r="J224" s="308">
        <f>+(J208)^Eurasia!$B$18</f>
        <v>160.31760406204927</v>
      </c>
      <c r="K224" s="308">
        <f>+(K208)^Eurasia!$B$18</f>
        <v>202.46271700893294</v>
      </c>
      <c r="L224" s="308">
        <f>+(L208)^Eurasia!$B$18</f>
        <v>251.09851867429322</v>
      </c>
      <c r="M224" s="308">
        <f>+(M208)^Eurasia!$B$18</f>
        <v>306.44567330484341</v>
      </c>
      <c r="N224" s="308">
        <f>+(N208)^Eurasia!$B$18</f>
        <v>376.37497495284214</v>
      </c>
      <c r="O224" s="308">
        <f>+(O208)^Eurasia!$B$18</f>
        <v>453.88035692665829</v>
      </c>
      <c r="P224" s="308">
        <f>+(P208)^Eurasia!$B$18</f>
        <v>539.31084910757443</v>
      </c>
      <c r="Q224" s="308">
        <f>+(Q208)^Eurasia!$B$18</f>
        <v>632.84285317289948</v>
      </c>
      <c r="R224" s="308">
        <f>+(R208)^Eurasia!$B$18</f>
        <v>734.50117911387974</v>
      </c>
      <c r="S224" s="308">
        <f>+(S208)^Eurasia!$B$18</f>
        <v>844.2035622523415</v>
      </c>
      <c r="T224" s="308">
        <f>+(T208)^Eurasia!$B$18</f>
        <v>961.81032555907439</v>
      </c>
      <c r="U224" s="308">
        <f>+(U208)^Eurasia!$B$18</f>
        <v>1087.1591872614665</v>
      </c>
      <c r="V224" s="308">
        <f>+(V208)^Eurasia!$B$18</f>
        <v>1218.6239569300733</v>
      </c>
      <c r="W224" s="308">
        <f>+(W208)^Eurasia!$B$18</f>
        <v>1356.3361938956521</v>
      </c>
      <c r="X224" s="308">
        <f>+(X208)^Eurasia!$B$18</f>
        <v>1502.135887416295</v>
      </c>
      <c r="Y224" s="308">
        <f>+(Y208)^Eurasia!$B$18</f>
        <v>1655.6271037193551</v>
      </c>
      <c r="Z224" s="308">
        <f>+(Z208)^Eurasia!$B$18</f>
        <v>1816.5901430000915</v>
      </c>
      <c r="AA224" s="308">
        <f>+(AA208)^Eurasia!$B$18</f>
        <v>1987.6331510973316</v>
      </c>
      <c r="AB224" s="308">
        <f>+(AB208)^Eurasia!$B$18</f>
        <v>2165.387202250497</v>
      </c>
      <c r="AC224" s="308">
        <f>+(AC208)^Eurasia!$B$18</f>
        <v>2349.9935234989848</v>
      </c>
      <c r="AD224" s="308">
        <f>+(AD208)^Eurasia!$B$18</f>
        <v>2541.7393552652607</v>
      </c>
      <c r="AE224" s="308">
        <f>+(AE208)^Eurasia!$B$18</f>
        <v>2740.9664641850495</v>
      </c>
      <c r="AF224" s="308">
        <f>+(AF208)^Eurasia!$B$18</f>
        <v>2951.5865113394429</v>
      </c>
      <c r="AG224" s="308">
        <f>+(AG208)^Eurasia!$B$18</f>
        <v>3172.9873895670526</v>
      </c>
      <c r="AH224" s="308">
        <f>+(AH208)^Eurasia!$B$18</f>
        <v>3400.946014392061</v>
      </c>
      <c r="AI224" s="308">
        <f>+(AI208)^Eurasia!$B$18</f>
        <v>3636.801607396701</v>
      </c>
      <c r="AJ224" s="308">
        <f>+(AJ208)^Eurasia!$B$18</f>
        <v>3881.5385070659863</v>
      </c>
      <c r="AK224" s="308">
        <f>+(AK208)^Eurasia!$B$18</f>
        <v>4135.9519244669373</v>
      </c>
      <c r="AL224" s="308">
        <f>+(AL208)^Eurasia!$B$18</f>
        <v>4400.7444828811922</v>
      </c>
      <c r="AM224" s="308">
        <f>+(AM208)^Eurasia!$B$18</f>
        <v>4676.5820675885207</v>
      </c>
      <c r="AN224" s="308">
        <f>+(AN208)^Eurasia!$B$18</f>
        <v>4964.1261166296572</v>
      </c>
      <c r="AO224" s="308">
        <f>+(AO208)^Eurasia!$B$18</f>
        <v>5264.0523614499834</v>
      </c>
      <c r="AP224" s="308">
        <f>+(AP208)^Eurasia!$B$18</f>
        <v>5577.06183872154</v>
      </c>
      <c r="AQ224" s="308">
        <f>+(AQ208)^Eurasia!$B$18</f>
        <v>5903.8875452563952</v>
      </c>
      <c r="AR224" s="308">
        <f>+(AR208)^Eurasia!$B$18</f>
        <v>6245.2986814948881</v>
      </c>
      <c r="AS224" s="308">
        <f>+(AS208)^Eurasia!$B$18</f>
        <v>6602.1036015545542</v>
      </c>
      <c r="AT224" s="308">
        <f>+(AT208)^Eurasia!$B$18</f>
        <v>6975.1521095088774</v>
      </c>
      <c r="AU224" s="308">
        <f>+(AU208)^Eurasia!$B$18</f>
        <v>7365.337466083326</v>
      </c>
      <c r="AV224" s="308">
        <f>+(AV208)^Eurasia!$B$18</f>
        <v>7773.5983119251441</v>
      </c>
      <c r="AW224" s="308">
        <f>+(AW208)^Eurasia!$B$18</f>
        <v>8200.9206233841142</v>
      </c>
      <c r="AX224" s="308">
        <f>+(AX208)^Eurasia!$B$18</f>
        <v>8648.3397655716108</v>
      </c>
      <c r="AY224" s="308">
        <f>+(AY208)^Eurasia!$B$18</f>
        <v>9116.9426787205684</v>
      </c>
      <c r="AZ224" s="308">
        <f>+(AZ208)^Eurasia!$B$18</f>
        <v>9607.8702179687225</v>
      </c>
      <c r="BA224" s="308">
        <f>+(BA208)^Eurasia!$B$18</f>
        <v>10120.576131409045</v>
      </c>
      <c r="BB224" s="308">
        <f>+(BB208)^Eurasia!$B$18</f>
        <v>10656.46067343074</v>
      </c>
      <c r="BC224" s="308">
        <f>+(BC208)^Eurasia!$B$18</f>
        <v>11219.010521695633</v>
      </c>
      <c r="BD224" s="308">
        <f>+(BD208)^Eurasia!$B$18</f>
        <v>11809.710372665273</v>
      </c>
      <c r="BE224" s="308">
        <f>+(BE208)^Eurasia!$B$18</f>
        <v>12429.948616100755</v>
      </c>
      <c r="BF224" s="308">
        <f>+(BF208)^Eurasia!$B$18</f>
        <v>13081.128672312067</v>
      </c>
      <c r="BG224" s="308">
        <f>+(BG208)^Eurasia!$B$18</f>
        <v>13764.723174229293</v>
      </c>
      <c r="BH224" s="308">
        <f>+(BH208)^Eurasia!$B$18</f>
        <v>14482.298776192883</v>
      </c>
      <c r="BI224" s="308">
        <f>+(BI208)^Eurasia!$B$18</f>
        <v>14482.298776192883</v>
      </c>
    </row>
    <row r="225" spans="1:122" s="309" customFormat="1" ht="14.4">
      <c r="A225" s="307" t="s">
        <v>54</v>
      </c>
      <c r="B225" s="308">
        <f>+(B209)^China!$B$18</f>
        <v>4.2517250466567384</v>
      </c>
      <c r="C225" s="308">
        <f>+(C209)^China!$B$18</f>
        <v>17.021974139445394</v>
      </c>
      <c r="D225" s="308">
        <f>+(D209)^China!$B$18</f>
        <v>27.461721631381021</v>
      </c>
      <c r="E225" s="308">
        <f>+(E209)^China!$B$18</f>
        <v>41.331047319345842</v>
      </c>
      <c r="F225" s="308">
        <f>+(F209)^China!$B$18</f>
        <v>59.139342099317638</v>
      </c>
      <c r="G225" s="308">
        <f>+(G209)^China!$B$18</f>
        <v>81.238368441205438</v>
      </c>
      <c r="H225" s="308">
        <f>+(H209)^China!$B$18</f>
        <v>108.63741576875867</v>
      </c>
      <c r="I225" s="308">
        <f>+(I209)^China!$B$18</f>
        <v>141.3758657821825</v>
      </c>
      <c r="J225" s="308">
        <f>+(J209)^China!$B$18</f>
        <v>179.83467202245217</v>
      </c>
      <c r="K225" s="308">
        <f>+(K209)^China!$B$18</f>
        <v>221.46711945026655</v>
      </c>
      <c r="L225" s="308">
        <f>+(L209)^China!$B$18</f>
        <v>266.52121915911266</v>
      </c>
      <c r="M225" s="308">
        <f>+(M209)^China!$B$18</f>
        <v>326.12805555115375</v>
      </c>
      <c r="N225" s="308">
        <f>+(N209)^China!$B$18</f>
        <v>386.33352650343369</v>
      </c>
      <c r="O225" s="308">
        <f>+(O209)^China!$B$18</f>
        <v>453.63132087205685</v>
      </c>
      <c r="P225" s="308">
        <f>+(P209)^China!$B$18</f>
        <v>527.34343635439006</v>
      </c>
      <c r="Q225" s="308">
        <f>+(Q209)^China!$B$18</f>
        <v>607.14334831543977</v>
      </c>
      <c r="R225" s="308">
        <f>+(R209)^China!$B$18</f>
        <v>692.71215522023294</v>
      </c>
      <c r="S225" s="308">
        <f>+(S209)^China!$B$18</f>
        <v>783.73581739400299</v>
      </c>
      <c r="T225" s="308">
        <f>+(T209)^China!$B$18</f>
        <v>879.92020024735803</v>
      </c>
      <c r="U225" s="308">
        <f>+(U209)^China!$B$18</f>
        <v>981.00032413256167</v>
      </c>
      <c r="V225" s="308">
        <f>+(V209)^China!$B$18</f>
        <v>1085.4781488043641</v>
      </c>
      <c r="W225" s="308">
        <f>+(W209)^China!$B$18</f>
        <v>1193.384907546882</v>
      </c>
      <c r="X225" s="308">
        <f>+(X209)^China!$B$18</f>
        <v>1306.1982118731637</v>
      </c>
      <c r="Y225" s="308">
        <f>+(Y209)^China!$B$18</f>
        <v>1423.5264462915395</v>
      </c>
      <c r="Z225" s="308">
        <f>+(Z209)^China!$B$18</f>
        <v>1545.1219218230246</v>
      </c>
      <c r="AA225" s="308">
        <f>+(AA209)^China!$B$18</f>
        <v>1673.8310141548693</v>
      </c>
      <c r="AB225" s="308">
        <f>+(AB209)^China!$B$18</f>
        <v>1805.8277629346553</v>
      </c>
      <c r="AC225" s="308">
        <f>+(AC209)^China!$B$18</f>
        <v>1941.1850647527322</v>
      </c>
      <c r="AD225" s="308">
        <f>+(AD209)^China!$B$18</f>
        <v>2080.1289846968234</v>
      </c>
      <c r="AE225" s="308">
        <f>+(AE209)^China!$B$18</f>
        <v>2222.9109781742313</v>
      </c>
      <c r="AF225" s="308">
        <f>+(AF209)^China!$B$18</f>
        <v>2373.4069019813778</v>
      </c>
      <c r="AG225" s="308">
        <f>+(AG209)^China!$B$18</f>
        <v>2530.9879546688876</v>
      </c>
      <c r="AH225" s="308">
        <f>+(AH209)^China!$B$18</f>
        <v>2691.3374381008339</v>
      </c>
      <c r="AI225" s="308">
        <f>+(AI209)^China!$B$18</f>
        <v>2855.542849067112</v>
      </c>
      <c r="AJ225" s="308">
        <f>+(AJ209)^China!$B$18</f>
        <v>3024.3799401430019</v>
      </c>
      <c r="AK225" s="308">
        <f>+(AK209)^China!$B$18</f>
        <v>3198.4120942470781</v>
      </c>
      <c r="AL225" s="308">
        <f>+(AL209)^China!$B$18</f>
        <v>3378.0906048575634</v>
      </c>
      <c r="AM225" s="308">
        <f>+(AM209)^China!$B$18</f>
        <v>3563.8115487799409</v>
      </c>
      <c r="AN225" s="308">
        <f>+(AN209)^China!$B$18</f>
        <v>3755.9476306516658</v>
      </c>
      <c r="AO225" s="308">
        <f>+(AO209)^China!$B$18</f>
        <v>3954.8659317184233</v>
      </c>
      <c r="AP225" s="308">
        <f>+(AP209)^China!$B$18</f>
        <v>4160.9377722704185</v>
      </c>
      <c r="AQ225" s="308">
        <f>+(AQ209)^China!$B$18</f>
        <v>4374.5441974419919</v>
      </c>
      <c r="AR225" s="308">
        <f>+(AR209)^China!$B$18</f>
        <v>4596.0790617679359</v>
      </c>
      <c r="AS225" s="308">
        <f>+(AS209)^China!$B$18</f>
        <v>4825.9508191533814</v>
      </c>
      <c r="AT225" s="308">
        <f>+(AT209)^China!$B$18</f>
        <v>5064.5836348021685</v>
      </c>
      <c r="AU225" s="308">
        <f>+(AU209)^China!$B$18</f>
        <v>5312.418160160807</v>
      </c>
      <c r="AV225" s="308">
        <f>+(AV209)^China!$B$18</f>
        <v>5569.912157702227</v>
      </c>
      <c r="AW225" s="308">
        <f>+(AW209)^China!$B$18</f>
        <v>5837.5410764313656</v>
      </c>
      <c r="AX225" s="308">
        <f>+(AX209)^China!$B$18</f>
        <v>6115.7986313913061</v>
      </c>
      <c r="AY225" s="308">
        <f>+(AY209)^China!$B$18</f>
        <v>6405.1974143021698</v>
      </c>
      <c r="AZ225" s="308">
        <f>+(AZ209)^China!$B$18</f>
        <v>6706.2695482797844</v>
      </c>
      <c r="BA225" s="308">
        <f>+(BA209)^China!$B$18</f>
        <v>7018.0165879450005</v>
      </c>
      <c r="BB225" s="308">
        <f>+(BB209)^China!$B$18</f>
        <v>7340.9002511719</v>
      </c>
      <c r="BC225" s="308">
        <f>+(BC209)^China!$B$18</f>
        <v>7677.2166496052978</v>
      </c>
      <c r="BD225" s="308">
        <f>+(BD209)^China!$B$18</f>
        <v>8027.7455292912982</v>
      </c>
      <c r="BE225" s="308">
        <f>+(BE209)^China!$B$18</f>
        <v>8393.1412855493181</v>
      </c>
      <c r="BF225" s="308">
        <f>+(BF209)^China!$B$18</f>
        <v>8774.0305607580831</v>
      </c>
      <c r="BG225" s="308">
        <f>+(BG209)^China!$B$18</f>
        <v>9171.0499653434545</v>
      </c>
      <c r="BH225" s="308">
        <f>+(BH209)^China!$B$18</f>
        <v>9584.863267040897</v>
      </c>
      <c r="BI225" s="308">
        <f>+(BI209)^China!$B$18</f>
        <v>9584.863267040897</v>
      </c>
    </row>
    <row r="226" spans="1:122" s="309" customFormat="1" ht="14.4">
      <c r="A226" s="307" t="s">
        <v>55</v>
      </c>
      <c r="B226" s="308">
        <f>+(B210)^India!$B$18</f>
        <v>1.9576620477276798</v>
      </c>
      <c r="C226" s="308">
        <f>+(C210)^India!$B$18</f>
        <v>4.3594772367270496</v>
      </c>
      <c r="D226" s="308">
        <f>+(D210)^India!$B$18</f>
        <v>7.8670777544818575</v>
      </c>
      <c r="E226" s="308">
        <f>+(E210)^India!$B$18</f>
        <v>13.084082619689497</v>
      </c>
      <c r="F226" s="308">
        <f>+(F210)^India!$B$18</f>
        <v>20.674139530678993</v>
      </c>
      <c r="G226" s="308">
        <f>+(G210)^India!$B$18</f>
        <v>31.058788188089171</v>
      </c>
      <c r="H226" s="308">
        <f>+(H210)^India!$B$18</f>
        <v>44.654437931805994</v>
      </c>
      <c r="I226" s="308">
        <f>+(I210)^India!$B$18</f>
        <v>62.086469114749413</v>
      </c>
      <c r="J226" s="308">
        <f>+(J210)^India!$B$18</f>
        <v>83.848193009239182</v>
      </c>
      <c r="K226" s="308">
        <f>+(K210)^India!$B$18</f>
        <v>110.41283229597762</v>
      </c>
      <c r="L226" s="308">
        <f>+(L210)^India!$B$18</f>
        <v>142.1880978484545</v>
      </c>
      <c r="M226" s="308">
        <f>+(M210)^India!$B$18</f>
        <v>179.26369099486115</v>
      </c>
      <c r="N226" s="308">
        <f>+(N210)^India!$B$18</f>
        <v>223.64750021092644</v>
      </c>
      <c r="O226" s="308">
        <f>+(O210)^India!$B$18</f>
        <v>273.99948703305472</v>
      </c>
      <c r="P226" s="308">
        <f>+(P210)^India!$B$18</f>
        <v>330.67598157240656</v>
      </c>
      <c r="Q226" s="308">
        <f>+(Q210)^India!$B$18</f>
        <v>394.82159690284783</v>
      </c>
      <c r="R226" s="308">
        <f>+(R210)^India!$B$18</f>
        <v>465.93130434683604</v>
      </c>
      <c r="S226" s="308">
        <f>+(S210)^India!$B$18</f>
        <v>543.90013052695895</v>
      </c>
      <c r="T226" s="308">
        <f>+(T210)^India!$B$18</f>
        <v>628.57747843018262</v>
      </c>
      <c r="U226" s="308">
        <f>+(U210)^India!$B$18</f>
        <v>719.78943742208617</v>
      </c>
      <c r="V226" s="308">
        <f>+(V210)^India!$B$18</f>
        <v>814.38805118302173</v>
      </c>
      <c r="W226" s="308">
        <f>+(W210)^India!$B$18</f>
        <v>912.67738684393669</v>
      </c>
      <c r="X226" s="308">
        <f>+(X210)^India!$B$18</f>
        <v>1018.4602943934341</v>
      </c>
      <c r="Y226" s="308">
        <f>+(Y210)^India!$B$18</f>
        <v>1130.981518171089</v>
      </c>
      <c r="Z226" s="308">
        <f>+(Z210)^India!$B$18</f>
        <v>1249.7690519466748</v>
      </c>
      <c r="AA226" s="308">
        <f>+(AA210)^India!$B$18</f>
        <v>1377.5488801761533</v>
      </c>
      <c r="AB226" s="308">
        <f>+(AB210)^India!$B$18</f>
        <v>1510.4539990421629</v>
      </c>
      <c r="AC226" s="308">
        <f>+(AC210)^India!$B$18</f>
        <v>1648.4741052788343</v>
      </c>
      <c r="AD226" s="308">
        <f>+(AD210)^India!$B$18</f>
        <v>1791.7715932458011</v>
      </c>
      <c r="AE226" s="308">
        <f>+(AE210)^India!$B$18</f>
        <v>1940.5715243476234</v>
      </c>
      <c r="AF226" s="308">
        <f>+(AF210)^India!$B$18</f>
        <v>2097.4901727132278</v>
      </c>
      <c r="AG226" s="308">
        <f>+(AG210)^India!$B$18</f>
        <v>2262.1469187562006</v>
      </c>
      <c r="AH226" s="308">
        <f>+(AH210)^India!$B$18</f>
        <v>2431.7220665786786</v>
      </c>
      <c r="AI226" s="308">
        <f>+(AI210)^India!$B$18</f>
        <v>2607.1063054006636</v>
      </c>
      <c r="AJ226" s="308">
        <f>+(AJ210)^India!$B$18</f>
        <v>2788.9611709827718</v>
      </c>
      <c r="AK226" s="308">
        <f>+(AK210)^India!$B$18</f>
        <v>2977.8269431733679</v>
      </c>
      <c r="AL226" s="308">
        <f>+(AL210)^India!$B$18</f>
        <v>3174.186581678598</v>
      </c>
      <c r="AM226" s="308">
        <f>+(AM210)^India!$B$18</f>
        <v>3378.5027944317653</v>
      </c>
      <c r="AN226" s="308">
        <f>+(AN210)^India!$B$18</f>
        <v>3591.2394407614197</v>
      </c>
      <c r="AO226" s="308">
        <f>+(AO210)^India!$B$18</f>
        <v>3812.8738791457376</v>
      </c>
      <c r="AP226" s="308">
        <f>+(AP210)^India!$B$18</f>
        <v>4043.9041360548149</v>
      </c>
      <c r="AQ226" s="308">
        <f>+(AQ210)^India!$B$18</f>
        <v>4284.8531570366067</v>
      </c>
      <c r="AR226" s="308">
        <f>+(AR210)^India!$B$18</f>
        <v>4536.2714519929896</v>
      </c>
      <c r="AS226" s="308">
        <f>+(AS210)^India!$B$18</f>
        <v>4798.7388916033624</v>
      </c>
      <c r="AT226" s="308">
        <f>+(AT210)^India!$B$18</f>
        <v>5072.8660888640416</v>
      </c>
      <c r="AU226" s="308">
        <f>+(AU210)^India!$B$18</f>
        <v>5359.2956126092113</v>
      </c>
      <c r="AV226" s="308">
        <f>+(AV210)^India!$B$18</f>
        <v>5658.7031720425157</v>
      </c>
      <c r="AW226" s="308">
        <f>+(AW210)^India!$B$18</f>
        <v>5971.798849537814</v>
      </c>
      <c r="AX226" s="308">
        <f>+(AX210)^India!$B$18</f>
        <v>6299.3284238804126</v>
      </c>
      <c r="AY226" s="308">
        <f>+(AY210)^India!$B$18</f>
        <v>6642.0748064336531</v>
      </c>
      <c r="AZ226" s="308">
        <f>+(AZ210)^India!$B$18</f>
        <v>7000.8596018892185</v>
      </c>
      <c r="BA226" s="308">
        <f>+(BA210)^India!$B$18</f>
        <v>7373.9272886287135</v>
      </c>
      <c r="BB226" s="308">
        <f>+(BB210)^India!$B$18</f>
        <v>7762.390056072707</v>
      </c>
      <c r="BC226" s="308">
        <f>+(BC210)^India!$B$18</f>
        <v>8170.4240261533714</v>
      </c>
      <c r="BD226" s="308">
        <f>+(BD210)^India!$B$18</f>
        <v>8599.1729156128094</v>
      </c>
      <c r="BE226" s="308">
        <f>+(BE210)^India!$B$18</f>
        <v>9049.5878961666185</v>
      </c>
      <c r="BF226" s="308">
        <f>+(BF210)^India!$B$18</f>
        <v>9522.5887815163514</v>
      </c>
      <c r="BG226" s="308">
        <f>+(BG210)^India!$B$18</f>
        <v>10019.139943248911</v>
      </c>
      <c r="BH226" s="308">
        <f>+(BH210)^India!$B$18</f>
        <v>10540.283374161605</v>
      </c>
      <c r="BI226" s="308">
        <f>+(BI210)^India!$B$18</f>
        <v>10540.283374161605</v>
      </c>
    </row>
    <row r="227" spans="1:122" s="309" customFormat="1" ht="14.4">
      <c r="A227" s="307" t="s">
        <v>56</v>
      </c>
      <c r="B227" s="308">
        <f>+(B211)^MidEast!$B$18</f>
        <v>15.599047040985921</v>
      </c>
      <c r="C227" s="308">
        <f>+(C211)^MidEast!$B$18</f>
        <v>25.301724787497655</v>
      </c>
      <c r="D227" s="308">
        <f>+(D211)^MidEast!$B$18</f>
        <v>38.349570952810531</v>
      </c>
      <c r="E227" s="308">
        <f>+(E211)^MidEast!$B$18</f>
        <v>54.703192130849217</v>
      </c>
      <c r="F227" s="308">
        <f>+(F211)^MidEast!$B$18</f>
        <v>75.306630393094281</v>
      </c>
      <c r="G227" s="308">
        <f>+(G211)^MidEast!$B$18</f>
        <v>99.746886960233368</v>
      </c>
      <c r="H227" s="308">
        <f>+(H211)^MidEast!$B$18</f>
        <v>128.06518813708928</v>
      </c>
      <c r="I227" s="308">
        <f>+(I211)^MidEast!$B$18</f>
        <v>160.7815035702865</v>
      </c>
      <c r="J227" s="308">
        <f>+(J211)^MidEast!$B$18</f>
        <v>198.0388552859531</v>
      </c>
      <c r="K227" s="308">
        <f>+(K211)^MidEast!$B$18</f>
        <v>243.18870597089457</v>
      </c>
      <c r="L227" s="308">
        <f>+(L211)^MidEast!$B$18</f>
        <v>295.2980117544094</v>
      </c>
      <c r="M227" s="308">
        <f>+(M211)^MidEast!$B$18</f>
        <v>343.07036207430849</v>
      </c>
      <c r="N227" s="308">
        <f>+(N211)^MidEast!$B$18</f>
        <v>406.12842922769539</v>
      </c>
      <c r="O227" s="308">
        <f>+(O211)^MidEast!$B$18</f>
        <v>472.46332979695813</v>
      </c>
      <c r="P227" s="308">
        <f>+(P211)^MidEast!$B$18</f>
        <v>544.1463847525431</v>
      </c>
      <c r="Q227" s="308">
        <f>+(Q211)^MidEast!$B$18</f>
        <v>621.44633998210679</v>
      </c>
      <c r="R227" s="308">
        <f>+(R211)^MidEast!$B$18</f>
        <v>704.037828418186</v>
      </c>
      <c r="S227" s="308">
        <f>+(S211)^MidEast!$B$18</f>
        <v>791.85177206468381</v>
      </c>
      <c r="T227" s="308">
        <f>+(T211)^MidEast!$B$18</f>
        <v>884.78915363692909</v>
      </c>
      <c r="U227" s="308">
        <f>+(U211)^MidEast!$B$18</f>
        <v>982.75147735720975</v>
      </c>
      <c r="V227" s="308">
        <f>+(V211)^MidEast!$B$18</f>
        <v>1081.9815407904321</v>
      </c>
      <c r="W227" s="308">
        <f>+(W211)^MidEast!$B$18</f>
        <v>1183.2396162626717</v>
      </c>
      <c r="X227" s="308">
        <f>+(X211)^MidEast!$B$18</f>
        <v>1291.3360303630739</v>
      </c>
      <c r="Y227" s="308">
        <f>+(Y211)^MidEast!$B$18</f>
        <v>1405.4296514295345</v>
      </c>
      <c r="Z227" s="308">
        <f>+(Z211)^MidEast!$B$18</f>
        <v>1525.0652285173162</v>
      </c>
      <c r="AA227" s="308">
        <f>+(AA211)^MidEast!$B$18</f>
        <v>1654.2697604442394</v>
      </c>
      <c r="AB227" s="308">
        <f>+(AB211)^MidEast!$B$18</f>
        <v>1787.6644595321097</v>
      </c>
      <c r="AC227" s="308">
        <f>+(AC211)^MidEast!$B$18</f>
        <v>1925.4175732744702</v>
      </c>
      <c r="AD227" s="308">
        <f>+(AD211)^MidEast!$B$18</f>
        <v>2067.8904556537091</v>
      </c>
      <c r="AE227" s="308">
        <f>+(AE211)^MidEast!$B$18</f>
        <v>2215.4872834466387</v>
      </c>
      <c r="AF227" s="308">
        <f>+(AF211)^MidEast!$B$18</f>
        <v>2371.0792701307359</v>
      </c>
      <c r="AG227" s="308">
        <f>+(AG211)^MidEast!$B$18</f>
        <v>2534.3376858441211</v>
      </c>
      <c r="AH227" s="308">
        <f>+(AH211)^MidEast!$B$18</f>
        <v>2702.4350637699122</v>
      </c>
      <c r="AI227" s="308">
        <f>+(AI211)^MidEast!$B$18</f>
        <v>2876.3874028770711</v>
      </c>
      <c r="AJ227" s="308">
        <f>+(AJ211)^MidEast!$B$18</f>
        <v>3056.9490448494157</v>
      </c>
      <c r="AK227" s="308">
        <f>+(AK211)^MidEast!$B$18</f>
        <v>3244.7304276698096</v>
      </c>
      <c r="AL227" s="308">
        <f>+(AL211)^MidEast!$B$18</f>
        <v>3440.2698182899167</v>
      </c>
      <c r="AM227" s="308">
        <f>+(AM211)^MidEast!$B$18</f>
        <v>3644.0748571675272</v>
      </c>
      <c r="AN227" s="308">
        <f>+(AN211)^MidEast!$B$18</f>
        <v>3856.6466569638142</v>
      </c>
      <c r="AO227" s="308">
        <f>+(AO211)^MidEast!$B$18</f>
        <v>4078.4938818926116</v>
      </c>
      <c r="AP227" s="308">
        <f>+(AP211)^MidEast!$B$18</f>
        <v>4310.1411141864546</v>
      </c>
      <c r="AQ227" s="308">
        <f>+(AQ211)^MidEast!$B$18</f>
        <v>4552.1339949657013</v>
      </c>
      <c r="AR227" s="308">
        <f>+(AR211)^MidEast!$B$18</f>
        <v>4805.0425708134608</v>
      </c>
      <c r="AS227" s="308">
        <f>+(AS211)^MidEast!$B$18</f>
        <v>5069.4636667778959</v>
      </c>
      <c r="AT227" s="308">
        <f>+(AT211)^MidEast!$B$18</f>
        <v>5346.0227547569939</v>
      </c>
      <c r="AU227" s="308">
        <f>+(AU211)^MidEast!$B$18</f>
        <v>5635.3755842835872</v>
      </c>
      <c r="AV227" s="308">
        <f>+(AV211)^MidEast!$B$18</f>
        <v>5938.2097272464935</v>
      </c>
      <c r="AW227" s="308">
        <f>+(AW211)^MidEast!$B$18</f>
        <v>6255.2461223351456</v>
      </c>
      <c r="AX227" s="308">
        <f>+(AX211)^MidEast!$B$18</f>
        <v>6587.240667777849</v>
      </c>
      <c r="AY227" s="308">
        <f>+(AY211)^MidEast!$B$18</f>
        <v>6934.9858900472354</v>
      </c>
      <c r="AZ227" s="308">
        <f>+(AZ211)^MidEast!$B$18</f>
        <v>7299.3127046190039</v>
      </c>
      <c r="BA227" s="308">
        <f>+(BA211)^MidEast!$B$18</f>
        <v>7678.8193731310002</v>
      </c>
      <c r="BB227" s="308">
        <f>+(BB211)^MidEast!$B$18</f>
        <v>8074.5958191441896</v>
      </c>
      <c r="BC227" s="308">
        <f>+(BC211)^MidEast!$B$18</f>
        <v>8490.3979232926322</v>
      </c>
      <c r="BD227" s="308">
        <f>+(BD211)^MidEast!$B$18</f>
        <v>8927.3611908061594</v>
      </c>
      <c r="BE227" s="308">
        <f>+(BE211)^MidEast!$B$18</f>
        <v>9386.458956686507</v>
      </c>
      <c r="BF227" s="308">
        <f>+(BF211)^MidEast!$B$18</f>
        <v>9868.6448996543095</v>
      </c>
      <c r="BG227" s="308">
        <f>+(BG211)^MidEast!$B$18</f>
        <v>10374.919193803009</v>
      </c>
      <c r="BH227" s="308">
        <f>+(BH211)^MidEast!$B$18</f>
        <v>10906.357428785668</v>
      </c>
      <c r="BI227" s="308">
        <f>+(BI211)^MidEast!$B$18</f>
        <v>10906.357428785668</v>
      </c>
    </row>
    <row r="228" spans="1:122" s="309" customFormat="1" ht="14.4">
      <c r="A228" s="307" t="s">
        <v>57</v>
      </c>
      <c r="B228" s="308">
        <f>+(B212)^Africa!$B$18</f>
        <v>1.2996994918834321</v>
      </c>
      <c r="C228" s="308">
        <f>+(C212)^Africa!$B$18</f>
        <v>2.4082475385538</v>
      </c>
      <c r="D228" s="308">
        <f>+(D212)^Africa!$B$18</f>
        <v>4.4412484534510108</v>
      </c>
      <c r="E228" s="308">
        <f>+(E212)^Africa!$B$18</f>
        <v>7.5658348652779273</v>
      </c>
      <c r="F228" s="308">
        <f>+(F212)^Africa!$B$18</f>
        <v>12.366679504300205</v>
      </c>
      <c r="G228" s="308">
        <f>+(G212)^Africa!$B$18</f>
        <v>19.079410125002219</v>
      </c>
      <c r="H228" s="308">
        <f>+(H212)^Africa!$B$18</f>
        <v>27.769348477215487</v>
      </c>
      <c r="I228" s="308">
        <f>+(I212)^Africa!$B$18</f>
        <v>39.026457165888658</v>
      </c>
      <c r="J228" s="308">
        <f>+(J212)^Africa!$B$18</f>
        <v>53.201806831940083</v>
      </c>
      <c r="K228" s="308">
        <f>+(K212)^Africa!$B$18</f>
        <v>71.830501834514209</v>
      </c>
      <c r="L228" s="308">
        <f>+(L212)^Africa!$B$18</f>
        <v>94.511001784729515</v>
      </c>
      <c r="M228" s="308">
        <f>+(M212)^Africa!$B$18</f>
        <v>120.74423928656428</v>
      </c>
      <c r="N228" s="308">
        <f>+(N212)^Africa!$B$18</f>
        <v>150.7143421767835</v>
      </c>
      <c r="O228" s="308">
        <f>+(O212)^Africa!$B$18</f>
        <v>185.05922665093314</v>
      </c>
      <c r="P228" s="308">
        <f>+(P212)^Africa!$B$18</f>
        <v>223.94415996480203</v>
      </c>
      <c r="Q228" s="308">
        <f>+(Q212)^Africa!$B$18</f>
        <v>267.86324210068062</v>
      </c>
      <c r="R228" s="308">
        <f>+(R212)^Africa!$B$18</f>
        <v>316.57548917246169</v>
      </c>
      <c r="S228" s="308">
        <f>+(S212)^Africa!$B$18</f>
        <v>369.99016444413502</v>
      </c>
      <c r="T228" s="308">
        <f>+(T212)^Africa!$B$18</f>
        <v>427.9832143997329</v>
      </c>
      <c r="U228" s="308">
        <f>+(U212)^Africa!$B$18</f>
        <v>490.41299591204609</v>
      </c>
      <c r="V228" s="308">
        <f>+(V212)^Africa!$B$18</f>
        <v>555.05151548856543</v>
      </c>
      <c r="W228" s="308">
        <f>+(W212)^Africa!$B$18</f>
        <v>622.05182292718689</v>
      </c>
      <c r="X228" s="308">
        <f>+(X212)^Africa!$B$18</f>
        <v>690.91044912747316</v>
      </c>
      <c r="Y228" s="308">
        <f>+(Y212)^Africa!$B$18</f>
        <v>765.10339198665713</v>
      </c>
      <c r="Z228" s="308">
        <f>+(Z212)^Africa!$B$18</f>
        <v>843.88650179738715</v>
      </c>
      <c r="AA228" s="308">
        <f>+(AA212)^Africa!$B$18</f>
        <v>928.10674753474268</v>
      </c>
      <c r="AB228" s="308">
        <f>+(AB212)^Africa!$B$18</f>
        <v>1015.8652729933763</v>
      </c>
      <c r="AC228" s="308">
        <f>+(AC212)^Africa!$B$18</f>
        <v>1107.0279235170403</v>
      </c>
      <c r="AD228" s="308">
        <f>+(AD212)^Africa!$B$18</f>
        <v>1201.5922750557377</v>
      </c>
      <c r="AE228" s="308">
        <f>+(AE212)^Africa!$B$18</f>
        <v>1299.6175192575247</v>
      </c>
      <c r="AF228" s="308">
        <f>+(AF212)^Africa!$B$18</f>
        <v>1402.7970289314158</v>
      </c>
      <c r="AG228" s="308">
        <f>+(AG212)^Africa!$B$18</f>
        <v>1510.8437319176701</v>
      </c>
      <c r="AH228" s="308">
        <f>+(AH212)^Africa!$B$18</f>
        <v>1621.8296115462747</v>
      </c>
      <c r="AI228" s="308">
        <f>+(AI212)^Africa!$B$18</f>
        <v>1736.2977194988355</v>
      </c>
      <c r="AJ228" s="308">
        <f>+(AJ212)^Africa!$B$18</f>
        <v>1854.6526373839156</v>
      </c>
      <c r="AK228" s="308">
        <f>+(AK212)^Africa!$B$18</f>
        <v>1977.2195487914125</v>
      </c>
      <c r="AL228" s="308">
        <f>+(AL212)^Africa!$B$18</f>
        <v>2104.2860960712646</v>
      </c>
      <c r="AM228" s="308">
        <f>+(AM212)^Africa!$B$18</f>
        <v>2236.1263333969209</v>
      </c>
      <c r="AN228" s="308">
        <f>+(AN212)^Africa!$B$18</f>
        <v>2373.0143150859617</v>
      </c>
      <c r="AO228" s="308">
        <f>+(AO212)^Africa!$B$18</f>
        <v>2515.2317532510547</v>
      </c>
      <c r="AP228" s="308">
        <f>+(AP212)^Africa!$B$18</f>
        <v>2663.0723191967704</v>
      </c>
      <c r="AQ228" s="308">
        <f>+(AQ212)^Africa!$B$18</f>
        <v>2816.8440750858699</v>
      </c>
      <c r="AR228" s="308">
        <f>+(AR212)^Africa!$B$18</f>
        <v>2976.8708893877288</v>
      </c>
      <c r="AS228" s="308">
        <f>+(AS212)^Africa!$B$18</f>
        <v>3143.4933230381102</v>
      </c>
      <c r="AT228" s="308">
        <f>+(AT212)^Africa!$B$18</f>
        <v>3317.0692619118681</v>
      </c>
      <c r="AU228" s="308">
        <f>+(AU212)^Africa!$B$18</f>
        <v>3497.9744499553321</v>
      </c>
      <c r="AV228" s="308">
        <f>+(AV212)^Africa!$B$18</f>
        <v>3686.6030081223457</v>
      </c>
      <c r="AW228" s="308">
        <f>+(AW212)^Africa!$B$18</f>
        <v>3883.3679850262847</v>
      </c>
      <c r="AX228" s="308">
        <f>+(AX212)^Africa!$B$18</f>
        <v>4088.7019631872954</v>
      </c>
      <c r="AY228" s="308">
        <f>+(AY212)^Africa!$B$18</f>
        <v>4303.0577325535278</v>
      </c>
      <c r="AZ228" s="308">
        <f>+(AZ212)^Africa!$B$18</f>
        <v>4526.9090363739915</v>
      </c>
      <c r="BA228" s="308">
        <f>+(BA212)^Africa!$B$18</f>
        <v>4758.9110767762986</v>
      </c>
      <c r="BB228" s="308">
        <f>+(BB212)^Africa!$B$18</f>
        <v>4999.6810833423269</v>
      </c>
      <c r="BC228" s="308">
        <f>+(BC212)^Africa!$B$18</f>
        <v>5251.9911469251529</v>
      </c>
      <c r="BD228" s="308">
        <f>+(BD212)^Africa!$B$18</f>
        <v>5516.5285786061177</v>
      </c>
      <c r="BE228" s="308">
        <f>+(BE212)^Africa!$B$18</f>
        <v>5793.8307852016114</v>
      </c>
      <c r="BF228" s="308">
        <f>+(BF212)^Africa!$B$18</f>
        <v>6084.4049250718163</v>
      </c>
      <c r="BG228" s="308">
        <f>+(BG212)^Africa!$B$18</f>
        <v>6388.7792748955007</v>
      </c>
      <c r="BH228" s="308">
        <f>+(BH212)^Africa!$B$18</f>
        <v>6707.5252159028687</v>
      </c>
      <c r="BI228" s="308">
        <f>+(BI212)^Africa!$B$18</f>
        <v>6707.5252159028687</v>
      </c>
    </row>
    <row r="229" spans="1:122" s="309" customFormat="1" ht="14.4">
      <c r="A229" s="307" t="s">
        <v>58</v>
      </c>
      <c r="B229" s="308">
        <f>+(B213)^LatAm!$B$18</f>
        <v>15.678487569688475</v>
      </c>
      <c r="C229" s="308">
        <f>+(C213)^LatAm!$B$18</f>
        <v>25.970400713076799</v>
      </c>
      <c r="D229" s="308">
        <f>+(D213)^LatAm!$B$18</f>
        <v>41.108898167470642</v>
      </c>
      <c r="E229" s="308">
        <f>+(E213)^LatAm!$B$18</f>
        <v>61.266251901312316</v>
      </c>
      <c r="F229" s="308">
        <f>+(F213)^LatAm!$B$18</f>
        <v>87.235583764735409</v>
      </c>
      <c r="G229" s="308">
        <f>+(G213)^LatAm!$B$18</f>
        <v>119.41148749145856</v>
      </c>
      <c r="H229" s="308">
        <f>+(H213)^LatAm!$B$18</f>
        <v>158.65743943596573</v>
      </c>
      <c r="I229" s="308">
        <f>+(I213)^LatAm!$B$18</f>
        <v>205.52093654087275</v>
      </c>
      <c r="J229" s="308">
        <f>+(J213)^LatAm!$B$18</f>
        <v>260.46675073850764</v>
      </c>
      <c r="K229" s="308">
        <f>+(K213)^LatAm!$B$18</f>
        <v>323.70902426663548</v>
      </c>
      <c r="L229" s="308">
        <f>+(L213)^LatAm!$B$18</f>
        <v>396.8084406024293</v>
      </c>
      <c r="M229" s="308">
        <f>+(M213)^LatAm!$B$18</f>
        <v>471.69380714754368</v>
      </c>
      <c r="N229" s="308">
        <f>+(N213)^LatAm!$B$18</f>
        <v>568.60466549095315</v>
      </c>
      <c r="O229" s="308">
        <f>+(O213)^LatAm!$B$18</f>
        <v>672.85153701725585</v>
      </c>
      <c r="P229" s="308">
        <f>+(P213)^LatAm!$B$18</f>
        <v>785.15147036104611</v>
      </c>
      <c r="Q229" s="308">
        <f>+(Q213)^LatAm!$B$18</f>
        <v>905.84491756204704</v>
      </c>
      <c r="R229" s="308">
        <f>+(R213)^LatAm!$B$18</f>
        <v>1037.3832373730445</v>
      </c>
      <c r="S229" s="308">
        <f>+(S213)^LatAm!$B$18</f>
        <v>1178.4132569913568</v>
      </c>
      <c r="T229" s="308">
        <f>+(T213)^LatAm!$B$18</f>
        <v>1328.6970816331836</v>
      </c>
      <c r="U229" s="308">
        <f>+(U213)^LatAm!$B$18</f>
        <v>1488.0147773681381</v>
      </c>
      <c r="V229" s="308">
        <f>+(V213)^LatAm!$B$18</f>
        <v>1651.2276735231619</v>
      </c>
      <c r="W229" s="308">
        <f>+(W213)^LatAm!$B$18</f>
        <v>1819.2279572308901</v>
      </c>
      <c r="X229" s="308">
        <f>+(X213)^LatAm!$B$18</f>
        <v>1998.4857508150938</v>
      </c>
      <c r="Y229" s="308">
        <f>+(Y213)^LatAm!$B$18</f>
        <v>2187.8417983934278</v>
      </c>
      <c r="Z229" s="308">
        <f>+(Z213)^LatAm!$B$18</f>
        <v>2386.6600963320693</v>
      </c>
      <c r="AA229" s="308">
        <f>+(AA213)^LatAm!$B$18</f>
        <v>2600.3258508178124</v>
      </c>
      <c r="AB229" s="308">
        <f>+(AB213)^LatAm!$B$18</f>
        <v>2821.6750619635618</v>
      </c>
      <c r="AC229" s="308">
        <f>+(AC213)^LatAm!$B$18</f>
        <v>3050.9083807489706</v>
      </c>
      <c r="AD229" s="308">
        <f>+(AD213)^LatAm!$B$18</f>
        <v>3288.5097420124807</v>
      </c>
      <c r="AE229" s="308">
        <f>+(AE213)^LatAm!$B$18</f>
        <v>3535.0452540511978</v>
      </c>
      <c r="AF229" s="308">
        <f>+(AF213)^LatAm!$B$18</f>
        <v>3796.1921910315832</v>
      </c>
      <c r="AG229" s="308">
        <f>+(AG213)^LatAm!$B$18</f>
        <v>4071.0628580934936</v>
      </c>
      <c r="AH229" s="308">
        <f>+(AH213)^LatAm!$B$18</f>
        <v>4353.5951936676101</v>
      </c>
      <c r="AI229" s="308">
        <f>+(AI213)^LatAm!$B$18</f>
        <v>4645.7046718775036</v>
      </c>
      <c r="AJ229" s="308">
        <f>+(AJ213)^LatAm!$B$18</f>
        <v>4948.7696575370846</v>
      </c>
      <c r="AK229" s="308">
        <f>+(AK213)^LatAm!$B$18</f>
        <v>5263.8766687293701</v>
      </c>
      <c r="AL229" s="308">
        <f>+(AL213)^LatAm!$B$18</f>
        <v>5591.9632308287719</v>
      </c>
      <c r="AM229" s="308">
        <f>+(AM213)^LatAm!$B$18</f>
        <v>5933.9006257614601</v>
      </c>
      <c r="AN229" s="308">
        <f>+(AN213)^LatAm!$B$18</f>
        <v>6290.5418421534077</v>
      </c>
      <c r="AO229" s="308">
        <f>+(AO213)^LatAm!$B$18</f>
        <v>6662.7494940322058</v>
      </c>
      <c r="AP229" s="308">
        <f>+(AP213)^LatAm!$B$18</f>
        <v>7051.41228787417</v>
      </c>
      <c r="AQ229" s="308">
        <f>+(AQ213)^LatAm!$B$18</f>
        <v>7457.4550035201382</v>
      </c>
      <c r="AR229" s="308">
        <f>+(AR213)^LatAm!$B$18</f>
        <v>7881.8448525345075</v>
      </c>
      <c r="AS229" s="308">
        <f>+(AS213)^LatAm!$B$18</f>
        <v>8325.5958597281224</v>
      </c>
      <c r="AT229" s="308">
        <f>+(AT213)^LatAm!$B$18</f>
        <v>8789.7722103726846</v>
      </c>
      <c r="AU229" s="308">
        <f>+(AU213)^LatAm!$B$18</f>
        <v>9275.4911009734587</v>
      </c>
      <c r="AV229" s="308">
        <f>+(AV213)^LatAm!$B$18</f>
        <v>9783.9253994268329</v>
      </c>
      <c r="AW229" s="308">
        <f>+(AW213)^LatAm!$B$18</f>
        <v>10316.306287882417</v>
      </c>
      <c r="AX229" s="308">
        <f>+(AX213)^LatAm!$B$18</f>
        <v>10873.925986365313</v>
      </c>
      <c r="AY229" s="308">
        <f>+(AY213)^LatAm!$B$18</f>
        <v>11458.140612784249</v>
      </c>
      <c r="AZ229" s="308">
        <f>+(AZ213)^LatAm!$B$18</f>
        <v>12070.373211309274</v>
      </c>
      <c r="BA229" s="308">
        <f>+(BA213)^LatAm!$B$18</f>
        <v>12709.632798556218</v>
      </c>
      <c r="BB229" s="308">
        <f>+(BB213)^LatAm!$B$18</f>
        <v>13377.691863097007</v>
      </c>
      <c r="BC229" s="308">
        <f>+(BC213)^LatAm!$B$18</f>
        <v>14079.276790982878</v>
      </c>
      <c r="BD229" s="308">
        <f>+(BD213)^LatAm!$B$18</f>
        <v>14816.254664083364</v>
      </c>
      <c r="BE229" s="308">
        <f>+(BE213)^LatAm!$B$18</f>
        <v>15590.345376649495</v>
      </c>
      <c r="BF229" s="308">
        <f>+(BF213)^LatAm!$B$18</f>
        <v>16403.278585791915</v>
      </c>
      <c r="BG229" s="308">
        <f>+(BG213)^LatAm!$B$18</f>
        <v>17256.869595912078</v>
      </c>
      <c r="BH229" s="308">
        <f>+(BH213)^LatAm!$B$18</f>
        <v>18153.053689604585</v>
      </c>
      <c r="BI229" s="308">
        <f>+(BI213)^LatAm!$B$18</f>
        <v>18153.053689604585</v>
      </c>
    </row>
    <row r="230" spans="1:122" s="309" customFormat="1" ht="14.4">
      <c r="A230" s="307" t="s">
        <v>114</v>
      </c>
      <c r="B230" s="308">
        <f>+(B214)^OHI!$B$18</f>
        <v>118.74395215537521</v>
      </c>
      <c r="C230" s="308">
        <f>+(C214)^OHI!$B$18</f>
        <v>157.22541765742099</v>
      </c>
      <c r="D230" s="308">
        <f>+(D214)^OHI!$B$18</f>
        <v>214.50762837113942</v>
      </c>
      <c r="E230" s="308">
        <f>+(E214)^OHI!$B$18</f>
        <v>279.39470327047252</v>
      </c>
      <c r="F230" s="308">
        <f>+(F214)^OHI!$B$18</f>
        <v>352.0785888242454</v>
      </c>
      <c r="G230" s="308">
        <f>+(G214)^OHI!$B$18</f>
        <v>433.47908766896535</v>
      </c>
      <c r="H230" s="308">
        <f>+(H214)^OHI!$B$18</f>
        <v>522.79104325015248</v>
      </c>
      <c r="I230" s="308">
        <f>+(I214)^OHI!$B$18</f>
        <v>620.39856455240908</v>
      </c>
      <c r="J230" s="308">
        <f>+(J214)^OHI!$B$18</f>
        <v>726.50922366268924</v>
      </c>
      <c r="K230" s="308">
        <f>+(K214)^OHI!$B$18</f>
        <v>833.55427985776021</v>
      </c>
      <c r="L230" s="308">
        <f>+(L214)^OHI!$B$18</f>
        <v>949.04420324789623</v>
      </c>
      <c r="M230" s="308">
        <f>+(M214)^OHI!$B$18</f>
        <v>1063.2980248332658</v>
      </c>
      <c r="N230" s="308">
        <f>+(N214)^OHI!$B$18</f>
        <v>1216.1336747400105</v>
      </c>
      <c r="O230" s="308">
        <f>+(O214)^OHI!$B$18</f>
        <v>1370.5064318236605</v>
      </c>
      <c r="P230" s="308">
        <f>+(P214)^OHI!$B$18</f>
        <v>1529.5091063905311</v>
      </c>
      <c r="Q230" s="308">
        <f>+(Q214)^OHI!$B$18</f>
        <v>1698.4739879549857</v>
      </c>
      <c r="R230" s="308">
        <f>+(R214)^OHI!$B$18</f>
        <v>1875.5370783113856</v>
      </c>
      <c r="S230" s="308">
        <f>+(S214)^OHI!$B$18</f>
        <v>2060.7672636604088</v>
      </c>
      <c r="T230" s="308">
        <f>+(T214)^OHI!$B$18</f>
        <v>2254.165905539734</v>
      </c>
      <c r="U230" s="308">
        <f>+(U214)^OHI!$B$18</f>
        <v>2455.7339599262937</v>
      </c>
      <c r="V230" s="308">
        <f>+(V214)^OHI!$B$18</f>
        <v>2665.0204281339479</v>
      </c>
      <c r="W230" s="308">
        <f>+(W214)^OHI!$B$18</f>
        <v>2882.2313132552381</v>
      </c>
      <c r="X230" s="308">
        <f>+(X214)^OHI!$B$18</f>
        <v>3108.140073157092</v>
      </c>
      <c r="Y230" s="308">
        <f>+(Y214)^OHI!$B$18</f>
        <v>3342.829659691392</v>
      </c>
      <c r="Z230" s="308">
        <f>+(Z214)^OHI!$B$18</f>
        <v>3586.4889994156906</v>
      </c>
      <c r="AA230" s="308">
        <f>+(AA214)^OHI!$B$18</f>
        <v>3847.4321761084848</v>
      </c>
      <c r="AB230" s="308">
        <f>+(AB214)^OHI!$B$18</f>
        <v>4115.7498593691816</v>
      </c>
      <c r="AC230" s="308">
        <f>+(AC214)^OHI!$B$18</f>
        <v>4392.1313103610055</v>
      </c>
      <c r="AD230" s="308">
        <f>+(AD214)^OHI!$B$18</f>
        <v>4677.5278868042569</v>
      </c>
      <c r="AE230" s="308">
        <f>+(AE214)^OHI!$B$18</f>
        <v>4972.8887704486569</v>
      </c>
      <c r="AF230" s="308">
        <f>+(AF214)^OHI!$B$18</f>
        <v>5286.2703872855463</v>
      </c>
      <c r="AG230" s="308">
        <f>+(AG214)^OHI!$B$18</f>
        <v>5616.4247490071757</v>
      </c>
      <c r="AH230" s="308">
        <f>+(AH214)^OHI!$B$18</f>
        <v>5954.9566545603466</v>
      </c>
      <c r="AI230" s="308">
        <f>+(AI214)^OHI!$B$18</f>
        <v>6304.4782586229685</v>
      </c>
      <c r="AJ230" s="308">
        <f>+(AJ214)^OHI!$B$18</f>
        <v>6666.8427821983878</v>
      </c>
      <c r="AK230" s="308">
        <f>+(AK214)^OHI!$B$18</f>
        <v>7043.4567672537078</v>
      </c>
      <c r="AL230" s="308">
        <f>+(AL214)^OHI!$B$18</f>
        <v>7435.4909346099275</v>
      </c>
      <c r="AM230" s="308">
        <f>+(AM214)^OHI!$B$18</f>
        <v>7844.0008174209061</v>
      </c>
      <c r="AN230" s="308">
        <f>+(AN214)^OHI!$B$18</f>
        <v>8269.9958511595796</v>
      </c>
      <c r="AO230" s="308">
        <f>+(AO214)^OHI!$B$18</f>
        <v>8714.4791881633519</v>
      </c>
      <c r="AP230" s="308">
        <f>+(AP214)^OHI!$B$18</f>
        <v>9178.4709522216162</v>
      </c>
      <c r="AQ230" s="308">
        <f>+(AQ214)^OHI!$B$18</f>
        <v>9663.0221754864124</v>
      </c>
      <c r="AR230" s="308">
        <f>+(AR214)^OHI!$B$18</f>
        <v>10169.223533291794</v>
      </c>
      <c r="AS230" s="308">
        <f>+(AS214)^OHI!$B$18</f>
        <v>10698.211210781163</v>
      </c>
      <c r="AT230" s="308">
        <f>+(AT214)^OHI!$B$18</f>
        <v>11251.171222350684</v>
      </c>
      <c r="AU230" s="308">
        <f>+(AU214)^OHI!$B$18</f>
        <v>11829.342930390321</v>
      </c>
      <c r="AV230" s="308">
        <f>+(AV214)^OHI!$B$18</f>
        <v>12434.022184681171</v>
      </c>
      <c r="AW230" s="308">
        <f>+(AW214)^OHI!$B$18</f>
        <v>13066.564320297113</v>
      </c>
      <c r="AX230" s="308">
        <f>+(AX214)^OHI!$B$18</f>
        <v>13728.387148600148</v>
      </c>
      <c r="AY230" s="308">
        <f>+(AY214)^OHI!$B$18</f>
        <v>14420.974018060262</v>
      </c>
      <c r="AZ230" s="308">
        <f>+(AZ214)^OHI!$B$18</f>
        <v>15145.876989403841</v>
      </c>
      <c r="BA230" s="308">
        <f>+(BA214)^OHI!$B$18</f>
        <v>15901.247717082666</v>
      </c>
      <c r="BB230" s="308">
        <f>+(BB214)^OHI!$B$18</f>
        <v>16688.901828710554</v>
      </c>
      <c r="BC230" s="308">
        <f>+(BC214)^OHI!$B$18</f>
        <v>17514.765538933272</v>
      </c>
      <c r="BD230" s="308">
        <f>+(BD214)^OHI!$B$18</f>
        <v>18380.948511252478</v>
      </c>
      <c r="BE230" s="308">
        <f>+(BE214)^OHI!$B$18</f>
        <v>19289.318499532117</v>
      </c>
      <c r="BF230" s="308">
        <f>+(BF214)^OHI!$B$18</f>
        <v>20241.723025978121</v>
      </c>
      <c r="BG230" s="308">
        <f>+(BG214)^OHI!$B$18</f>
        <v>21240.087607671227</v>
      </c>
      <c r="BH230" s="308">
        <f>+(BH214)^OHI!$B$18</f>
        <v>22286.459621538561</v>
      </c>
      <c r="BI230" s="308">
        <f>+(BI214)^OHI!$B$18</f>
        <v>22286.459621538561</v>
      </c>
    </row>
    <row r="231" spans="1:122" s="309" customFormat="1" ht="14.4">
      <c r="A231" s="307" t="s">
        <v>224</v>
      </c>
      <c r="B231" s="308">
        <f>+(B215)^OthAsia!$B$18</f>
        <v>3.0776728258783042</v>
      </c>
      <c r="C231" s="308">
        <f>+(C215)^OthAsia!$B$18</f>
        <v>4.6300735935050339</v>
      </c>
      <c r="D231" s="308">
        <f>+(D215)^OthAsia!$B$18</f>
        <v>8.498921296973025</v>
      </c>
      <c r="E231" s="308">
        <f>+(E215)^OthAsia!$B$18</f>
        <v>14.448995050193949</v>
      </c>
      <c r="F231" s="308">
        <f>+(F215)^OthAsia!$B$18</f>
        <v>23.308155529605962</v>
      </c>
      <c r="G231" s="308">
        <f>+(G215)^OthAsia!$B$18</f>
        <v>35.643722794078535</v>
      </c>
      <c r="H231" s="308">
        <f>+(H215)^OthAsia!$B$18</f>
        <v>51.993372066248334</v>
      </c>
      <c r="I231" s="308">
        <f>+(I215)^OthAsia!$B$18</f>
        <v>73.23028078933433</v>
      </c>
      <c r="J231" s="308">
        <f>+(J215)^OthAsia!$B$18</f>
        <v>100.03875443574239</v>
      </c>
      <c r="K231" s="308">
        <f>+(K215)^OthAsia!$B$18</f>
        <v>133.66911116165318</v>
      </c>
      <c r="L231" s="308">
        <f>+(L215)^OthAsia!$B$18</f>
        <v>173.65215670593184</v>
      </c>
      <c r="M231" s="308">
        <f>+(M215)^OthAsia!$B$18</f>
        <v>224.80212894266799</v>
      </c>
      <c r="N231" s="308">
        <f>+(N215)^OthAsia!$B$18</f>
        <v>279.51247044863794</v>
      </c>
      <c r="O231" s="308">
        <f>+(O215)^OthAsia!$B$18</f>
        <v>342.61625994558818</v>
      </c>
      <c r="P231" s="308">
        <f>+(P215)^OthAsia!$B$18</f>
        <v>414.20043421071779</v>
      </c>
      <c r="Q231" s="308">
        <f>+(Q215)^OthAsia!$B$18</f>
        <v>495.19117316843375</v>
      </c>
      <c r="R231" s="308">
        <f>+(R215)^OthAsia!$B$18</f>
        <v>585.9631763243641</v>
      </c>
      <c r="S231" s="308">
        <f>+(S215)^OthAsia!$B$18</f>
        <v>685.84203900412717</v>
      </c>
      <c r="T231" s="308">
        <f>+(T215)^OthAsia!$B$18</f>
        <v>794.54472257576481</v>
      </c>
      <c r="U231" s="308">
        <f>+(U215)^OthAsia!$B$18</f>
        <v>911.77668469243372</v>
      </c>
      <c r="V231" s="308">
        <f>+(V215)^OthAsia!$B$18</f>
        <v>1033.6865835215713</v>
      </c>
      <c r="W231" s="308">
        <f>+(W215)^OthAsia!$B$18</f>
        <v>1160.5378089444366</v>
      </c>
      <c r="X231" s="308">
        <f>+(X215)^OthAsia!$B$18</f>
        <v>1296.8134630728828</v>
      </c>
      <c r="Y231" s="308">
        <f>+(Y215)^OthAsia!$B$18</f>
        <v>1441.5524743005205</v>
      </c>
      <c r="Z231" s="308">
        <f>+(Z215)^OthAsia!$B$18</f>
        <v>1594.1288399796301</v>
      </c>
      <c r="AA231" s="308">
        <f>+(AA215)^OthAsia!$B$18</f>
        <v>1759.3398048293716</v>
      </c>
      <c r="AB231" s="308">
        <f>+(AB215)^OthAsia!$B$18</f>
        <v>1930.5599118491787</v>
      </c>
      <c r="AC231" s="308">
        <f>+(AC215)^OthAsia!$B$18</f>
        <v>2107.7286029141919</v>
      </c>
      <c r="AD231" s="308">
        <f>+(AD215)^OthAsia!$B$18</f>
        <v>2291.0601254927069</v>
      </c>
      <c r="AE231" s="308">
        <f>+(AE215)^OthAsia!$B$18</f>
        <v>2480.8525779012671</v>
      </c>
      <c r="AF231" s="308">
        <f>+(AF215)^OthAsia!$B$18</f>
        <v>2680.3859813127788</v>
      </c>
      <c r="AG231" s="308">
        <f>+(AG215)^OthAsia!$B$18</f>
        <v>2889.1974458567906</v>
      </c>
      <c r="AH231" s="308">
        <f>+(AH215)^OthAsia!$B$18</f>
        <v>3103.7584785929748</v>
      </c>
      <c r="AI231" s="308">
        <f>+(AI215)^OthAsia!$B$18</f>
        <v>3325.1454102134185</v>
      </c>
      <c r="AJ231" s="308">
        <f>+(AJ215)^OthAsia!$B$18</f>
        <v>3554.1500556341684</v>
      </c>
      <c r="AK231" s="308">
        <f>+(AK215)^OthAsia!$B$18</f>
        <v>3791.4080806426987</v>
      </c>
      <c r="AL231" s="308">
        <f>+(AL215)^OthAsia!$B$18</f>
        <v>4037.4802078379871</v>
      </c>
      <c r="AM231" s="308">
        <f>+(AM215)^OthAsia!$B$18</f>
        <v>4292.8991702020194</v>
      </c>
      <c r="AN231" s="308">
        <f>+(AN215)^OthAsia!$B$18</f>
        <v>4558.1966496322711</v>
      </c>
      <c r="AO231" s="308">
        <f>+(AO215)^OthAsia!$B$18</f>
        <v>4833.9186339020798</v>
      </c>
      <c r="AP231" s="308">
        <f>+(AP215)^OthAsia!$B$18</f>
        <v>5120.6341467787197</v>
      </c>
      <c r="AQ231" s="308">
        <f>+(AQ215)^OthAsia!$B$18</f>
        <v>5418.9402442221181</v>
      </c>
      <c r="AR231" s="308">
        <f>+(AR215)^OthAsia!$B$18</f>
        <v>5729.4649554665866</v>
      </c>
      <c r="AS231" s="308">
        <f>+(AS215)^OthAsia!$B$18</f>
        <v>6052.8691368506843</v>
      </c>
      <c r="AT231" s="308">
        <f>+(AT215)^OthAsia!$B$18</f>
        <v>6389.8477921173208</v>
      </c>
      <c r="AU231" s="308">
        <f>+(AU215)^OthAsia!$B$18</f>
        <v>6741.1311728847277</v>
      </c>
      <c r="AV231" s="308">
        <f>+(AV215)^OthAsia!$B$18</f>
        <v>7107.4858346450001</v>
      </c>
      <c r="AW231" s="308">
        <f>+(AW215)^OthAsia!$B$18</f>
        <v>7489.715744430393</v>
      </c>
      <c r="AX231" s="308">
        <f>+(AX215)^OthAsia!$B$18</f>
        <v>7888.6634913247981</v>
      </c>
      <c r="AY231" s="308">
        <f>+(AY215)^OthAsia!$B$18</f>
        <v>8305.2116258020451</v>
      </c>
      <c r="AZ231" s="308">
        <f>+(AZ215)^OthAsia!$B$18</f>
        <v>8740.2841400397592</v>
      </c>
      <c r="BA231" s="308">
        <f>+(BA215)^OthAsia!$B$18</f>
        <v>9192.1733237427525</v>
      </c>
      <c r="BB231" s="308">
        <f>+(BB215)^OthAsia!$B$18</f>
        <v>9661.9790787402471</v>
      </c>
      <c r="BC231" s="308">
        <f>+(BC215)^OthAsia!$B$18</f>
        <v>10153.94661484344</v>
      </c>
      <c r="BD231" s="308">
        <f>+(BD215)^OthAsia!$B$18</f>
        <v>10669.366624704759</v>
      </c>
      <c r="BE231" s="308">
        <f>+(BE215)^OthAsia!$B$18</f>
        <v>11209.334593291745</v>
      </c>
      <c r="BF231" s="308">
        <f>+(BF215)^OthAsia!$B$18</f>
        <v>11774.914076306452</v>
      </c>
      <c r="BG231" s="308">
        <f>+(BG215)^OthAsia!$B$18</f>
        <v>12367.210831841017</v>
      </c>
      <c r="BH231" s="308">
        <f>+(BH215)^OthAsia!$B$18</f>
        <v>12987.405565358442</v>
      </c>
      <c r="BI231" s="308">
        <f>+(BI215)^OthAsia!$B$18</f>
        <v>12987.405565358442</v>
      </c>
    </row>
    <row r="232" spans="1:122" s="296" customFormat="1" ht="14.4">
      <c r="A232" s="298" t="s">
        <v>275</v>
      </c>
      <c r="DR232" s="297">
        <f>+(DQ168)^US!$B$18</f>
        <v>0</v>
      </c>
    </row>
    <row r="233" spans="1:122" s="296" customFormat="1" ht="14.4">
      <c r="B233" s="296" t="s">
        <v>218</v>
      </c>
      <c r="C233" s="294"/>
      <c r="D233" s="299"/>
      <c r="DR233" s="297"/>
    </row>
    <row r="234" spans="1:122" s="310" customFormat="1" ht="14.4">
      <c r="A234" s="310" t="s">
        <v>104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4.4">
      <c r="A235" s="310" t="s">
        <v>105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4.4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4.4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4.4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4.4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4.4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4.4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4.4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4.4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4.4">
      <c r="A244" s="310" t="s">
        <v>114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4.4">
      <c r="A245" s="310" t="s">
        <v>224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4.4">
      <c r="DR246" s="297"/>
    </row>
    <row r="247" spans="1:122" s="296" customFormat="1" ht="14.4">
      <c r="A247" s="296" t="s">
        <v>269</v>
      </c>
      <c r="DR247" s="297"/>
    </row>
    <row r="248" spans="1:122" s="296" customFormat="1" ht="14.4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4.4">
      <c r="A249" s="296" t="s">
        <v>105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4.4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4.4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4.4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4.4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4.4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4.4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4.4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4.4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4.4">
      <c r="A258" s="296" t="s">
        <v>114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4.4">
      <c r="A259" s="296" t="s">
        <v>224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4.4">
      <c r="DR260" s="302"/>
    </row>
    <row r="261" spans="1:122" s="301" customFormat="1" ht="14.4">
      <c r="A261" s="300" t="s">
        <v>785</v>
      </c>
      <c r="DR261" s="302"/>
    </row>
    <row r="262" spans="1:122" s="301" customFormat="1" ht="14.4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4.4">
      <c r="A263" s="301" t="s">
        <v>105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4.4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0.90221042767284987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4.4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4.4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4.4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4.4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4.4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4.4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4.4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4.4">
      <c r="A272" s="301" t="s">
        <v>114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4.4">
      <c r="A273" s="301" t="s">
        <v>224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4.4">
      <c r="DR274" s="302"/>
    </row>
    <row r="275" spans="1:122" s="301" customFormat="1" ht="14.4">
      <c r="A275" s="300" t="s">
        <v>781</v>
      </c>
      <c r="DR275" s="302"/>
    </row>
    <row r="276" spans="1:122" s="303" customFormat="1" ht="14.4">
      <c r="A276" s="303" t="s">
        <v>104</v>
      </c>
      <c r="B276" s="303">
        <f>+US!B74</f>
        <v>22.851099741812224</v>
      </c>
      <c r="C276" s="303">
        <f>+US!C74</f>
        <v>30.078618990437818</v>
      </c>
      <c r="D276" s="303">
        <f>+US!D74</f>
        <v>43.087577557950986</v>
      </c>
      <c r="E276" s="303">
        <f>+US!E74</f>
        <v>56.486277944657111</v>
      </c>
      <c r="F276" s="303">
        <f>+US!F74</f>
        <v>70.346550401676495</v>
      </c>
      <c r="G276" s="303">
        <f>+US!G74</f>
        <v>84.684008440940175</v>
      </c>
      <c r="H276" s="303">
        <f>+US!H74</f>
        <v>99.489626155110528</v>
      </c>
      <c r="I276" s="303">
        <f>+US!I74</f>
        <v>115.22261990513505</v>
      </c>
      <c r="J276" s="303">
        <f>+US!J74</f>
        <v>132.09726790996098</v>
      </c>
      <c r="K276" s="303">
        <f>+US!K74</f>
        <v>150.3386640833354</v>
      </c>
      <c r="L276" s="303">
        <f>+US!L74</f>
        <v>169.55739423629399</v>
      </c>
      <c r="M276" s="303">
        <f>+US!M74</f>
        <v>188.247756335058</v>
      </c>
      <c r="N276" s="303">
        <f>+US!N74</f>
        <v>215.82929762942558</v>
      </c>
      <c r="O276" s="303">
        <f>+US!O74</f>
        <v>240.43899298379233</v>
      </c>
      <c r="P276" s="303">
        <f>+US!P74</f>
        <v>263.60986570191369</v>
      </c>
      <c r="Q276" s="303">
        <f>+US!Q74</f>
        <v>286.45725489483402</v>
      </c>
      <c r="R276" s="303">
        <f>+US!R74</f>
        <v>309.41797537446536</v>
      </c>
      <c r="S276" s="303">
        <f>+US!S74</f>
        <v>332.74001773076668</v>
      </c>
      <c r="T276" s="303">
        <f>+US!T74</f>
        <v>356.56013017420315</v>
      </c>
      <c r="U276" s="303">
        <f>+US!U74</f>
        <v>380.95494304557474</v>
      </c>
      <c r="V276" s="303">
        <f>+US!V74</f>
        <v>405.97109380185327</v>
      </c>
      <c r="W276" s="303">
        <f>+US!W74</f>
        <v>431.39155623397892</v>
      </c>
      <c r="X276" s="303">
        <f>+US!X74</f>
        <v>457.06023904550898</v>
      </c>
      <c r="Y276" s="303">
        <f>+US!Y74</f>
        <v>483.13662709780004</v>
      </c>
      <c r="Z276" s="303">
        <f>+US!Z74</f>
        <v>509.72348389923502</v>
      </c>
      <c r="AA276" s="303">
        <f>+US!AA74</f>
        <v>536.89307432254373</v>
      </c>
      <c r="AB276" s="303">
        <f>+US!AB74</f>
        <v>565.12231926465893</v>
      </c>
      <c r="AC276" s="303">
        <f>+US!AC74</f>
        <v>594.05749619042535</v>
      </c>
      <c r="AD276" s="303">
        <f>+US!AD74</f>
        <v>623.62623094399908</v>
      </c>
      <c r="AE276" s="303">
        <f>+US!AE74</f>
        <v>653.86181313594034</v>
      </c>
      <c r="AF276" s="303">
        <f>+US!AF74</f>
        <v>684.83064374698949</v>
      </c>
      <c r="AG276" s="303">
        <f>+US!AG74</f>
        <v>715.80655604137189</v>
      </c>
      <c r="AH276" s="303">
        <f>+US!AH74</f>
        <v>746.31068377896077</v>
      </c>
      <c r="AI276" s="303">
        <f>+US!AI74</f>
        <v>776.86374832337344</v>
      </c>
      <c r="AJ276" s="303">
        <f>+US!AJ74</f>
        <v>807.77608543000088</v>
      </c>
      <c r="AK276" s="303">
        <f>+US!AK74</f>
        <v>839.23957592083366</v>
      </c>
      <c r="AL276" s="303">
        <f>+US!AL74</f>
        <v>871.3797244151134</v>
      </c>
      <c r="AM276" s="303">
        <f>+US!AM74</f>
        <v>904.2851044242293</v>
      </c>
      <c r="AN276" s="303">
        <f>+US!AN74</f>
        <v>938.02394043492518</v>
      </c>
      <c r="AO276" s="303">
        <f>+US!AO74</f>
        <v>972.65342631048577</v>
      </c>
      <c r="AP276" s="303">
        <f>+US!AP74</f>
        <v>1008.2249590129677</v>
      </c>
      <c r="AQ276" s="303">
        <f>+US!AQ74</f>
        <v>1044.7870823252147</v>
      </c>
      <c r="AR276" s="303">
        <f>+US!AR74</f>
        <v>1082.3871499905945</v>
      </c>
      <c r="AS276" s="303">
        <f>+US!AS74</f>
        <v>1121.0722745052367</v>
      </c>
      <c r="AT276" s="303">
        <f>+US!AT74</f>
        <v>1160.8898785188044</v>
      </c>
      <c r="AU276" s="303">
        <f>+US!AU74</f>
        <v>1201.8880259305738</v>
      </c>
      <c r="AV276" s="303">
        <f>+US!AV74</f>
        <v>1244.1156314406769</v>
      </c>
      <c r="AW276" s="303">
        <f>+US!AW74</f>
        <v>1287.6226035282575</v>
      </c>
      <c r="AX276" s="303">
        <f>+US!AX74</f>
        <v>1332.4599513891742</v>
      </c>
      <c r="AY276" s="303">
        <f>+US!AY74</f>
        <v>1378.6798727495682</v>
      </c>
      <c r="AZ276" s="303">
        <f>+US!AZ74</f>
        <v>1426.3358319004803</v>
      </c>
      <c r="BA276" s="303">
        <f>+US!BA74</f>
        <v>1475.4826330993687</v>
      </c>
      <c r="BB276" s="303">
        <f>+US!BB74</f>
        <v>1526.0501284265456</v>
      </c>
      <c r="BC276" s="303">
        <f>+US!BC74</f>
        <v>1578.0679783254943</v>
      </c>
      <c r="BD276" s="303">
        <f>+US!BD74</f>
        <v>1631.7422123687202</v>
      </c>
      <c r="BE276" s="303">
        <f>+US!BE74</f>
        <v>1687.1897271522616</v>
      </c>
      <c r="BF276" s="303">
        <f>+US!BF74</f>
        <v>1744.4860574972392</v>
      </c>
      <c r="BG276" s="303">
        <f>+US!BG74</f>
        <v>1803.690154145861</v>
      </c>
      <c r="BH276" s="303">
        <f>+US!BH74</f>
        <v>1864.8566296093095</v>
      </c>
      <c r="BI276" s="303">
        <f>+US!BI74</f>
        <v>1928.0414127735125</v>
      </c>
      <c r="DR276" s="304"/>
    </row>
    <row r="277" spans="1:122" s="303" customFormat="1" ht="14.4">
      <c r="A277" s="303" t="s">
        <v>105</v>
      </c>
      <c r="B277" s="304">
        <f>+EU!B74</f>
        <v>23.302275318288661</v>
      </c>
      <c r="C277" s="304">
        <f>+EU!C74</f>
        <v>30.857885292951213</v>
      </c>
      <c r="D277" s="304">
        <f>+EU!D74</f>
        <v>43.351839916983657</v>
      </c>
      <c r="E277" s="304">
        <f>+EU!E74</f>
        <v>55.804877745415055</v>
      </c>
      <c r="F277" s="304">
        <f>+EU!F74</f>
        <v>68.347162549039581</v>
      </c>
      <c r="G277" s="304">
        <f>+EU!G74</f>
        <v>80.929357054370783</v>
      </c>
      <c r="H277" s="304">
        <f>+EU!H74</f>
        <v>93.547910871930185</v>
      </c>
      <c r="I277" s="304">
        <f>+EU!I74</f>
        <v>106.35192451429651</v>
      </c>
      <c r="J277" s="304">
        <f>+EU!J74</f>
        <v>119.42481080159567</v>
      </c>
      <c r="K277" s="304">
        <f>+EU!K74</f>
        <v>132.80290108144658</v>
      </c>
      <c r="L277" s="304">
        <f>+EU!L74</f>
        <v>148.69392178894878</v>
      </c>
      <c r="M277" s="304">
        <f>+EU!M74</f>
        <v>167.06682578359087</v>
      </c>
      <c r="N277" s="304">
        <f>+EU!N74</f>
        <v>191.14644759816781</v>
      </c>
      <c r="O277" s="304">
        <f>+EU!O74</f>
        <v>213.53712323324163</v>
      </c>
      <c r="P277" s="304">
        <f>+EU!P74</f>
        <v>235.13471329401023</v>
      </c>
      <c r="Q277" s="304">
        <f>+EU!Q74</f>
        <v>256.49723413820055</v>
      </c>
      <c r="R277" s="304">
        <f>+EU!R74</f>
        <v>277.92458127239411</v>
      </c>
      <c r="S277" s="304">
        <f>+EU!S74</f>
        <v>299.76584802454437</v>
      </c>
      <c r="T277" s="304">
        <f>+EU!T74</f>
        <v>322.17521435425647</v>
      </c>
      <c r="U277" s="304">
        <f>+EU!U74</f>
        <v>345.12261099042087</v>
      </c>
      <c r="V277" s="304">
        <f>+EU!V74</f>
        <v>368.58606293532421</v>
      </c>
      <c r="W277" s="304">
        <f>+EU!W74</f>
        <v>392.72645830737616</v>
      </c>
      <c r="X277" s="304">
        <f>+EU!X74</f>
        <v>417.66883054890292</v>
      </c>
      <c r="Y277" s="304">
        <f>+EU!Y74</f>
        <v>443.32693587567439</v>
      </c>
      <c r="Z277" s="304">
        <f>+EU!Z74</f>
        <v>469.66241282692692</v>
      </c>
      <c r="AA277" s="304">
        <f>+EU!AA74</f>
        <v>496.66568774231268</v>
      </c>
      <c r="AB277" s="304">
        <f>+EU!AB74</f>
        <v>524.82180710959017</v>
      </c>
      <c r="AC277" s="304">
        <f>+EU!AC74</f>
        <v>553.70001664382085</v>
      </c>
      <c r="AD277" s="304">
        <f>+EU!AD74</f>
        <v>583.1933318480427</v>
      </c>
      <c r="AE277" s="304">
        <f>+EU!AE74</f>
        <v>613.32124175563604</v>
      </c>
      <c r="AF277" s="304">
        <f>+EU!AF74</f>
        <v>644.14534855079137</v>
      </c>
      <c r="AG277" s="304">
        <f>+EU!AG74</f>
        <v>674.74611843060552</v>
      </c>
      <c r="AH277" s="304">
        <f>+EU!AH74</f>
        <v>704.51351194971699</v>
      </c>
      <c r="AI277" s="304">
        <f>+EU!AI74</f>
        <v>734.08050222251609</v>
      </c>
      <c r="AJ277" s="304">
        <f>+EU!AJ74</f>
        <v>763.81536240501964</v>
      </c>
      <c r="AK277" s="304">
        <f>+EU!AK74</f>
        <v>793.94105402526907</v>
      </c>
      <c r="AL277" s="304">
        <f>+EU!AL74</f>
        <v>824.59918206058592</v>
      </c>
      <c r="AM277" s="304">
        <f>+EU!AM74</f>
        <v>855.88608456137308</v>
      </c>
      <c r="AN277" s="304">
        <f>+EU!AN74</f>
        <v>887.8730965723048</v>
      </c>
      <c r="AO277" s="304">
        <f>+EU!AO74</f>
        <v>920.61789131622754</v>
      </c>
      <c r="AP277" s="304">
        <f>+EU!AP74</f>
        <v>954.17081623544038</v>
      </c>
      <c r="AQ277" s="304">
        <f>+EU!AQ74</f>
        <v>988.5784317878713</v>
      </c>
      <c r="AR277" s="304">
        <f>+EU!AR74</f>
        <v>1023.8854917351748</v>
      </c>
      <c r="AS277" s="304">
        <f>+EU!AS74</f>
        <v>1060.1360576692127</v>
      </c>
      <c r="AT277" s="304">
        <f>+EU!AT74</f>
        <v>1097.3741341768969</v>
      </c>
      <c r="AU277" s="304">
        <f>+EU!AU74</f>
        <v>1135.6440396590019</v>
      </c>
      <c r="AV277" s="304">
        <f>+EU!AV74</f>
        <v>1174.9906321616227</v>
      </c>
      <c r="AW277" s="304">
        <f>+EU!AW74</f>
        <v>1215.4594562989992</v>
      </c>
      <c r="AX277" s="304">
        <f>+EU!AX74</f>
        <v>1257.0968477302365</v>
      </c>
      <c r="AY277" s="304">
        <f>+EU!AY74</f>
        <v>1299.9500152261005</v>
      </c>
      <c r="AZ277" s="304">
        <f>+EU!AZ74</f>
        <v>1344.0671112750467</v>
      </c>
      <c r="BA277" s="304">
        <f>+EU!BA74</f>
        <v>1389.4972971673487</v>
      </c>
      <c r="BB277" s="304">
        <f>+EU!BB74</f>
        <v>1436.151913037545</v>
      </c>
      <c r="BC277" s="304">
        <f>+EU!BC74</f>
        <v>1484.0472108305219</v>
      </c>
      <c r="BD277" s="304">
        <f>+EU!BD74</f>
        <v>1533.3921152342646</v>
      </c>
      <c r="BE277" s="304">
        <f>+EU!BE74</f>
        <v>1584.3019543351547</v>
      </c>
      <c r="BF277" s="304">
        <f>+EU!BF74</f>
        <v>1636.8474989501437</v>
      </c>
      <c r="BG277" s="304">
        <f>+EU!BG74</f>
        <v>1691.0811181831864</v>
      </c>
      <c r="BH277" s="304">
        <f>+EU!BH74</f>
        <v>1747.0497276335223</v>
      </c>
      <c r="BI277" s="304">
        <f>+EU!BI74</f>
        <v>1804.8007912072808</v>
      </c>
      <c r="DR277" s="304"/>
    </row>
    <row r="278" spans="1:122" s="303" customFormat="1" ht="14.4">
      <c r="A278" s="303" t="s">
        <v>51</v>
      </c>
      <c r="B278" s="304">
        <f>+Japan!B74</f>
        <v>7.1334854586257519</v>
      </c>
      <c r="C278" s="304">
        <f>+Japan!C74</f>
        <v>8.3367150690485481</v>
      </c>
      <c r="D278" s="304">
        <f>+Japan!D74</f>
        <v>10.871179874208694</v>
      </c>
      <c r="E278" s="304">
        <f>+Japan!E74</f>
        <v>12.932024141390436</v>
      </c>
      <c r="F278" s="304">
        <f>+Japan!F74</f>
        <v>14.328996044593445</v>
      </c>
      <c r="G278" s="304">
        <f>+Japan!G74</f>
        <v>16.127219199419606</v>
      </c>
      <c r="H278" s="304">
        <f>+Japan!H74</f>
        <v>18.23472158311689</v>
      </c>
      <c r="I278" s="304">
        <f>+Japan!I74</f>
        <v>20.294451824400596</v>
      </c>
      <c r="J278" s="304">
        <f>+Japan!J74</f>
        <v>22.32893857156197</v>
      </c>
      <c r="K278" s="304">
        <f>+Japan!K74</f>
        <v>24.356798216959689</v>
      </c>
      <c r="L278" s="304">
        <f>+Japan!L74</f>
        <v>26.98701079969069</v>
      </c>
      <c r="M278" s="304">
        <f>+Japan!M74</f>
        <v>30.181279502213854</v>
      </c>
      <c r="N278" s="304">
        <f>+Japan!N74</f>
        <v>34.777641979423009</v>
      </c>
      <c r="O278" s="304">
        <f>+Japan!O74</f>
        <v>38.956368674829278</v>
      </c>
      <c r="P278" s="304">
        <f>+Japan!P74</f>
        <v>42.925965540655852</v>
      </c>
      <c r="Q278" s="304">
        <f>+Japan!Q74</f>
        <v>46.817389259047417</v>
      </c>
      <c r="R278" s="304">
        <f>+Japan!R74</f>
        <v>50.702913959700638</v>
      </c>
      <c r="S278" s="304">
        <f>+Japan!S74</f>
        <v>54.661611291199264</v>
      </c>
      <c r="T278" s="304">
        <f>+Japan!T74</f>
        <v>58.729394438127777</v>
      </c>
      <c r="U278" s="304">
        <f>+Japan!U74</f>
        <v>62.902858025501928</v>
      </c>
      <c r="V278" s="304">
        <f>+Japan!V74</f>
        <v>67.179578417506804</v>
      </c>
      <c r="W278" s="304">
        <f>+Japan!W74</f>
        <v>71.577219235359735</v>
      </c>
      <c r="X278" s="304">
        <f>+Japan!X74</f>
        <v>76.110112509927262</v>
      </c>
      <c r="Y278" s="304">
        <f>+Japan!Y74</f>
        <v>80.770276403864003</v>
      </c>
      <c r="Z278" s="304">
        <f>+Japan!Z74</f>
        <v>85.555249474062649</v>
      </c>
      <c r="AA278" s="304">
        <f>+Japan!AA74</f>
        <v>90.466072439911969</v>
      </c>
      <c r="AB278" s="304">
        <f>+Japan!AB74</f>
        <v>95.600393554595854</v>
      </c>
      <c r="AC278" s="304">
        <f>+Japan!AC74</f>
        <v>100.87347415202345</v>
      </c>
      <c r="AD278" s="304">
        <f>+Japan!AD74</f>
        <v>106.26480470771436</v>
      </c>
      <c r="AE278" s="304">
        <f>+Japan!AE74</f>
        <v>111.77854830256831</v>
      </c>
      <c r="AF278" s="304">
        <f>+Japan!AF74</f>
        <v>117.42696740068355</v>
      </c>
      <c r="AG278" s="304">
        <f>+Japan!AG74</f>
        <v>123.04657692348177</v>
      </c>
      <c r="AH278" s="304">
        <f>+Japan!AH74</f>
        <v>128.52787485503626</v>
      </c>
      <c r="AI278" s="304">
        <f>+Japan!AI74</f>
        <v>133.98385723572818</v>
      </c>
      <c r="AJ278" s="304">
        <f>+Japan!AJ74</f>
        <v>139.4813369158795</v>
      </c>
      <c r="AK278" s="304">
        <f>+Japan!AK74</f>
        <v>145.0610533286268</v>
      </c>
      <c r="AL278" s="304">
        <f>+Japan!AL74</f>
        <v>150.7490917931992</v>
      </c>
      <c r="AM278" s="304">
        <f>+Japan!AM74</f>
        <v>156.56335827725604</v>
      </c>
      <c r="AN278" s="304">
        <f>+Japan!AN74</f>
        <v>162.5172316848188</v>
      </c>
      <c r="AO278" s="304">
        <f>+Japan!AO74</f>
        <v>168.62161780424336</v>
      </c>
      <c r="AP278" s="304">
        <f>+Japan!AP74</f>
        <v>174.88610272353176</v>
      </c>
      <c r="AQ278" s="304">
        <f>+Japan!AQ74</f>
        <v>181.31960070059137</v>
      </c>
      <c r="AR278" s="304">
        <f>+Japan!AR74</f>
        <v>187.93071906232021</v>
      </c>
      <c r="AS278" s="304">
        <f>+Japan!AS74</f>
        <v>194.72796515510686</v>
      </c>
      <c r="AT278" s="304">
        <f>+Japan!AT74</f>
        <v>201.7198653993789</v>
      </c>
      <c r="AU278" s="304">
        <f>+Japan!AU74</f>
        <v>208.91503561462372</v>
      </c>
      <c r="AV278" s="304">
        <f>+Japan!AV74</f>
        <v>216.32222446616623</v>
      </c>
      <c r="AW278" s="304">
        <f>+Japan!AW74</f>
        <v>223.95034219677615</v>
      </c>
      <c r="AX278" s="304">
        <f>+Japan!AX74</f>
        <v>231.80848139545196</v>
      </c>
      <c r="AY278" s="304">
        <f>+Japan!AY74</f>
        <v>239.9059335398162</v>
      </c>
      <c r="AZ278" s="304">
        <f>+Japan!AZ74</f>
        <v>248.2522033712871</v>
      </c>
      <c r="BA278" s="304">
        <f>+Japan!BA74</f>
        <v>256.85702223202634</v>
      </c>
      <c r="BB278" s="304">
        <f>+Japan!BB74</f>
        <v>265.70515253253291</v>
      </c>
      <c r="BC278" s="304">
        <f>+Japan!BC74</f>
        <v>274.80131801128135</v>
      </c>
      <c r="BD278" s="304">
        <f>+Japan!BD74</f>
        <v>284.18542093669856</v>
      </c>
      <c r="BE278" s="304">
        <f>+Japan!BE74</f>
        <v>293.87942733391685</v>
      </c>
      <c r="BF278" s="304">
        <f>+Japan!BF74</f>
        <v>303.89695619399924</v>
      </c>
      <c r="BG278" s="304">
        <f>+Japan!BG74</f>
        <v>314.24825339388917</v>
      </c>
      <c r="BH278" s="304">
        <f>+Japan!BH74</f>
        <v>324.94264806855051</v>
      </c>
      <c r="BI278" s="304">
        <f>+Japan!BI74</f>
        <v>335.98968511512857</v>
      </c>
      <c r="DR278" s="304"/>
    </row>
    <row r="279" spans="1:122" s="303" customFormat="1" ht="14.4">
      <c r="A279" s="303" t="s">
        <v>52</v>
      </c>
      <c r="B279" s="304">
        <f>+Russia!B74</f>
        <v>2.7871074321283404</v>
      </c>
      <c r="C279" s="304">
        <f>+Russia!C74</f>
        <v>4.2151952487706188</v>
      </c>
      <c r="D279" s="304">
        <f>+Russia!D74</f>
        <v>5.7104203917109038</v>
      </c>
      <c r="E279" s="304">
        <f>+Russia!E74</f>
        <v>7.0809842103318843</v>
      </c>
      <c r="F279" s="304">
        <f>+Russia!F74</f>
        <v>8.4348700676695927</v>
      </c>
      <c r="G279" s="304">
        <f>+Russia!G74</f>
        <v>9.8574522596064895</v>
      </c>
      <c r="H279" s="304">
        <f>+Russia!H74</f>
        <v>11.328001054783925</v>
      </c>
      <c r="I279" s="304">
        <f>+Russia!I74</f>
        <v>12.777125244835068</v>
      </c>
      <c r="J279" s="304">
        <f>+Russia!J74</f>
        <v>14.211312487186035</v>
      </c>
      <c r="K279" s="304">
        <f>+Russia!K74</f>
        <v>15.636078947556369</v>
      </c>
      <c r="L279" s="304">
        <f>+Russia!L74</f>
        <v>17.547115334182642</v>
      </c>
      <c r="M279" s="304">
        <f>+Russia!M74</f>
        <v>20.009899639874767</v>
      </c>
      <c r="N279" s="304">
        <f>+Russia!N74</f>
        <v>23.282730714214637</v>
      </c>
      <c r="O279" s="304">
        <f>+Russia!O74</f>
        <v>26.474194081638576</v>
      </c>
      <c r="P279" s="304">
        <f>+Russia!P74</f>
        <v>29.66868602988627</v>
      </c>
      <c r="Q279" s="304">
        <f>+Russia!Q74</f>
        <v>32.917740621815646</v>
      </c>
      <c r="R279" s="304">
        <f>+Russia!R74</f>
        <v>36.250986785229941</v>
      </c>
      <c r="S279" s="304">
        <f>+Russia!S74</f>
        <v>39.684068167686249</v>
      </c>
      <c r="T279" s="304">
        <f>+Russia!T74</f>
        <v>43.22437758904799</v>
      </c>
      <c r="U279" s="304">
        <f>+Russia!U74</f>
        <v>46.875041832086893</v>
      </c>
      <c r="V279" s="304">
        <f>+Russia!V74</f>
        <v>50.637349984447269</v>
      </c>
      <c r="W279" s="304">
        <f>+Russia!W74</f>
        <v>54.471199195356419</v>
      </c>
      <c r="X279" s="304">
        <f>+Russia!X74</f>
        <v>58.34590600074678</v>
      </c>
      <c r="Y279" s="304">
        <f>+Russia!Y74</f>
        <v>62.283084097388553</v>
      </c>
      <c r="Z279" s="304">
        <f>+Russia!Z74</f>
        <v>66.296196049447175</v>
      </c>
      <c r="AA279" s="304">
        <f>+Russia!AA74</f>
        <v>70.394376280240934</v>
      </c>
      <c r="AB279" s="304">
        <f>+Russia!AB74</f>
        <v>74.654464250062034</v>
      </c>
      <c r="AC279" s="304">
        <f>+Russia!AC74</f>
        <v>79.016441769583622</v>
      </c>
      <c r="AD279" s="304">
        <f>+Russia!AD74</f>
        <v>83.466232170021584</v>
      </c>
      <c r="AE279" s="304">
        <f>+Russia!AE74</f>
        <v>88.007404074719744</v>
      </c>
      <c r="AF279" s="304">
        <f>+Russia!AF74</f>
        <v>92.649312650512385</v>
      </c>
      <c r="AG279" s="304">
        <f>+Russia!AG74</f>
        <v>97.277349047068526</v>
      </c>
      <c r="AH279" s="304">
        <f>+Russia!AH74</f>
        <v>101.81414237841688</v>
      </c>
      <c r="AI279" s="304">
        <f>+Russia!AI74</f>
        <v>106.33938084412203</v>
      </c>
      <c r="AJ279" s="304">
        <f>+Russia!AJ74</f>
        <v>110.90069245152111</v>
      </c>
      <c r="AK279" s="304">
        <f>+Russia!AK74</f>
        <v>115.52753983426325</v>
      </c>
      <c r="AL279" s="304">
        <f>+Russia!AL74</f>
        <v>120.23917421083702</v>
      </c>
      <c r="AM279" s="304">
        <f>+Russia!AM74</f>
        <v>125.04915277533418</v>
      </c>
      <c r="AN279" s="304">
        <f>+Russia!AN74</f>
        <v>129.96789027542852</v>
      </c>
      <c r="AO279" s="304">
        <f>+Russia!AO74</f>
        <v>135.00409501126222</v>
      </c>
      <c r="AP279" s="304">
        <f>+Russia!AP74</f>
        <v>140.1655751498387</v>
      </c>
      <c r="AQ279" s="304">
        <f>+Russia!AQ74</f>
        <v>145.45969109281265</v>
      </c>
      <c r="AR279" s="304">
        <f>+Russia!AR74</f>
        <v>150.89360963991203</v>
      </c>
      <c r="AS279" s="304">
        <f>+Russia!AS74</f>
        <v>156.47444760430892</v>
      </c>
      <c r="AT279" s="304">
        <f>+Russia!AT74</f>
        <v>162.20935406751641</v>
      </c>
      <c r="AU279" s="304">
        <f>+Russia!AU74</f>
        <v>168.10555879484863</v>
      </c>
      <c r="AV279" s="304">
        <f>+Russia!AV74</f>
        <v>174.17040216110752</v>
      </c>
      <c r="AW279" s="304">
        <f>+Russia!AW74</f>
        <v>180.41135511521378</v>
      </c>
      <c r="AX279" s="304">
        <f>+Russia!AX74</f>
        <v>186.83603389943664</v>
      </c>
      <c r="AY279" s="304">
        <f>+Russia!AY74</f>
        <v>193.45221211331437</v>
      </c>
      <c r="AZ279" s="304">
        <f>+Russia!AZ74</f>
        <v>200.26783153165704</v>
      </c>
      <c r="BA279" s="304">
        <f>+Russia!BA74</f>
        <v>207.29101243328023</v>
      </c>
      <c r="BB279" s="304">
        <f>+Russia!BB74</f>
        <v>214.51567862707128</v>
      </c>
      <c r="BC279" s="304">
        <f>+Russia!BC74</f>
        <v>221.94724164316824</v>
      </c>
      <c r="BD279" s="304">
        <f>+Russia!BD74</f>
        <v>229.61126296630479</v>
      </c>
      <c r="BE279" s="304">
        <f>+Russia!BE74</f>
        <v>237.52307888003807</v>
      </c>
      <c r="BF279" s="304">
        <f>+Russia!BF74</f>
        <v>245.69330993292871</v>
      </c>
      <c r="BG279" s="304">
        <f>+Russia!BG74</f>
        <v>254.13071352796419</v>
      </c>
      <c r="BH279" s="304">
        <f>+Russia!BH74</f>
        <v>262.84359539887612</v>
      </c>
      <c r="BI279" s="304">
        <f>+Russia!BI74</f>
        <v>271.84046271680893</v>
      </c>
      <c r="DR279" s="304"/>
    </row>
    <row r="280" spans="1:122" s="303" customFormat="1" ht="14.4">
      <c r="A280" s="303" t="s">
        <v>53</v>
      </c>
      <c r="B280" s="304">
        <f>+Eurasia!B74</f>
        <v>1.3624722059165122</v>
      </c>
      <c r="C280" s="304">
        <f>+Eurasia!C74</f>
        <v>2.0480094521291439</v>
      </c>
      <c r="D280" s="304">
        <f>+Eurasia!D74</f>
        <v>3.177993784513697</v>
      </c>
      <c r="E280" s="304">
        <f>+Eurasia!E74</f>
        <v>4.4490408968705264</v>
      </c>
      <c r="F280" s="304">
        <f>+Eurasia!F74</f>
        <v>5.8704370384723221</v>
      </c>
      <c r="G280" s="304">
        <f>+Eurasia!G74</f>
        <v>7.4519377925472732</v>
      </c>
      <c r="H280" s="304">
        <f>+Eurasia!H74</f>
        <v>9.2047941024858826</v>
      </c>
      <c r="I280" s="304">
        <f>+Eurasia!I74</f>
        <v>11.100405178708989</v>
      </c>
      <c r="J280" s="304">
        <f>+Eurasia!J74</f>
        <v>13.136725348803264</v>
      </c>
      <c r="K280" s="304">
        <f>+Eurasia!K74</f>
        <v>15.312674510812323</v>
      </c>
      <c r="L280" s="304">
        <f>+Eurasia!L74</f>
        <v>17.921261601008176</v>
      </c>
      <c r="M280" s="304">
        <f>+Eurasia!M74</f>
        <v>21.039278571837503</v>
      </c>
      <c r="N280" s="304">
        <f>+Eurasia!N74</f>
        <v>24.833731735359187</v>
      </c>
      <c r="O280" s="304">
        <f>+Eurasia!O74</f>
        <v>28.726568094127956</v>
      </c>
      <c r="P280" s="304">
        <f>+Eurasia!P74</f>
        <v>32.752078170019615</v>
      </c>
      <c r="Q280" s="304">
        <f>+Eurasia!Q74</f>
        <v>36.925885179641199</v>
      </c>
      <c r="R280" s="304">
        <f>+Eurasia!R74</f>
        <v>41.250935219553135</v>
      </c>
      <c r="S280" s="304">
        <f>+Eurasia!S74</f>
        <v>45.721771124232745</v>
      </c>
      <c r="T280" s="304">
        <f>+Eurasia!T74</f>
        <v>50.3281535378744</v>
      </c>
      <c r="U280" s="304">
        <f>+Eurasia!U74</f>
        <v>55.057990009552313</v>
      </c>
      <c r="V280" s="304">
        <f>+Eurasia!V74</f>
        <v>59.899228069869324</v>
      </c>
      <c r="W280" s="304">
        <f>+Eurasia!W74</f>
        <v>64.923189046902692</v>
      </c>
      <c r="X280" s="304">
        <f>+Eurasia!X74</f>
        <v>70.18643909257159</v>
      </c>
      <c r="Y280" s="304">
        <f>+Eurasia!Y74</f>
        <v>75.643509835109313</v>
      </c>
      <c r="Z280" s="304">
        <f>+Eurasia!Z74</f>
        <v>81.26777500351794</v>
      </c>
      <c r="AA280" s="304">
        <f>+Eurasia!AA74</f>
        <v>87.04419034667113</v>
      </c>
      <c r="AB280" s="304">
        <f>+Eurasia!AB74</f>
        <v>93.021835652896115</v>
      </c>
      <c r="AC280" s="304">
        <f>+Eurasia!AC74</f>
        <v>99.144444457699763</v>
      </c>
      <c r="AD280" s="304">
        <f>+Eurasia!AD74</f>
        <v>105.3962075478903</v>
      </c>
      <c r="AE280" s="304">
        <f>+Eurasia!AE74</f>
        <v>111.77795723710443</v>
      </c>
      <c r="AF280" s="304">
        <f>+Eurasia!AF74</f>
        <v>118.29688235982451</v>
      </c>
      <c r="AG280" s="304">
        <f>+Eurasia!AG74</f>
        <v>124.80596054075932</v>
      </c>
      <c r="AH280" s="304">
        <f>+Eurasia!AH74</f>
        <v>131.20348695836137</v>
      </c>
      <c r="AI280" s="304">
        <f>+Eurasia!AI74</f>
        <v>137.58521755095737</v>
      </c>
      <c r="AJ280" s="304">
        <f>+Eurasia!AJ74</f>
        <v>144.00871591678799</v>
      </c>
      <c r="AK280" s="304">
        <f>+Eurasia!AK74</f>
        <v>150.50997277757739</v>
      </c>
      <c r="AL280" s="304">
        <f>+Eurasia!AL74</f>
        <v>157.11290848491859</v>
      </c>
      <c r="AM280" s="304">
        <f>+Eurasia!AM74</f>
        <v>163.83476512463457</v>
      </c>
      <c r="AN280" s="304">
        <f>+Eurasia!AN74</f>
        <v>170.68914515014558</v>
      </c>
      <c r="AO280" s="304">
        <f>+Eurasia!AO74</f>
        <v>177.68771400805221</v>
      </c>
      <c r="AP280" s="304">
        <f>+Eurasia!AP74</f>
        <v>184.84114911123416</v>
      </c>
      <c r="AQ280" s="304">
        <f>+Eurasia!AQ74</f>
        <v>192.15966602426803</v>
      </c>
      <c r="AR280" s="304">
        <f>+Eurasia!AR74</f>
        <v>199.65330885896486</v>
      </c>
      <c r="AS280" s="304">
        <f>+Eurasia!AS74</f>
        <v>207.33211011274949</v>
      </c>
      <c r="AT280" s="304">
        <f>+Eurasia!AT74</f>
        <v>215.20617892403374</v>
      </c>
      <c r="AU280" s="304">
        <f>+Eurasia!AU74</f>
        <v>223.28575064193575</v>
      </c>
      <c r="AV280" s="304">
        <f>+Eurasia!AV74</f>
        <v>231.58121595514342</v>
      </c>
      <c r="AW280" s="304">
        <f>+Eurasia!AW74</f>
        <v>240.10313961867797</v>
      </c>
      <c r="AX280" s="304">
        <f>+Eurasia!AX74</f>
        <v>248.86227423919615</v>
      </c>
      <c r="AY280" s="304">
        <f>+Eurasia!AY74</f>
        <v>257.86957203788961</v>
      </c>
      <c r="AZ280" s="304">
        <f>+Eurasia!AZ74</f>
        <v>267.13619610866147</v>
      </c>
      <c r="BA280" s="304">
        <f>+Eurasia!BA74</f>
        <v>276.67353192427208</v>
      </c>
      <c r="BB280" s="304">
        <f>+Eurasia!BB74</f>
        <v>286.47137835539053</v>
      </c>
      <c r="BC280" s="304">
        <f>+Eurasia!BC74</f>
        <v>296.53688358483629</v>
      </c>
      <c r="BD280" s="304">
        <f>+Eurasia!BD74</f>
        <v>306.90773229325112</v>
      </c>
      <c r="BE280" s="304">
        <f>+Eurasia!BE74</f>
        <v>317.60605118073363</v>
      </c>
      <c r="BF280" s="304">
        <f>+Eurasia!BF74</f>
        <v>328.64674813252725</v>
      </c>
      <c r="BG280" s="304">
        <f>+Eurasia!BG74</f>
        <v>340.04183535940274</v>
      </c>
      <c r="BH280" s="304">
        <f>+Eurasia!BH74</f>
        <v>351.80257005913194</v>
      </c>
      <c r="BI280" s="304">
        <f>+Eurasia!BI74</f>
        <v>363.9404454525914</v>
      </c>
      <c r="DR280" s="304"/>
    </row>
    <row r="281" spans="1:122" s="303" customFormat="1" ht="14.4">
      <c r="A281" s="303" t="s">
        <v>54</v>
      </c>
      <c r="B281" s="304">
        <f>+China!B74</f>
        <v>9.2609350350421433</v>
      </c>
      <c r="C281" s="304">
        <f>+China!C74</f>
        <v>22.244198676084295</v>
      </c>
      <c r="D281" s="304">
        <f>+China!D74</f>
        <v>34.686250319088877</v>
      </c>
      <c r="E281" s="304">
        <f>+China!E74</f>
        <v>48.142122996499758</v>
      </c>
      <c r="F281" s="304">
        <f>+China!F74</f>
        <v>62.299938452695294</v>
      </c>
      <c r="G281" s="304">
        <f>+China!G74</f>
        <v>77.174395056782018</v>
      </c>
      <c r="H281" s="304">
        <f>+China!H74</f>
        <v>93.411158733596011</v>
      </c>
      <c r="I281" s="304">
        <f>+China!I74</f>
        <v>110.48965317665102</v>
      </c>
      <c r="J281" s="304">
        <f>+China!J74</f>
        <v>128.32007400166023</v>
      </c>
      <c r="K281" s="304">
        <f>+China!K74</f>
        <v>146.60315761112003</v>
      </c>
      <c r="L281" s="304">
        <f>+China!L74</f>
        <v>168.58523671525268</v>
      </c>
      <c r="M281" s="304">
        <f>+China!M74</f>
        <v>197.04002397113524</v>
      </c>
      <c r="N281" s="304">
        <f>+China!N74</f>
        <v>222.26887161849629</v>
      </c>
      <c r="O281" s="304">
        <f>+China!O74</f>
        <v>249.70452134278048</v>
      </c>
      <c r="P281" s="304">
        <f>+China!P74</f>
        <v>279.03887157753894</v>
      </c>
      <c r="Q281" s="304">
        <f>+China!Q74</f>
        <v>309.88020680176828</v>
      </c>
      <c r="R281" s="304">
        <f>+China!R74</f>
        <v>341.95003640734478</v>
      </c>
      <c r="S281" s="304">
        <f>+China!S74</f>
        <v>375.03530419166543</v>
      </c>
      <c r="T281" s="304">
        <f>+China!T74</f>
        <v>408.96489017891759</v>
      </c>
      <c r="U281" s="304">
        <f>+China!U74</f>
        <v>443.60046101648686</v>
      </c>
      <c r="V281" s="304">
        <f>+China!V74</f>
        <v>478.83151395075151</v>
      </c>
      <c r="W281" s="304">
        <f>+China!W74</f>
        <v>515.20336023685718</v>
      </c>
      <c r="X281" s="304">
        <f>+China!X74</f>
        <v>553.13003871023909</v>
      </c>
      <c r="Y281" s="304">
        <f>+China!Y74</f>
        <v>592.24331849918372</v>
      </c>
      <c r="Z281" s="304">
        <f>+China!Z74</f>
        <v>632.33937017680546</v>
      </c>
      <c r="AA281" s="304">
        <f>+China!AA74</f>
        <v>673.30637480809401</v>
      </c>
      <c r="AB281" s="304">
        <f>+China!AB74</f>
        <v>715.66059338585762</v>
      </c>
      <c r="AC281" s="304">
        <f>+China!AC74</f>
        <v>758.84174081752894</v>
      </c>
      <c r="AD281" s="304">
        <f>+China!AD74</f>
        <v>802.68819408746765</v>
      </c>
      <c r="AE281" s="304">
        <f>+China!AE74</f>
        <v>847.2020902934006</v>
      </c>
      <c r="AF281" s="304">
        <f>+China!AF74</f>
        <v>892.44301741859715</v>
      </c>
      <c r="AG281" s="304">
        <f>+China!AG74</f>
        <v>936.99437635319737</v>
      </c>
      <c r="AH281" s="304">
        <f>+China!AH74</f>
        <v>979.93125183870097</v>
      </c>
      <c r="AI281" s="304">
        <f>+China!AI74</f>
        <v>1022.208687667298</v>
      </c>
      <c r="AJ281" s="304">
        <f>+China!AJ74</f>
        <v>1064.3563123176273</v>
      </c>
      <c r="AK281" s="304">
        <f>+China!AK74</f>
        <v>1106.6892031681468</v>
      </c>
      <c r="AL281" s="304">
        <f>+China!AL74</f>
        <v>1149.4038623217034</v>
      </c>
      <c r="AM281" s="304">
        <f>+China!AM74</f>
        <v>1192.6315279681269</v>
      </c>
      <c r="AN281" s="304">
        <f>+China!AN74</f>
        <v>1236.4677058249317</v>
      </c>
      <c r="AO281" s="304">
        <f>+China!AO74</f>
        <v>1280.9884393542195</v>
      </c>
      <c r="AP281" s="304">
        <f>+China!AP74</f>
        <v>1326.259230193592</v>
      </c>
      <c r="AQ281" s="304">
        <f>+China!AQ74</f>
        <v>1372.3399063590507</v>
      </c>
      <c r="AR281" s="304">
        <f>+China!AR74</f>
        <v>1419.2872676270904</v>
      </c>
      <c r="AS281" s="304">
        <f>+China!AS74</f>
        <v>1467.1565185367253</v>
      </c>
      <c r="AT281" s="304">
        <f>+China!AT74</f>
        <v>1516.0020448216865</v>
      </c>
      <c r="AU281" s="304">
        <f>+China!AU74</f>
        <v>1565.8778376678163</v>
      </c>
      <c r="AV281" s="304">
        <f>+China!AV74</f>
        <v>1616.8377316276892</v>
      </c>
      <c r="AW281" s="304">
        <f>+China!AW74</f>
        <v>1668.9355459171513</v>
      </c>
      <c r="AX281" s="304">
        <f>+China!AX74</f>
        <v>1722.2251771737838</v>
      </c>
      <c r="AY281" s="304">
        <f>+China!AY74</f>
        <v>1776.7606690756199</v>
      </c>
      <c r="AZ281" s="304">
        <f>+China!AZ74</f>
        <v>1832.5962719411339</v>
      </c>
      <c r="BA281" s="304">
        <f>+China!BA74</f>
        <v>1889.7864988440563</v>
      </c>
      <c r="BB281" s="304">
        <f>+China!BB74</f>
        <v>1948.1962578122823</v>
      </c>
      <c r="BC281" s="304">
        <f>+China!BC74</f>
        <v>2007.8095853849784</v>
      </c>
      <c r="BD281" s="304">
        <f>+China!BD74</f>
        <v>2068.8682391361535</v>
      </c>
      <c r="BE281" s="304">
        <f>+China!BE74</f>
        <v>2131.5116797305641</v>
      </c>
      <c r="BF281" s="304">
        <f>+China!BF74</f>
        <v>2195.8258051164976</v>
      </c>
      <c r="BG281" s="304">
        <f>+China!BG74</f>
        <v>2261.8722778360861</v>
      </c>
      <c r="BH281" s="304">
        <f>+China!BH74</f>
        <v>2329.7033391846157</v>
      </c>
      <c r="BI281" s="304">
        <f>+China!BI74</f>
        <v>2399.3689086454224</v>
      </c>
      <c r="DR281" s="304"/>
    </row>
    <row r="282" spans="1:122" s="303" customFormat="1" ht="14.4">
      <c r="A282" s="303" t="s">
        <v>55</v>
      </c>
      <c r="B282" s="304">
        <f>+India!B74</f>
        <v>4.1191882823091737</v>
      </c>
      <c r="C282" s="304">
        <f>+India!C74</f>
        <v>8.5985768584690909</v>
      </c>
      <c r="D282" s="304">
        <f>+India!D74</f>
        <v>15.280917421892696</v>
      </c>
      <c r="E282" s="304">
        <f>+India!E74</f>
        <v>23.963920378552992</v>
      </c>
      <c r="F282" s="304">
        <f>+India!F74</f>
        <v>34.784407939065666</v>
      </c>
      <c r="G282" s="304">
        <f>+India!G74</f>
        <v>47.27704952945804</v>
      </c>
      <c r="H282" s="304">
        <f>+India!H74</f>
        <v>61.457761483628786</v>
      </c>
      <c r="I282" s="304">
        <f>+India!I74</f>
        <v>77.77434435427584</v>
      </c>
      <c r="J282" s="304">
        <f>+India!J74</f>
        <v>96.338918213448437</v>
      </c>
      <c r="K282" s="304">
        <f>+India!K74</f>
        <v>117.26991957260077</v>
      </c>
      <c r="L282" s="304">
        <f>+India!L74</f>
        <v>140.64311618826832</v>
      </c>
      <c r="M282" s="304">
        <f>+India!M74</f>
        <v>166.54596086726758</v>
      </c>
      <c r="N282" s="304">
        <f>+India!N74</f>
        <v>195.60287544033329</v>
      </c>
      <c r="O282" s="304">
        <f>+India!O74</f>
        <v>225.82213934328968</v>
      </c>
      <c r="P282" s="304">
        <f>+India!P74</f>
        <v>257.20711412052202</v>
      </c>
      <c r="Q282" s="304">
        <f>+India!Q74</f>
        <v>289.73980000330221</v>
      </c>
      <c r="R282" s="304">
        <f>+India!R74</f>
        <v>323.68771143053004</v>
      </c>
      <c r="S282" s="304">
        <f>+India!S74</f>
        <v>358.75918566584573</v>
      </c>
      <c r="T282" s="304">
        <f>+India!T74</f>
        <v>394.68495794920392</v>
      </c>
      <c r="U282" s="304">
        <f>+India!U74</f>
        <v>431.22174896138006</v>
      </c>
      <c r="V282" s="304">
        <f>+India!V74</f>
        <v>468.1560439493291</v>
      </c>
      <c r="W282" s="304">
        <f>+India!W74</f>
        <v>507.24672122909021</v>
      </c>
      <c r="X282" s="304">
        <f>+India!X74</f>
        <v>549.89562139882059</v>
      </c>
      <c r="Y282" s="304">
        <f>+India!Y74</f>
        <v>595.08035603354529</v>
      </c>
      <c r="Z282" s="304">
        <f>+India!Z74</f>
        <v>642.19882005487716</v>
      </c>
      <c r="AA282" s="304">
        <f>+India!AA74</f>
        <v>690.8958303372176</v>
      </c>
      <c r="AB282" s="304">
        <f>+India!AB74</f>
        <v>741.6944185874836</v>
      </c>
      <c r="AC282" s="304">
        <f>+India!AC74</f>
        <v>793.80126344791279</v>
      </c>
      <c r="AD282" s="304">
        <f>+India!AD74</f>
        <v>846.95060067770112</v>
      </c>
      <c r="AE282" s="304">
        <f>+India!AE74</f>
        <v>901.09782002819134</v>
      </c>
      <c r="AF282" s="304">
        <f>+India!AF74</f>
        <v>956.28461647743757</v>
      </c>
      <c r="AG282" s="304">
        <f>+India!AG74</f>
        <v>1011.3903859005675</v>
      </c>
      <c r="AH282" s="304">
        <f>+India!AH74</f>
        <v>1065.6362916412957</v>
      </c>
      <c r="AI282" s="304">
        <f>+India!AI74</f>
        <v>1119.7509877071545</v>
      </c>
      <c r="AJ282" s="304">
        <f>+India!AJ74</f>
        <v>1174.1750288416486</v>
      </c>
      <c r="AK282" s="304">
        <f>+India!AK74</f>
        <v>1229.1862858866134</v>
      </c>
      <c r="AL282" s="304">
        <f>+India!AL74</f>
        <v>1284.9715757473607</v>
      </c>
      <c r="AM282" s="304">
        <f>+India!AM74</f>
        <v>1341.6674724008212</v>
      </c>
      <c r="AN282" s="304">
        <f>+India!AN74</f>
        <v>1399.3833576674638</v>
      </c>
      <c r="AO282" s="304">
        <f>+India!AO74</f>
        <v>1458.2143370186841</v>
      </c>
      <c r="AP282" s="304">
        <f>+India!AP74</f>
        <v>1518.2484161385446</v>
      </c>
      <c r="AQ282" s="304">
        <f>+India!AQ74</f>
        <v>1579.5704508534322</v>
      </c>
      <c r="AR282" s="304">
        <f>+India!AR74</f>
        <v>1642.264297563765</v>
      </c>
      <c r="AS282" s="304">
        <f>+India!AS74</f>
        <v>1706.4139703108376</v>
      </c>
      <c r="AT282" s="304">
        <f>+India!AT74</f>
        <v>1772.1042572953966</v>
      </c>
      <c r="AU282" s="304">
        <f>+India!AU74</f>
        <v>1839.4210495597567</v>
      </c>
      <c r="AV282" s="304">
        <f>+India!AV74</f>
        <v>1908.4515216951806</v>
      </c>
      <c r="AW282" s="304">
        <f>+India!AW74</f>
        <v>1979.2842410799349</v>
      </c>
      <c r="AX282" s="304">
        <f>+India!AX74</f>
        <v>2052.0092467736526</v>
      </c>
      <c r="AY282" s="304">
        <f>+India!AY74</f>
        <v>2126.7181195742373</v>
      </c>
      <c r="AZ282" s="304">
        <f>+India!AZ74</f>
        <v>2203.5040539705415</v>
      </c>
      <c r="BA282" s="304">
        <f>+India!BA74</f>
        <v>2282.4619368954254</v>
      </c>
      <c r="BB282" s="304">
        <f>+India!BB74</f>
        <v>2363.317521674544</v>
      </c>
      <c r="BC282" s="304">
        <f>+India!BC74</f>
        <v>2446.0879871497264</v>
      </c>
      <c r="BD282" s="304">
        <f>+India!BD74</f>
        <v>2531.3041517778574</v>
      </c>
      <c r="BE282" s="304">
        <f>+India!BE74</f>
        <v>2619.232320617768</v>
      </c>
      <c r="BF282" s="304">
        <f>+India!BF74</f>
        <v>2710.0150530641008</v>
      </c>
      <c r="BG282" s="304">
        <f>+India!BG74</f>
        <v>2803.7437290278604</v>
      </c>
      <c r="BH282" s="304">
        <f>+India!BH74</f>
        <v>2900.4941738983134</v>
      </c>
      <c r="BI282" s="304">
        <f>+India!BI74</f>
        <v>3000.343003697787</v>
      </c>
      <c r="DR282" s="304"/>
    </row>
    <row r="283" spans="1:122" s="303" customFormat="1" ht="14.4">
      <c r="A283" s="303" t="s">
        <v>56</v>
      </c>
      <c r="B283" s="304">
        <f>+MidEast!B74</f>
        <v>5.4160684888199055</v>
      </c>
      <c r="C283" s="304">
        <f>+MidEast!C74</f>
        <v>10.802093009089035</v>
      </c>
      <c r="D283" s="304">
        <f>+MidEast!D74</f>
        <v>18.12270250213335</v>
      </c>
      <c r="E283" s="304">
        <f>+MidEast!E74</f>
        <v>27.135444804068307</v>
      </c>
      <c r="F283" s="304">
        <f>+MidEast!F74</f>
        <v>37.813218015334229</v>
      </c>
      <c r="G283" s="304">
        <f>+MidEast!G74</f>
        <v>49.545434053241479</v>
      </c>
      <c r="H283" s="304">
        <f>+MidEast!H74</f>
        <v>62.578627302713159</v>
      </c>
      <c r="I283" s="304">
        <f>+MidEast!I74</f>
        <v>77.492918977596929</v>
      </c>
      <c r="J283" s="304">
        <f>+MidEast!J74</f>
        <v>94.530158366504025</v>
      </c>
      <c r="K283" s="304">
        <f>+MidEast!K74</f>
        <v>113.95654357045265</v>
      </c>
      <c r="L283" s="304">
        <f>+MidEast!L74</f>
        <v>133.03333773290103</v>
      </c>
      <c r="M283" s="304">
        <f>+MidEast!M74</f>
        <v>149.8186836934245</v>
      </c>
      <c r="N283" s="304">
        <f>+MidEast!N74</f>
        <v>171.80814339101221</v>
      </c>
      <c r="O283" s="304">
        <f>+MidEast!O74</f>
        <v>192.32192039737939</v>
      </c>
      <c r="P283" s="304">
        <f>+MidEast!P74</f>
        <v>212.00598449273474</v>
      </c>
      <c r="Q283" s="304">
        <f>+MidEast!Q74</f>
        <v>231.52899937514755</v>
      </c>
      <c r="R283" s="304">
        <f>+MidEast!R74</f>
        <v>251.1414815564238</v>
      </c>
      <c r="S283" s="304">
        <f>+MidEast!S74</f>
        <v>270.83950643096262</v>
      </c>
      <c r="T283" s="304">
        <f>+MidEast!T74</f>
        <v>290.58865761480206</v>
      </c>
      <c r="U283" s="304">
        <f>+MidEast!U74</f>
        <v>310.34384008193638</v>
      </c>
      <c r="V283" s="304">
        <f>+MidEast!V74</f>
        <v>330.06096586753779</v>
      </c>
      <c r="W283" s="304">
        <f>+MidEast!W74</f>
        <v>350.94384831137592</v>
      </c>
      <c r="X283" s="304">
        <f>+MidEast!X74</f>
        <v>373.88371333693493</v>
      </c>
      <c r="Y283" s="304">
        <f>+MidEast!Y74</f>
        <v>398.21569753737788</v>
      </c>
      <c r="Z283" s="304">
        <f>+MidEast!Z74</f>
        <v>423.5702356402399</v>
      </c>
      <c r="AA283" s="304">
        <f>+MidEast!AA74</f>
        <v>449.74492249349942</v>
      </c>
      <c r="AB283" s="304">
        <f>+MidEast!AB74</f>
        <v>477.18151490241212</v>
      </c>
      <c r="AC283" s="304">
        <f>+MidEast!AC74</f>
        <v>505.3146153479031</v>
      </c>
      <c r="AD283" s="304">
        <f>+MidEast!AD74</f>
        <v>533.97442722120445</v>
      </c>
      <c r="AE283" s="304">
        <f>+MidEast!AE74</f>
        <v>563.15020163735426</v>
      </c>
      <c r="AF283" s="304">
        <f>+MidEast!AF74</f>
        <v>592.88810482091958</v>
      </c>
      <c r="AG283" s="304">
        <f>+MidEast!AG74</f>
        <v>622.574624114279</v>
      </c>
      <c r="AH283" s="304">
        <f>+MidEast!AH74</f>
        <v>651.80158129410813</v>
      </c>
      <c r="AI283" s="304">
        <f>+MidEast!AI74</f>
        <v>681.00878326727184</v>
      </c>
      <c r="AJ283" s="304">
        <f>+MidEast!AJ74</f>
        <v>710.46067582625926</v>
      </c>
      <c r="AK283" s="304">
        <f>+MidEast!AK74</f>
        <v>740.32336554440849</v>
      </c>
      <c r="AL283" s="304">
        <f>+MidEast!AL74</f>
        <v>770.70765991678059</v>
      </c>
      <c r="AM283" s="304">
        <f>+MidEast!AM74</f>
        <v>801.69354315005762</v>
      </c>
      <c r="AN283" s="304">
        <f>+MidEast!AN74</f>
        <v>833.34401373305695</v>
      </c>
      <c r="AO283" s="304">
        <f>+MidEast!AO74</f>
        <v>865.7128741745646</v>
      </c>
      <c r="AP283" s="304">
        <f>+MidEast!AP74</f>
        <v>898.84910262703761</v>
      </c>
      <c r="AQ283" s="304">
        <f>+MidEast!AQ74</f>
        <v>932.79930208685141</v>
      </c>
      <c r="AR283" s="304">
        <f>+MidEast!AR74</f>
        <v>967.60907349151398</v>
      </c>
      <c r="AS283" s="304">
        <f>+MidEast!AS74</f>
        <v>1003.3237896130704</v>
      </c>
      <c r="AT283" s="304">
        <f>+MidEast!AT74</f>
        <v>1039.9890374681174</v>
      </c>
      <c r="AU283" s="304">
        <f>+MidEast!AU74</f>
        <v>1077.6508789582572</v>
      </c>
      <c r="AV283" s="304">
        <f>+MidEast!AV74</f>
        <v>1116.3560130975065</v>
      </c>
      <c r="AW283" s="304">
        <f>+MidEast!AW74</f>
        <v>1156.1518859860096</v>
      </c>
      <c r="AX283" s="304">
        <f>+MidEast!AX74</f>
        <v>1197.0867739080668</v>
      </c>
      <c r="AY283" s="304">
        <f>+MidEast!AY74</f>
        <v>1239.2098533680644</v>
      </c>
      <c r="AZ283" s="304">
        <f>+MidEast!AZ74</f>
        <v>1282.5712654748527</v>
      </c>
      <c r="BA283" s="304">
        <f>+MidEast!BA74</f>
        <v>1327.22217856416</v>
      </c>
      <c r="BB283" s="304">
        <f>+MidEast!BB74</f>
        <v>1373.0352369429474</v>
      </c>
      <c r="BC283" s="304">
        <f>+MidEast!BC74</f>
        <v>1420.0239411166131</v>
      </c>
      <c r="BD283" s="304">
        <f>+MidEast!BD74</f>
        <v>1468.4507881311183</v>
      </c>
      <c r="BE283" s="304">
        <f>+MidEast!BE74</f>
        <v>1518.4510532671673</v>
      </c>
      <c r="BF283" s="304">
        <f>+MidEast!BF74</f>
        <v>1570.1004203846942</v>
      </c>
      <c r="BG283" s="304">
        <f>+MidEast!BG74</f>
        <v>1623.4501050584299</v>
      </c>
      <c r="BH283" s="304">
        <f>+MidEast!BH74</f>
        <v>1678.5440973732634</v>
      </c>
      <c r="BI283" s="304">
        <f>+MidEast!BI74</f>
        <v>1735.4270719415272</v>
      </c>
      <c r="DR283" s="304"/>
    </row>
    <row r="284" spans="1:122" s="303" customFormat="1" ht="14.4">
      <c r="A284" s="303" t="s">
        <v>57</v>
      </c>
      <c r="B284" s="304">
        <f>+Africa!B74</f>
        <v>2.1347524454330222</v>
      </c>
      <c r="C284" s="304">
        <f>+Africa!C74</f>
        <v>4.6022841639085659</v>
      </c>
      <c r="D284" s="304">
        <f>+Africa!D74</f>
        <v>9.0164097472329416</v>
      </c>
      <c r="E284" s="304">
        <f>+Africa!E74</f>
        <v>15.622842893057076</v>
      </c>
      <c r="F284" s="304">
        <f>+Africa!F74</f>
        <v>24.916194366892768</v>
      </c>
      <c r="G284" s="304">
        <f>+Africa!G74</f>
        <v>36.366589503301029</v>
      </c>
      <c r="H284" s="304">
        <f>+Africa!H74</f>
        <v>49.819012812880594</v>
      </c>
      <c r="I284" s="304">
        <f>+Africa!I74</f>
        <v>66.362416059775626</v>
      </c>
      <c r="J284" s="304">
        <f>+Africa!J74</f>
        <v>86.415263334582974</v>
      </c>
      <c r="K284" s="304">
        <f>+Africa!K74</f>
        <v>110.40253779087016</v>
      </c>
      <c r="L284" s="304">
        <f>+Africa!L74</f>
        <v>135.12545114165533</v>
      </c>
      <c r="M284" s="304">
        <f>+Africa!M74</f>
        <v>159.2837981313308</v>
      </c>
      <c r="N284" s="304">
        <f>+Africa!N74</f>
        <v>183.9568631273504</v>
      </c>
      <c r="O284" s="304">
        <f>+Africa!O74</f>
        <v>209.84015658929604</v>
      </c>
      <c r="P284" s="304">
        <f>+Africa!P74</f>
        <v>236.6708428274415</v>
      </c>
      <c r="Q284" s="304">
        <f>+Africa!Q74</f>
        <v>264.23440717548362</v>
      </c>
      <c r="R284" s="304">
        <f>+Africa!R74</f>
        <v>292.52004910883227</v>
      </c>
      <c r="S284" s="304">
        <f>+Africa!S74</f>
        <v>321.21668297468375</v>
      </c>
      <c r="T284" s="304">
        <f>+Africa!T74</f>
        <v>350.04745743192325</v>
      </c>
      <c r="U284" s="304">
        <f>+Africa!U74</f>
        <v>378.77143568839108</v>
      </c>
      <c r="V284" s="304">
        <f>+Africa!V74</f>
        <v>407.1851460015173</v>
      </c>
      <c r="W284" s="304">
        <f>+Africa!W74</f>
        <v>436.83373274756741</v>
      </c>
      <c r="X284" s="304">
        <f>+Africa!X74</f>
        <v>468.88296340938268</v>
      </c>
      <c r="Y284" s="304">
        <f>+Africa!Y74</f>
        <v>504.73571115185968</v>
      </c>
      <c r="Z284" s="304">
        <f>+Africa!Z74</f>
        <v>543.10686169992016</v>
      </c>
      <c r="AA284" s="304">
        <f>+Africa!AA74</f>
        <v>583.26720560603633</v>
      </c>
      <c r="AB284" s="304">
        <f>+Africa!AB74</f>
        <v>625.19489503789782</v>
      </c>
      <c r="AC284" s="304">
        <f>+Africa!AC74</f>
        <v>668.28142892233268</v>
      </c>
      <c r="AD284" s="304">
        <f>+Africa!AD74</f>
        <v>712.28170479052972</v>
      </c>
      <c r="AE284" s="304">
        <f>+Africa!AE74</f>
        <v>757.11718650466184</v>
      </c>
      <c r="AF284" s="304">
        <f>+Africa!AF74</f>
        <v>802.78357823206829</v>
      </c>
      <c r="AG284" s="304">
        <f>+Africa!AG74</f>
        <v>848.29930064298367</v>
      </c>
      <c r="AH284" s="304">
        <f>+Africa!AH74</f>
        <v>892.99288160065112</v>
      </c>
      <c r="AI284" s="304">
        <f>+Africa!AI74</f>
        <v>937.47684338498482</v>
      </c>
      <c r="AJ284" s="304">
        <f>+Africa!AJ74</f>
        <v>982.11171163434506</v>
      </c>
      <c r="AK284" s="304">
        <f>+Africa!AK74</f>
        <v>1027.1225570433039</v>
      </c>
      <c r="AL284" s="304">
        <f>+Africa!AL74</f>
        <v>1072.6593336806</v>
      </c>
      <c r="AM284" s="304">
        <f>+Africa!AM74</f>
        <v>1118.8308770387284</v>
      </c>
      <c r="AN284" s="304">
        <f>+Africa!AN74</f>
        <v>1165.7239055946793</v>
      </c>
      <c r="AO284" s="304">
        <f>+Africa!AO74</f>
        <v>1213.4135502099198</v>
      </c>
      <c r="AP284" s="304">
        <f>+Africa!AP74</f>
        <v>1261.9691332812079</v>
      </c>
      <c r="AQ284" s="304">
        <f>+Africa!AQ74</f>
        <v>1311.4573041583365</v>
      </c>
      <c r="AR284" s="304">
        <f>+Africa!AR74</f>
        <v>1361.9437158101109</v>
      </c>
      <c r="AS284" s="304">
        <f>+Africa!AS74</f>
        <v>1413.4939056483934</v>
      </c>
      <c r="AT284" s="304">
        <f>+Africa!AT74</f>
        <v>1466.1737491849372</v>
      </c>
      <c r="AU284" s="304">
        <f>+Africa!AU74</f>
        <v>1520.0496900986936</v>
      </c>
      <c r="AV284" s="304">
        <f>+Africa!AV74</f>
        <v>1575.1888580526634</v>
      </c>
      <c r="AW284" s="304">
        <f>+Africa!AW74</f>
        <v>1631.6591343119071</v>
      </c>
      <c r="AX284" s="304">
        <f>+Africa!AX74</f>
        <v>1689.5291968654356</v>
      </c>
      <c r="AY284" s="304">
        <f>+Africa!AY74</f>
        <v>1748.8685612105382</v>
      </c>
      <c r="AZ284" s="304">
        <f>+Africa!AZ74</f>
        <v>1809.7476245342802</v>
      </c>
      <c r="BA284" s="304">
        <f>+Africa!BA74</f>
        <v>1872.2377165435896</v>
      </c>
      <c r="BB284" s="304">
        <f>+Africa!BB74</f>
        <v>1936.0803440278933</v>
      </c>
      <c r="BC284" s="304">
        <f>+Africa!BC74</f>
        <v>2001.2673559063169</v>
      </c>
      <c r="BD284" s="304">
        <f>+Africa!BD74</f>
        <v>2068.2474853353601</v>
      </c>
      <c r="BE284" s="304">
        <f>+Africa!BE74</f>
        <v>2137.2428299890503</v>
      </c>
      <c r="BF284" s="304">
        <f>+Africa!BF74</f>
        <v>2208.3666090147772</v>
      </c>
      <c r="BG284" s="304">
        <f>+Africa!BG74</f>
        <v>2281.686344599359</v>
      </c>
      <c r="BH284" s="304">
        <f>+Africa!BH74</f>
        <v>2357.2548436842294</v>
      </c>
      <c r="BI284" s="304">
        <f>+Africa!BI74</f>
        <v>2435.1244026862364</v>
      </c>
      <c r="DR284" s="304"/>
    </row>
    <row r="285" spans="1:122" s="303" customFormat="1" ht="14.4">
      <c r="A285" s="303" t="s">
        <v>58</v>
      </c>
      <c r="B285" s="304">
        <f>+LatAm!B74</f>
        <v>7.6929611347491704</v>
      </c>
      <c r="C285" s="304">
        <f>+LatAm!C74</f>
        <v>13.411507731249447</v>
      </c>
      <c r="D285" s="304">
        <f>+LatAm!D74</f>
        <v>21.574821237195877</v>
      </c>
      <c r="E285" s="304">
        <f>+LatAm!E74</f>
        <v>31.179240783133871</v>
      </c>
      <c r="F285" s="304">
        <f>+LatAm!F74</f>
        <v>41.889821561672036</v>
      </c>
      <c r="G285" s="304">
        <f>+LatAm!G74</f>
        <v>53.434295640661439</v>
      </c>
      <c r="H285" s="304">
        <f>+LatAm!H74</f>
        <v>66.092953562354097</v>
      </c>
      <c r="I285" s="304">
        <f>+LatAm!I74</f>
        <v>79.997291470889365</v>
      </c>
      <c r="J285" s="304">
        <f>+LatAm!J74</f>
        <v>95.213305296713628</v>
      </c>
      <c r="K285" s="304">
        <f>+LatAm!K74</f>
        <v>111.82382730845633</v>
      </c>
      <c r="L285" s="304">
        <f>+LatAm!L74</f>
        <v>130.03711535936873</v>
      </c>
      <c r="M285" s="304">
        <f>+LatAm!M74</f>
        <v>149.2706137568365</v>
      </c>
      <c r="N285" s="304">
        <f>+LatAm!N74</f>
        <v>173.69154462118308</v>
      </c>
      <c r="O285" s="304">
        <f>+LatAm!O74</f>
        <v>197.33637988758178</v>
      </c>
      <c r="P285" s="304">
        <f>+LatAm!P74</f>
        <v>220.70574766816856</v>
      </c>
      <c r="Q285" s="304">
        <f>+LatAm!Q74</f>
        <v>244.08586677081598</v>
      </c>
      <c r="R285" s="304">
        <f>+LatAm!R74</f>
        <v>267.60964680420471</v>
      </c>
      <c r="S285" s="304">
        <f>+LatAm!S74</f>
        <v>291.61619513319835</v>
      </c>
      <c r="T285" s="304">
        <f>+LatAm!T74</f>
        <v>315.99621749865503</v>
      </c>
      <c r="U285" s="304">
        <f>+LatAm!U74</f>
        <v>340.6533354222762</v>
      </c>
      <c r="V285" s="304">
        <f>+LatAm!V74</f>
        <v>365.50630849572133</v>
      </c>
      <c r="W285" s="304">
        <f>+LatAm!W74</f>
        <v>391.71804519915571</v>
      </c>
      <c r="X285" s="304">
        <f>+LatAm!X74</f>
        <v>420.18061427913312</v>
      </c>
      <c r="Y285" s="304">
        <f>+LatAm!Y74</f>
        <v>450.24989384219151</v>
      </c>
      <c r="Z285" s="304">
        <f>+LatAm!Z74</f>
        <v>481.56262612064006</v>
      </c>
      <c r="AA285" s="304">
        <f>+LatAm!AA74</f>
        <v>513.91812544136792</v>
      </c>
      <c r="AB285" s="304">
        <f>+LatAm!AB74</f>
        <v>547.74893441599124</v>
      </c>
      <c r="AC285" s="304">
        <f>+LatAm!AC74</f>
        <v>582.50569597468132</v>
      </c>
      <c r="AD285" s="304">
        <f>+LatAm!AD74</f>
        <v>618.02283567945858</v>
      </c>
      <c r="AE285" s="304">
        <f>+LatAm!AE74</f>
        <v>654.29168169799163</v>
      </c>
      <c r="AF285" s="304">
        <f>+LatAm!AF74</f>
        <v>691.3619260876726</v>
      </c>
      <c r="AG285" s="304">
        <f>+LatAm!AG74</f>
        <v>728.28173263569568</v>
      </c>
      <c r="AH285" s="304">
        <f>+LatAm!AH74</f>
        <v>764.39849843871514</v>
      </c>
      <c r="AI285" s="304">
        <f>+LatAm!AI74</f>
        <v>800.34400004905672</v>
      </c>
      <c r="AJ285" s="304">
        <f>+LatAm!AJ74</f>
        <v>836.49600815113945</v>
      </c>
      <c r="AK285" s="304">
        <f>+LatAm!AK74</f>
        <v>873.08818359951488</v>
      </c>
      <c r="AL285" s="304">
        <f>+LatAm!AL74</f>
        <v>910.27313372171329</v>
      </c>
      <c r="AM285" s="304">
        <f>+LatAm!AM74</f>
        <v>948.15829830967482</v>
      </c>
      <c r="AN285" s="304">
        <f>+LatAm!AN74</f>
        <v>986.82623782315363</v>
      </c>
      <c r="AO285" s="304">
        <f>+LatAm!AO74</f>
        <v>1026.3460475497063</v>
      </c>
      <c r="AP285" s="304">
        <f>+LatAm!AP74</f>
        <v>1066.7797544124614</v>
      </c>
      <c r="AQ285" s="304">
        <f>+LatAm!AQ74</f>
        <v>1108.1858912209073</v>
      </c>
      <c r="AR285" s="304">
        <f>+LatAm!AR74</f>
        <v>1150.6214907048152</v>
      </c>
      <c r="AS285" s="304">
        <f>+LatAm!AS74</f>
        <v>1194.1431996323108</v>
      </c>
      <c r="AT285" s="304">
        <f>+LatAm!AT74</f>
        <v>1238.8079063134564</v>
      </c>
      <c r="AU285" s="304">
        <f>+LatAm!AU74</f>
        <v>1284.6731015411042</v>
      </c>
      <c r="AV285" s="304">
        <f>+LatAm!AV74</f>
        <v>1331.7970955509845</v>
      </c>
      <c r="AW285" s="304">
        <f>+LatAm!AW74</f>
        <v>1380.2391589081394</v>
      </c>
      <c r="AX285" s="304">
        <f>+LatAm!AX74</f>
        <v>1430.0596246545829</v>
      </c>
      <c r="AY285" s="304">
        <f>+LatAm!AY74</f>
        <v>1481.3199720229131</v>
      </c>
      <c r="AZ285" s="304">
        <f>+LatAm!AZ74</f>
        <v>1534.0829025808212</v>
      </c>
      <c r="BA285" s="304">
        <f>+LatAm!BA74</f>
        <v>1588.4124144750597</v>
      </c>
      <c r="BB285" s="304">
        <f>+LatAm!BB74</f>
        <v>1644.2318007492131</v>
      </c>
      <c r="BC285" s="304">
        <f>+LatAm!BC74</f>
        <v>1701.5771493529076</v>
      </c>
      <c r="BD285" s="304">
        <f>+LatAm!BD74</f>
        <v>1760.6828219226281</v>
      </c>
      <c r="BE285" s="304">
        <f>+LatAm!BE74</f>
        <v>1821.6818713756545</v>
      </c>
      <c r="BF285" s="304">
        <f>+LatAm!BF74</f>
        <v>1884.6603318034547</v>
      </c>
      <c r="BG285" s="304">
        <f>+LatAm!BG74</f>
        <v>1949.6852871312612</v>
      </c>
      <c r="BH285" s="304">
        <f>+LatAm!BH74</f>
        <v>2016.8187338255179</v>
      </c>
      <c r="BI285" s="304">
        <f>+LatAm!BI74</f>
        <v>2086.1239805667265</v>
      </c>
      <c r="DR285" s="304"/>
    </row>
    <row r="286" spans="1:122" s="303" customFormat="1" ht="14.4">
      <c r="A286" s="303" t="s">
        <v>114</v>
      </c>
      <c r="B286" s="304">
        <f>+OHI!B74</f>
        <v>6.870394150413591</v>
      </c>
      <c r="C286" s="304">
        <f>+OHI!C74</f>
        <v>9.5689494156971797</v>
      </c>
      <c r="D286" s="304">
        <f>+OHI!D74</f>
        <v>13.647779883400567</v>
      </c>
      <c r="E286" s="304">
        <f>+OHI!E74</f>
        <v>17.717911059122414</v>
      </c>
      <c r="F286" s="304">
        <f>+OHI!F74</f>
        <v>21.637065582211541</v>
      </c>
      <c r="G286" s="304">
        <f>+OHI!G74</f>
        <v>25.389342582450332</v>
      </c>
      <c r="H286" s="304">
        <f>+OHI!H74</f>
        <v>28.999028713365661</v>
      </c>
      <c r="I286" s="304">
        <f>+OHI!I74</f>
        <v>32.603598375089305</v>
      </c>
      <c r="J286" s="304">
        <f>+OHI!J74</f>
        <v>36.233564881176548</v>
      </c>
      <c r="K286" s="304">
        <f>+OHI!K74</f>
        <v>39.8970053397545</v>
      </c>
      <c r="L286" s="304">
        <f>+OHI!L74</f>
        <v>44.322806374791689</v>
      </c>
      <c r="M286" s="304">
        <f>+OHI!M74</f>
        <v>49.515420389119811</v>
      </c>
      <c r="N286" s="304">
        <f>+OHI!N74</f>
        <v>56.289958575316774</v>
      </c>
      <c r="O286" s="304">
        <f>+OHI!O74</f>
        <v>62.530879533731778</v>
      </c>
      <c r="P286" s="304">
        <f>+OHI!P74</f>
        <v>68.508230532848515</v>
      </c>
      <c r="Q286" s="304">
        <f>+OHI!Q74</f>
        <v>74.401498902065285</v>
      </c>
      <c r="R286" s="304">
        <f>+OHI!R74</f>
        <v>80.394907129692697</v>
      </c>
      <c r="S286" s="304">
        <f>+OHI!S74</f>
        <v>86.510865339202724</v>
      </c>
      <c r="T286" s="304">
        <f>+OHI!T74</f>
        <v>92.759022418234352</v>
      </c>
      <c r="U286" s="304">
        <f>+OHI!U74</f>
        <v>99.143045927998898</v>
      </c>
      <c r="V286" s="304">
        <f>+OHI!V74</f>
        <v>105.66448403730149</v>
      </c>
      <c r="W286" s="304">
        <f>+OHI!W74</f>
        <v>112.34617632431039</v>
      </c>
      <c r="X286" s="304">
        <f>+OHI!X74</f>
        <v>119.20612662604231</v>
      </c>
      <c r="Y286" s="304">
        <f>+OHI!Y74</f>
        <v>126.2365646714715</v>
      </c>
      <c r="Z286" s="304">
        <f>+OHI!Z74</f>
        <v>133.43617802027583</v>
      </c>
      <c r="AA286" s="304">
        <f>+OHI!AA74</f>
        <v>140.80774747465153</v>
      </c>
      <c r="AB286" s="304">
        <f>+OHI!AB74</f>
        <v>148.4953412720798</v>
      </c>
      <c r="AC286" s="304">
        <f>+OHI!AC74</f>
        <v>156.37424740663837</v>
      </c>
      <c r="AD286" s="304">
        <f>+OHI!AD74</f>
        <v>164.41418508962428</v>
      </c>
      <c r="AE286" s="304">
        <f>+OHI!AE74</f>
        <v>172.6213050246495</v>
      </c>
      <c r="AF286" s="304">
        <f>+OHI!AF74</f>
        <v>181.01350027378626</v>
      </c>
      <c r="AG286" s="304">
        <f>+OHI!AG74</f>
        <v>189.34409574807958</v>
      </c>
      <c r="AH286" s="304">
        <f>+OHI!AH74</f>
        <v>197.45129551870446</v>
      </c>
      <c r="AI286" s="304">
        <f>+OHI!AI74</f>
        <v>205.50778757114989</v>
      </c>
      <c r="AJ286" s="304">
        <f>+OHI!AJ74</f>
        <v>213.61338759662141</v>
      </c>
      <c r="AK286" s="304">
        <f>+OHI!AK74</f>
        <v>221.82836370633089</v>
      </c>
      <c r="AL286" s="304">
        <f>+OHI!AL74</f>
        <v>230.19088251466593</v>
      </c>
      <c r="AM286" s="304">
        <f>+OHI!AM74</f>
        <v>238.72683010258783</v>
      </c>
      <c r="AN286" s="304">
        <f>+OHI!AN74</f>
        <v>247.45531570957965</v>
      </c>
      <c r="AO286" s="304">
        <f>+OHI!AO74</f>
        <v>256.39174663418419</v>
      </c>
      <c r="AP286" s="304">
        <f>+OHI!AP74</f>
        <v>265.54954343673035</v>
      </c>
      <c r="AQ286" s="304">
        <f>+OHI!AQ74</f>
        <v>274.94109663788731</v>
      </c>
      <c r="AR286" s="304">
        <f>+OHI!AR74</f>
        <v>284.57830151651763</v>
      </c>
      <c r="AS286" s="304">
        <f>+OHI!AS74</f>
        <v>294.47285887847266</v>
      </c>
      <c r="AT286" s="304">
        <f>+OHI!AT74</f>
        <v>304.63644639127079</v>
      </c>
      <c r="AU286" s="304">
        <f>+OHI!AU74</f>
        <v>315.08081858484138</v>
      </c>
      <c r="AV286" s="304">
        <f>+OHI!AV74</f>
        <v>325.81786771885197</v>
      </c>
      <c r="AW286" s="304">
        <f>+OHI!AW74</f>
        <v>336.85966331883986</v>
      </c>
      <c r="AX286" s="304">
        <f>+OHI!AX74</f>
        <v>348.21848019457872</v>
      </c>
      <c r="AY286" s="304">
        <f>+OHI!AY74</f>
        <v>359.90682033077087</v>
      </c>
      <c r="AZ286" s="304">
        <f>+OHI!AZ74</f>
        <v>371.93743159686119</v>
      </c>
      <c r="BA286" s="304">
        <f>+OHI!BA74</f>
        <v>384.3233248772143</v>
      </c>
      <c r="BB286" s="304">
        <f>+OHI!BB74</f>
        <v>397.03949847948309</v>
      </c>
      <c r="BC286" s="304">
        <f>+OHI!BC74</f>
        <v>410.08928969553369</v>
      </c>
      <c r="BD286" s="304">
        <f>+OHI!BD74</f>
        <v>423.52902118810346</v>
      </c>
      <c r="BE286" s="304">
        <f>+OHI!BE74</f>
        <v>437.3898488567537</v>
      </c>
      <c r="BF286" s="304">
        <f>+OHI!BF74</f>
        <v>451.69083289599928</v>
      </c>
      <c r="BG286" s="304">
        <f>+OHI!BG74</f>
        <v>466.44599632018071</v>
      </c>
      <c r="BH286" s="304">
        <f>+OHI!BH74</f>
        <v>481.66782383131391</v>
      </c>
      <c r="BI286" s="304">
        <f>+OHI!BI74</f>
        <v>497.36888780854088</v>
      </c>
      <c r="DR286" s="304"/>
    </row>
    <row r="287" spans="1:122" s="303" customFormat="1" ht="14.4">
      <c r="A287" s="303" t="s">
        <v>224</v>
      </c>
      <c r="B287" s="304">
        <f>+OthAsia!B74</f>
        <v>4.4201869312950182</v>
      </c>
      <c r="C287" s="304">
        <f>+OthAsia!C74</f>
        <v>7.8343403082207699</v>
      </c>
      <c r="D287" s="304">
        <f>+OthAsia!D74</f>
        <v>14.339989386723392</v>
      </c>
      <c r="E287" s="304">
        <f>+OthAsia!E74</f>
        <v>23.326063819999135</v>
      </c>
      <c r="F287" s="304">
        <f>+OthAsia!F74</f>
        <v>35.007120583311121</v>
      </c>
      <c r="G287" s="304">
        <f>+OthAsia!G74</f>
        <v>48.992985102662175</v>
      </c>
      <c r="H287" s="304">
        <f>+OthAsia!H74</f>
        <v>65.370473553022663</v>
      </c>
      <c r="I287" s="304">
        <f>+OthAsia!I74</f>
        <v>84.817283749201522</v>
      </c>
      <c r="J287" s="304">
        <f>+OthAsia!J74</f>
        <v>107.59961172275996</v>
      </c>
      <c r="K287" s="304">
        <f>+OthAsia!K74</f>
        <v>133.98188598585568</v>
      </c>
      <c r="L287" s="304">
        <f>+OthAsia!L74</f>
        <v>162.99500797065144</v>
      </c>
      <c r="M287" s="304">
        <f>+OthAsia!M74</f>
        <v>195.59482351291172</v>
      </c>
      <c r="N287" s="304">
        <f>+OthAsia!N74</f>
        <v>226.06541616707469</v>
      </c>
      <c r="O287" s="304">
        <f>+OthAsia!O74</f>
        <v>259.48145975861905</v>
      </c>
      <c r="P287" s="304">
        <f>+OthAsia!P74</f>
        <v>295.25863099984258</v>
      </c>
      <c r="Q287" s="304">
        <f>+OthAsia!Q74</f>
        <v>332.95125390814928</v>
      </c>
      <c r="R287" s="304">
        <f>+OthAsia!R74</f>
        <v>372.50495161375108</v>
      </c>
      <c r="S287" s="304">
        <f>+OthAsia!S74</f>
        <v>413.78783312352073</v>
      </c>
      <c r="T287" s="304">
        <f>+OthAsia!T74</f>
        <v>456.34048935501892</v>
      </c>
      <c r="U287" s="304">
        <f>+OthAsia!U74</f>
        <v>499.78856580798276</v>
      </c>
      <c r="V287" s="304">
        <f>+OthAsia!V74</f>
        <v>543.82499271029576</v>
      </c>
      <c r="W287" s="304">
        <f>+OthAsia!W74</f>
        <v>590.33553909182638</v>
      </c>
      <c r="X287" s="304">
        <f>+OthAsia!X74</f>
        <v>640.8335222718099</v>
      </c>
      <c r="Y287" s="304">
        <f>+OthAsia!Y74</f>
        <v>694.16928587862753</v>
      </c>
      <c r="Z287" s="304">
        <f>+OthAsia!Z74</f>
        <v>749.66081499087034</v>
      </c>
      <c r="AA287" s="304">
        <f>+OthAsia!AA74</f>
        <v>806.89996619340354</v>
      </c>
      <c r="AB287" s="304">
        <f>+OthAsia!AB74</f>
        <v>866.79737423597612</v>
      </c>
      <c r="AC287" s="304">
        <f>+OthAsia!AC74</f>
        <v>928.14615458268895</v>
      </c>
      <c r="AD287" s="304">
        <f>+OthAsia!AD74</f>
        <v>990.53942379176624</v>
      </c>
      <c r="AE287" s="304">
        <f>+OthAsia!AE74</f>
        <v>1053.9028791131354</v>
      </c>
      <c r="AF287" s="304">
        <f>+OthAsia!AF74</f>
        <v>1118.2879502073702</v>
      </c>
      <c r="AG287" s="304">
        <f>+OthAsia!AG74</f>
        <v>1182.4210563249612</v>
      </c>
      <c r="AH287" s="304">
        <f>+OthAsia!AH74</f>
        <v>1245.4251104346765</v>
      </c>
      <c r="AI287" s="304">
        <f>+OthAsia!AI74</f>
        <v>1308.1466662741122</v>
      </c>
      <c r="AJ287" s="304">
        <f>+OthAsia!AJ74</f>
        <v>1371.0931211985626</v>
      </c>
      <c r="AK287" s="304">
        <f>+OthAsia!AK74</f>
        <v>1434.5828749234706</v>
      </c>
      <c r="AL287" s="304">
        <f>+OthAsia!AL74</f>
        <v>1498.8284200271071</v>
      </c>
      <c r="AM287" s="304">
        <f>+OthAsia!AM74</f>
        <v>1563.9837393863163</v>
      </c>
      <c r="AN287" s="304">
        <f>+OthAsia!AN74</f>
        <v>1630.1710868341625</v>
      </c>
      <c r="AO287" s="304">
        <f>+OthAsia!AO74</f>
        <v>1697.4959806687857</v>
      </c>
      <c r="AP287" s="304">
        <f>+OthAsia!AP74</f>
        <v>1766.0555146374368</v>
      </c>
      <c r="AQ287" s="304">
        <f>+OthAsia!AQ74</f>
        <v>1835.9429105526287</v>
      </c>
      <c r="AR287" s="304">
        <f>+OthAsia!AR74</f>
        <v>1907.2499759306938</v>
      </c>
      <c r="AS287" s="304">
        <f>+OthAsia!AS74</f>
        <v>1980.0684070367465</v>
      </c>
      <c r="AT287" s="304">
        <f>+OthAsia!AT74</f>
        <v>2054.4904656402459</v>
      </c>
      <c r="AU287" s="304">
        <f>+OthAsia!AU74</f>
        <v>2130.6093241212802</v>
      </c>
      <c r="AV287" s="304">
        <f>+OthAsia!AV74</f>
        <v>2208.5192417086928</v>
      </c>
      <c r="AW287" s="304">
        <f>+OthAsia!AW74</f>
        <v>2288.3156605996328</v>
      </c>
      <c r="AX287" s="304">
        <f>+OthAsia!AX74</f>
        <v>2370.0952693943664</v>
      </c>
      <c r="AY287" s="304">
        <f>+OthAsia!AY74</f>
        <v>2453.9560584019359</v>
      </c>
      <c r="AZ287" s="304">
        <f>+OthAsia!AZ74</f>
        <v>2539.997378842223</v>
      </c>
      <c r="BA287" s="304">
        <f>+OthAsia!BA74</f>
        <v>2628.3200112199138</v>
      </c>
      <c r="BB287" s="304">
        <f>+OthAsia!BB74</f>
        <v>2718.6766472494573</v>
      </c>
      <c r="BC287" s="304">
        <f>+OthAsia!BC74</f>
        <v>2811.0779622495102</v>
      </c>
      <c r="BD287" s="304">
        <f>+OthAsia!BD74</f>
        <v>2906.015954764589</v>
      </c>
      <c r="BE287" s="304">
        <f>+OthAsia!BE74</f>
        <v>3003.7511170655589</v>
      </c>
      <c r="BF287" s="304">
        <f>+OthAsia!BF74</f>
        <v>3104.4330894667428</v>
      </c>
      <c r="BG287" s="304">
        <f>+OthAsia!BG74</f>
        <v>3208.1646882465284</v>
      </c>
      <c r="BH287" s="304">
        <f>+OthAsia!BH74</f>
        <v>3315.0335928327531</v>
      </c>
      <c r="BI287" s="304">
        <f>+OthAsia!BI74</f>
        <v>3425.1270533669885</v>
      </c>
      <c r="DR287" s="304"/>
    </row>
    <row r="288" spans="1:122" s="301" customFormat="1" ht="14.4">
      <c r="B288" s="301">
        <f>SUM(B276:B287)</f>
        <v>97.350926624833491</v>
      </c>
      <c r="C288" s="301">
        <f t="shared" ref="C288:BI288" si="93">SUM(C276:C287)</f>
        <v>152.5983742160557</v>
      </c>
      <c r="D288" s="301">
        <f t="shared" si="93"/>
        <v>232.86788202303563</v>
      </c>
      <c r="E288" s="301">
        <f t="shared" si="93"/>
        <v>323.84075167309851</v>
      </c>
      <c r="F288" s="301">
        <f t="shared" si="93"/>
        <v>425.67578260263411</v>
      </c>
      <c r="G288" s="301">
        <f t="shared" si="93"/>
        <v>537.23006621544096</v>
      </c>
      <c r="H288" s="301">
        <f t="shared" si="93"/>
        <v>659.53406992898829</v>
      </c>
      <c r="I288" s="301">
        <f t="shared" si="93"/>
        <v>795.28403283085572</v>
      </c>
      <c r="J288" s="301">
        <f t="shared" si="93"/>
        <v>945.84995093595376</v>
      </c>
      <c r="K288" s="301">
        <f t="shared" si="93"/>
        <v>1112.3819940192204</v>
      </c>
      <c r="L288" s="301">
        <f t="shared" si="93"/>
        <v>1295.4487752430134</v>
      </c>
      <c r="M288" s="301">
        <f t="shared" si="93"/>
        <v>1493.6143641546009</v>
      </c>
      <c r="N288" s="301">
        <f t="shared" si="93"/>
        <v>1719.553522597357</v>
      </c>
      <c r="O288" s="301">
        <f t="shared" si="93"/>
        <v>1945.1707039203079</v>
      </c>
      <c r="P288" s="301">
        <f t="shared" si="93"/>
        <v>2173.4867309555825</v>
      </c>
      <c r="Q288" s="301">
        <f t="shared" si="93"/>
        <v>2406.4375370302714</v>
      </c>
      <c r="R288" s="301">
        <f t="shared" si="93"/>
        <v>2645.3561766621224</v>
      </c>
      <c r="S288" s="301">
        <f t="shared" si="93"/>
        <v>2890.3388891975087</v>
      </c>
      <c r="T288" s="301">
        <f t="shared" si="93"/>
        <v>3140.3989625402646</v>
      </c>
      <c r="U288" s="301">
        <f t="shared" si="93"/>
        <v>3394.435876809589</v>
      </c>
      <c r="V288" s="301">
        <f t="shared" si="93"/>
        <v>3651.502768221455</v>
      </c>
      <c r="W288" s="301">
        <f t="shared" si="93"/>
        <v>3919.7170451591574</v>
      </c>
      <c r="X288" s="301">
        <f t="shared" si="93"/>
        <v>4205.3841272300206</v>
      </c>
      <c r="Y288" s="301">
        <f t="shared" si="93"/>
        <v>4506.0912609240931</v>
      </c>
      <c r="Z288" s="301">
        <f t="shared" si="93"/>
        <v>4818.3800239568181</v>
      </c>
      <c r="AA288" s="301">
        <f t="shared" si="93"/>
        <v>5140.3035734859513</v>
      </c>
      <c r="AB288" s="301">
        <f t="shared" si="93"/>
        <v>5475.993891669501</v>
      </c>
      <c r="AC288" s="301">
        <f t="shared" si="93"/>
        <v>5820.0570197132392</v>
      </c>
      <c r="AD288" s="301">
        <f t="shared" si="93"/>
        <v>6170.8181785554198</v>
      </c>
      <c r="AE288" s="301">
        <f t="shared" si="93"/>
        <v>6528.1301288053528</v>
      </c>
      <c r="AF288" s="301">
        <f t="shared" si="93"/>
        <v>6892.4118482266531</v>
      </c>
      <c r="AG288" s="301">
        <f t="shared" si="93"/>
        <v>7254.9881327030507</v>
      </c>
      <c r="AH288" s="301">
        <f t="shared" si="93"/>
        <v>7610.0066106873455</v>
      </c>
      <c r="AI288" s="301">
        <f t="shared" si="93"/>
        <v>7963.2964620977245</v>
      </c>
      <c r="AJ288" s="301">
        <f t="shared" si="93"/>
        <v>8318.288438685413</v>
      </c>
      <c r="AK288" s="301">
        <f t="shared" si="93"/>
        <v>8677.1000297583596</v>
      </c>
      <c r="AL288" s="301">
        <f t="shared" si="93"/>
        <v>9041.114948894583</v>
      </c>
      <c r="AM288" s="301">
        <f t="shared" si="93"/>
        <v>9411.3107535191411</v>
      </c>
      <c r="AN288" s="301">
        <f t="shared" si="93"/>
        <v>9788.4429273046517</v>
      </c>
      <c r="AO288" s="301">
        <f t="shared" si="93"/>
        <v>10173.147720060335</v>
      </c>
      <c r="AP288" s="301">
        <f t="shared" si="93"/>
        <v>10565.999296960023</v>
      </c>
      <c r="AQ288" s="301">
        <f t="shared" si="93"/>
        <v>10967.541333799853</v>
      </c>
      <c r="AR288" s="301">
        <f t="shared" si="93"/>
        <v>11378.304401931475</v>
      </c>
      <c r="AS288" s="301">
        <f t="shared" si="93"/>
        <v>11798.815504703171</v>
      </c>
      <c r="AT288" s="301">
        <f t="shared" si="93"/>
        <v>12229.603318201742</v>
      </c>
      <c r="AU288" s="301">
        <f t="shared" si="93"/>
        <v>12671.201111172733</v>
      </c>
      <c r="AV288" s="301">
        <f t="shared" si="93"/>
        <v>13124.148435636285</v>
      </c>
      <c r="AW288" s="301">
        <f t="shared" si="93"/>
        <v>13588.992186879539</v>
      </c>
      <c r="AX288" s="301">
        <f t="shared" si="93"/>
        <v>14066.287357617963</v>
      </c>
      <c r="AY288" s="301">
        <f t="shared" si="93"/>
        <v>14556.597659650768</v>
      </c>
      <c r="AZ288" s="301">
        <f t="shared" si="93"/>
        <v>15060.496103127847</v>
      </c>
      <c r="BA288" s="301">
        <f t="shared" si="93"/>
        <v>15578.565578275717</v>
      </c>
      <c r="BB288" s="301">
        <f t="shared" si="93"/>
        <v>16109.471557914909</v>
      </c>
      <c r="BC288" s="301">
        <f t="shared" si="93"/>
        <v>16653.333903250888</v>
      </c>
      <c r="BD288" s="301">
        <f t="shared" si="93"/>
        <v>17212.937206055052</v>
      </c>
      <c r="BE288" s="301">
        <f t="shared" si="93"/>
        <v>17789.76095978462</v>
      </c>
      <c r="BF288" s="301">
        <f t="shared" si="93"/>
        <v>18384.662712453104</v>
      </c>
      <c r="BG288" s="301">
        <f t="shared" si="93"/>
        <v>18998.240502830009</v>
      </c>
      <c r="BH288" s="301">
        <f t="shared" si="93"/>
        <v>19631.011775399398</v>
      </c>
      <c r="BI288" s="301">
        <f t="shared" si="93"/>
        <v>20283.496105978553</v>
      </c>
      <c r="DR288" s="302"/>
    </row>
    <row r="289" spans="1:122" s="301" customFormat="1" ht="14.4">
      <c r="A289" s="300" t="s">
        <v>782</v>
      </c>
      <c r="DR289" s="302"/>
    </row>
    <row r="290" spans="1:122" s="301" customFormat="1" ht="14.4">
      <c r="A290" s="301" t="s">
        <v>104</v>
      </c>
      <c r="B290" s="301">
        <f>+B276/B$288</f>
        <v>0.23472914469396616</v>
      </c>
      <c r="C290" s="301">
        <f t="shared" ref="C290:BI290" si="94">+C276/C$288</f>
        <v>0.19710969494243197</v>
      </c>
      <c r="D290" s="301">
        <f t="shared" si="94"/>
        <v>0.18503014320235325</v>
      </c>
      <c r="E290" s="301">
        <f t="shared" si="94"/>
        <v>0.17442609570545112</v>
      </c>
      <c r="F290" s="301">
        <f t="shared" si="94"/>
        <v>0.16525852133651819</v>
      </c>
      <c r="G290" s="301">
        <f t="shared" si="94"/>
        <v>0.15763080617863268</v>
      </c>
      <c r="H290" s="301">
        <f t="shared" si="94"/>
        <v>0.15084834990529378</v>
      </c>
      <c r="I290" s="301">
        <f t="shared" si="94"/>
        <v>0.14488235039121056</v>
      </c>
      <c r="J290" s="301">
        <f t="shared" si="94"/>
        <v>0.13965985596261415</v>
      </c>
      <c r="K290" s="301">
        <f t="shared" si="94"/>
        <v>0.13515021358817297</v>
      </c>
      <c r="L290" s="301">
        <f t="shared" si="94"/>
        <v>0.13088699258254088</v>
      </c>
      <c r="M290" s="301">
        <f t="shared" si="94"/>
        <v>0.12603504683192299</v>
      </c>
      <c r="N290" s="301">
        <f t="shared" si="94"/>
        <v>0.12551473088399076</v>
      </c>
      <c r="O290" s="301">
        <f t="shared" si="94"/>
        <v>0.12360817099456117</v>
      </c>
      <c r="P290" s="301">
        <f t="shared" si="94"/>
        <v>0.12128432253461079</v>
      </c>
      <c r="Q290" s="301">
        <f t="shared" si="94"/>
        <v>0.11903789335348561</v>
      </c>
      <c r="R290" s="301">
        <f t="shared" si="94"/>
        <v>0.11696647056612434</v>
      </c>
      <c r="S290" s="301">
        <f t="shared" si="94"/>
        <v>0.11512145477970255</v>
      </c>
      <c r="T290" s="301">
        <f t="shared" si="94"/>
        <v>0.1135397554346987</v>
      </c>
      <c r="U290" s="301">
        <f t="shared" si="94"/>
        <v>0.1122292353931965</v>
      </c>
      <c r="V290" s="301">
        <f t="shared" si="94"/>
        <v>0.11117918281069535</v>
      </c>
      <c r="W290" s="301">
        <f t="shared" si="94"/>
        <v>0.11005681054624762</v>
      </c>
      <c r="X290" s="301">
        <f t="shared" si="94"/>
        <v>0.1086845399177751</v>
      </c>
      <c r="Y290" s="301">
        <f t="shared" si="94"/>
        <v>0.10721856241294148</v>
      </c>
      <c r="Z290" s="301">
        <f t="shared" si="94"/>
        <v>0.10578731469184821</v>
      </c>
      <c r="AA290" s="301">
        <f t="shared" si="94"/>
        <v>0.10444773672354218</v>
      </c>
      <c r="AB290" s="301">
        <f t="shared" si="94"/>
        <v>0.10319995428124309</v>
      </c>
      <c r="AC290" s="301">
        <f t="shared" si="94"/>
        <v>0.10207073473305855</v>
      </c>
      <c r="AD290" s="301">
        <f t="shared" si="94"/>
        <v>0.10106054220025473</v>
      </c>
      <c r="AE290" s="301">
        <f t="shared" si="94"/>
        <v>0.10016065860127041</v>
      </c>
      <c r="AF290" s="301">
        <f t="shared" si="94"/>
        <v>9.9360087416016707E-2</v>
      </c>
      <c r="AG290" s="301">
        <f t="shared" si="94"/>
        <v>9.8664056087804777E-2</v>
      </c>
      <c r="AH290" s="301">
        <f t="shared" si="94"/>
        <v>9.8069649864805181E-2</v>
      </c>
      <c r="AI290" s="301">
        <f t="shared" si="94"/>
        <v>9.7555547758513161E-2</v>
      </c>
      <c r="AJ290" s="301">
        <f t="shared" si="94"/>
        <v>9.7108448617064108E-2</v>
      </c>
      <c r="AK290" s="301">
        <f t="shared" si="94"/>
        <v>9.6718900674492375E-2</v>
      </c>
      <c r="AL290" s="301">
        <f t="shared" si="94"/>
        <v>9.6379675442756441E-2</v>
      </c>
      <c r="AM290" s="301">
        <f t="shared" si="94"/>
        <v>9.6084926755403643E-2</v>
      </c>
      <c r="AN290" s="301">
        <f t="shared" si="94"/>
        <v>9.5829739970013775E-2</v>
      </c>
      <c r="AO290" s="301">
        <f t="shared" si="94"/>
        <v>9.5609879368262748E-2</v>
      </c>
      <c r="AP290" s="301">
        <f t="shared" si="94"/>
        <v>9.5421637904428716E-2</v>
      </c>
      <c r="AQ290" s="301">
        <f t="shared" si="94"/>
        <v>9.5261741034463387E-2</v>
      </c>
      <c r="AR290" s="301">
        <f t="shared" si="94"/>
        <v>9.5127280107470014E-2</v>
      </c>
      <c r="AS290" s="301">
        <f t="shared" si="94"/>
        <v>9.5015662721258914E-2</v>
      </c>
      <c r="AT290" s="301">
        <f t="shared" si="94"/>
        <v>9.4924573456198022E-2</v>
      </c>
      <c r="AU290" s="301">
        <f t="shared" si="94"/>
        <v>9.4851941452560359E-2</v>
      </c>
      <c r="AV290" s="301">
        <f t="shared" si="94"/>
        <v>9.4795912858048961E-2</v>
      </c>
      <c r="AW290" s="301">
        <f t="shared" si="94"/>
        <v>9.475482698205423E-2</v>
      </c>
      <c r="AX290" s="301">
        <f t="shared" si="94"/>
        <v>9.4727195422148538E-2</v>
      </c>
      <c r="AY290" s="301">
        <f t="shared" si="94"/>
        <v>9.4711683662942192E-2</v>
      </c>
      <c r="AZ290" s="301">
        <f t="shared" si="94"/>
        <v>9.4707094781841292E-2</v>
      </c>
      <c r="BA290" s="301">
        <f t="shared" si="94"/>
        <v>9.4712354978107025E-2</v>
      </c>
      <c r="BB290" s="301">
        <f t="shared" si="94"/>
        <v>9.472999303175568E-2</v>
      </c>
      <c r="BC290" s="301">
        <f t="shared" si="94"/>
        <v>9.4759883365903116E-2</v>
      </c>
      <c r="BD290" s="301">
        <f t="shared" si="94"/>
        <v>9.4797430144270597E-2</v>
      </c>
      <c r="BE290" s="301">
        <f t="shared" si="94"/>
        <v>9.4840494538757897E-2</v>
      </c>
      <c r="BF290" s="301">
        <f t="shared" si="94"/>
        <v>9.4888118687953285E-2</v>
      </c>
      <c r="BG290" s="301">
        <f t="shared" si="94"/>
        <v>9.4939852660417698E-2</v>
      </c>
      <c r="BH290" s="301">
        <f t="shared" si="94"/>
        <v>9.4995441444656187E-2</v>
      </c>
      <c r="BI290" s="301">
        <f t="shared" si="94"/>
        <v>9.5054688930337958E-2</v>
      </c>
      <c r="DR290" s="302"/>
    </row>
    <row r="291" spans="1:122" s="301" customFormat="1" ht="14.4">
      <c r="A291" s="301" t="s">
        <v>105</v>
      </c>
      <c r="B291" s="301">
        <f t="shared" ref="B291:BI291" si="95">+B277/B$288</f>
        <v>0.23936367250092949</v>
      </c>
      <c r="C291" s="301">
        <f t="shared" si="95"/>
        <v>0.20221634372893921</v>
      </c>
      <c r="D291" s="301">
        <f t="shared" si="95"/>
        <v>0.18616495989212986</v>
      </c>
      <c r="E291" s="301">
        <f t="shared" si="95"/>
        <v>0.17232197448005976</v>
      </c>
      <c r="F291" s="301">
        <f t="shared" si="95"/>
        <v>0.16056154787842666</v>
      </c>
      <c r="G291" s="301">
        <f t="shared" si="95"/>
        <v>0.1506418984039444</v>
      </c>
      <c r="H291" s="301">
        <f t="shared" si="95"/>
        <v>0.14183939107497881</v>
      </c>
      <c r="I291" s="301">
        <f t="shared" si="95"/>
        <v>0.13372822805926482</v>
      </c>
      <c r="J291" s="301">
        <f t="shared" si="95"/>
        <v>0.12626189881748195</v>
      </c>
      <c r="K291" s="301">
        <f t="shared" si="95"/>
        <v>0.11938605784296066</v>
      </c>
      <c r="L291" s="301">
        <f t="shared" si="95"/>
        <v>0.11478178422072711</v>
      </c>
      <c r="M291" s="301">
        <f t="shared" si="95"/>
        <v>0.11185405670502653</v>
      </c>
      <c r="N291" s="301">
        <f t="shared" si="95"/>
        <v>0.1111605106129202</v>
      </c>
      <c r="O291" s="301">
        <f t="shared" si="95"/>
        <v>0.10977808929719007</v>
      </c>
      <c r="P291" s="301">
        <f t="shared" si="95"/>
        <v>0.10818318324429442</v>
      </c>
      <c r="Q291" s="301">
        <f t="shared" si="95"/>
        <v>0.10658794595380931</v>
      </c>
      <c r="R291" s="301">
        <f t="shared" si="95"/>
        <v>0.10506130846360201</v>
      </c>
      <c r="S291" s="301">
        <f t="shared" si="95"/>
        <v>0.10371304525739304</v>
      </c>
      <c r="T291" s="301">
        <f t="shared" si="95"/>
        <v>0.10259053648828408</v>
      </c>
      <c r="U291" s="301">
        <f t="shared" si="95"/>
        <v>0.10167303891296355</v>
      </c>
      <c r="V291" s="301">
        <f t="shared" si="95"/>
        <v>0.10094092386922993</v>
      </c>
      <c r="W291" s="301">
        <f t="shared" si="95"/>
        <v>0.10019255313145436</v>
      </c>
      <c r="X291" s="301">
        <f t="shared" si="95"/>
        <v>9.9317640889088232E-2</v>
      </c>
      <c r="Y291" s="301">
        <f t="shared" si="95"/>
        <v>9.8383923051029928E-2</v>
      </c>
      <c r="Z291" s="301">
        <f t="shared" si="95"/>
        <v>9.7473094793640538E-2</v>
      </c>
      <c r="AA291" s="301">
        <f t="shared" si="95"/>
        <v>9.6621859126015314E-2</v>
      </c>
      <c r="AB291" s="301">
        <f t="shared" si="95"/>
        <v>9.5840466131269633E-2</v>
      </c>
      <c r="AC291" s="301">
        <f t="shared" si="95"/>
        <v>9.5136527832695064E-2</v>
      </c>
      <c r="AD291" s="301">
        <f t="shared" si="95"/>
        <v>9.4508266970939572E-2</v>
      </c>
      <c r="AE291" s="301">
        <f t="shared" si="95"/>
        <v>9.3950523297530189E-2</v>
      </c>
      <c r="AF291" s="301">
        <f t="shared" si="95"/>
        <v>9.3457176201175982E-2</v>
      </c>
      <c r="AG291" s="301">
        <f t="shared" si="95"/>
        <v>9.3004441370355462E-2</v>
      </c>
      <c r="AH291" s="301">
        <f t="shared" si="95"/>
        <v>9.2577253607153492E-2</v>
      </c>
      <c r="AI291" s="301">
        <f t="shared" si="95"/>
        <v>9.2182993025119842E-2</v>
      </c>
      <c r="AJ291" s="301">
        <f t="shared" si="95"/>
        <v>9.1823620692543545E-2</v>
      </c>
      <c r="AK291" s="301">
        <f t="shared" si="95"/>
        <v>9.1498432806170926E-2</v>
      </c>
      <c r="AL291" s="301">
        <f t="shared" si="95"/>
        <v>9.1205474847038198E-2</v>
      </c>
      <c r="AM291" s="301">
        <f t="shared" si="95"/>
        <v>9.0942282852718936E-2</v>
      </c>
      <c r="AN291" s="301">
        <f t="shared" si="95"/>
        <v>9.0706264843778348E-2</v>
      </c>
      <c r="AO291" s="301">
        <f t="shared" si="95"/>
        <v>9.0494890730906205E-2</v>
      </c>
      <c r="AP291" s="301">
        <f t="shared" si="95"/>
        <v>9.0305780780239875E-2</v>
      </c>
      <c r="AQ291" s="301">
        <f t="shared" si="95"/>
        <v>9.0136740924901981E-2</v>
      </c>
      <c r="AR291" s="301">
        <f t="shared" si="95"/>
        <v>8.9985770776300336E-2</v>
      </c>
      <c r="AS291" s="301">
        <f t="shared" si="95"/>
        <v>8.985105812076033E-2</v>
      </c>
      <c r="AT291" s="301">
        <f t="shared" si="95"/>
        <v>8.9730967196919378E-2</v>
      </c>
      <c r="AU291" s="301">
        <f t="shared" si="95"/>
        <v>8.9624024565252661E-2</v>
      </c>
      <c r="AV291" s="301">
        <f t="shared" si="95"/>
        <v>8.9528904517046232E-2</v>
      </c>
      <c r="AW291" s="301">
        <f t="shared" si="95"/>
        <v>8.9444414978216785E-2</v>
      </c>
      <c r="AX291" s="301">
        <f t="shared" si="95"/>
        <v>8.9369484340117877E-2</v>
      </c>
      <c r="AY291" s="301">
        <f t="shared" si="95"/>
        <v>8.9303149377372298E-2</v>
      </c>
      <c r="AZ291" s="301">
        <f t="shared" si="95"/>
        <v>8.9244544274733648E-2</v>
      </c>
      <c r="BA291" s="301">
        <f t="shared" si="95"/>
        <v>8.9192890718064591E-2</v>
      </c>
      <c r="BB291" s="301">
        <f t="shared" si="95"/>
        <v>8.9149535903425364E-2</v>
      </c>
      <c r="BC291" s="301">
        <f t="shared" si="95"/>
        <v>8.9114120899288635E-2</v>
      </c>
      <c r="BD291" s="301">
        <f t="shared" si="95"/>
        <v>8.9083698899154656E-2</v>
      </c>
      <c r="BE291" s="301">
        <f t="shared" si="95"/>
        <v>8.9056955735190263E-2</v>
      </c>
      <c r="BF291" s="301">
        <f t="shared" si="95"/>
        <v>8.9033316767971091E-2</v>
      </c>
      <c r="BG291" s="301">
        <f t="shared" si="95"/>
        <v>8.9012512391938622E-2</v>
      </c>
      <c r="BH291" s="301">
        <f t="shared" si="95"/>
        <v>8.8994380301011158E-2</v>
      </c>
      <c r="BI291" s="301">
        <f t="shared" si="95"/>
        <v>8.8978782640696558E-2</v>
      </c>
      <c r="DR291" s="302"/>
    </row>
    <row r="292" spans="1:122" s="301" customFormat="1" ht="14.4">
      <c r="A292" s="301" t="s">
        <v>51</v>
      </c>
      <c r="B292" s="301">
        <f t="shared" ref="B292:BI292" si="96">+B278/B$288</f>
        <v>7.3275989309443859E-2</v>
      </c>
      <c r="C292" s="301">
        <f t="shared" si="96"/>
        <v>5.4631742388323537E-2</v>
      </c>
      <c r="D292" s="301">
        <f t="shared" si="96"/>
        <v>4.6683895519491612E-2</v>
      </c>
      <c r="E292" s="301">
        <f t="shared" si="96"/>
        <v>3.9933282252397576E-2</v>
      </c>
      <c r="F292" s="301">
        <f t="shared" si="96"/>
        <v>3.3661760030096619E-2</v>
      </c>
      <c r="G292" s="301">
        <f t="shared" si="96"/>
        <v>3.0019204459327934E-2</v>
      </c>
      <c r="H292" s="301">
        <f t="shared" si="96"/>
        <v>2.7647884187514699E-2</v>
      </c>
      <c r="I292" s="301">
        <f t="shared" si="96"/>
        <v>2.5518495262832598E-2</v>
      </c>
      <c r="J292" s="301">
        <f t="shared" si="96"/>
        <v>2.3607273594999558E-2</v>
      </c>
      <c r="K292" s="301">
        <f t="shared" si="96"/>
        <v>2.1896073783929694E-2</v>
      </c>
      <c r="L292" s="301">
        <f t="shared" si="96"/>
        <v>2.0832171302665514E-2</v>
      </c>
      <c r="M292" s="301">
        <f t="shared" si="96"/>
        <v>2.0206875500488861E-2</v>
      </c>
      <c r="N292" s="301">
        <f t="shared" si="96"/>
        <v>2.0224809244025137E-2</v>
      </c>
      <c r="O292" s="301">
        <f t="shared" si="96"/>
        <v>2.0027223624289835E-2</v>
      </c>
      <c r="P292" s="301">
        <f t="shared" si="96"/>
        <v>1.9749817162115029E-2</v>
      </c>
      <c r="Q292" s="301">
        <f t="shared" si="96"/>
        <v>1.9455061076226257E-2</v>
      </c>
      <c r="R292" s="301">
        <f t="shared" si="96"/>
        <v>1.9166762648830504E-2</v>
      </c>
      <c r="S292" s="301">
        <f t="shared" si="96"/>
        <v>1.8911834697133333E-2</v>
      </c>
      <c r="T292" s="301">
        <f t="shared" si="96"/>
        <v>1.8701252655688578E-2</v>
      </c>
      <c r="U292" s="301">
        <f t="shared" si="96"/>
        <v>1.8531166976889241E-2</v>
      </c>
      <c r="V292" s="301">
        <f t="shared" si="96"/>
        <v>1.8397789261495781E-2</v>
      </c>
      <c r="W292" s="301">
        <f t="shared" si="96"/>
        <v>1.8260812811413889E-2</v>
      </c>
      <c r="X292" s="301">
        <f t="shared" si="96"/>
        <v>1.8098254572539857E-2</v>
      </c>
      <c r="Y292" s="301">
        <f t="shared" si="96"/>
        <v>1.7924687212681957E-2</v>
      </c>
      <c r="Z292" s="301">
        <f t="shared" si="96"/>
        <v>1.7756019460624717E-2</v>
      </c>
      <c r="AA292" s="301">
        <f t="shared" si="96"/>
        <v>1.7599363762588333E-2</v>
      </c>
      <c r="AB292" s="301">
        <f t="shared" si="96"/>
        <v>1.7458089882099841E-2</v>
      </c>
      <c r="AC292" s="301">
        <f t="shared" si="96"/>
        <v>1.7332042248100449E-2</v>
      </c>
      <c r="AD292" s="301">
        <f t="shared" si="96"/>
        <v>1.7220537314970898E-2</v>
      </c>
      <c r="AE292" s="301">
        <f t="shared" si="96"/>
        <v>1.7122598063624043E-2</v>
      </c>
      <c r="AF292" s="301">
        <f t="shared" si="96"/>
        <v>1.7037137360109481E-2</v>
      </c>
      <c r="AG292" s="301">
        <f t="shared" si="96"/>
        <v>1.6960272666584952E-2</v>
      </c>
      <c r="AH292" s="301">
        <f t="shared" si="96"/>
        <v>1.6889324994085315E-2</v>
      </c>
      <c r="AI292" s="301">
        <f t="shared" si="96"/>
        <v>1.6825175085900746E-2</v>
      </c>
      <c r="AJ292" s="301">
        <f t="shared" si="96"/>
        <v>1.6768033225104482E-2</v>
      </c>
      <c r="AK292" s="301">
        <f t="shared" si="96"/>
        <v>1.6717688263490776E-2</v>
      </c>
      <c r="AL292" s="301">
        <f t="shared" si="96"/>
        <v>1.6673728035238686E-2</v>
      </c>
      <c r="AM292" s="301">
        <f t="shared" si="96"/>
        <v>1.663565919536902E-2</v>
      </c>
      <c r="AN292" s="301">
        <f t="shared" si="96"/>
        <v>1.6602970757635054E-2</v>
      </c>
      <c r="AO292" s="301">
        <f t="shared" si="96"/>
        <v>1.6575166550638006E-2</v>
      </c>
      <c r="AP292" s="301">
        <f t="shared" si="96"/>
        <v>1.6551780651154199E-2</v>
      </c>
      <c r="AQ292" s="301">
        <f t="shared" si="96"/>
        <v>1.6532383620182878E-2</v>
      </c>
      <c r="AR292" s="301">
        <f t="shared" si="96"/>
        <v>1.6516583879617321E-2</v>
      </c>
      <c r="AS292" s="301">
        <f t="shared" si="96"/>
        <v>1.6504026618391111E-2</v>
      </c>
      <c r="AT292" s="301">
        <f t="shared" si="96"/>
        <v>1.6494391531011659E-2</v>
      </c>
      <c r="AU292" s="301">
        <f t="shared" si="96"/>
        <v>1.6487390088885459E-2</v>
      </c>
      <c r="AV292" s="301">
        <f t="shared" si="96"/>
        <v>1.6482762712343439E-2</v>
      </c>
      <c r="AW292" s="301">
        <f t="shared" si="96"/>
        <v>1.6480276029079255E-2</v>
      </c>
      <c r="AX292" s="301">
        <f t="shared" si="96"/>
        <v>1.6479720305863799E-2</v>
      </c>
      <c r="AY292" s="301">
        <f t="shared" si="96"/>
        <v>1.6480907087568143E-2</v>
      </c>
      <c r="AZ292" s="301">
        <f t="shared" si="96"/>
        <v>1.6483667049967145E-2</v>
      </c>
      <c r="BA292" s="301">
        <f t="shared" si="96"/>
        <v>1.6487848059015976E-2</v>
      </c>
      <c r="BB292" s="301">
        <f t="shared" si="96"/>
        <v>1.6493722440075111E-2</v>
      </c>
      <c r="BC292" s="301">
        <f t="shared" si="96"/>
        <v>1.6501279540046786E-2</v>
      </c>
      <c r="BD292" s="301">
        <f t="shared" si="96"/>
        <v>1.6509989988038168E-2</v>
      </c>
      <c r="BE292" s="301">
        <f t="shared" si="96"/>
        <v>1.6519582696937759E-2</v>
      </c>
      <c r="BF292" s="301">
        <f t="shared" si="96"/>
        <v>1.6529917407086859E-2</v>
      </c>
      <c r="BG292" s="301">
        <f t="shared" si="96"/>
        <v>1.654091353075977E-2</v>
      </c>
      <c r="BH292" s="301">
        <f t="shared" si="96"/>
        <v>1.6552516588867437E-2</v>
      </c>
      <c r="BI292" s="301">
        <f t="shared" si="96"/>
        <v>1.6564683098003786E-2</v>
      </c>
      <c r="DR292" s="302"/>
    </row>
    <row r="293" spans="1:122" s="301" customFormat="1" ht="14.4">
      <c r="A293" s="301" t="s">
        <v>52</v>
      </c>
      <c r="B293" s="301">
        <f t="shared" ref="B293:BI293" si="97">+B279/B$288</f>
        <v>2.8629490532423654E-2</v>
      </c>
      <c r="C293" s="301">
        <f t="shared" si="97"/>
        <v>2.7622805750227419E-2</v>
      </c>
      <c r="D293" s="301">
        <f t="shared" si="97"/>
        <v>2.4522146816047481E-2</v>
      </c>
      <c r="E293" s="301">
        <f t="shared" si="97"/>
        <v>2.1865636655512069E-2</v>
      </c>
      <c r="F293" s="301">
        <f t="shared" si="97"/>
        <v>1.981524534023937E-2</v>
      </c>
      <c r="G293" s="301">
        <f t="shared" si="97"/>
        <v>1.8348660805691832E-2</v>
      </c>
      <c r="H293" s="301">
        <f t="shared" si="97"/>
        <v>1.7175763271795201E-2</v>
      </c>
      <c r="I293" s="301">
        <f t="shared" si="97"/>
        <v>1.6066115648461107E-2</v>
      </c>
      <c r="J293" s="301">
        <f t="shared" si="97"/>
        <v>1.5024912221143969E-2</v>
      </c>
      <c r="K293" s="301">
        <f t="shared" si="97"/>
        <v>1.4056393425661831E-2</v>
      </c>
      <c r="L293" s="301">
        <f t="shared" si="97"/>
        <v>1.3545201994491041E-2</v>
      </c>
      <c r="M293" s="301">
        <f t="shared" si="97"/>
        <v>1.3396965187329695E-2</v>
      </c>
      <c r="N293" s="301">
        <f t="shared" si="97"/>
        <v>1.3539986053499783E-2</v>
      </c>
      <c r="O293" s="301">
        <f t="shared" si="97"/>
        <v>1.3610216331287705E-2</v>
      </c>
      <c r="P293" s="301">
        <f t="shared" si="97"/>
        <v>1.3650272443504778E-2</v>
      </c>
      <c r="Q293" s="301">
        <f t="shared" si="97"/>
        <v>1.3679033889422564E-2</v>
      </c>
      <c r="R293" s="301">
        <f t="shared" si="97"/>
        <v>1.3703631709424848E-2</v>
      </c>
      <c r="S293" s="301">
        <f t="shared" si="97"/>
        <v>1.372990147141686E-2</v>
      </c>
      <c r="T293" s="301">
        <f t="shared" si="97"/>
        <v>1.376397652165948E-2</v>
      </c>
      <c r="U293" s="301">
        <f t="shared" si="97"/>
        <v>1.3809376147692759E-2</v>
      </c>
      <c r="V293" s="301">
        <f t="shared" si="97"/>
        <v>1.3867537065872555E-2</v>
      </c>
      <c r="W293" s="301">
        <f t="shared" si="97"/>
        <v>1.3896717178253528E-2</v>
      </c>
      <c r="X293" s="301">
        <f t="shared" si="97"/>
        <v>1.3874096690229756E-2</v>
      </c>
      <c r="Y293" s="301">
        <f t="shared" si="97"/>
        <v>1.3821975741480159E-2</v>
      </c>
      <c r="Z293" s="301">
        <f t="shared" si="97"/>
        <v>1.3759021853781726E-2</v>
      </c>
      <c r="AA293" s="301">
        <f t="shared" si="97"/>
        <v>1.3694595129233241E-2</v>
      </c>
      <c r="AB293" s="301">
        <f t="shared" si="97"/>
        <v>1.3633043740905572E-2</v>
      </c>
      <c r="AC293" s="301">
        <f t="shared" si="97"/>
        <v>1.357657519538818E-2</v>
      </c>
      <c r="AD293" s="301">
        <f t="shared" si="97"/>
        <v>1.3525958755368954E-2</v>
      </c>
      <c r="AE293" s="301">
        <f t="shared" si="97"/>
        <v>1.3481257624811638E-2</v>
      </c>
      <c r="AF293" s="301">
        <f t="shared" si="97"/>
        <v>1.3442219456800178E-2</v>
      </c>
      <c r="AG293" s="301">
        <f t="shared" si="97"/>
        <v>1.3408340202318857E-2</v>
      </c>
      <c r="AH293" s="301">
        <f t="shared" si="97"/>
        <v>1.3378982120124715E-2</v>
      </c>
      <c r="AI293" s="301">
        <f t="shared" si="97"/>
        <v>1.3353688557277405E-2</v>
      </c>
      <c r="AJ293" s="301">
        <f t="shared" si="97"/>
        <v>1.333215279428894E-2</v>
      </c>
      <c r="AK293" s="301">
        <f t="shared" si="97"/>
        <v>1.3314072609288621E-2</v>
      </c>
      <c r="AL293" s="301">
        <f t="shared" si="97"/>
        <v>1.3299153355586761E-2</v>
      </c>
      <c r="AM293" s="301">
        <f t="shared" si="97"/>
        <v>1.3287113352258075E-2</v>
      </c>
      <c r="AN293" s="301">
        <f t="shared" si="97"/>
        <v>1.3277687906100557E-2</v>
      </c>
      <c r="AO293" s="301">
        <f t="shared" si="97"/>
        <v>1.3270631541607217E-2</v>
      </c>
      <c r="AP293" s="301">
        <f t="shared" si="97"/>
        <v>1.3265718765490188E-2</v>
      </c>
      <c r="AQ293" s="301">
        <f t="shared" si="97"/>
        <v>1.326274382431857E-2</v>
      </c>
      <c r="AR293" s="301">
        <f t="shared" si="97"/>
        <v>1.3261519845988452E-2</v>
      </c>
      <c r="AS293" s="301">
        <f t="shared" si="97"/>
        <v>1.3261877647119412E-2</v>
      </c>
      <c r="AT293" s="301">
        <f t="shared" si="97"/>
        <v>1.3263664392621355E-2</v>
      </c>
      <c r="AU293" s="301">
        <f t="shared" si="97"/>
        <v>1.3266742222773409E-2</v>
      </c>
      <c r="AV293" s="301">
        <f t="shared" si="97"/>
        <v>1.3270986915096056E-2</v>
      </c>
      <c r="AW293" s="301">
        <f t="shared" si="97"/>
        <v>1.3276286617443549E-2</v>
      </c>
      <c r="AX293" s="301">
        <f t="shared" si="97"/>
        <v>1.3282540669713443E-2</v>
      </c>
      <c r="AY293" s="301">
        <f t="shared" si="97"/>
        <v>1.3289658520242123E-2</v>
      </c>
      <c r="AZ293" s="301">
        <f t="shared" si="97"/>
        <v>1.3297558736465813E-2</v>
      </c>
      <c r="BA293" s="301">
        <f t="shared" si="97"/>
        <v>1.3306168105897194E-2</v>
      </c>
      <c r="BB293" s="301">
        <f t="shared" si="97"/>
        <v>1.3316121379641121E-2</v>
      </c>
      <c r="BC293" s="301">
        <f t="shared" si="97"/>
        <v>1.3327496039687407E-2</v>
      </c>
      <c r="BD293" s="301">
        <f t="shared" si="97"/>
        <v>1.3339458583833889E-2</v>
      </c>
      <c r="BE293" s="301">
        <f t="shared" si="97"/>
        <v>1.3351673438276134E-2</v>
      </c>
      <c r="BF293" s="301">
        <f t="shared" si="97"/>
        <v>1.3364036848307528E-2</v>
      </c>
      <c r="BG293" s="301">
        <f t="shared" si="97"/>
        <v>1.3376539447961428E-2</v>
      </c>
      <c r="BH293" s="301">
        <f t="shared" si="97"/>
        <v>1.3389202676158472E-2</v>
      </c>
      <c r="BI293" s="301">
        <f t="shared" si="97"/>
        <v>1.3402051662912492E-2</v>
      </c>
      <c r="DR293" s="302"/>
    </row>
    <row r="294" spans="1:122" s="301" customFormat="1" ht="14.4">
      <c r="A294" s="301" t="s">
        <v>53</v>
      </c>
      <c r="B294" s="301">
        <f t="shared" ref="B294:BI294" si="98">+B280/B$288</f>
        <v>1.3995472392031199E-2</v>
      </c>
      <c r="C294" s="301">
        <f t="shared" si="98"/>
        <v>1.3420912658148501E-2</v>
      </c>
      <c r="D294" s="301">
        <f t="shared" si="98"/>
        <v>1.3647196671799184E-2</v>
      </c>
      <c r="E294" s="301">
        <f t="shared" si="98"/>
        <v>1.373836020909937E-2</v>
      </c>
      <c r="F294" s="301">
        <f t="shared" si="98"/>
        <v>1.3790864499219917E-2</v>
      </c>
      <c r="G294" s="301">
        <f t="shared" si="98"/>
        <v>1.3871036379335634E-2</v>
      </c>
      <c r="H294" s="301">
        <f t="shared" si="98"/>
        <v>1.3956510394492522E-2</v>
      </c>
      <c r="I294" s="301">
        <f t="shared" si="98"/>
        <v>1.3957787055269434E-2</v>
      </c>
      <c r="J294" s="301">
        <f t="shared" si="98"/>
        <v>1.3888804810746128E-2</v>
      </c>
      <c r="K294" s="301">
        <f t="shared" si="98"/>
        <v>1.3765661969666637E-2</v>
      </c>
      <c r="L294" s="301">
        <f t="shared" si="98"/>
        <v>1.3834017943045509E-2</v>
      </c>
      <c r="M294" s="301">
        <f t="shared" si="98"/>
        <v>1.4086151738200457E-2</v>
      </c>
      <c r="N294" s="301">
        <f t="shared" si="98"/>
        <v>1.4441964968818329E-2</v>
      </c>
      <c r="O294" s="301">
        <f t="shared" si="98"/>
        <v>1.4768147616161537E-2</v>
      </c>
      <c r="P294" s="301">
        <f t="shared" si="98"/>
        <v>1.5068911028327294E-2</v>
      </c>
      <c r="Q294" s="301">
        <f t="shared" si="98"/>
        <v>1.5344626490995722E-2</v>
      </c>
      <c r="R294" s="301">
        <f t="shared" si="98"/>
        <v>1.5593716862582586E-2</v>
      </c>
      <c r="S294" s="301">
        <f t="shared" si="98"/>
        <v>1.5818827091561991E-2</v>
      </c>
      <c r="T294" s="301">
        <f t="shared" si="98"/>
        <v>1.6026038136620711E-2</v>
      </c>
      <c r="U294" s="301">
        <f t="shared" si="98"/>
        <v>1.6220070729779407E-2</v>
      </c>
      <c r="V294" s="301">
        <f t="shared" si="98"/>
        <v>1.6403993608101401E-2</v>
      </c>
      <c r="W294" s="301">
        <f t="shared" si="98"/>
        <v>1.6563233595415439E-2</v>
      </c>
      <c r="X294" s="301">
        <f t="shared" si="98"/>
        <v>1.6689661864206829E-2</v>
      </c>
      <c r="Y294" s="301">
        <f t="shared" si="98"/>
        <v>1.678694581511796E-2</v>
      </c>
      <c r="Z294" s="301">
        <f t="shared" si="98"/>
        <v>1.6866202873052225E-2</v>
      </c>
      <c r="AA294" s="301">
        <f t="shared" si="98"/>
        <v>1.6933667263476657E-2</v>
      </c>
      <c r="AB294" s="301">
        <f t="shared" si="98"/>
        <v>1.6987205883192823E-2</v>
      </c>
      <c r="AC294" s="301">
        <f t="shared" si="98"/>
        <v>1.7034961018746981E-2</v>
      </c>
      <c r="AD294" s="301">
        <f t="shared" si="98"/>
        <v>1.7079778482885621E-2</v>
      </c>
      <c r="AE294" s="301">
        <f t="shared" si="98"/>
        <v>1.7122507522312487E-2</v>
      </c>
      <c r="AF294" s="301">
        <f t="shared" si="98"/>
        <v>1.7163350792837647E-2</v>
      </c>
      <c r="AG294" s="301">
        <f t="shared" si="98"/>
        <v>1.7202779419882984E-2</v>
      </c>
      <c r="AH294" s="301">
        <f t="shared" si="98"/>
        <v>1.7240916292254167E-2</v>
      </c>
      <c r="AI294" s="301">
        <f t="shared" si="98"/>
        <v>1.7277419998842299E-2</v>
      </c>
      <c r="AJ294" s="301">
        <f t="shared" si="98"/>
        <v>1.7312301319951165E-2</v>
      </c>
      <c r="AK294" s="301">
        <f t="shared" si="98"/>
        <v>1.7345653762362908E-2</v>
      </c>
      <c r="AL294" s="301">
        <f t="shared" si="98"/>
        <v>1.7377603246171325E-2</v>
      </c>
      <c r="AM294" s="301">
        <f t="shared" si="98"/>
        <v>1.7408283438454349E-2</v>
      </c>
      <c r="AN294" s="301">
        <f t="shared" si="98"/>
        <v>1.7437824015299908E-2</v>
      </c>
      <c r="AO294" s="301">
        <f t="shared" si="98"/>
        <v>1.746634560881009E-2</v>
      </c>
      <c r="AP294" s="301">
        <f t="shared" si="98"/>
        <v>1.7493958111885869E-2</v>
      </c>
      <c r="AQ294" s="301">
        <f t="shared" si="98"/>
        <v>1.7520760594908261E-2</v>
      </c>
      <c r="AR294" s="301">
        <f t="shared" si="98"/>
        <v>1.7546841937632954E-2</v>
      </c>
      <c r="AS294" s="301">
        <f t="shared" si="98"/>
        <v>1.7572281728628104E-2</v>
      </c>
      <c r="AT294" s="301">
        <f t="shared" si="98"/>
        <v>1.7597151217794198E-2</v>
      </c>
      <c r="AU294" s="301">
        <f t="shared" si="98"/>
        <v>1.7621514226070903E-2</v>
      </c>
      <c r="AV294" s="301">
        <f t="shared" si="98"/>
        <v>1.7645427975069676E-2</v>
      </c>
      <c r="AW294" s="301">
        <f t="shared" si="98"/>
        <v>1.7668943827232653E-2</v>
      </c>
      <c r="AX294" s="301">
        <f t="shared" si="98"/>
        <v>1.7692107939513858E-2</v>
      </c>
      <c r="AY294" s="301">
        <f t="shared" si="98"/>
        <v>1.7714961838416043E-2</v>
      </c>
      <c r="AZ294" s="301">
        <f t="shared" si="98"/>
        <v>1.7737542925507024E-2</v>
      </c>
      <c r="BA294" s="301">
        <f t="shared" si="98"/>
        <v>1.7759884922273771E-2</v>
      </c>
      <c r="BB294" s="301">
        <f t="shared" si="98"/>
        <v>1.7782791777216388E-2</v>
      </c>
      <c r="BC294" s="301">
        <f t="shared" si="98"/>
        <v>1.7806457572255217E-2</v>
      </c>
      <c r="BD294" s="301">
        <f t="shared" si="98"/>
        <v>1.783006169250935E-2</v>
      </c>
      <c r="BE294" s="301">
        <f t="shared" si="98"/>
        <v>1.7853306286616841E-2</v>
      </c>
      <c r="BF294" s="301">
        <f t="shared" si="98"/>
        <v>1.7876136933962561E-2</v>
      </c>
      <c r="BG294" s="301">
        <f t="shared" si="98"/>
        <v>1.7898596204672192E-2</v>
      </c>
      <c r="BH294" s="301">
        <f t="shared" si="98"/>
        <v>1.7920755898073137E-2</v>
      </c>
      <c r="BI294" s="301">
        <f t="shared" si="98"/>
        <v>1.7942688161402317E-2</v>
      </c>
      <c r="DR294" s="302"/>
    </row>
    <row r="295" spans="1:122" s="301" customFormat="1" ht="14.4">
      <c r="A295" s="301" t="s">
        <v>54</v>
      </c>
      <c r="B295" s="301">
        <f t="shared" ref="B295:BI295" si="99">+B281/B$288</f>
        <v>9.5129397902204954E-2</v>
      </c>
      <c r="C295" s="301">
        <f t="shared" si="99"/>
        <v>0.14576956530736002</v>
      </c>
      <c r="D295" s="301">
        <f t="shared" si="99"/>
        <v>0.14895248764128693</v>
      </c>
      <c r="E295" s="301">
        <f t="shared" si="99"/>
        <v>0.14865986676407203</v>
      </c>
      <c r="F295" s="301">
        <f t="shared" si="99"/>
        <v>0.14635537420471939</v>
      </c>
      <c r="G295" s="301">
        <f t="shared" si="99"/>
        <v>0.14365241245793084</v>
      </c>
      <c r="H295" s="301">
        <f t="shared" si="99"/>
        <v>0.14163204448809377</v>
      </c>
      <c r="I295" s="301">
        <f t="shared" si="99"/>
        <v>0.13893105936423397</v>
      </c>
      <c r="J295" s="301">
        <f t="shared" si="99"/>
        <v>0.13566641714648581</v>
      </c>
      <c r="K295" s="301">
        <f t="shared" si="99"/>
        <v>0.13179209875684747</v>
      </c>
      <c r="L295" s="301">
        <f t="shared" si="99"/>
        <v>0.13013655185526557</v>
      </c>
      <c r="M295" s="301">
        <f t="shared" si="99"/>
        <v>0.13192161825697335</v>
      </c>
      <c r="N295" s="301">
        <f t="shared" si="99"/>
        <v>0.12925964135315943</v>
      </c>
      <c r="O295" s="301">
        <f t="shared" si="99"/>
        <v>0.1283715207305583</v>
      </c>
      <c r="P295" s="301">
        <f t="shared" si="99"/>
        <v>0.12838305732598529</v>
      </c>
      <c r="Q295" s="301">
        <f t="shared" si="99"/>
        <v>0.12877134853214775</v>
      </c>
      <c r="R295" s="301">
        <f t="shared" si="99"/>
        <v>0.12926427050697312</v>
      </c>
      <c r="S295" s="301">
        <f t="shared" si="99"/>
        <v>0.12975478605409918</v>
      </c>
      <c r="T295" s="301">
        <f t="shared" si="99"/>
        <v>0.13022704919253522</v>
      </c>
      <c r="U295" s="301">
        <f t="shared" si="99"/>
        <v>0.1306845900513591</v>
      </c>
      <c r="V295" s="301">
        <f t="shared" si="99"/>
        <v>0.131132726536033</v>
      </c>
      <c r="W295" s="301">
        <f t="shared" si="99"/>
        <v>0.1314389162026714</v>
      </c>
      <c r="X295" s="301">
        <f t="shared" si="99"/>
        <v>0.13152901660723482</v>
      </c>
      <c r="Y295" s="301">
        <f t="shared" si="99"/>
        <v>0.13143171857946981</v>
      </c>
      <c r="Z295" s="301">
        <f t="shared" si="99"/>
        <v>0.13123484802627358</v>
      </c>
      <c r="AA295" s="301">
        <f t="shared" si="99"/>
        <v>0.13098572198752148</v>
      </c>
      <c r="AB295" s="301">
        <f t="shared" si="99"/>
        <v>0.13069053902243666</v>
      </c>
      <c r="AC295" s="301">
        <f t="shared" si="99"/>
        <v>0.13038390143726081</v>
      </c>
      <c r="AD295" s="301">
        <f t="shared" si="99"/>
        <v>0.13007808217019545</v>
      </c>
      <c r="AE295" s="301">
        <f t="shared" si="99"/>
        <v>0.12977714499824752</v>
      </c>
      <c r="AF295" s="301">
        <f t="shared" si="99"/>
        <v>0.1294819632184652</v>
      </c>
      <c r="AG295" s="301">
        <f t="shared" si="99"/>
        <v>0.12915174487047626</v>
      </c>
      <c r="AH295" s="301">
        <f t="shared" si="99"/>
        <v>0.12876877800112613</v>
      </c>
      <c r="AI295" s="301">
        <f t="shared" si="99"/>
        <v>0.12836501724287477</v>
      </c>
      <c r="AJ295" s="301">
        <f t="shared" si="99"/>
        <v>0.12795376358526869</v>
      </c>
      <c r="AK295" s="301">
        <f t="shared" si="99"/>
        <v>0.12754136743528655</v>
      </c>
      <c r="AL295" s="301">
        <f t="shared" si="99"/>
        <v>0.12713076526720146</v>
      </c>
      <c r="AM295" s="301">
        <f t="shared" si="99"/>
        <v>0.12672321201615513</v>
      </c>
      <c r="AN295" s="301">
        <f t="shared" si="99"/>
        <v>0.12631914135963662</v>
      </c>
      <c r="AO295" s="301">
        <f t="shared" si="99"/>
        <v>0.12591859221981516</v>
      </c>
      <c r="AP295" s="301">
        <f t="shared" si="99"/>
        <v>0.12552141950029982</v>
      </c>
      <c r="AQ295" s="301">
        <f t="shared" si="99"/>
        <v>0.12512739770852407</v>
      </c>
      <c r="AR295" s="301">
        <f t="shared" si="99"/>
        <v>0.12473627154729358</v>
      </c>
      <c r="AS295" s="301">
        <f t="shared" si="99"/>
        <v>0.12434778033031336</v>
      </c>
      <c r="AT295" s="301">
        <f t="shared" si="99"/>
        <v>0.12396166951428164</v>
      </c>
      <c r="AU295" s="301">
        <f t="shared" si="99"/>
        <v>0.1235776959050169</v>
      </c>
      <c r="AV295" s="301">
        <f t="shared" si="99"/>
        <v>0.12319562976272461</v>
      </c>
      <c r="AW295" s="301">
        <f t="shared" si="99"/>
        <v>0.12281525538947208</v>
      </c>
      <c r="AX295" s="301">
        <f t="shared" si="99"/>
        <v>0.12243637097610323</v>
      </c>
      <c r="AY295" s="301">
        <f t="shared" si="99"/>
        <v>0.12205878809171172</v>
      </c>
      <c r="AZ295" s="301">
        <f t="shared" si="99"/>
        <v>0.12168233100638233</v>
      </c>
      <c r="BA295" s="301">
        <f t="shared" si="99"/>
        <v>0.12130683594382786</v>
      </c>
      <c r="BB295" s="301">
        <f t="shared" si="99"/>
        <v>0.12093483332512506</v>
      </c>
      <c r="BC295" s="301">
        <f t="shared" si="99"/>
        <v>0.12056502301878634</v>
      </c>
      <c r="BD295" s="301">
        <f t="shared" si="99"/>
        <v>0.12019263269074036</v>
      </c>
      <c r="BE295" s="301">
        <f t="shared" si="99"/>
        <v>0.11981676901387495</v>
      </c>
      <c r="BF295" s="301">
        <f t="shared" si="99"/>
        <v>0.1194379162381437</v>
      </c>
      <c r="BG295" s="301">
        <f t="shared" si="99"/>
        <v>0.11905693464082392</v>
      </c>
      <c r="BH295" s="301">
        <f t="shared" si="99"/>
        <v>0.11867464427401972</v>
      </c>
      <c r="BI295" s="301">
        <f t="shared" si="99"/>
        <v>0.11829168384528195</v>
      </c>
      <c r="DR295" s="302"/>
    </row>
    <row r="296" spans="1:122" s="301" customFormat="1" ht="14.4">
      <c r="A296" s="301" t="s">
        <v>55</v>
      </c>
      <c r="B296" s="301">
        <f t="shared" ref="B296:BI296" si="100">+B282/B$288</f>
        <v>4.2312779396374019E-2</v>
      </c>
      <c r="C296" s="301">
        <f t="shared" si="100"/>
        <v>5.6347761911898456E-2</v>
      </c>
      <c r="D296" s="301">
        <f t="shared" si="100"/>
        <v>6.562054538882732E-2</v>
      </c>
      <c r="E296" s="301">
        <f t="shared" si="100"/>
        <v>7.3999088301102398E-2</v>
      </c>
      <c r="F296" s="301">
        <f t="shared" si="100"/>
        <v>8.1715731457377053E-2</v>
      </c>
      <c r="G296" s="301">
        <f t="shared" si="100"/>
        <v>8.800149601176438E-2</v>
      </c>
      <c r="H296" s="301">
        <f t="shared" si="100"/>
        <v>9.3183603828451061E-2</v>
      </c>
      <c r="I296" s="301">
        <f t="shared" si="100"/>
        <v>9.7794424562296228E-2</v>
      </c>
      <c r="J296" s="301">
        <f t="shared" si="100"/>
        <v>0.10185433547690888</v>
      </c>
      <c r="K296" s="301">
        <f t="shared" si="100"/>
        <v>0.10542234610332474</v>
      </c>
      <c r="L296" s="301">
        <f t="shared" si="100"/>
        <v>0.10856709958437767</v>
      </c>
      <c r="M296" s="301">
        <f t="shared" si="100"/>
        <v>0.11150532886146558</v>
      </c>
      <c r="N296" s="301">
        <f t="shared" si="100"/>
        <v>0.11375212976498597</v>
      </c>
      <c r="O296" s="301">
        <f t="shared" si="100"/>
        <v>0.11609373865654386</v>
      </c>
      <c r="P296" s="301">
        <f t="shared" si="100"/>
        <v>0.11833847911619863</v>
      </c>
      <c r="Q296" s="301">
        <f t="shared" si="100"/>
        <v>0.12040196163199123</v>
      </c>
      <c r="R296" s="301">
        <f t="shared" si="100"/>
        <v>0.12236072944965588</v>
      </c>
      <c r="S296" s="301">
        <f t="shared" si="100"/>
        <v>0.12412357146308675</v>
      </c>
      <c r="T296" s="301">
        <f t="shared" si="100"/>
        <v>0.12567987782989962</v>
      </c>
      <c r="U296" s="301">
        <f t="shared" si="100"/>
        <v>0.12703782443128162</v>
      </c>
      <c r="V296" s="301">
        <f t="shared" si="100"/>
        <v>0.12820914392387406</v>
      </c>
      <c r="W296" s="301">
        <f t="shared" si="100"/>
        <v>0.12940901483068501</v>
      </c>
      <c r="X296" s="301">
        <f t="shared" si="100"/>
        <v>0.13075990320081007</v>
      </c>
      <c r="Y296" s="301">
        <f t="shared" si="100"/>
        <v>0.13206131912905561</v>
      </c>
      <c r="Z296" s="301">
        <f t="shared" si="100"/>
        <v>0.1332810647690483</v>
      </c>
      <c r="AA296" s="301">
        <f t="shared" si="100"/>
        <v>0.1344075929485774</v>
      </c>
      <c r="AB296" s="301">
        <f t="shared" si="100"/>
        <v>0.13544471255086782</v>
      </c>
      <c r="AC296" s="301">
        <f t="shared" si="100"/>
        <v>0.13639063341805957</v>
      </c>
      <c r="AD296" s="301">
        <f t="shared" si="100"/>
        <v>0.13725094082677561</v>
      </c>
      <c r="AE296" s="301">
        <f t="shared" si="100"/>
        <v>0.13803306647520708</v>
      </c>
      <c r="AF296" s="301">
        <f t="shared" si="100"/>
        <v>0.1387445552493326</v>
      </c>
      <c r="AG296" s="301">
        <f t="shared" si="100"/>
        <v>0.13940620817028759</v>
      </c>
      <c r="AH296" s="301">
        <f t="shared" si="100"/>
        <v>0.14003092850730731</v>
      </c>
      <c r="AI296" s="301">
        <f t="shared" si="100"/>
        <v>0.1406140023841565</v>
      </c>
      <c r="AJ296" s="301">
        <f t="shared" si="100"/>
        <v>0.14115584443801882</v>
      </c>
      <c r="AK296" s="301">
        <f t="shared" si="100"/>
        <v>0.1416586511243485</v>
      </c>
      <c r="AL296" s="301">
        <f t="shared" si="100"/>
        <v>0.14212534438625499</v>
      </c>
      <c r="AM296" s="301">
        <f t="shared" si="100"/>
        <v>0.14255904491296664</v>
      </c>
      <c r="AN296" s="301">
        <f t="shared" si="100"/>
        <v>0.14296281523631443</v>
      </c>
      <c r="AO296" s="301">
        <f t="shared" si="100"/>
        <v>0.14333954220906917</v>
      </c>
      <c r="AP296" s="301">
        <f t="shared" si="100"/>
        <v>0.14369189070222299</v>
      </c>
      <c r="AQ296" s="301">
        <f t="shared" si="100"/>
        <v>0.14402229294413507</v>
      </c>
      <c r="AR296" s="301">
        <f t="shared" si="100"/>
        <v>0.14433295503018795</v>
      </c>
      <c r="AS296" s="301">
        <f t="shared" si="100"/>
        <v>0.14462587109957245</v>
      </c>
      <c r="AT296" s="301">
        <f t="shared" si="100"/>
        <v>0.14490284036097167</v>
      </c>
      <c r="AU296" s="301">
        <f t="shared" si="100"/>
        <v>0.14516548458360917</v>
      </c>
      <c r="AV296" s="301">
        <f t="shared" si="100"/>
        <v>0.14541526492592241</v>
      </c>
      <c r="AW296" s="301">
        <f t="shared" si="100"/>
        <v>0.14565349761485447</v>
      </c>
      <c r="AX296" s="301">
        <f t="shared" si="100"/>
        <v>0.14588136831019125</v>
      </c>
      <c r="AY296" s="301">
        <f t="shared" si="100"/>
        <v>0.14609994514509789</v>
      </c>
      <c r="AZ296" s="301">
        <f t="shared" si="100"/>
        <v>0.14631019050646715</v>
      </c>
      <c r="BA296" s="301">
        <f t="shared" si="100"/>
        <v>0.14651297164857816</v>
      </c>
      <c r="BB296" s="301">
        <f t="shared" si="100"/>
        <v>0.14670360310567718</v>
      </c>
      <c r="BC296" s="301">
        <f t="shared" si="100"/>
        <v>0.14688278043066361</v>
      </c>
      <c r="BD296" s="301">
        <f t="shared" si="100"/>
        <v>0.14705823424995776</v>
      </c>
      <c r="BE296" s="301">
        <f t="shared" si="100"/>
        <v>0.14723257533020156</v>
      </c>
      <c r="BF296" s="301">
        <f t="shared" si="100"/>
        <v>0.14740629705588423</v>
      </c>
      <c r="BG296" s="301">
        <f t="shared" si="100"/>
        <v>0.14757912600433762</v>
      </c>
      <c r="BH296" s="301">
        <f t="shared" si="100"/>
        <v>0.14775062065486955</v>
      </c>
      <c r="BI296" s="301">
        <f t="shared" si="100"/>
        <v>0.14792040721290828</v>
      </c>
      <c r="DR296" s="302"/>
    </row>
    <row r="297" spans="1:122" s="301" customFormat="1" ht="14.4">
      <c r="A297" s="301" t="s">
        <v>56</v>
      </c>
      <c r="B297" s="301">
        <f t="shared" ref="B297:BI297" si="101">+B283/B$288</f>
        <v>5.5634483169247073E-2</v>
      </c>
      <c r="C297" s="301">
        <f t="shared" si="101"/>
        <v>7.0787733254582E-2</v>
      </c>
      <c r="D297" s="301">
        <f t="shared" si="101"/>
        <v>7.7823967584935677E-2</v>
      </c>
      <c r="E297" s="301">
        <f t="shared" si="101"/>
        <v>8.3792557495852835E-2</v>
      </c>
      <c r="F297" s="301">
        <f t="shared" si="101"/>
        <v>8.8831029531770772E-2</v>
      </c>
      <c r="G297" s="301">
        <f t="shared" si="101"/>
        <v>9.222386677325814E-2</v>
      </c>
      <c r="H297" s="301">
        <f t="shared" si="101"/>
        <v>9.4883085129250366E-2</v>
      </c>
      <c r="I297" s="301">
        <f t="shared" si="101"/>
        <v>9.7440556805543768E-2</v>
      </c>
      <c r="J297" s="301">
        <f t="shared" si="101"/>
        <v>9.994202386220237E-2</v>
      </c>
      <c r="K297" s="301">
        <f t="shared" si="101"/>
        <v>0.10244371464402151</v>
      </c>
      <c r="L297" s="301">
        <f t="shared" si="101"/>
        <v>0.10269285847133962</v>
      </c>
      <c r="M297" s="301">
        <f t="shared" si="101"/>
        <v>0.10030613476204965</v>
      </c>
      <c r="N297" s="301">
        <f t="shared" si="101"/>
        <v>9.9914391226100865E-2</v>
      </c>
      <c r="O297" s="301">
        <f t="shared" si="101"/>
        <v>9.887148722205856E-2</v>
      </c>
      <c r="P297" s="301">
        <f t="shared" si="101"/>
        <v>9.7541881196360203E-2</v>
      </c>
      <c r="Q297" s="301">
        <f t="shared" si="101"/>
        <v>9.6212345349662429E-2</v>
      </c>
      <c r="R297" s="301">
        <f t="shared" si="101"/>
        <v>9.493673622177827E-2</v>
      </c>
      <c r="S297" s="301">
        <f t="shared" si="101"/>
        <v>9.3705104077314666E-2</v>
      </c>
      <c r="T297" s="301">
        <f t="shared" si="101"/>
        <v>9.2532401481799392E-2</v>
      </c>
      <c r="U297" s="301">
        <f t="shared" si="101"/>
        <v>9.142722129534725E-2</v>
      </c>
      <c r="V297" s="301">
        <f t="shared" si="101"/>
        <v>9.0390446569016639E-2</v>
      </c>
      <c r="W297" s="301">
        <f t="shared" si="101"/>
        <v>8.953295461589271E-2</v>
      </c>
      <c r="X297" s="301">
        <f t="shared" si="101"/>
        <v>8.8905960080084917E-2</v>
      </c>
      <c r="Y297" s="301">
        <f t="shared" si="101"/>
        <v>8.837275467335147E-2</v>
      </c>
      <c r="Z297" s="301">
        <f t="shared" si="101"/>
        <v>8.7907187381290677E-2</v>
      </c>
      <c r="AA297" s="301">
        <f t="shared" si="101"/>
        <v>8.7493844685227445E-2</v>
      </c>
      <c r="AB297" s="301">
        <f t="shared" si="101"/>
        <v>8.7140622203457349E-2</v>
      </c>
      <c r="AC297" s="301">
        <f t="shared" si="101"/>
        <v>8.6822966447981723E-2</v>
      </c>
      <c r="AD297" s="301">
        <f t="shared" si="101"/>
        <v>8.6532192615373274E-2</v>
      </c>
      <c r="AE297" s="301">
        <f t="shared" si="101"/>
        <v>8.6265161773117216E-2</v>
      </c>
      <c r="AF297" s="301">
        <f t="shared" si="101"/>
        <v>8.6020411704425884E-2</v>
      </c>
      <c r="AG297" s="301">
        <f t="shared" si="101"/>
        <v>8.58133208113631E-2</v>
      </c>
      <c r="AH297" s="301">
        <f t="shared" si="101"/>
        <v>8.5650593309436904E-2</v>
      </c>
      <c r="AI297" s="301">
        <f t="shared" si="101"/>
        <v>8.5518451624728001E-2</v>
      </c>
      <c r="AJ297" s="301">
        <f t="shared" si="101"/>
        <v>8.5409478291490634E-2</v>
      </c>
      <c r="AK297" s="301">
        <f t="shared" si="101"/>
        <v>8.5319215291450895E-2</v>
      </c>
      <c r="AL297" s="301">
        <f t="shared" si="101"/>
        <v>8.5244758447741181E-2</v>
      </c>
      <c r="AM297" s="301">
        <f t="shared" si="101"/>
        <v>8.5184047594038151E-2</v>
      </c>
      <c r="AN297" s="301">
        <f t="shared" si="101"/>
        <v>8.5135503156325482E-2</v>
      </c>
      <c r="AO297" s="301">
        <f t="shared" si="101"/>
        <v>8.5097837758462261E-2</v>
      </c>
      <c r="AP297" s="301">
        <f t="shared" si="101"/>
        <v>8.5069956694550267E-2</v>
      </c>
      <c r="AQ297" s="301">
        <f t="shared" si="101"/>
        <v>8.5050903725536323E-2</v>
      </c>
      <c r="AR297" s="301">
        <f t="shared" si="101"/>
        <v>8.503983012857888E-2</v>
      </c>
      <c r="AS297" s="301">
        <f t="shared" si="101"/>
        <v>8.5035975790377583E-2</v>
      </c>
      <c r="AT297" s="301">
        <f t="shared" si="101"/>
        <v>8.503865664393756E-2</v>
      </c>
      <c r="AU297" s="301">
        <f t="shared" si="101"/>
        <v>8.5047255544547146E-2</v>
      </c>
      <c r="AV297" s="301">
        <f t="shared" si="101"/>
        <v>8.5061215100725382E-2</v>
      </c>
      <c r="AW297" s="301">
        <f t="shared" si="101"/>
        <v>8.5080031696706609E-2</v>
      </c>
      <c r="AX297" s="301">
        <f t="shared" si="101"/>
        <v>8.5103250308600678E-2</v>
      </c>
      <c r="AY297" s="301">
        <f t="shared" si="101"/>
        <v>8.5130459901561553E-2</v>
      </c>
      <c r="AZ297" s="301">
        <f t="shared" si="101"/>
        <v>8.5161289289034853E-2</v>
      </c>
      <c r="BA297" s="301">
        <f t="shared" si="101"/>
        <v>8.5195403382643212E-2</v>
      </c>
      <c r="BB297" s="301">
        <f t="shared" si="101"/>
        <v>8.5231550396098962E-2</v>
      </c>
      <c r="BC297" s="301">
        <f t="shared" si="101"/>
        <v>8.5269649270613077E-2</v>
      </c>
      <c r="BD297" s="301">
        <f t="shared" si="101"/>
        <v>8.5310878123377828E-2</v>
      </c>
      <c r="BE297" s="301">
        <f t="shared" si="101"/>
        <v>8.535533764055428E-2</v>
      </c>
      <c r="BF297" s="301">
        <f t="shared" si="101"/>
        <v>8.5402731882655916E-2</v>
      </c>
      <c r="BG297" s="301">
        <f t="shared" si="101"/>
        <v>8.5452655724439219E-2</v>
      </c>
      <c r="BH297" s="301">
        <f t="shared" si="101"/>
        <v>8.5504716546333639E-2</v>
      </c>
      <c r="BI297" s="301">
        <f t="shared" si="101"/>
        <v>8.5558577420487725E-2</v>
      </c>
      <c r="DR297" s="302"/>
    </row>
    <row r="298" spans="1:122" s="301" customFormat="1" ht="14.4">
      <c r="A298" s="301" t="s">
        <v>57</v>
      </c>
      <c r="B298" s="301">
        <f t="shared" ref="B298:BI298" si="102">+B284/B$288</f>
        <v>2.1928424509607726E-2</v>
      </c>
      <c r="C298" s="301">
        <f t="shared" si="102"/>
        <v>3.0159457383159557E-2</v>
      </c>
      <c r="D298" s="301">
        <f t="shared" si="102"/>
        <v>3.8718992369849548E-2</v>
      </c>
      <c r="E298" s="301">
        <f t="shared" si="102"/>
        <v>4.8242362372069761E-2</v>
      </c>
      <c r="F298" s="301">
        <f t="shared" si="102"/>
        <v>5.8533267301588289E-2</v>
      </c>
      <c r="G298" s="301">
        <f t="shared" si="102"/>
        <v>6.7692766638115215E-2</v>
      </c>
      <c r="H298" s="301">
        <f t="shared" si="102"/>
        <v>7.5536678216251332E-2</v>
      </c>
      <c r="I298" s="301">
        <f t="shared" si="102"/>
        <v>8.3444924480069196E-2</v>
      </c>
      <c r="J298" s="301">
        <f t="shared" si="102"/>
        <v>9.1362549893957132E-2</v>
      </c>
      <c r="K298" s="301">
        <f t="shared" si="102"/>
        <v>9.924876380996378E-2</v>
      </c>
      <c r="L298" s="301">
        <f t="shared" si="102"/>
        <v>0.10430783040132724</v>
      </c>
      <c r="M298" s="301">
        <f t="shared" si="102"/>
        <v>0.1066431884655092</v>
      </c>
      <c r="N298" s="301">
        <f t="shared" si="102"/>
        <v>0.1069794343182099</v>
      </c>
      <c r="O298" s="301">
        <f t="shared" si="102"/>
        <v>0.10787750204461903</v>
      </c>
      <c r="P298" s="301">
        <f t="shared" si="102"/>
        <v>0.10888994142761027</v>
      </c>
      <c r="Q298" s="301">
        <f t="shared" si="102"/>
        <v>0.10980314390439952</v>
      </c>
      <c r="R298" s="301">
        <f t="shared" si="102"/>
        <v>0.1105787007774244</v>
      </c>
      <c r="S298" s="301">
        <f t="shared" si="102"/>
        <v>0.1111346092235808</v>
      </c>
      <c r="T298" s="301">
        <f t="shared" si="102"/>
        <v>0.11146591933299148</v>
      </c>
      <c r="U298" s="301">
        <f t="shared" si="102"/>
        <v>0.11158597464636634</v>
      </c>
      <c r="V298" s="301">
        <f t="shared" si="102"/>
        <v>0.11151166296386127</v>
      </c>
      <c r="W298" s="301">
        <f t="shared" si="102"/>
        <v>0.11144522110009349</v>
      </c>
      <c r="X298" s="301">
        <f t="shared" si="102"/>
        <v>0.1114958703470981</v>
      </c>
      <c r="Y298" s="301">
        <f t="shared" si="102"/>
        <v>0.11201187058256568</v>
      </c>
      <c r="Z298" s="301">
        <f t="shared" si="102"/>
        <v>0.11271565526164638</v>
      </c>
      <c r="AA298" s="301">
        <f t="shared" si="102"/>
        <v>0.11346940842454709</v>
      </c>
      <c r="AB298" s="301">
        <f t="shared" si="102"/>
        <v>0.11417012279524123</v>
      </c>
      <c r="AC298" s="301">
        <f t="shared" si="102"/>
        <v>0.11482386283481114</v>
      </c>
      <c r="AD298" s="301">
        <f t="shared" si="102"/>
        <v>0.11542743347483848</v>
      </c>
      <c r="AE298" s="301">
        <f t="shared" si="102"/>
        <v>0.11597764927569149</v>
      </c>
      <c r="AF298" s="301">
        <f t="shared" si="102"/>
        <v>0.11647353581150498</v>
      </c>
      <c r="AG298" s="301">
        <f t="shared" si="102"/>
        <v>0.11692635261788165</v>
      </c>
      <c r="AH298" s="301">
        <f t="shared" si="102"/>
        <v>0.1173445605614257</v>
      </c>
      <c r="AI298" s="301">
        <f t="shared" si="102"/>
        <v>0.117724719636776</v>
      </c>
      <c r="AJ298" s="301">
        <f t="shared" si="102"/>
        <v>0.11806656127321714</v>
      </c>
      <c r="AK298" s="301">
        <f t="shared" si="102"/>
        <v>0.11837163954786255</v>
      </c>
      <c r="AL298" s="301">
        <f t="shared" si="102"/>
        <v>0.11864237317453299</v>
      </c>
      <c r="AM298" s="301">
        <f t="shared" si="102"/>
        <v>0.11888151463071896</v>
      </c>
      <c r="AN298" s="301">
        <f t="shared" si="102"/>
        <v>0.11909186315454907</v>
      </c>
      <c r="AO298" s="301">
        <f t="shared" si="102"/>
        <v>0.11927611626214775</v>
      </c>
      <c r="AP298" s="301">
        <f t="shared" si="102"/>
        <v>0.11943679890687604</v>
      </c>
      <c r="AQ298" s="301">
        <f t="shared" si="102"/>
        <v>0.11957623538802424</v>
      </c>
      <c r="AR298" s="301">
        <f t="shared" si="102"/>
        <v>0.11969654420380246</v>
      </c>
      <c r="AS298" s="301">
        <f t="shared" si="102"/>
        <v>0.11979964472577398</v>
      </c>
      <c r="AT298" s="301">
        <f t="shared" si="102"/>
        <v>0.11988726952433364</v>
      </c>
      <c r="AU298" s="301">
        <f t="shared" si="102"/>
        <v>0.11996097897605</v>
      </c>
      <c r="AV298" s="301">
        <f t="shared" si="102"/>
        <v>0.1200221763551164</v>
      </c>
      <c r="AW298" s="301">
        <f t="shared" si="102"/>
        <v>0.12007212248508824</v>
      </c>
      <c r="AX298" s="301">
        <f t="shared" si="102"/>
        <v>0.12011194950815697</v>
      </c>
      <c r="AY298" s="301">
        <f t="shared" si="102"/>
        <v>0.12014267359042305</v>
      </c>
      <c r="AZ298" s="301">
        <f t="shared" si="102"/>
        <v>0.12016520652054893</v>
      </c>
      <c r="BA298" s="301">
        <f t="shared" si="102"/>
        <v>0.12018036623053549</v>
      </c>
      <c r="BB298" s="301">
        <f t="shared" si="102"/>
        <v>0.12018273455262149</v>
      </c>
      <c r="BC298" s="301">
        <f t="shared" si="102"/>
        <v>0.12017217498507314</v>
      </c>
      <c r="BD298" s="301">
        <f t="shared" si="102"/>
        <v>0.12015656947890369</v>
      </c>
      <c r="BE298" s="301">
        <f t="shared" si="102"/>
        <v>0.12013892906264918</v>
      </c>
      <c r="BF298" s="301">
        <f t="shared" si="102"/>
        <v>0.120120050259008</v>
      </c>
      <c r="BG298" s="301">
        <f t="shared" si="102"/>
        <v>0.12009987684172517</v>
      </c>
      <c r="BH298" s="301">
        <f t="shared" si="102"/>
        <v>0.12007811266448443</v>
      </c>
      <c r="BI298" s="301">
        <f t="shared" si="102"/>
        <v>0.12005447137727329</v>
      </c>
      <c r="DR298" s="302"/>
    </row>
    <row r="299" spans="1:122" s="301" customFormat="1" ht="14.4">
      <c r="A299" s="301" t="s">
        <v>58</v>
      </c>
      <c r="B299" s="301">
        <f t="shared" ref="B299:BI299" si="103">+B285/B$288</f>
        <v>7.9022988290557816E-2</v>
      </c>
      <c r="C299" s="301">
        <f t="shared" si="103"/>
        <v>8.7887618725615166E-2</v>
      </c>
      <c r="D299" s="301">
        <f t="shared" si="103"/>
        <v>9.2648333680733455E-2</v>
      </c>
      <c r="E299" s="301">
        <f t="shared" si="103"/>
        <v>9.627954672797881E-2</v>
      </c>
      <c r="F299" s="301">
        <f t="shared" si="103"/>
        <v>9.8407810060399753E-2</v>
      </c>
      <c r="G299" s="301">
        <f t="shared" si="103"/>
        <v>9.9462593404504515E-2</v>
      </c>
      <c r="H299" s="301">
        <f t="shared" si="103"/>
        <v>0.10021158356454625</v>
      </c>
      <c r="I299" s="301">
        <f t="shared" si="103"/>
        <v>0.10058958581896177</v>
      </c>
      <c r="J299" s="301">
        <f t="shared" si="103"/>
        <v>0.10066428105482959</v>
      </c>
      <c r="K299" s="301">
        <f t="shared" si="103"/>
        <v>0.100526462950392</v>
      </c>
      <c r="L299" s="301">
        <f t="shared" si="103"/>
        <v>0.100379974758149</v>
      </c>
      <c r="M299" s="301">
        <f t="shared" si="103"/>
        <v>9.9939192698729168E-2</v>
      </c>
      <c r="N299" s="301">
        <f t="shared" si="103"/>
        <v>0.10100967625527869</v>
      </c>
      <c r="O299" s="301">
        <f t="shared" si="103"/>
        <v>0.10144938924376608</v>
      </c>
      <c r="P299" s="301">
        <f t="shared" si="103"/>
        <v>0.10154455719687525</v>
      </c>
      <c r="Q299" s="301">
        <f t="shared" si="103"/>
        <v>0.10143037706768682</v>
      </c>
      <c r="R299" s="301">
        <f t="shared" si="103"/>
        <v>0.1011620473511704</v>
      </c>
      <c r="S299" s="301">
        <f t="shared" si="103"/>
        <v>0.10089342679610987</v>
      </c>
      <c r="T299" s="301">
        <f t="shared" si="103"/>
        <v>0.10062295309225491</v>
      </c>
      <c r="U299" s="301">
        <f t="shared" si="103"/>
        <v>0.10035639139616163</v>
      </c>
      <c r="V299" s="301">
        <f t="shared" si="103"/>
        <v>0.1000975027806837</v>
      </c>
      <c r="W299" s="301">
        <f t="shared" si="103"/>
        <v>9.993528631943642E-2</v>
      </c>
      <c r="X299" s="301">
        <f t="shared" si="103"/>
        <v>9.9914918962681162E-2</v>
      </c>
      <c r="Y299" s="301">
        <f t="shared" si="103"/>
        <v>9.9920278523133121E-2</v>
      </c>
      <c r="Z299" s="301">
        <f t="shared" si="103"/>
        <v>9.9942848784514177E-2</v>
      </c>
      <c r="AA299" s="301">
        <f t="shared" si="103"/>
        <v>9.9978166288114553E-2</v>
      </c>
      <c r="AB299" s="301">
        <f t="shared" si="103"/>
        <v>0.10002730924321677</v>
      </c>
      <c r="AC299" s="301">
        <f t="shared" si="103"/>
        <v>0.10008590878090436</v>
      </c>
      <c r="AD299" s="301">
        <f t="shared" si="103"/>
        <v>0.10015249482267793</v>
      </c>
      <c r="AE299" s="301">
        <f t="shared" si="103"/>
        <v>0.10022650725219642</v>
      </c>
      <c r="AF299" s="301">
        <f t="shared" si="103"/>
        <v>0.10030769218550875</v>
      </c>
      <c r="AG299" s="301">
        <f t="shared" si="103"/>
        <v>0.10038358703205125</v>
      </c>
      <c r="AH299" s="301">
        <f t="shared" si="103"/>
        <v>0.1004464959813844</v>
      </c>
      <c r="AI299" s="301">
        <f t="shared" si="103"/>
        <v>0.10050410704390965</v>
      </c>
      <c r="AJ299" s="301">
        <f t="shared" si="103"/>
        <v>0.10056107266741231</v>
      </c>
      <c r="AK299" s="301">
        <f t="shared" si="103"/>
        <v>0.10061981314093814</v>
      </c>
      <c r="AL299" s="301">
        <f t="shared" si="103"/>
        <v>0.10068151316149435</v>
      </c>
      <c r="AM299" s="301">
        <f t="shared" si="103"/>
        <v>0.10074667845338472</v>
      </c>
      <c r="AN299" s="301">
        <f t="shared" si="103"/>
        <v>0.10081544584281357</v>
      </c>
      <c r="AO299" s="301">
        <f t="shared" si="103"/>
        <v>0.10088775625717733</v>
      </c>
      <c r="AP299" s="301">
        <f t="shared" si="103"/>
        <v>0.10096345120138216</v>
      </c>
      <c r="AQ299" s="301">
        <f t="shared" si="103"/>
        <v>0.10104232639686449</v>
      </c>
      <c r="AR299" s="301">
        <f t="shared" si="103"/>
        <v>0.10112416139170054</v>
      </c>
      <c r="AS299" s="301">
        <f t="shared" si="103"/>
        <v>0.10120873566980591</v>
      </c>
      <c r="AT299" s="301">
        <f t="shared" si="103"/>
        <v>0.10129583716502855</v>
      </c>
      <c r="AU299" s="301">
        <f t="shared" si="103"/>
        <v>0.10138526650077029</v>
      </c>
      <c r="AV299" s="301">
        <f t="shared" si="103"/>
        <v>0.10147683882747981</v>
      </c>
      <c r="AW299" s="301">
        <f t="shared" si="103"/>
        <v>0.101570384317447</v>
      </c>
      <c r="AX299" s="301">
        <f t="shared" si="103"/>
        <v>0.10166574791891315</v>
      </c>
      <c r="AY299" s="301">
        <f t="shared" si="103"/>
        <v>0.10176278871325567</v>
      </c>
      <c r="AZ299" s="301">
        <f t="shared" si="103"/>
        <v>0.10186137907251371</v>
      </c>
      <c r="BA299" s="301">
        <f t="shared" si="103"/>
        <v>0.10196140373091205</v>
      </c>
      <c r="BB299" s="301">
        <f t="shared" si="103"/>
        <v>0.10206615374303626</v>
      </c>
      <c r="BC299" s="301">
        <f t="shared" si="103"/>
        <v>0.10217636656049654</v>
      </c>
      <c r="BD299" s="301">
        <f t="shared" si="103"/>
        <v>0.10228834282293593</v>
      </c>
      <c r="BE299" s="301">
        <f t="shared" si="103"/>
        <v>0.10240058174439402</v>
      </c>
      <c r="BF299" s="301">
        <f t="shared" si="103"/>
        <v>0.10251264117708583</v>
      </c>
      <c r="BG299" s="301">
        <f t="shared" si="103"/>
        <v>0.1026245186674436</v>
      </c>
      <c r="BH299" s="301">
        <f t="shared" si="103"/>
        <v>0.10273636208363414</v>
      </c>
      <c r="BI299" s="301">
        <f t="shared" si="103"/>
        <v>0.10284834377993853</v>
      </c>
      <c r="DR299" s="302"/>
    </row>
    <row r="300" spans="1:122" s="301" customFormat="1" ht="14.4">
      <c r="A300" s="301" t="s">
        <v>114</v>
      </c>
      <c r="B300" s="301">
        <f t="shared" ref="B300:BI300" si="104">+B286/B$288</f>
        <v>7.0573484902618333E-2</v>
      </c>
      <c r="C300" s="301">
        <f t="shared" si="104"/>
        <v>6.2706758606412324E-2</v>
      </c>
      <c r="D300" s="301">
        <f t="shared" si="104"/>
        <v>5.8607394737461085E-2</v>
      </c>
      <c r="E300" s="301">
        <f t="shared" si="104"/>
        <v>5.4711801919876298E-2</v>
      </c>
      <c r="F300" s="301">
        <f t="shared" si="104"/>
        <v>5.0829919075780772E-2</v>
      </c>
      <c r="G300" s="301">
        <f t="shared" si="104"/>
        <v>4.7259720144309E-2</v>
      </c>
      <c r="H300" s="301">
        <f t="shared" si="104"/>
        <v>4.3968962386564767E-2</v>
      </c>
      <c r="I300" s="301">
        <f t="shared" si="104"/>
        <v>4.0996168700929488E-2</v>
      </c>
      <c r="J300" s="301">
        <f t="shared" si="104"/>
        <v>3.8307941809715258E-2</v>
      </c>
      <c r="K300" s="301">
        <f t="shared" si="104"/>
        <v>3.5866281146461218E-2</v>
      </c>
      <c r="L300" s="301">
        <f t="shared" si="104"/>
        <v>3.4214248546012301E-2</v>
      </c>
      <c r="M300" s="301">
        <f t="shared" si="104"/>
        <v>3.3151408809024126E-2</v>
      </c>
      <c r="N300" s="301">
        <f t="shared" si="104"/>
        <v>3.2735217505932432E-2</v>
      </c>
      <c r="O300" s="301">
        <f t="shared" si="104"/>
        <v>3.2146731085198173E-2</v>
      </c>
      <c r="P300" s="301">
        <f t="shared" si="104"/>
        <v>3.1519967229212659E-2</v>
      </c>
      <c r="Q300" s="301">
        <f t="shared" si="104"/>
        <v>3.0917693793075737E-2</v>
      </c>
      <c r="R300" s="301">
        <f t="shared" si="104"/>
        <v>3.0390957497123883E-2</v>
      </c>
      <c r="S300" s="301">
        <f t="shared" si="104"/>
        <v>2.9931045685518947E-2</v>
      </c>
      <c r="T300" s="301">
        <f t="shared" si="104"/>
        <v>2.9537336983197097E-2</v>
      </c>
      <c r="U300" s="301">
        <f t="shared" si="104"/>
        <v>2.9207517692507682E-2</v>
      </c>
      <c r="V300" s="301">
        <f t="shared" si="104"/>
        <v>2.8937259737794943E-2</v>
      </c>
      <c r="W300" s="301">
        <f t="shared" si="104"/>
        <v>2.8661807735090902E-2</v>
      </c>
      <c r="X300" s="301">
        <f t="shared" si="104"/>
        <v>2.8346073276440585E-2</v>
      </c>
      <c r="Y300" s="301">
        <f t="shared" si="104"/>
        <v>2.801464891893542E-2</v>
      </c>
      <c r="Z300" s="301">
        <f t="shared" si="104"/>
        <v>2.7693161883628064E-2</v>
      </c>
      <c r="AA300" s="301">
        <f t="shared" si="104"/>
        <v>2.73928855488123E-2</v>
      </c>
      <c r="AB300" s="301">
        <f t="shared" si="104"/>
        <v>2.7117514045803124E-2</v>
      </c>
      <c r="AC300" s="301">
        <f t="shared" si="104"/>
        <v>2.6868164156636235E-2</v>
      </c>
      <c r="AD300" s="301">
        <f t="shared" si="104"/>
        <v>2.6643822639433757E-2</v>
      </c>
      <c r="AE300" s="301">
        <f t="shared" si="104"/>
        <v>2.6442687510617867E-2</v>
      </c>
      <c r="AF300" s="301">
        <f t="shared" si="104"/>
        <v>2.6262722579521881E-2</v>
      </c>
      <c r="AG300" s="301">
        <f t="shared" si="104"/>
        <v>2.6098470774139515E-2</v>
      </c>
      <c r="AH300" s="301">
        <f t="shared" si="104"/>
        <v>2.5946271221552908E-2</v>
      </c>
      <c r="AI300" s="301">
        <f t="shared" si="104"/>
        <v>2.5806873893153309E-2</v>
      </c>
      <c r="AJ300" s="301">
        <f t="shared" si="104"/>
        <v>2.567996880261824E-2</v>
      </c>
      <c r="AK300" s="301">
        <f t="shared" si="104"/>
        <v>2.5564804248604286E-2</v>
      </c>
      <c r="AL300" s="301">
        <f t="shared" si="104"/>
        <v>2.5460453032157316E-2</v>
      </c>
      <c r="AM300" s="301">
        <f t="shared" si="104"/>
        <v>2.5365949159985125E-2</v>
      </c>
      <c r="AN300" s="301">
        <f t="shared" si="104"/>
        <v>2.528035536881033E-2</v>
      </c>
      <c r="AO300" s="301">
        <f t="shared" si="104"/>
        <v>2.5202794030859073E-2</v>
      </c>
      <c r="AP300" s="301">
        <f t="shared" si="104"/>
        <v>2.5132458934871635E-2</v>
      </c>
      <c r="AQ300" s="301">
        <f t="shared" si="104"/>
        <v>2.5068617319961378E-2</v>
      </c>
      <c r="AR300" s="301">
        <f t="shared" si="104"/>
        <v>2.501060715761922E-2</v>
      </c>
      <c r="AS300" s="301">
        <f t="shared" si="104"/>
        <v>2.495783231470072E-2</v>
      </c>
      <c r="AT300" s="301">
        <f t="shared" si="104"/>
        <v>2.4909756961443697E-2</v>
      </c>
      <c r="AU300" s="301">
        <f t="shared" si="104"/>
        <v>2.4865899911179004E-2</v>
      </c>
      <c r="AV300" s="301">
        <f t="shared" si="104"/>
        <v>2.4825829219833544E-2</v>
      </c>
      <c r="AW300" s="301">
        <f t="shared" si="104"/>
        <v>2.4789157185923252E-2</v>
      </c>
      <c r="AX300" s="301">
        <f t="shared" si="104"/>
        <v>2.4755535795733048E-2</v>
      </c>
      <c r="AY300" s="301">
        <f t="shared" si="104"/>
        <v>2.4724652610849555E-2</v>
      </c>
      <c r="AZ300" s="301">
        <f t="shared" si="104"/>
        <v>2.4696227073131752E-2</v>
      </c>
      <c r="BA300" s="301">
        <f t="shared" si="104"/>
        <v>2.4670007193290794E-2</v>
      </c>
      <c r="BB300" s="301">
        <f t="shared" si="104"/>
        <v>2.4646339083941555E-2</v>
      </c>
      <c r="BC300" s="301">
        <f t="shared" si="104"/>
        <v>2.4625056584944856E-2</v>
      </c>
      <c r="BD300" s="301">
        <f t="shared" si="104"/>
        <v>2.4605273122074556E-2</v>
      </c>
      <c r="BE300" s="301">
        <f t="shared" si="104"/>
        <v>2.458660629816856E-2</v>
      </c>
      <c r="BF300" s="301">
        <f t="shared" si="104"/>
        <v>2.4568894189722627E-2</v>
      </c>
      <c r="BG300" s="301">
        <f t="shared" si="104"/>
        <v>2.455206292660092E-2</v>
      </c>
      <c r="BH300" s="301">
        <f t="shared" si="104"/>
        <v>2.4536067185029962E-2</v>
      </c>
      <c r="BI300" s="301">
        <f t="shared" si="104"/>
        <v>2.4520865890665742E-2</v>
      </c>
      <c r="DR300" s="302"/>
    </row>
    <row r="301" spans="1:122" s="301" customFormat="1" ht="14.4">
      <c r="A301" s="301" t="s">
        <v>224</v>
      </c>
      <c r="B301" s="301">
        <f t="shared" ref="B301:BI301" si="105">+B287/B$288</f>
        <v>4.5404672400595945E-2</v>
      </c>
      <c r="C301" s="301">
        <f t="shared" si="105"/>
        <v>5.1339605342901988E-2</v>
      </c>
      <c r="D301" s="301">
        <f t="shared" si="105"/>
        <v>6.1579936495084621E-2</v>
      </c>
      <c r="E301" s="301">
        <f t="shared" si="105"/>
        <v>7.2029427116528127E-2</v>
      </c>
      <c r="F301" s="301">
        <f t="shared" si="105"/>
        <v>8.223892928386313E-2</v>
      </c>
      <c r="G301" s="301">
        <f t="shared" si="105"/>
        <v>9.1195538343185209E-2</v>
      </c>
      <c r="H301" s="301">
        <f t="shared" si="105"/>
        <v>9.9116143552767585E-2</v>
      </c>
      <c r="I301" s="301">
        <f t="shared" si="105"/>
        <v>0.10665030385092719</v>
      </c>
      <c r="J301" s="301">
        <f t="shared" si="105"/>
        <v>0.11375970534891516</v>
      </c>
      <c r="K301" s="301">
        <f t="shared" si="105"/>
        <v>0.12044593197859751</v>
      </c>
      <c r="L301" s="301">
        <f t="shared" si="105"/>
        <v>0.12582126834005858</v>
      </c>
      <c r="M301" s="301">
        <f t="shared" si="105"/>
        <v>0.13095403218328056</v>
      </c>
      <c r="N301" s="301">
        <f t="shared" si="105"/>
        <v>0.1314675078130785</v>
      </c>
      <c r="O301" s="301">
        <f t="shared" si="105"/>
        <v>0.13339778315376571</v>
      </c>
      <c r="P301" s="301">
        <f t="shared" si="105"/>
        <v>0.13584561009490539</v>
      </c>
      <c r="Q301" s="301">
        <f t="shared" si="105"/>
        <v>0.13835856895709692</v>
      </c>
      <c r="R301" s="301">
        <f t="shared" si="105"/>
        <v>0.14081466794530981</v>
      </c>
      <c r="S301" s="301">
        <f t="shared" si="105"/>
        <v>0.14316239340308198</v>
      </c>
      <c r="T301" s="301">
        <f t="shared" si="105"/>
        <v>0.14531290285037085</v>
      </c>
      <c r="U301" s="301">
        <f t="shared" si="105"/>
        <v>0.14723759232645489</v>
      </c>
      <c r="V301" s="301">
        <f t="shared" si="105"/>
        <v>0.14893183087334141</v>
      </c>
      <c r="W301" s="301">
        <f t="shared" si="105"/>
        <v>0.15060667193334518</v>
      </c>
      <c r="X301" s="301">
        <f t="shared" si="105"/>
        <v>0.15238406359181048</v>
      </c>
      <c r="Y301" s="301">
        <f t="shared" si="105"/>
        <v>0.15405131536023747</v>
      </c>
      <c r="Z301" s="301">
        <f t="shared" si="105"/>
        <v>0.1555835802206515</v>
      </c>
      <c r="AA301" s="301">
        <f t="shared" si="105"/>
        <v>0.15697515811234389</v>
      </c>
      <c r="AB301" s="301">
        <f t="shared" si="105"/>
        <v>0.15829042022026618</v>
      </c>
      <c r="AC301" s="301">
        <f t="shared" si="105"/>
        <v>0.15947372189635692</v>
      </c>
      <c r="AD301" s="301">
        <f t="shared" si="105"/>
        <v>0.16051994972628575</v>
      </c>
      <c r="AE301" s="301">
        <f t="shared" si="105"/>
        <v>0.16144023760537377</v>
      </c>
      <c r="AF301" s="301">
        <f t="shared" si="105"/>
        <v>0.16224914802430068</v>
      </c>
      <c r="AG301" s="301">
        <f t="shared" si="105"/>
        <v>0.16298042597685364</v>
      </c>
      <c r="AH301" s="301">
        <f t="shared" si="105"/>
        <v>0.16365624553934363</v>
      </c>
      <c r="AI301" s="301">
        <f t="shared" si="105"/>
        <v>0.1642720037487484</v>
      </c>
      <c r="AJ301" s="301">
        <f t="shared" si="105"/>
        <v>0.16482875429302188</v>
      </c>
      <c r="AK301" s="301">
        <f t="shared" si="105"/>
        <v>0.16532976109570341</v>
      </c>
      <c r="AL301" s="301">
        <f t="shared" si="105"/>
        <v>0.16577915760382653</v>
      </c>
      <c r="AM301" s="301">
        <f t="shared" si="105"/>
        <v>0.16618128763854714</v>
      </c>
      <c r="AN301" s="301">
        <f t="shared" si="105"/>
        <v>0.1665403883887227</v>
      </c>
      <c r="AO301" s="301">
        <f t="shared" si="105"/>
        <v>0.16686044746224507</v>
      </c>
      <c r="AP301" s="301">
        <f t="shared" si="105"/>
        <v>0.16714514784659831</v>
      </c>
      <c r="AQ301" s="301">
        <f t="shared" si="105"/>
        <v>0.16739785651817932</v>
      </c>
      <c r="AR301" s="301">
        <f t="shared" si="105"/>
        <v>0.16762163399380814</v>
      </c>
      <c r="AS301" s="301">
        <f t="shared" si="105"/>
        <v>0.16781925323329822</v>
      </c>
      <c r="AT301" s="301">
        <f t="shared" si="105"/>
        <v>0.16799322203545855</v>
      </c>
      <c r="AU301" s="301">
        <f t="shared" si="105"/>
        <v>0.16814580602328472</v>
      </c>
      <c r="AV301" s="301">
        <f t="shared" si="105"/>
        <v>0.16827905083059352</v>
      </c>
      <c r="AW301" s="301">
        <f t="shared" si="105"/>
        <v>0.1683948028764819</v>
      </c>
      <c r="AX301" s="301">
        <f t="shared" si="105"/>
        <v>0.16849472850494412</v>
      </c>
      <c r="AY301" s="301">
        <f t="shared" si="105"/>
        <v>0.16858033146055984</v>
      </c>
      <c r="AZ301" s="301">
        <f t="shared" si="105"/>
        <v>0.1686529687634063</v>
      </c>
      <c r="BA301" s="301">
        <f t="shared" si="105"/>
        <v>0.16871386508685379</v>
      </c>
      <c r="BB301" s="301">
        <f t="shared" si="105"/>
        <v>0.16876262126138561</v>
      </c>
      <c r="BC301" s="301">
        <f t="shared" si="105"/>
        <v>0.16879971173224126</v>
      </c>
      <c r="BD301" s="301">
        <f t="shared" si="105"/>
        <v>0.16882743020420304</v>
      </c>
      <c r="BE301" s="301">
        <f t="shared" si="105"/>
        <v>0.16884718821437864</v>
      </c>
      <c r="BF301" s="301">
        <f t="shared" si="105"/>
        <v>0.16885994255221839</v>
      </c>
      <c r="BG301" s="301">
        <f t="shared" si="105"/>
        <v>0.16886641095887986</v>
      </c>
      <c r="BH301" s="301">
        <f t="shared" si="105"/>
        <v>0.16886717968286216</v>
      </c>
      <c r="BI301" s="301">
        <f t="shared" si="105"/>
        <v>0.16886275598009132</v>
      </c>
      <c r="DR301" s="302"/>
    </row>
    <row r="302" spans="1:122" s="301" customFormat="1" ht="14.4">
      <c r="B302" s="301">
        <f t="shared" ref="B302:I302" si="106">SUM(B290:B301)</f>
        <v>1.0000000000000002</v>
      </c>
      <c r="C302" s="301">
        <f t="shared" si="106"/>
        <v>0.99999999999999989</v>
      </c>
      <c r="D302" s="301">
        <f t="shared" si="106"/>
        <v>1</v>
      </c>
      <c r="E302" s="301">
        <f t="shared" si="106"/>
        <v>1</v>
      </c>
      <c r="F302" s="301">
        <f t="shared" si="106"/>
        <v>1.0000000000000002</v>
      </c>
      <c r="G302" s="301">
        <f t="shared" si="106"/>
        <v>0.99999999999999956</v>
      </c>
      <c r="H302" s="301">
        <f t="shared" si="106"/>
        <v>1.0000000000000002</v>
      </c>
      <c r="I302" s="301">
        <f t="shared" si="106"/>
        <v>1.0000000000000002</v>
      </c>
      <c r="DR302" s="302"/>
    </row>
    <row r="303" spans="1:122" s="153" customFormat="1" ht="14.4">
      <c r="DR303" s="251"/>
    </row>
    <row r="304" spans="1:122" s="301" customFormat="1" ht="14.4">
      <c r="A304" s="300" t="s">
        <v>783</v>
      </c>
      <c r="B304" s="301">
        <f>+SUMPRODUCT(B248:B259*B290:B301)</f>
        <v>1.0000000000000002</v>
      </c>
      <c r="C304" s="301">
        <f t="shared" ref="C304:BI304" si="107">+SUMPRODUCT(C248:C259*C290:C301)</f>
        <v>1.4930982386959328</v>
      </c>
      <c r="D304" s="301">
        <f t="shared" si="107"/>
        <v>1.7844537876773263</v>
      </c>
      <c r="E304" s="301">
        <f t="shared" si="107"/>
        <v>2.1327121491238925</v>
      </c>
      <c r="F304" s="301">
        <f t="shared" si="107"/>
        <v>2.5478459388186843</v>
      </c>
      <c r="G304" s="301">
        <f t="shared" si="107"/>
        <v>3.0136540712340563</v>
      </c>
      <c r="H304" s="301">
        <f t="shared" si="107"/>
        <v>3.5351249162232556</v>
      </c>
      <c r="I304" s="301">
        <f t="shared" si="107"/>
        <v>4.1104652913557498</v>
      </c>
      <c r="J304" s="301">
        <f t="shared" si="107"/>
        <v>4.7345473590875304</v>
      </c>
      <c r="K304" s="301">
        <f t="shared" si="107"/>
        <v>5.3912793070727494</v>
      </c>
      <c r="L304" s="301">
        <f t="shared" si="107"/>
        <v>6.0314506769151066</v>
      </c>
      <c r="M304" s="301">
        <f t="shared" si="107"/>
        <v>6.9141712969375</v>
      </c>
      <c r="N304" s="301">
        <f t="shared" si="107"/>
        <v>7.3906853876172312</v>
      </c>
      <c r="O304" s="301">
        <f t="shared" si="107"/>
        <v>7.9528919131925457</v>
      </c>
      <c r="P304" s="301">
        <f t="shared" si="107"/>
        <v>8.5483596847128709</v>
      </c>
      <c r="Q304" s="301">
        <f t="shared" si="107"/>
        <v>9.1441030237942957</v>
      </c>
      <c r="R304" s="301">
        <f t="shared" si="107"/>
        <v>9.7225719121688723</v>
      </c>
      <c r="S304" s="301">
        <f t="shared" si="107"/>
        <v>10.268966481072519</v>
      </c>
      <c r="T304" s="301">
        <f t="shared" si="107"/>
        <v>10.773370310512272</v>
      </c>
      <c r="U304" s="301">
        <f t="shared" si="107"/>
        <v>11.229658176997475</v>
      </c>
      <c r="V304" s="301">
        <f t="shared" si="107"/>
        <v>11.592042703949236</v>
      </c>
      <c r="W304" s="301">
        <f t="shared" si="107"/>
        <v>11.885187232493958</v>
      </c>
      <c r="X304" s="301">
        <f t="shared" si="107"/>
        <v>12.156441547327294</v>
      </c>
      <c r="Y304" s="301">
        <f t="shared" si="107"/>
        <v>12.409271186615971</v>
      </c>
      <c r="Z304" s="301">
        <f t="shared" si="107"/>
        <v>12.628659021935189</v>
      </c>
      <c r="AA304" s="301">
        <f t="shared" si="107"/>
        <v>12.807850254558558</v>
      </c>
      <c r="AB304" s="301">
        <f t="shared" si="107"/>
        <v>12.94799910407556</v>
      </c>
      <c r="AC304" s="301">
        <f t="shared" si="107"/>
        <v>13.067607891000769</v>
      </c>
      <c r="AD304" s="301">
        <f t="shared" si="107"/>
        <v>13.160861868969981</v>
      </c>
      <c r="AE304" s="301">
        <f t="shared" si="107"/>
        <v>13.227519685910764</v>
      </c>
      <c r="AF304" s="301">
        <f t="shared" si="107"/>
        <v>13.269380040354866</v>
      </c>
      <c r="AG304" s="301">
        <f t="shared" si="107"/>
        <v>13.288278328765207</v>
      </c>
      <c r="AH304" s="301">
        <f t="shared" si="107"/>
        <v>13.284675485492048</v>
      </c>
      <c r="AI304" s="301">
        <f t="shared" si="107"/>
        <v>13.259429246985711</v>
      </c>
      <c r="AJ304" s="301">
        <f t="shared" si="107"/>
        <v>13.213991704573921</v>
      </c>
      <c r="AK304" s="301">
        <f t="shared" si="107"/>
        <v>13.149963063008776</v>
      </c>
      <c r="AL304" s="301">
        <f t="shared" si="107"/>
        <v>13.069019511183631</v>
      </c>
      <c r="AM304" s="301">
        <f t="shared" si="107"/>
        <v>12.972858305417553</v>
      </c>
      <c r="AN304" s="301">
        <f t="shared" si="107"/>
        <v>12.86315677273592</v>
      </c>
      <c r="AO304" s="301">
        <f t="shared" si="107"/>
        <v>12.74154486096236</v>
      </c>
      <c r="AP304" s="301">
        <f t="shared" si="107"/>
        <v>12.609588827696836</v>
      </c>
      <c r="AQ304" s="301">
        <f t="shared" si="107"/>
        <v>12.46878334300154</v>
      </c>
      <c r="AR304" s="301">
        <f t="shared" si="107"/>
        <v>12.320549682260182</v>
      </c>
      <c r="AS304" s="301">
        <f t="shared" si="107"/>
        <v>12.166238252025959</v>
      </c>
      <c r="AT304" s="301">
        <f t="shared" si="107"/>
        <v>12.007134201873436</v>
      </c>
      <c r="AU304" s="301">
        <f t="shared" si="107"/>
        <v>11.844465258769892</v>
      </c>
      <c r="AV304" s="301">
        <f t="shared" si="107"/>
        <v>11.67941116612517</v>
      </c>
      <c r="AW304" s="301">
        <f t="shared" si="107"/>
        <v>11.51311422615294</v>
      </c>
      <c r="AX304" s="301">
        <f t="shared" si="107"/>
        <v>11.346690446785328</v>
      </c>
      <c r="AY304" s="301">
        <f t="shared" si="107"/>
        <v>11.181240706436204</v>
      </c>
      <c r="AZ304" s="301">
        <f t="shared" si="107"/>
        <v>11.017861213942435</v>
      </c>
      <c r="BA304" s="301">
        <f t="shared" si="107"/>
        <v>10.85765243843499</v>
      </c>
      <c r="BB304" s="301">
        <f t="shared" si="107"/>
        <v>10.701459727974109</v>
      </c>
      <c r="BC304" s="301">
        <f t="shared" si="107"/>
        <v>10.550403703919294</v>
      </c>
      <c r="BD304" s="301">
        <f t="shared" si="107"/>
        <v>10.405966308043343</v>
      </c>
      <c r="BE304" s="301">
        <f t="shared" si="107"/>
        <v>10.26941520061016</v>
      </c>
      <c r="BF304" s="301">
        <f t="shared" si="107"/>
        <v>10.141956147585649</v>
      </c>
      <c r="BG304" s="301">
        <f t="shared" si="107"/>
        <v>10.024838085057921</v>
      </c>
      <c r="BH304" s="301">
        <f t="shared" si="107"/>
        <v>9.9194740359714366</v>
      </c>
      <c r="BI304" s="301">
        <f t="shared" si="107"/>
        <v>9.9245959577480054</v>
      </c>
      <c r="DR304" s="302"/>
    </row>
    <row r="305" spans="1:122" s="301" customFormat="1" ht="14.4">
      <c r="A305" s="300" t="s">
        <v>784</v>
      </c>
      <c r="B305" s="301">
        <f>1/SUMPRODUCT(B290:B301*B262:B273)</f>
        <v>0.99999999999999978</v>
      </c>
      <c r="C305" s="301">
        <f>1/SUMPRODUCT(C290:C301*C262:C273)</f>
        <v>1.2663539072847794</v>
      </c>
      <c r="D305" s="301">
        <f>1/SUMPRODUCT(D290:D301*D262:D273)</f>
        <v>1.4212960547980082</v>
      </c>
      <c r="E305" s="301">
        <f t="shared" ref="E305:BI305" si="108">1/SUMPRODUCT(E290:E301*E262:E273)</f>
        <v>1.5841937516529656</v>
      </c>
      <c r="F305" s="301">
        <f t="shared" si="108"/>
        <v>1.7496369243715553</v>
      </c>
      <c r="G305" s="301">
        <f t="shared" si="108"/>
        <v>1.9130421872015109</v>
      </c>
      <c r="H305" s="301">
        <f t="shared" si="108"/>
        <v>2.0756754238648845</v>
      </c>
      <c r="I305" s="301">
        <f t="shared" si="108"/>
        <v>2.2374740523790284</v>
      </c>
      <c r="J305" s="301">
        <f t="shared" si="108"/>
        <v>2.3972484638882281</v>
      </c>
      <c r="K305" s="301">
        <f t="shared" si="108"/>
        <v>2.5441268744843688</v>
      </c>
      <c r="L305" s="301">
        <f t="shared" si="108"/>
        <v>2.6714739018943536</v>
      </c>
      <c r="M305" s="301">
        <f t="shared" si="108"/>
        <v>2.8275953800600759</v>
      </c>
      <c r="N305" s="301">
        <f t="shared" si="108"/>
        <v>2.8871152736565335</v>
      </c>
      <c r="O305" s="301">
        <f t="shared" si="108"/>
        <v>2.9665522679484524</v>
      </c>
      <c r="P305" s="301">
        <f t="shared" si="108"/>
        <v>3.0514631628133824</v>
      </c>
      <c r="Q305" s="301">
        <f t="shared" si="108"/>
        <v>3.1339295697156189</v>
      </c>
      <c r="R305" s="301">
        <f t="shared" si="108"/>
        <v>3.2111847717664439</v>
      </c>
      <c r="S305" s="301">
        <f t="shared" si="108"/>
        <v>3.2811087403091164</v>
      </c>
      <c r="T305" s="301">
        <f t="shared" si="108"/>
        <v>3.3423814935468088</v>
      </c>
      <c r="U305" s="301">
        <f t="shared" si="108"/>
        <v>3.394692600268828</v>
      </c>
      <c r="V305" s="301">
        <f t="shared" si="108"/>
        <v>3.4341333431098562</v>
      </c>
      <c r="W305" s="301">
        <f t="shared" si="108"/>
        <v>3.4684913331648803</v>
      </c>
      <c r="X305" s="301">
        <f t="shared" si="108"/>
        <v>3.5061744708790523</v>
      </c>
      <c r="Y305" s="301">
        <f t="shared" si="108"/>
        <v>3.5444136491917124</v>
      </c>
      <c r="Z305" s="301">
        <f t="shared" si="108"/>
        <v>3.5800867886917427</v>
      </c>
      <c r="AA305" s="301">
        <f t="shared" si="108"/>
        <v>3.6117362859308457</v>
      </c>
      <c r="AB305" s="301">
        <f t="shared" si="108"/>
        <v>3.6389183422569888</v>
      </c>
      <c r="AC305" s="301">
        <f t="shared" si="108"/>
        <v>3.6634818735612757</v>
      </c>
      <c r="AD305" s="301">
        <f t="shared" si="108"/>
        <v>3.684391425155281</v>
      </c>
      <c r="AE305" s="301">
        <f t="shared" si="108"/>
        <v>3.7016293225509322</v>
      </c>
      <c r="AF305" s="301">
        <f t="shared" si="108"/>
        <v>3.7158625223662058</v>
      </c>
      <c r="AG305" s="301">
        <f t="shared" si="108"/>
        <v>3.7271221119594511</v>
      </c>
      <c r="AH305" s="301">
        <f t="shared" si="108"/>
        <v>3.7349454913863309</v>
      </c>
      <c r="AI305" s="301">
        <f t="shared" si="108"/>
        <v>3.7395798954448032</v>
      </c>
      <c r="AJ305" s="301">
        <f t="shared" si="108"/>
        <v>3.7412259097353346</v>
      </c>
      <c r="AK305" s="301">
        <f t="shared" si="108"/>
        <v>3.7400372346460635</v>
      </c>
      <c r="AL305" s="301">
        <f t="shared" si="108"/>
        <v>3.7361372199322394</v>
      </c>
      <c r="AM305" s="301">
        <f t="shared" si="108"/>
        <v>3.7296254225440237</v>
      </c>
      <c r="AN305" s="301">
        <f t="shared" si="108"/>
        <v>3.7205793726233787</v>
      </c>
      <c r="AO305" s="301">
        <f t="shared" si="108"/>
        <v>3.709054353743479</v>
      </c>
      <c r="AP305" s="301">
        <f t="shared" si="108"/>
        <v>3.6950824325269607</v>
      </c>
      <c r="AQ305" s="301">
        <f t="shared" si="108"/>
        <v>3.6786712437272597</v>
      </c>
      <c r="AR305" s="301">
        <f t="shared" si="108"/>
        <v>3.6598027304569594</v>
      </c>
      <c r="AS305" s="301">
        <f t="shared" si="108"/>
        <v>3.6384319423477591</v>
      </c>
      <c r="AT305" s="301">
        <f t="shared" si="108"/>
        <v>3.6144860120800573</v>
      </c>
      <c r="AU305" s="301">
        <f t="shared" si="108"/>
        <v>3.5878635303154365</v>
      </c>
      <c r="AV305" s="301">
        <f t="shared" si="108"/>
        <v>3.5584347240824927</v>
      </c>
      <c r="AW305" s="301">
        <f t="shared" si="108"/>
        <v>3.5260431429734367</v>
      </c>
      <c r="AX305" s="301">
        <f t="shared" si="108"/>
        <v>3.4905100219078635</v>
      </c>
      <c r="AY305" s="301">
        <f t="shared" si="108"/>
        <v>3.4516431889692289</v>
      </c>
      <c r="AZ305" s="301">
        <f t="shared" si="108"/>
        <v>3.4092534020779706</v>
      </c>
      <c r="BA305" s="301">
        <f t="shared" si="108"/>
        <v>3.3631823885199337</v>
      </c>
      <c r="BB305" s="301">
        <f t="shared" si="108"/>
        <v>3.3132796735072403</v>
      </c>
      <c r="BC305" s="301">
        <f t="shared" si="108"/>
        <v>3.259609252496936</v>
      </c>
      <c r="BD305" s="301">
        <f t="shared" si="108"/>
        <v>3.2025757978093994</v>
      </c>
      <c r="BE305" s="301">
        <f t="shared" si="108"/>
        <v>3.1429261723865558</v>
      </c>
      <c r="BF305" s="301">
        <f t="shared" si="108"/>
        <v>3.0819710683851835</v>
      </c>
      <c r="BG305" s="301">
        <f t="shared" si="108"/>
        <v>3.0218148540676375</v>
      </c>
      <c r="BH305" s="301">
        <f t="shared" si="108"/>
        <v>2.9655547345538928</v>
      </c>
      <c r="BI305" s="301">
        <f t="shared" si="108"/>
        <v>2.9660612756141207</v>
      </c>
      <c r="DR305" s="302"/>
    </row>
    <row r="306" spans="1:122" s="301" customFormat="1" ht="14.4">
      <c r="A306" s="300" t="s">
        <v>786</v>
      </c>
      <c r="B306" s="301">
        <f>+(B304*B305)^0.5</f>
        <v>1</v>
      </c>
      <c r="C306" s="301">
        <f t="shared" ref="C306:BI306" si="109">+(C304*C305)^0.5</f>
        <v>1.3750602854175582</v>
      </c>
      <c r="D306" s="301">
        <f t="shared" si="109"/>
        <v>1.5925567896923318</v>
      </c>
      <c r="E306" s="301">
        <f t="shared" si="109"/>
        <v>1.8381048013419796</v>
      </c>
      <c r="F306" s="301">
        <f t="shared" si="109"/>
        <v>2.1113515415882977</v>
      </c>
      <c r="G306" s="301">
        <f t="shared" si="109"/>
        <v>2.4010929544485231</v>
      </c>
      <c r="H306" s="301">
        <f t="shared" si="109"/>
        <v>2.7088322039020838</v>
      </c>
      <c r="I306" s="301">
        <f t="shared" si="109"/>
        <v>3.0326654007016818</v>
      </c>
      <c r="J306" s="301">
        <f t="shared" si="109"/>
        <v>3.3689592434131121</v>
      </c>
      <c r="K306" s="301">
        <f t="shared" si="109"/>
        <v>3.7035251548997543</v>
      </c>
      <c r="L306" s="301">
        <f t="shared" si="109"/>
        <v>4.014083092555726</v>
      </c>
      <c r="M306" s="301">
        <f t="shared" si="109"/>
        <v>4.4215923394366037</v>
      </c>
      <c r="N306" s="301">
        <f t="shared" si="109"/>
        <v>4.6192814014064858</v>
      </c>
      <c r="O306" s="301">
        <f t="shared" si="109"/>
        <v>4.8572285865326794</v>
      </c>
      <c r="P306" s="301">
        <f t="shared" si="109"/>
        <v>5.107348106442358</v>
      </c>
      <c r="Q306" s="301">
        <f t="shared" si="109"/>
        <v>5.3532209794473218</v>
      </c>
      <c r="R306" s="301">
        <f t="shared" si="109"/>
        <v>5.5875732538160818</v>
      </c>
      <c r="S306" s="301">
        <f t="shared" si="109"/>
        <v>5.8046184779870238</v>
      </c>
      <c r="T306" s="301">
        <f t="shared" si="109"/>
        <v>6.0007260851486013</v>
      </c>
      <c r="U306" s="301">
        <f t="shared" si="109"/>
        <v>6.1742398331293922</v>
      </c>
      <c r="V306" s="301">
        <f t="shared" si="109"/>
        <v>6.309407291052417</v>
      </c>
      <c r="W306" s="301">
        <f t="shared" si="109"/>
        <v>6.4205660894462557</v>
      </c>
      <c r="X306" s="301">
        <f t="shared" si="109"/>
        <v>6.5285990082078404</v>
      </c>
      <c r="Y306" s="301">
        <f t="shared" si="109"/>
        <v>6.6320125279105957</v>
      </c>
      <c r="Z306" s="301">
        <f t="shared" si="109"/>
        <v>6.723964256547097</v>
      </c>
      <c r="AA306" s="301">
        <f t="shared" si="109"/>
        <v>6.8013658561466723</v>
      </c>
      <c r="AB306" s="301">
        <f t="shared" si="109"/>
        <v>6.8641613788829012</v>
      </c>
      <c r="AC306" s="301">
        <f t="shared" si="109"/>
        <v>6.9190277235669182</v>
      </c>
      <c r="AD306" s="301">
        <f t="shared" si="109"/>
        <v>6.9634593857999993</v>
      </c>
      <c r="AE306" s="301">
        <f t="shared" si="109"/>
        <v>6.9973834205356349</v>
      </c>
      <c r="AF306" s="301">
        <f t="shared" si="109"/>
        <v>7.0219080018887192</v>
      </c>
      <c r="AG306" s="301">
        <f t="shared" si="109"/>
        <v>7.0375447415282828</v>
      </c>
      <c r="AH306" s="301">
        <f t="shared" si="109"/>
        <v>7.0439718063794841</v>
      </c>
      <c r="AI306" s="301">
        <f t="shared" si="109"/>
        <v>7.04164008147964</v>
      </c>
      <c r="AJ306" s="301">
        <f t="shared" si="109"/>
        <v>7.0311114438742708</v>
      </c>
      <c r="AK306" s="301">
        <f t="shared" si="109"/>
        <v>7.0129417144215038</v>
      </c>
      <c r="AL306" s="301">
        <f t="shared" si="109"/>
        <v>6.9876784573815218</v>
      </c>
      <c r="AM306" s="301">
        <f t="shared" si="109"/>
        <v>6.9558538037358639</v>
      </c>
      <c r="AN306" s="301">
        <f t="shared" si="109"/>
        <v>6.9179762760117915</v>
      </c>
      <c r="AO306" s="301">
        <f t="shared" si="109"/>
        <v>6.8745241609852741</v>
      </c>
      <c r="AP306" s="301">
        <f t="shared" si="109"/>
        <v>6.8259409723942683</v>
      </c>
      <c r="AQ306" s="301">
        <f t="shared" si="109"/>
        <v>6.7726327767098971</v>
      </c>
      <c r="AR306" s="301">
        <f t="shared" si="109"/>
        <v>6.7149669669974132</v>
      </c>
      <c r="AS306" s="301">
        <f t="shared" si="109"/>
        <v>6.6532721178668481</v>
      </c>
      <c r="AT306" s="301">
        <f t="shared" si="109"/>
        <v>6.5878386909395088</v>
      </c>
      <c r="AU306" s="301">
        <f t="shared" si="109"/>
        <v>6.5189205347226533</v>
      </c>
      <c r="AV306" s="301">
        <f t="shared" si="109"/>
        <v>6.4467373337508178</v>
      </c>
      <c r="AW306" s="301">
        <f t="shared" si="109"/>
        <v>6.3714784368619259</v>
      </c>
      <c r="AX306" s="301">
        <f t="shared" si="109"/>
        <v>6.2933088848387539</v>
      </c>
      <c r="AY306" s="301">
        <f t="shared" si="109"/>
        <v>6.2123790393532827</v>
      </c>
      <c r="AZ306" s="301">
        <f t="shared" si="109"/>
        <v>6.1288400882431384</v>
      </c>
      <c r="BA306" s="301">
        <f t="shared" si="109"/>
        <v>6.042868976042346</v>
      </c>
      <c r="BB306" s="301">
        <f t="shared" si="109"/>
        <v>5.9545721083511056</v>
      </c>
      <c r="BC306" s="301">
        <f t="shared" si="109"/>
        <v>5.8643152653036381</v>
      </c>
      <c r="BD306" s="301">
        <f t="shared" si="109"/>
        <v>5.7728585510957773</v>
      </c>
      <c r="BE306" s="301">
        <f t="shared" si="109"/>
        <v>5.6811982722927388</v>
      </c>
      <c r="BF306" s="301">
        <f t="shared" si="109"/>
        <v>5.5908152736153092</v>
      </c>
      <c r="BG306" s="301">
        <f t="shared" si="109"/>
        <v>5.5039262926615393</v>
      </c>
      <c r="BH306" s="301">
        <f t="shared" si="109"/>
        <v>5.423720419754277</v>
      </c>
      <c r="BI306" s="301">
        <f t="shared" si="109"/>
        <v>5.4255838161798584</v>
      </c>
      <c r="DR306" s="302"/>
    </row>
    <row r="307" spans="1:122" s="301" customFormat="1" ht="14.4">
      <c r="A307" s="300" t="s">
        <v>791</v>
      </c>
      <c r="DR307" s="302"/>
    </row>
    <row r="308" spans="1:122" s="301" customFormat="1" ht="14.4">
      <c r="A308" s="300" t="s">
        <v>783</v>
      </c>
      <c r="B308" s="301">
        <f>1/B304</f>
        <v>0.99999999999999978</v>
      </c>
      <c r="C308" s="301">
        <f>1/C304</f>
        <v>0.66974829524505819</v>
      </c>
      <c r="D308" s="301">
        <f t="shared" ref="D308:BI308" si="110">1/D304</f>
        <v>0.56039557140990248</v>
      </c>
      <c r="E308" s="301">
        <f t="shared" si="110"/>
        <v>0.46888653042596257</v>
      </c>
      <c r="F308" s="301">
        <f t="shared" si="110"/>
        <v>0.39248840943014501</v>
      </c>
      <c r="G308" s="301">
        <f t="shared" si="110"/>
        <v>0.33182308797323629</v>
      </c>
      <c r="H308" s="301">
        <f t="shared" si="110"/>
        <v>0.28287543543676191</v>
      </c>
      <c r="I308" s="301">
        <f t="shared" si="110"/>
        <v>0.24328146064217737</v>
      </c>
      <c r="J308" s="301">
        <f t="shared" si="110"/>
        <v>0.21121343270135243</v>
      </c>
      <c r="K308" s="301">
        <f t="shared" si="110"/>
        <v>0.18548473248049177</v>
      </c>
      <c r="L308" s="301">
        <f t="shared" si="110"/>
        <v>0.16579759224881332</v>
      </c>
      <c r="M308" s="301">
        <f t="shared" si="110"/>
        <v>0.14463049251367707</v>
      </c>
      <c r="N308" s="301">
        <f t="shared" si="110"/>
        <v>0.13530544835198316</v>
      </c>
      <c r="O308" s="301">
        <f t="shared" si="110"/>
        <v>0.12574042385024292</v>
      </c>
      <c r="P308" s="301">
        <f t="shared" si="110"/>
        <v>0.11698150719936497</v>
      </c>
      <c r="Q308" s="301">
        <f t="shared" si="110"/>
        <v>0.10936009769332798</v>
      </c>
      <c r="R308" s="301">
        <f t="shared" si="110"/>
        <v>0.10285344341329988</v>
      </c>
      <c r="S308" s="301">
        <f t="shared" si="110"/>
        <v>9.7380783338145357E-2</v>
      </c>
      <c r="T308" s="301">
        <f t="shared" si="110"/>
        <v>9.2821463588254785E-2</v>
      </c>
      <c r="U308" s="301">
        <f t="shared" si="110"/>
        <v>8.9049905548182456E-2</v>
      </c>
      <c r="V308" s="301">
        <f t="shared" si="110"/>
        <v>8.6266072817288264E-2</v>
      </c>
      <c r="W308" s="301">
        <f t="shared" si="110"/>
        <v>8.4138346366644703E-2</v>
      </c>
      <c r="X308" s="301">
        <f t="shared" si="110"/>
        <v>8.2260914602913487E-2</v>
      </c>
      <c r="Y308" s="301">
        <f t="shared" si="110"/>
        <v>8.0584909859859513E-2</v>
      </c>
      <c r="Z308" s="301">
        <f t="shared" si="110"/>
        <v>7.9184971125046827E-2</v>
      </c>
      <c r="AA308" s="301">
        <f t="shared" si="110"/>
        <v>7.8077115216433846E-2</v>
      </c>
      <c r="AB308" s="301">
        <f t="shared" si="110"/>
        <v>7.7232010286843192E-2</v>
      </c>
      <c r="AC308" s="301">
        <f t="shared" si="110"/>
        <v>7.6525099952583289E-2</v>
      </c>
      <c r="AD308" s="301">
        <f t="shared" si="110"/>
        <v>7.5982865708647068E-2</v>
      </c>
      <c r="AE308" s="301">
        <f t="shared" si="110"/>
        <v>7.5599963087951083E-2</v>
      </c>
      <c r="AF308" s="301">
        <f t="shared" si="110"/>
        <v>7.5361471067886959E-2</v>
      </c>
      <c r="AG308" s="301">
        <f t="shared" si="110"/>
        <v>7.5254293690951268E-2</v>
      </c>
      <c r="AH308" s="301">
        <f t="shared" si="110"/>
        <v>7.5274702877919888E-2</v>
      </c>
      <c r="AI308" s="301">
        <f t="shared" si="110"/>
        <v>7.5418027531413676E-2</v>
      </c>
      <c r="AJ308" s="301">
        <f t="shared" si="110"/>
        <v>7.5677359450275553E-2</v>
      </c>
      <c r="AK308" s="301">
        <f t="shared" si="110"/>
        <v>7.6045840981335433E-2</v>
      </c>
      <c r="AL308" s="301">
        <f t="shared" si="110"/>
        <v>7.6516834269339334E-2</v>
      </c>
      <c r="AM308" s="301">
        <f t="shared" si="110"/>
        <v>7.7084014675655038E-2</v>
      </c>
      <c r="AN308" s="301">
        <f t="shared" si="110"/>
        <v>7.7741414309708809E-2</v>
      </c>
      <c r="AO308" s="301">
        <f t="shared" si="110"/>
        <v>7.8483418683695683E-2</v>
      </c>
      <c r="AP308" s="301">
        <f t="shared" si="110"/>
        <v>7.9304727034676184E-2</v>
      </c>
      <c r="AQ308" s="301">
        <f t="shared" si="110"/>
        <v>8.0200286787505889E-2</v>
      </c>
      <c r="AR308" s="301">
        <f t="shared" si="110"/>
        <v>8.1165209815261416E-2</v>
      </c>
      <c r="AS308" s="301">
        <f t="shared" si="110"/>
        <v>8.2194675074152596E-2</v>
      </c>
      <c r="AT308" s="301">
        <f t="shared" si="110"/>
        <v>8.3283819701454917E-2</v>
      </c>
      <c r="AU308" s="301">
        <f t="shared" si="110"/>
        <v>8.4427618989348543E-2</v>
      </c>
      <c r="AV308" s="301">
        <f t="shared" si="110"/>
        <v>8.5620754828838325E-2</v>
      </c>
      <c r="AW308" s="301">
        <f t="shared" si="110"/>
        <v>8.6857472301318933E-2</v>
      </c>
      <c r="AX308" s="301">
        <f t="shared" si="110"/>
        <v>8.8131425166649693E-2</v>
      </c>
      <c r="AY308" s="301">
        <f t="shared" si="110"/>
        <v>8.943551312909083E-2</v>
      </c>
      <c r="AZ308" s="301">
        <f t="shared" si="110"/>
        <v>9.0761716868838452E-2</v>
      </c>
      <c r="BA308" s="301">
        <f t="shared" si="110"/>
        <v>9.2100940389296435E-2</v>
      </c>
      <c r="BB308" s="301">
        <f t="shared" si="110"/>
        <v>9.3445195834915298E-2</v>
      </c>
      <c r="BC308" s="301">
        <f t="shared" si="110"/>
        <v>9.4783102908992681E-2</v>
      </c>
      <c r="BD308" s="301">
        <f t="shared" si="110"/>
        <v>9.6098715909453319E-2</v>
      </c>
      <c r="BE308" s="301">
        <f t="shared" si="110"/>
        <v>9.7376528309088592E-2</v>
      </c>
      <c r="BF308" s="301">
        <f t="shared" si="110"/>
        <v>9.8600308012380414E-2</v>
      </c>
      <c r="BG308" s="301">
        <f t="shared" si="110"/>
        <v>9.9752234551349586E-2</v>
      </c>
      <c r="BH308" s="301">
        <f t="shared" si="110"/>
        <v>0.10081179671156504</v>
      </c>
      <c r="BI308" s="301">
        <f t="shared" si="110"/>
        <v>0.10075976939084486</v>
      </c>
      <c r="DR308" s="302"/>
    </row>
    <row r="309" spans="1:122" s="301" customFormat="1" ht="14.4">
      <c r="A309" s="300" t="s">
        <v>784</v>
      </c>
      <c r="B309" s="301">
        <f>1/B305</f>
        <v>1.0000000000000002</v>
      </c>
      <c r="C309" s="301">
        <f>1/C305</f>
        <v>0.78966866548714221</v>
      </c>
      <c r="D309" s="301">
        <f t="shared" ref="D309:BI309" si="111">1/D305</f>
        <v>0.70358318143795739</v>
      </c>
      <c r="E309" s="301">
        <f t="shared" si="111"/>
        <v>0.63123591982141625</v>
      </c>
      <c r="F309" s="301">
        <f t="shared" si="111"/>
        <v>0.57154715133780443</v>
      </c>
      <c r="G309" s="301">
        <f t="shared" si="111"/>
        <v>0.52272762550147811</v>
      </c>
      <c r="H309" s="301">
        <f t="shared" si="111"/>
        <v>0.48177089177941468</v>
      </c>
      <c r="I309" s="301">
        <f t="shared" si="111"/>
        <v>0.4469325572454057</v>
      </c>
      <c r="J309" s="301">
        <f t="shared" si="111"/>
        <v>0.41714491220407141</v>
      </c>
      <c r="K309" s="301">
        <f t="shared" si="111"/>
        <v>0.39306215819235629</v>
      </c>
      <c r="L309" s="301">
        <f t="shared" si="111"/>
        <v>0.37432519901874978</v>
      </c>
      <c r="M309" s="301">
        <f t="shared" si="111"/>
        <v>0.3536573892615264</v>
      </c>
      <c r="N309" s="301">
        <f t="shared" si="111"/>
        <v>0.3463664956936407</v>
      </c>
      <c r="O309" s="301">
        <f t="shared" si="111"/>
        <v>0.33709165039979544</v>
      </c>
      <c r="P309" s="301">
        <f t="shared" si="111"/>
        <v>0.32771164082414217</v>
      </c>
      <c r="Q309" s="301">
        <f t="shared" si="111"/>
        <v>0.31908821744540439</v>
      </c>
      <c r="R309" s="301">
        <f t="shared" si="111"/>
        <v>0.31141154155695283</v>
      </c>
      <c r="S309" s="301">
        <f t="shared" si="111"/>
        <v>0.30477502550122404</v>
      </c>
      <c r="T309" s="301">
        <f t="shared" si="111"/>
        <v>0.29918787006531616</v>
      </c>
      <c r="U309" s="301">
        <f t="shared" si="111"/>
        <v>0.29457748248569232</v>
      </c>
      <c r="V309" s="301">
        <f t="shared" si="111"/>
        <v>0.29119428399784492</v>
      </c>
      <c r="W309" s="301">
        <f t="shared" si="111"/>
        <v>0.28830978772766142</v>
      </c>
      <c r="X309" s="301">
        <f t="shared" si="111"/>
        <v>0.28521113490090655</v>
      </c>
      <c r="Y309" s="301">
        <f t="shared" si="111"/>
        <v>0.2821341127122805</v>
      </c>
      <c r="Z309" s="301">
        <f t="shared" si="111"/>
        <v>0.27932283741239305</v>
      </c>
      <c r="AA309" s="301">
        <f t="shared" si="111"/>
        <v>0.27687514282130704</v>
      </c>
      <c r="AB309" s="301">
        <f t="shared" si="111"/>
        <v>0.27480693600279138</v>
      </c>
      <c r="AC309" s="301">
        <f t="shared" si="111"/>
        <v>0.27296436409767155</v>
      </c>
      <c r="AD309" s="301">
        <f t="shared" si="111"/>
        <v>0.27141524463781813</v>
      </c>
      <c r="AE309" s="301">
        <f t="shared" si="111"/>
        <v>0.27015130713057522</v>
      </c>
      <c r="AF309" s="301">
        <f t="shared" si="111"/>
        <v>0.26911652247113138</v>
      </c>
      <c r="AG309" s="301">
        <f t="shared" si="111"/>
        <v>0.26830352480033781</v>
      </c>
      <c r="AH309" s="301">
        <f t="shared" si="111"/>
        <v>0.26774152455671357</v>
      </c>
      <c r="AI309" s="301">
        <f t="shared" si="111"/>
        <v>0.26740971658824669</v>
      </c>
      <c r="AJ309" s="301">
        <f t="shared" si="111"/>
        <v>0.26729206525535448</v>
      </c>
      <c r="AK309" s="301">
        <f t="shared" si="111"/>
        <v>0.26737701719556128</v>
      </c>
      <c r="AL309" s="301">
        <f t="shared" si="111"/>
        <v>0.26765612212126849</v>
      </c>
      <c r="AM309" s="301">
        <f t="shared" si="111"/>
        <v>0.26812344048156117</v>
      </c>
      <c r="AN309" s="301">
        <f t="shared" si="111"/>
        <v>0.26877534379676477</v>
      </c>
      <c r="AO309" s="301">
        <f t="shared" si="111"/>
        <v>0.26961050031275996</v>
      </c>
      <c r="AP309" s="301">
        <f t="shared" si="111"/>
        <v>0.27062995704702825</v>
      </c>
      <c r="AQ309" s="301">
        <f t="shared" si="111"/>
        <v>0.27183728410228686</v>
      </c>
      <c r="AR309" s="301">
        <f t="shared" si="111"/>
        <v>0.27323877095286525</v>
      </c>
      <c r="AS309" s="301">
        <f t="shared" si="111"/>
        <v>0.27484367327611281</v>
      </c>
      <c r="AT309" s="301">
        <f t="shared" si="111"/>
        <v>0.27666450960326777</v>
      </c>
      <c r="AU309" s="301">
        <f t="shared" si="111"/>
        <v>0.27871740147041835</v>
      </c>
      <c r="AV309" s="301">
        <f t="shared" si="111"/>
        <v>0.28102243754319256</v>
      </c>
      <c r="AW309" s="301">
        <f t="shared" si="111"/>
        <v>0.28360401715241673</v>
      </c>
      <c r="AX309" s="301">
        <f t="shared" si="111"/>
        <v>0.28649108403172957</v>
      </c>
      <c r="AY309" s="301">
        <f t="shared" si="111"/>
        <v>0.28971708408209829</v>
      </c>
      <c r="AZ309" s="301">
        <f t="shared" si="111"/>
        <v>0.29331935238093215</v>
      </c>
      <c r="BA309" s="301">
        <f t="shared" si="111"/>
        <v>0.29733742761423032</v>
      </c>
      <c r="BB309" s="301">
        <f t="shared" si="111"/>
        <v>0.30181575313304587</v>
      </c>
      <c r="BC309" s="301">
        <f t="shared" si="111"/>
        <v>0.3067852379035852</v>
      </c>
      <c r="BD309" s="301">
        <f t="shared" si="111"/>
        <v>0.31224865955835052</v>
      </c>
      <c r="BE309" s="301">
        <f t="shared" si="111"/>
        <v>0.31817482980857231</v>
      </c>
      <c r="BF309" s="301">
        <f t="shared" si="111"/>
        <v>0.32446767922580005</v>
      </c>
      <c r="BG309" s="301">
        <f t="shared" si="111"/>
        <v>0.33092695889488699</v>
      </c>
      <c r="BH309" s="301">
        <f t="shared" si="111"/>
        <v>0.33720503902634241</v>
      </c>
      <c r="BI309" s="301">
        <f t="shared" si="111"/>
        <v>0.33714745147770109</v>
      </c>
      <c r="DR309" s="302"/>
    </row>
    <row r="310" spans="1:122" s="301" customFormat="1" ht="14.4">
      <c r="A310" s="300" t="s">
        <v>786</v>
      </c>
      <c r="B310" s="301">
        <f>+(B308*B309)^0.5</f>
        <v>1</v>
      </c>
      <c r="C310" s="301">
        <f t="shared" ref="C310:BI310" si="112">+(C308*C309)^0.5</f>
        <v>0.72724084216884688</v>
      </c>
      <c r="D310" s="301">
        <f t="shared" si="112"/>
        <v>0.62792109296974663</v>
      </c>
      <c r="E310" s="301">
        <f t="shared" si="112"/>
        <v>0.54403862025163707</v>
      </c>
      <c r="F310" s="301">
        <f t="shared" si="112"/>
        <v>0.47363026966496263</v>
      </c>
      <c r="G310" s="301">
        <f t="shared" si="112"/>
        <v>0.41647700400240334</v>
      </c>
      <c r="H310" s="301">
        <f t="shared" si="112"/>
        <v>0.36916277005253256</v>
      </c>
      <c r="I310" s="301">
        <f t="shared" si="112"/>
        <v>0.32974293826434836</v>
      </c>
      <c r="J310" s="301">
        <f t="shared" si="112"/>
        <v>0.29682757425907419</v>
      </c>
      <c r="K310" s="301">
        <f t="shared" si="112"/>
        <v>0.2700130168353258</v>
      </c>
      <c r="L310" s="301">
        <f t="shared" si="112"/>
        <v>0.24912289480368233</v>
      </c>
      <c r="M310" s="301">
        <f t="shared" si="112"/>
        <v>0.2261628669565271</v>
      </c>
      <c r="N310" s="301">
        <f t="shared" si="112"/>
        <v>0.21648388853199513</v>
      </c>
      <c r="O310" s="301">
        <f t="shared" si="112"/>
        <v>0.20587871914709444</v>
      </c>
      <c r="P310" s="301">
        <f t="shared" si="112"/>
        <v>0.1957963270094337</v>
      </c>
      <c r="Q310" s="301">
        <f t="shared" si="112"/>
        <v>0.1868034224328326</v>
      </c>
      <c r="R310" s="301">
        <f t="shared" si="112"/>
        <v>0.17896857089382073</v>
      </c>
      <c r="S310" s="301">
        <f t="shared" si="112"/>
        <v>0.17227661108000827</v>
      </c>
      <c r="T310" s="301">
        <f t="shared" si="112"/>
        <v>0.16664650007520485</v>
      </c>
      <c r="U310" s="301">
        <f t="shared" si="112"/>
        <v>0.16196325815434892</v>
      </c>
      <c r="V310" s="301">
        <f t="shared" si="112"/>
        <v>0.15849349294950946</v>
      </c>
      <c r="W310" s="301">
        <f t="shared" si="112"/>
        <v>0.1557495065183957</v>
      </c>
      <c r="X310" s="301">
        <f t="shared" si="112"/>
        <v>0.15317221945210402</v>
      </c>
      <c r="Y310" s="301">
        <f t="shared" si="112"/>
        <v>0.15078379236944059</v>
      </c>
      <c r="Z310" s="301">
        <f t="shared" si="112"/>
        <v>0.14872178998071026</v>
      </c>
      <c r="AA310" s="301">
        <f t="shared" si="112"/>
        <v>0.14702929104986451</v>
      </c>
      <c r="AB310" s="301">
        <f t="shared" si="112"/>
        <v>0.1456842205191195</v>
      </c>
      <c r="AC310" s="301">
        <f t="shared" si="112"/>
        <v>0.14452897718474192</v>
      </c>
      <c r="AD310" s="301">
        <f t="shared" si="112"/>
        <v>0.14360678286416323</v>
      </c>
      <c r="AE310" s="301">
        <f t="shared" si="112"/>
        <v>0.14291056240611896</v>
      </c>
      <c r="AF310" s="301">
        <f t="shared" si="112"/>
        <v>0.1424114357139149</v>
      </c>
      <c r="AG310" s="301">
        <f t="shared" si="112"/>
        <v>0.14209501136085689</v>
      </c>
      <c r="AH310" s="301">
        <f t="shared" si="112"/>
        <v>0.14196536094797177</v>
      </c>
      <c r="AI310" s="301">
        <f t="shared" si="112"/>
        <v>0.14201237047461718</v>
      </c>
      <c r="AJ310" s="301">
        <f t="shared" si="112"/>
        <v>0.14222502487444313</v>
      </c>
      <c r="AK310" s="301">
        <f t="shared" si="112"/>
        <v>0.14259351363830489</v>
      </c>
      <c r="AL310" s="301">
        <f t="shared" si="112"/>
        <v>0.1431090463161821</v>
      </c>
      <c r="AM310" s="301">
        <f t="shared" si="112"/>
        <v>0.14376380358410035</v>
      </c>
      <c r="AN310" s="301">
        <f t="shared" si="112"/>
        <v>0.1445509438168382</v>
      </c>
      <c r="AO310" s="301">
        <f t="shared" si="112"/>
        <v>0.14546461348921602</v>
      </c>
      <c r="AP310" s="301">
        <f t="shared" si="112"/>
        <v>0.14649994836524932</v>
      </c>
      <c r="AQ310" s="301">
        <f t="shared" si="112"/>
        <v>0.14765306683079807</v>
      </c>
      <c r="AR310" s="301">
        <f t="shared" si="112"/>
        <v>0.14892106020994297</v>
      </c>
      <c r="AS310" s="301">
        <f t="shared" si="112"/>
        <v>0.15030198408908862</v>
      </c>
      <c r="AT310" s="301">
        <f t="shared" si="112"/>
        <v>0.151794852137976</v>
      </c>
      <c r="AU310" s="301">
        <f t="shared" si="112"/>
        <v>0.15339963030283277</v>
      </c>
      <c r="AV310" s="301">
        <f t="shared" si="112"/>
        <v>0.15511722414447798</v>
      </c>
      <c r="AW310" s="301">
        <f t="shared" si="112"/>
        <v>0.15694944429452057</v>
      </c>
      <c r="AX310" s="301">
        <f t="shared" si="112"/>
        <v>0.15889892237914871</v>
      </c>
      <c r="AY310" s="301">
        <f t="shared" si="112"/>
        <v>0.16096892891842951</v>
      </c>
      <c r="AZ310" s="301">
        <f t="shared" si="112"/>
        <v>0.16316301055370735</v>
      </c>
      <c r="BA310" s="301">
        <f t="shared" si="112"/>
        <v>0.16548430951665771</v>
      </c>
      <c r="BB310" s="301">
        <f t="shared" si="112"/>
        <v>0.16793817957087639</v>
      </c>
      <c r="BC310" s="301">
        <f t="shared" si="112"/>
        <v>0.17052289223202649</v>
      </c>
      <c r="BD310" s="301">
        <f t="shared" si="112"/>
        <v>0.17322440713711659</v>
      </c>
      <c r="BE310" s="301">
        <f t="shared" si="112"/>
        <v>0.17601920441273983</v>
      </c>
      <c r="BF310" s="301">
        <f t="shared" si="112"/>
        <v>0.17886479002790384</v>
      </c>
      <c r="BG310" s="301">
        <f t="shared" si="112"/>
        <v>0.18168847961014917</v>
      </c>
      <c r="BH310" s="301">
        <f t="shared" si="112"/>
        <v>0.18437528534063069</v>
      </c>
      <c r="BI310" s="301">
        <f t="shared" si="112"/>
        <v>0.1843119623399529</v>
      </c>
      <c r="DR310" s="302"/>
    </row>
    <row r="311" spans="1:122" s="305" customFormat="1" ht="14.4">
      <c r="DR311" s="306"/>
    </row>
    <row r="312" spans="1:122" s="305" customFormat="1" ht="14.4">
      <c r="DR312" s="306"/>
    </row>
    <row r="313" spans="1:122" s="305" customFormat="1" ht="14.4">
      <c r="DR313" s="306"/>
    </row>
    <row r="314" spans="1:122" s="305" customFormat="1" ht="14.4">
      <c r="DR314" s="306"/>
    </row>
    <row r="315" spans="1:122" s="305" customFormat="1" ht="14.4">
      <c r="DR315" s="306"/>
    </row>
    <row r="316" spans="1:122" s="305" customFormat="1" ht="14.4">
      <c r="DR316" s="306"/>
    </row>
    <row r="317" spans="1:122" s="305" customFormat="1" ht="14.4">
      <c r="DR317" s="306"/>
    </row>
    <row r="318" spans="1:122" s="305" customFormat="1" ht="14.4">
      <c r="DR318" s="306"/>
    </row>
    <row r="319" spans="1:122" s="305" customFormat="1" ht="14.4">
      <c r="DR319" s="306"/>
    </row>
    <row r="320" spans="1:122" s="305" customFormat="1" ht="14.4">
      <c r="DR320" s="306"/>
    </row>
    <row r="321" spans="122:122" s="305" customFormat="1" ht="14.4">
      <c r="DR321" s="306"/>
    </row>
    <row r="322" spans="122:122" s="305" customFormat="1" ht="14.4">
      <c r="DR322" s="306"/>
    </row>
    <row r="323" spans="122:122" s="305" customFormat="1" ht="14.4">
      <c r="DR323" s="306"/>
    </row>
    <row r="324" spans="122:122" s="305" customFormat="1" ht="14.4">
      <c r="DR324" s="306"/>
    </row>
    <row r="325" spans="122:122" s="305" customFormat="1" ht="14.4">
      <c r="DR325" s="306"/>
    </row>
    <row r="326" spans="122:122" s="305" customFormat="1" ht="14.4">
      <c r="DR326" s="306"/>
    </row>
    <row r="327" spans="122:122" s="305" customFormat="1" ht="14.4">
      <c r="DR327" s="306"/>
    </row>
    <row r="328" spans="122:122" s="305" customFormat="1" ht="14.4">
      <c r="DR328" s="306"/>
    </row>
    <row r="329" spans="122:122" s="305" customFormat="1" ht="14.4">
      <c r="DR329" s="306"/>
    </row>
    <row r="330" spans="122:122" s="305" customFormat="1" ht="14.4">
      <c r="DR330" s="306"/>
    </row>
    <row r="331" spans="122:122" s="305" customFormat="1" ht="14.4">
      <c r="DR331" s="306"/>
    </row>
    <row r="332" spans="122:122" s="305" customFormat="1" ht="14.4">
      <c r="DR332" s="306"/>
    </row>
    <row r="333" spans="122:122" s="305" customFormat="1" ht="14.4">
      <c r="DR333" s="306"/>
    </row>
    <row r="334" spans="122:122" s="305" customFormat="1" ht="14.4">
      <c r="DR334" s="306"/>
    </row>
    <row r="335" spans="122:122" s="305" customFormat="1" ht="14.4">
      <c r="DR335" s="306"/>
    </row>
    <row r="336" spans="122:122" s="305" customFormat="1" ht="14.4">
      <c r="DR336" s="306"/>
    </row>
    <row r="337" spans="1:122" s="305" customFormat="1" ht="14.4">
      <c r="DR337" s="306"/>
    </row>
    <row r="338" spans="1:122" s="305" customFormat="1" ht="14.4">
      <c r="DR338" s="306"/>
    </row>
    <row r="339" spans="1:122" s="305" customFormat="1" ht="14.4">
      <c r="DR339" s="306"/>
    </row>
    <row r="340" spans="1:122" s="305" customFormat="1" ht="14.4">
      <c r="DR340" s="306"/>
    </row>
    <row r="341" spans="1:122" s="296" customFormat="1" ht="14.4">
      <c r="A341" s="298" t="s">
        <v>792</v>
      </c>
      <c r="DR341" s="297"/>
    </row>
    <row r="342" spans="1:122" s="296" customFormat="1" ht="14.4">
      <c r="A342" s="298" t="s">
        <v>788</v>
      </c>
      <c r="DR342" s="297"/>
    </row>
    <row r="343" spans="1:122" s="296" customFormat="1" ht="14.4">
      <c r="A343" s="298" t="s">
        <v>787</v>
      </c>
      <c r="C343" s="296">
        <f>+SUM(B344:BI355)</f>
        <v>966.0922790509278</v>
      </c>
      <c r="D343" s="296">
        <f>+C343-C358</f>
        <v>-19.894249429929346</v>
      </c>
      <c r="DR343" s="297"/>
    </row>
    <row r="344" spans="1:122" s="190" customFormat="1" ht="14.4">
      <c r="A344" s="190" t="s">
        <v>104</v>
      </c>
      <c r="B344" s="190">
        <f t="shared" ref="B344:R344" si="113">+B248*B$310</f>
        <v>1</v>
      </c>
      <c r="C344" s="190">
        <f t="shared" si="113"/>
        <v>0.72724084216884688</v>
      </c>
      <c r="D344" s="190">
        <f t="shared" si="113"/>
        <v>0.62792109296974663</v>
      </c>
      <c r="E344" s="190">
        <f t="shared" si="113"/>
        <v>0.54403862025163707</v>
      </c>
      <c r="F344" s="190">
        <f t="shared" si="113"/>
        <v>0.47363026966496263</v>
      </c>
      <c r="G344" s="190">
        <f t="shared" si="113"/>
        <v>0.41647700400240334</v>
      </c>
      <c r="H344" s="190">
        <f t="shared" si="113"/>
        <v>0.36916277005253256</v>
      </c>
      <c r="I344" s="190">
        <f t="shared" si="113"/>
        <v>0.32974293826434836</v>
      </c>
      <c r="J344" s="190">
        <f t="shared" si="113"/>
        <v>0.29682757425907419</v>
      </c>
      <c r="K344" s="190">
        <f t="shared" si="113"/>
        <v>0.2700130168353258</v>
      </c>
      <c r="L344" s="190">
        <f t="shared" si="113"/>
        <v>0.24912289480368233</v>
      </c>
      <c r="M344" s="190">
        <f t="shared" si="113"/>
        <v>0.2261628669565271</v>
      </c>
      <c r="N344" s="190">
        <f t="shared" si="113"/>
        <v>0.21648388853199513</v>
      </c>
      <c r="O344" s="190">
        <f t="shared" si="113"/>
        <v>0.20587871914709444</v>
      </c>
      <c r="P344" s="190">
        <f t="shared" si="113"/>
        <v>0.1957963270094337</v>
      </c>
      <c r="Q344" s="190">
        <f t="shared" si="113"/>
        <v>0.1868034224328326</v>
      </c>
      <c r="R344" s="190">
        <f t="shared" si="113"/>
        <v>0.17896857089382073</v>
      </c>
      <c r="S344" s="190">
        <f t="shared" ref="D344:BI348" si="114">+S248*S$310</f>
        <v>0.17227661108000827</v>
      </c>
      <c r="T344" s="190">
        <f t="shared" si="114"/>
        <v>0.16664650007520485</v>
      </c>
      <c r="U344" s="190">
        <f t="shared" si="114"/>
        <v>0.16196325815434892</v>
      </c>
      <c r="V344" s="190">
        <f t="shared" si="114"/>
        <v>0.15849349294950946</v>
      </c>
      <c r="W344" s="190">
        <f t="shared" si="114"/>
        <v>0.1557495065183957</v>
      </c>
      <c r="X344" s="190">
        <f t="shared" si="114"/>
        <v>0.15317221945210402</v>
      </c>
      <c r="Y344" s="190">
        <f t="shared" si="114"/>
        <v>0.15078379236944059</v>
      </c>
      <c r="Z344" s="190">
        <f t="shared" si="114"/>
        <v>0.14872178998071026</v>
      </c>
      <c r="AA344" s="190">
        <f t="shared" si="114"/>
        <v>0.14702929104986451</v>
      </c>
      <c r="AB344" s="190">
        <f t="shared" si="114"/>
        <v>0.1456842205191195</v>
      </c>
      <c r="AC344" s="190">
        <f t="shared" si="114"/>
        <v>0.14452897718474192</v>
      </c>
      <c r="AD344" s="190">
        <f t="shared" si="114"/>
        <v>0.14360678286416323</v>
      </c>
      <c r="AE344" s="190">
        <f t="shared" si="114"/>
        <v>0.14291056240611896</v>
      </c>
      <c r="AF344" s="190">
        <f t="shared" si="114"/>
        <v>0.1424114357139149</v>
      </c>
      <c r="AG344" s="190">
        <f t="shared" si="114"/>
        <v>0.14209501136085689</v>
      </c>
      <c r="AH344" s="190">
        <f t="shared" si="114"/>
        <v>0.14196536094797177</v>
      </c>
      <c r="AI344" s="190">
        <f t="shared" si="114"/>
        <v>0.14201237047461718</v>
      </c>
      <c r="AJ344" s="190">
        <f t="shared" si="114"/>
        <v>0.14222502487444313</v>
      </c>
      <c r="AK344" s="190">
        <f t="shared" si="114"/>
        <v>0.14259351363830489</v>
      </c>
      <c r="AL344" s="190">
        <f t="shared" si="114"/>
        <v>0.1431090463161821</v>
      </c>
      <c r="AM344" s="190">
        <f t="shared" si="114"/>
        <v>0.14376380358410035</v>
      </c>
      <c r="AN344" s="190">
        <f t="shared" si="114"/>
        <v>0.1445509438168382</v>
      </c>
      <c r="AO344" s="190">
        <f t="shared" si="114"/>
        <v>0.14546461348921602</v>
      </c>
      <c r="AP344" s="190">
        <f t="shared" si="114"/>
        <v>0.14649994836524932</v>
      </c>
      <c r="AQ344" s="190">
        <f t="shared" si="114"/>
        <v>0.14765306683079807</v>
      </c>
      <c r="AR344" s="190">
        <f t="shared" si="114"/>
        <v>0.14892106020994297</v>
      </c>
      <c r="AS344" s="190">
        <f t="shared" si="114"/>
        <v>0.15030198408908862</v>
      </c>
      <c r="AT344" s="190">
        <f t="shared" si="114"/>
        <v>0.151794852137976</v>
      </c>
      <c r="AU344" s="190">
        <f t="shared" si="114"/>
        <v>0.15339963030283277</v>
      </c>
      <c r="AV344" s="190">
        <f t="shared" si="114"/>
        <v>0.15511722414447798</v>
      </c>
      <c r="AW344" s="190">
        <f t="shared" si="114"/>
        <v>0.15694944429452057</v>
      </c>
      <c r="AX344" s="190">
        <f t="shared" si="114"/>
        <v>0.15889892237914871</v>
      </c>
      <c r="AY344" s="190">
        <f t="shared" si="114"/>
        <v>0.16096892891842951</v>
      </c>
      <c r="AZ344" s="190">
        <f t="shared" si="114"/>
        <v>0.16316301055370735</v>
      </c>
      <c r="BA344" s="190">
        <f t="shared" si="114"/>
        <v>0.16548430951665771</v>
      </c>
      <c r="BB344" s="190">
        <f t="shared" si="114"/>
        <v>0.16793817957087639</v>
      </c>
      <c r="BC344" s="190">
        <f t="shared" si="114"/>
        <v>0.17052289223202649</v>
      </c>
      <c r="BD344" s="190">
        <f t="shared" si="114"/>
        <v>0.17322440713711659</v>
      </c>
      <c r="BE344" s="190">
        <f t="shared" si="114"/>
        <v>0.17601920441273983</v>
      </c>
      <c r="BF344" s="190">
        <f t="shared" si="114"/>
        <v>0.17886479002790384</v>
      </c>
      <c r="BG344" s="190">
        <f t="shared" si="114"/>
        <v>0.18168847961014917</v>
      </c>
      <c r="BH344" s="190">
        <f t="shared" si="114"/>
        <v>0.18437528534063069</v>
      </c>
      <c r="BI344" s="190">
        <f t="shared" si="114"/>
        <v>0.1843119623399529</v>
      </c>
      <c r="DR344" s="510"/>
    </row>
    <row r="345" spans="1:122" s="190" customFormat="1" ht="14.4">
      <c r="A345" s="190" t="s">
        <v>105</v>
      </c>
      <c r="B345" s="190">
        <f t="shared" ref="B345:C355" si="115">+B249*B$310</f>
        <v>1</v>
      </c>
      <c r="C345" s="190">
        <f t="shared" si="115"/>
        <v>0.75558519893270881</v>
      </c>
      <c r="D345" s="190">
        <f t="shared" si="114"/>
        <v>0.68508982532984364</v>
      </c>
      <c r="E345" s="190">
        <f t="shared" si="114"/>
        <v>0.61973855698411362</v>
      </c>
      <c r="F345" s="190">
        <f t="shared" si="114"/>
        <v>0.5610121259523656</v>
      </c>
      <c r="G345" s="190">
        <f t="shared" si="114"/>
        <v>0.51072749624518166</v>
      </c>
      <c r="H345" s="190">
        <f t="shared" si="114"/>
        <v>0.46751767611380662</v>
      </c>
      <c r="I345" s="190">
        <f t="shared" si="114"/>
        <v>0.42973307324996829</v>
      </c>
      <c r="J345" s="190">
        <f t="shared" si="114"/>
        <v>0.39687059659427371</v>
      </c>
      <c r="K345" s="190">
        <f t="shared" si="114"/>
        <v>0.36537219130837428</v>
      </c>
      <c r="L345" s="190">
        <f t="shared" si="114"/>
        <v>0.33942198984958677</v>
      </c>
      <c r="M345" s="190">
        <f t="shared" si="114"/>
        <v>0.31557878728386596</v>
      </c>
      <c r="N345" s="190">
        <f t="shared" si="114"/>
        <v>0.30466135885511669</v>
      </c>
      <c r="O345" s="190">
        <f t="shared" si="114"/>
        <v>0.29237208732055253</v>
      </c>
      <c r="P345" s="190">
        <f t="shared" si="114"/>
        <v>0.28041266618203392</v>
      </c>
      <c r="Q345" s="190">
        <f t="shared" si="114"/>
        <v>0.26950417317949937</v>
      </c>
      <c r="R345" s="190">
        <f t="shared" si="114"/>
        <v>0.25976741911507012</v>
      </c>
      <c r="S345" s="190">
        <f t="shared" si="114"/>
        <v>0.2512399385887189</v>
      </c>
      <c r="T345" s="190">
        <f t="shared" si="114"/>
        <v>0.24387086149875145</v>
      </c>
      <c r="U345" s="190">
        <f t="shared" si="114"/>
        <v>0.23755433221579536</v>
      </c>
      <c r="V345" s="190">
        <f t="shared" si="114"/>
        <v>0.2325077358814665</v>
      </c>
      <c r="W345" s="190">
        <f t="shared" si="114"/>
        <v>0.22817287692809712</v>
      </c>
      <c r="X345" s="190">
        <f t="shared" si="114"/>
        <v>0.22404060901977646</v>
      </c>
      <c r="Y345" s="190">
        <f t="shared" si="114"/>
        <v>0.22009357471530647</v>
      </c>
      <c r="Z345" s="190">
        <f t="shared" si="114"/>
        <v>0.21651759115120581</v>
      </c>
      <c r="AA345" s="190">
        <f t="shared" si="114"/>
        <v>0.21338075259927733</v>
      </c>
      <c r="AB345" s="190">
        <f t="shared" si="114"/>
        <v>0.21065858277185665</v>
      </c>
      <c r="AC345" s="190">
        <f t="shared" si="114"/>
        <v>0.20830961555062102</v>
      </c>
      <c r="AD345" s="190">
        <f t="shared" si="114"/>
        <v>0.20632140275472205</v>
      </c>
      <c r="AE345" s="190">
        <f t="shared" si="114"/>
        <v>0.20467084523697066</v>
      </c>
      <c r="AF345" s="190">
        <f t="shared" si="114"/>
        <v>0.2033748112748196</v>
      </c>
      <c r="AG345" s="190">
        <f t="shared" si="114"/>
        <v>0.20238382274231043</v>
      </c>
      <c r="AH345" s="190">
        <f t="shared" si="114"/>
        <v>0.20161867637807199</v>
      </c>
      <c r="AI345" s="190">
        <f t="shared" si="114"/>
        <v>0.20107533133157918</v>
      </c>
      <c r="AJ345" s="190">
        <f t="shared" si="114"/>
        <v>0.20074453931369532</v>
      </c>
      <c r="AK345" s="190">
        <f t="shared" si="114"/>
        <v>0.20061494521288259</v>
      </c>
      <c r="AL345" s="190">
        <f t="shared" si="114"/>
        <v>0.20067496461531192</v>
      </c>
      <c r="AM345" s="190">
        <f t="shared" si="114"/>
        <v>0.20091371589360837</v>
      </c>
      <c r="AN345" s="190">
        <f t="shared" si="114"/>
        <v>0.2013214664487688</v>
      </c>
      <c r="AO345" s="190">
        <f t="shared" si="114"/>
        <v>0.20188981989584912</v>
      </c>
      <c r="AP345" s="190">
        <f t="shared" si="114"/>
        <v>0.20261177054781795</v>
      </c>
      <c r="AQ345" s="190">
        <f t="shared" si="114"/>
        <v>0.20348169565344049</v>
      </c>
      <c r="AR345" s="190">
        <f t="shared" si="114"/>
        <v>0.20449532370874837</v>
      </c>
      <c r="AS345" s="190">
        <f t="shared" si="114"/>
        <v>0.20564969829760762</v>
      </c>
      <c r="AT345" s="190">
        <f t="shared" si="114"/>
        <v>0.2069431451331647</v>
      </c>
      <c r="AU345" s="190">
        <f t="shared" si="114"/>
        <v>0.20837524133661828</v>
      </c>
      <c r="AV345" s="190">
        <f t="shared" si="114"/>
        <v>0.20994677761573025</v>
      </c>
      <c r="AW345" s="190">
        <f t="shared" si="114"/>
        <v>0.21165969318145605</v>
      </c>
      <c r="AX345" s="190">
        <f t="shared" si="114"/>
        <v>0.21351694668673143</v>
      </c>
      <c r="AY345" s="190">
        <f t="shared" si="114"/>
        <v>0.21552225960695329</v>
      </c>
      <c r="AZ345" s="190">
        <f t="shared" si="114"/>
        <v>0.2176796247597293</v>
      </c>
      <c r="BA345" s="190">
        <f t="shared" si="114"/>
        <v>0.21999240334829026</v>
      </c>
      <c r="BB345" s="190">
        <f t="shared" si="114"/>
        <v>0.22246680818807646</v>
      </c>
      <c r="BC345" s="190">
        <f t="shared" si="114"/>
        <v>0.22509959216469649</v>
      </c>
      <c r="BD345" s="190">
        <f t="shared" si="114"/>
        <v>0.22787134016417446</v>
      </c>
      <c r="BE345" s="190">
        <f t="shared" si="114"/>
        <v>0.230750465706337</v>
      </c>
      <c r="BF345" s="190">
        <f t="shared" si="114"/>
        <v>0.23368101539075012</v>
      </c>
      <c r="BG345" s="190">
        <f t="shared" si="114"/>
        <v>0.23656847364629827</v>
      </c>
      <c r="BH345" s="190">
        <f t="shared" si="114"/>
        <v>0.2392646778156691</v>
      </c>
      <c r="BI345" s="190">
        <f t="shared" si="114"/>
        <v>0.23918250325888127</v>
      </c>
      <c r="DR345" s="510"/>
    </row>
    <row r="346" spans="1:122" s="190" customFormat="1" ht="14.4">
      <c r="A346" s="190" t="s">
        <v>51</v>
      </c>
      <c r="B346" s="190">
        <f t="shared" si="115"/>
        <v>1</v>
      </c>
      <c r="C346" s="190">
        <f t="shared" si="115"/>
        <v>0.71017254840850697</v>
      </c>
      <c r="D346" s="190">
        <f t="shared" si="114"/>
        <v>0.63561875129986223</v>
      </c>
      <c r="E346" s="190">
        <f t="shared" si="114"/>
        <v>0.57297202714109352</v>
      </c>
      <c r="F346" s="190">
        <f t="shared" si="114"/>
        <v>0.48687492010597733</v>
      </c>
      <c r="G346" s="190">
        <f t="shared" si="114"/>
        <v>0.43270999815034322</v>
      </c>
      <c r="H346" s="190">
        <f t="shared" si="114"/>
        <v>0.39248291893610571</v>
      </c>
      <c r="I346" s="190">
        <f t="shared" si="114"/>
        <v>0.35788286313443951</v>
      </c>
      <c r="J346" s="190">
        <f t="shared" si="114"/>
        <v>0.32819377321956494</v>
      </c>
      <c r="K346" s="190">
        <f t="shared" si="114"/>
        <v>0.29927942368366761</v>
      </c>
      <c r="L346" s="190">
        <f t="shared" si="114"/>
        <v>0.27604476301643249</v>
      </c>
      <c r="M346" s="190">
        <f t="shared" si="114"/>
        <v>0.25400710749370253</v>
      </c>
      <c r="N346" s="190">
        <f t="shared" si="114"/>
        <v>0.24571177450680923</v>
      </c>
      <c r="O346" s="190">
        <f t="shared" si="114"/>
        <v>0.23599447092255091</v>
      </c>
      <c r="P346" s="190">
        <f t="shared" si="114"/>
        <v>0.22648376665466236</v>
      </c>
      <c r="Q346" s="190">
        <f t="shared" si="114"/>
        <v>0.2178727348336425</v>
      </c>
      <c r="R346" s="190">
        <f t="shared" si="114"/>
        <v>0.21030058555647937</v>
      </c>
      <c r="S346" s="190">
        <f t="shared" si="114"/>
        <v>0.20380950702586526</v>
      </c>
      <c r="T346" s="190">
        <f t="shared" si="114"/>
        <v>0.19835857266955323</v>
      </c>
      <c r="U346" s="190">
        <f t="shared" si="114"/>
        <v>0.19385859429532246</v>
      </c>
      <c r="V346" s="190">
        <f t="shared" si="114"/>
        <v>0.19051768422988352</v>
      </c>
      <c r="W346" s="190">
        <f t="shared" si="114"/>
        <v>0.18786367048757621</v>
      </c>
      <c r="X346" s="190">
        <f t="shared" si="114"/>
        <v>0.18543493964512434</v>
      </c>
      <c r="Y346" s="190">
        <f t="shared" si="114"/>
        <v>0.18322175370052923</v>
      </c>
      <c r="Z346" s="190">
        <f t="shared" si="114"/>
        <v>0.18138019735607083</v>
      </c>
      <c r="AA346" s="190">
        <f t="shared" si="114"/>
        <v>0.17996846985397957</v>
      </c>
      <c r="AB346" s="190">
        <f t="shared" si="114"/>
        <v>0.17894725285505314</v>
      </c>
      <c r="AC346" s="190">
        <f t="shared" si="114"/>
        <v>0.17828572254506692</v>
      </c>
      <c r="AD346" s="190">
        <f t="shared" si="114"/>
        <v>0.17794595006630076</v>
      </c>
      <c r="AE346" s="190">
        <f t="shared" si="114"/>
        <v>0.17790421435664272</v>
      </c>
      <c r="AF346" s="190">
        <f t="shared" si="114"/>
        <v>0.17817007987151451</v>
      </c>
      <c r="AG346" s="190">
        <f t="shared" si="114"/>
        <v>0.17869295767712107</v>
      </c>
      <c r="AH346" s="190">
        <f t="shared" si="114"/>
        <v>0.17940527151517222</v>
      </c>
      <c r="AI346" s="190">
        <f t="shared" si="114"/>
        <v>0.18031335983541341</v>
      </c>
      <c r="AJ346" s="190">
        <f t="shared" si="114"/>
        <v>0.18141516037924868</v>
      </c>
      <c r="AK346" s="190">
        <f t="shared" si="114"/>
        <v>0.18270664696566705</v>
      </c>
      <c r="AL346" s="190">
        <f t="shared" si="114"/>
        <v>0.18418335562854096</v>
      </c>
      <c r="AM346" s="190">
        <f t="shared" si="114"/>
        <v>0.18584116855470764</v>
      </c>
      <c r="AN346" s="190">
        <f t="shared" si="114"/>
        <v>0.18767672731345514</v>
      </c>
      <c r="AO346" s="190">
        <f t="shared" si="114"/>
        <v>0.18968764228919835</v>
      </c>
      <c r="AP346" s="190">
        <f t="shared" si="114"/>
        <v>0.19187259511602273</v>
      </c>
      <c r="AQ346" s="190">
        <f t="shared" si="114"/>
        <v>0.19423139022906169</v>
      </c>
      <c r="AR346" s="190">
        <f t="shared" si="114"/>
        <v>0.19676498713926183</v>
      </c>
      <c r="AS346" s="190">
        <f t="shared" si="114"/>
        <v>0.19947553000184712</v>
      </c>
      <c r="AT346" s="190">
        <f t="shared" si="114"/>
        <v>0.20236638116010947</v>
      </c>
      <c r="AU346" s="190">
        <f t="shared" si="114"/>
        <v>0.20544215755716067</v>
      </c>
      <c r="AV346" s="190">
        <f t="shared" si="114"/>
        <v>0.20870876068469693</v>
      </c>
      <c r="AW346" s="190">
        <f t="shared" si="114"/>
        <v>0.21217337938424424</v>
      </c>
      <c r="AX346" s="190">
        <f t="shared" si="114"/>
        <v>0.21584442676988641</v>
      </c>
      <c r="AY346" s="190">
        <f t="shared" si="114"/>
        <v>0.21973134256324811</v>
      </c>
      <c r="AZ346" s="190">
        <f t="shared" si="114"/>
        <v>0.2238441424534173</v>
      </c>
      <c r="BA346" s="190">
        <f t="shared" si="114"/>
        <v>0.22819251592648496</v>
      </c>
      <c r="BB346" s="190">
        <f t="shared" si="114"/>
        <v>0.23278946503481135</v>
      </c>
      <c r="BC346" s="190">
        <f t="shared" si="114"/>
        <v>0.23763846146272341</v>
      </c>
      <c r="BD346" s="190">
        <f t="shared" si="114"/>
        <v>0.24272587971835916</v>
      </c>
      <c r="BE346" s="190">
        <f t="shared" si="114"/>
        <v>0.24802452118828425</v>
      </c>
      <c r="BF346" s="190">
        <f t="shared" si="114"/>
        <v>0.25347976360126184</v>
      </c>
      <c r="BG346" s="190">
        <f t="shared" si="114"/>
        <v>0.25899274644358383</v>
      </c>
      <c r="BH346" s="190">
        <f t="shared" si="114"/>
        <v>0.26440162009746537</v>
      </c>
      <c r="BI346" s="190">
        <f t="shared" si="114"/>
        <v>0.26431081235206877</v>
      </c>
      <c r="DR346" s="510"/>
    </row>
    <row r="347" spans="1:122" s="190" customFormat="1" ht="14.4">
      <c r="A347" s="190" t="s">
        <v>52</v>
      </c>
      <c r="B347" s="190">
        <f t="shared" si="115"/>
        <v>1</v>
      </c>
      <c r="C347" s="190">
        <f t="shared" si="115"/>
        <v>0.96950701396471584</v>
      </c>
      <c r="D347" s="190">
        <f t="shared" si="114"/>
        <v>0.92135131092028455</v>
      </c>
      <c r="E347" s="190">
        <f t="shared" si="114"/>
        <v>0.86575096671721663</v>
      </c>
      <c r="F347" s="190">
        <f t="shared" si="114"/>
        <v>0.80891229709490187</v>
      </c>
      <c r="G347" s="190">
        <f t="shared" si="114"/>
        <v>0.76027522644340295</v>
      </c>
      <c r="H347" s="190">
        <f t="shared" si="114"/>
        <v>0.71975933983734519</v>
      </c>
      <c r="I347" s="190">
        <f t="shared" si="114"/>
        <v>0.68227477005064985</v>
      </c>
      <c r="J347" s="190">
        <f t="shared" si="114"/>
        <v>0.64810958570329658</v>
      </c>
      <c r="K347" s="190">
        <f t="shared" si="114"/>
        <v>0.60826886578514716</v>
      </c>
      <c r="L347" s="190">
        <f t="shared" si="114"/>
        <v>0.57487473114670717</v>
      </c>
      <c r="M347" s="190">
        <f t="shared" si="114"/>
        <v>0.5464716034363275</v>
      </c>
      <c r="N347" s="190">
        <f t="shared" si="114"/>
        <v>0.53951350480660665</v>
      </c>
      <c r="O347" s="190">
        <f t="shared" si="114"/>
        <v>0.52898139992338034</v>
      </c>
      <c r="P347" s="190">
        <f t="shared" si="114"/>
        <v>0.51787586715129741</v>
      </c>
      <c r="Q347" s="190">
        <f t="shared" si="114"/>
        <v>0.50764045696778626</v>
      </c>
      <c r="R347" s="190">
        <f t="shared" si="114"/>
        <v>0.49867304593250522</v>
      </c>
      <c r="S347" s="190">
        <f t="shared" si="114"/>
        <v>0.49122178189448362</v>
      </c>
      <c r="T347" s="190">
        <f t="shared" si="114"/>
        <v>0.48535792530097799</v>
      </c>
      <c r="U347" s="190">
        <f t="shared" si="114"/>
        <v>0.48102754650590679</v>
      </c>
      <c r="V347" s="190">
        <f t="shared" si="114"/>
        <v>0.47936697982491122</v>
      </c>
      <c r="W347" s="190">
        <f t="shared" si="114"/>
        <v>0.4791161693943462</v>
      </c>
      <c r="X347" s="190">
        <f t="shared" si="114"/>
        <v>0.47861650831503449</v>
      </c>
      <c r="Y347" s="190">
        <f t="shared" si="114"/>
        <v>0.47805648430764786</v>
      </c>
      <c r="Z347" s="190">
        <f t="shared" si="114"/>
        <v>0.4779776931886407</v>
      </c>
      <c r="AA347" s="190">
        <f t="shared" si="114"/>
        <v>0.47860829838793884</v>
      </c>
      <c r="AB347" s="190">
        <f t="shared" si="114"/>
        <v>0.47976332136562722</v>
      </c>
      <c r="AC347" s="190">
        <f t="shared" si="114"/>
        <v>0.48109595313600145</v>
      </c>
      <c r="AD347" s="190">
        <f t="shared" si="114"/>
        <v>0.48271969915150775</v>
      </c>
      <c r="AE347" s="190">
        <f t="shared" si="114"/>
        <v>0.48471541121622258</v>
      </c>
      <c r="AF347" s="190">
        <f t="shared" si="114"/>
        <v>0.48715760287905768</v>
      </c>
      <c r="AG347" s="190">
        <f t="shared" si="114"/>
        <v>0.49003189741151809</v>
      </c>
      <c r="AH347" s="190">
        <f t="shared" si="114"/>
        <v>0.49331193114724975</v>
      </c>
      <c r="AI347" s="190">
        <f t="shared" si="114"/>
        <v>0.49704303779934739</v>
      </c>
      <c r="AJ347" s="190">
        <f t="shared" si="114"/>
        <v>0.50124262588064472</v>
      </c>
      <c r="AK347" s="190">
        <f t="shared" si="114"/>
        <v>0.50591803715101802</v>
      </c>
      <c r="AL347" s="190">
        <f t="shared" si="114"/>
        <v>0.51107113507501989</v>
      </c>
      <c r="AM347" s="190">
        <f t="shared" si="114"/>
        <v>0.5167013186952496</v>
      </c>
      <c r="AN347" s="190">
        <f t="shared" si="114"/>
        <v>0.52280753907259692</v>
      </c>
      <c r="AO347" s="190">
        <f t="shared" si="114"/>
        <v>0.52938961987177013</v>
      </c>
      <c r="AP347" s="190">
        <f t="shared" si="114"/>
        <v>0.5364491162542343</v>
      </c>
      <c r="AQ347" s="190">
        <f t="shared" si="114"/>
        <v>0.5439898830902411</v>
      </c>
      <c r="AR347" s="190">
        <f t="shared" si="114"/>
        <v>0.55201847030657947</v>
      </c>
      <c r="AS347" s="190">
        <f t="shared" si="114"/>
        <v>0.56054442172367613</v>
      </c>
      <c r="AT347" s="190">
        <f t="shared" si="114"/>
        <v>0.56958052141138948</v>
      </c>
      <c r="AU347" s="190">
        <f t="shared" si="114"/>
        <v>0.57914300398683782</v>
      </c>
      <c r="AV347" s="190">
        <f t="shared" si="114"/>
        <v>0.58925171682582544</v>
      </c>
      <c r="AW347" s="190">
        <f t="shared" si="114"/>
        <v>0.59993018563814349</v>
      </c>
      <c r="AX347" s="190">
        <f t="shared" si="114"/>
        <v>0.61120548002754749</v>
      </c>
      <c r="AY347" s="190">
        <f t="shared" si="114"/>
        <v>0.62310768723261556</v>
      </c>
      <c r="AZ347" s="190">
        <f t="shared" si="114"/>
        <v>0.63566865751833102</v>
      </c>
      <c r="BA347" s="190">
        <f t="shared" si="114"/>
        <v>0.6489194520685132</v>
      </c>
      <c r="BB347" s="190">
        <f t="shared" si="114"/>
        <v>0.66290069973823174</v>
      </c>
      <c r="BC347" s="190">
        <f t="shared" si="114"/>
        <v>0.67762604096633094</v>
      </c>
      <c r="BD347" s="190">
        <f t="shared" si="114"/>
        <v>0.69306034097779301</v>
      </c>
      <c r="BE347" s="190">
        <f t="shared" si="114"/>
        <v>0.7091294467492848</v>
      </c>
      <c r="BF347" s="190">
        <f t="shared" si="114"/>
        <v>0.72568028925766614</v>
      </c>
      <c r="BG347" s="190">
        <f t="shared" si="114"/>
        <v>0.74243218075536122</v>
      </c>
      <c r="BH347" s="190">
        <f t="shared" si="114"/>
        <v>0.75892218236482523</v>
      </c>
      <c r="BI347" s="190">
        <f t="shared" si="114"/>
        <v>0.75866153338587172</v>
      </c>
      <c r="DR347" s="510"/>
    </row>
    <row r="348" spans="1:122" s="190" customFormat="1" ht="14.4">
      <c r="A348" s="190" t="s">
        <v>53</v>
      </c>
      <c r="B348" s="190">
        <f t="shared" si="115"/>
        <v>1</v>
      </c>
      <c r="C348" s="190">
        <f t="shared" si="115"/>
        <v>0.87677857345942367</v>
      </c>
      <c r="D348" s="190">
        <f t="shared" si="114"/>
        <v>0.95255302730334479</v>
      </c>
      <c r="E348" s="190">
        <f t="shared" si="114"/>
        <v>1.0122259989649649</v>
      </c>
      <c r="F348" s="190">
        <f t="shared" si="114"/>
        <v>1.0576856360157894</v>
      </c>
      <c r="G348" s="190">
        <f t="shared" si="114"/>
        <v>1.0951718613909507</v>
      </c>
      <c r="H348" s="190">
        <f t="shared" si="114"/>
        <v>1.1289052865960569</v>
      </c>
      <c r="I348" s="190">
        <f t="shared" si="114"/>
        <v>1.1552697112007373</v>
      </c>
      <c r="J348" s="190">
        <f t="shared" si="114"/>
        <v>1.1755914831698171</v>
      </c>
      <c r="K348" s="190">
        <f t="shared" si="114"/>
        <v>1.1804697515505731</v>
      </c>
      <c r="L348" s="190">
        <f t="shared" si="114"/>
        <v>1.1854432441257416</v>
      </c>
      <c r="M348" s="190">
        <f t="shared" si="114"/>
        <v>1.1931331862115648</v>
      </c>
      <c r="N348" s="190">
        <f t="shared" si="114"/>
        <v>1.2263079110536579</v>
      </c>
      <c r="O348" s="190">
        <f t="shared" si="114"/>
        <v>1.2496432171887666</v>
      </c>
      <c r="P348" s="190">
        <f t="shared" si="114"/>
        <v>1.2680978700796843</v>
      </c>
      <c r="Q348" s="190">
        <f t="shared" si="114"/>
        <v>1.2845691056121269</v>
      </c>
      <c r="R348" s="190">
        <f t="shared" si="114"/>
        <v>1.3001190979939081</v>
      </c>
      <c r="S348" s="190">
        <f t="shared" si="114"/>
        <v>1.3157270186258274</v>
      </c>
      <c r="T348" s="190">
        <f t="shared" si="114"/>
        <v>1.3320364577757682</v>
      </c>
      <c r="U348" s="190">
        <f t="shared" si="114"/>
        <v>1.349376298622466</v>
      </c>
      <c r="V348" s="190">
        <f t="shared" si="114"/>
        <v>1.3688296335485406</v>
      </c>
      <c r="W348" s="190">
        <f t="shared" si="114"/>
        <v>1.3884658527575631</v>
      </c>
      <c r="X348" s="190">
        <f t="shared" si="114"/>
        <v>1.4070645720704529</v>
      </c>
      <c r="Y348" s="190">
        <f t="shared" si="114"/>
        <v>1.4244667116429024</v>
      </c>
      <c r="Z348" s="190">
        <f t="shared" si="114"/>
        <v>1.4420072766799521</v>
      </c>
      <c r="AA348" s="190">
        <f t="shared" si="114"/>
        <v>1.4603742100630623</v>
      </c>
      <c r="AB348" s="190">
        <f t="shared" si="114"/>
        <v>1.4798491268432923</v>
      </c>
      <c r="AC348" s="190">
        <f t="shared" si="114"/>
        <v>1.4983383772455989</v>
      </c>
      <c r="AD348" s="190">
        <f t="shared" si="114"/>
        <v>1.5169814285510452</v>
      </c>
      <c r="AE348" s="190">
        <f t="shared" si="114"/>
        <v>1.5360351263446101</v>
      </c>
      <c r="AF348" s="190">
        <f t="shared" si="114"/>
        <v>1.5556869196294494</v>
      </c>
      <c r="AG348" s="190">
        <f t="shared" si="114"/>
        <v>1.5759346952826845</v>
      </c>
      <c r="AH348" s="190">
        <f t="shared" si="114"/>
        <v>1.5967990276514483</v>
      </c>
      <c r="AI348" s="190">
        <f t="shared" si="114"/>
        <v>1.6184613461767541</v>
      </c>
      <c r="AJ348" s="190">
        <f t="shared" si="114"/>
        <v>1.6410282217883798</v>
      </c>
      <c r="AK348" s="190">
        <f t="shared" si="114"/>
        <v>1.6645812406930796</v>
      </c>
      <c r="AL348" s="190">
        <f t="shared" si="114"/>
        <v>1.689186813972817</v>
      </c>
      <c r="AM348" s="190">
        <f t="shared" si="114"/>
        <v>1.7149028616571351</v>
      </c>
      <c r="AN348" s="190">
        <f t="shared" si="114"/>
        <v>1.7417836144118857</v>
      </c>
      <c r="AO348" s="190">
        <f t="shared" si="114"/>
        <v>1.7698830375045684</v>
      </c>
      <c r="AP348" s="190">
        <f t="shared" ref="D348:BI353" si="116">+AP252*AP$310</f>
        <v>1.7992573064555863</v>
      </c>
      <c r="AQ348" s="190">
        <f t="shared" si="116"/>
        <v>1.8299666709967339</v>
      </c>
      <c r="AR348" s="190">
        <f t="shared" si="116"/>
        <v>1.8620769505640287</v>
      </c>
      <c r="AS348" s="190">
        <f t="shared" si="116"/>
        <v>1.8956608226943761</v>
      </c>
      <c r="AT348" s="190">
        <f t="shared" si="116"/>
        <v>1.9307989942062667</v>
      </c>
      <c r="AU348" s="190">
        <f t="shared" si="116"/>
        <v>1.9675812753243882</v>
      </c>
      <c r="AV348" s="190">
        <f t="shared" si="116"/>
        <v>2.0061074946357449</v>
      </c>
      <c r="AW348" s="190">
        <f t="shared" si="116"/>
        <v>2.0464880762619986</v>
      </c>
      <c r="AX348" s="190">
        <f t="shared" si="116"/>
        <v>2.0888439164822747</v>
      </c>
      <c r="AY348" s="190">
        <f t="shared" si="116"/>
        <v>2.1333048932738534</v>
      </c>
      <c r="AZ348" s="190">
        <f t="shared" si="116"/>
        <v>2.1800058401605242</v>
      </c>
      <c r="BA348" s="190">
        <f t="shared" si="116"/>
        <v>2.2290780046733643</v>
      </c>
      <c r="BB348" s="190">
        <f t="shared" si="116"/>
        <v>2.2806848251304799</v>
      </c>
      <c r="BC348" s="190">
        <f t="shared" si="116"/>
        <v>2.3348963804579119</v>
      </c>
      <c r="BD348" s="190">
        <f t="shared" si="116"/>
        <v>2.3916136592520645</v>
      </c>
      <c r="BE348" s="190">
        <f t="shared" si="116"/>
        <v>2.4506012277381162</v>
      </c>
      <c r="BF348" s="190">
        <f t="shared" si="116"/>
        <v>2.5113483974503223</v>
      </c>
      <c r="BG348" s="190">
        <f t="shared" si="116"/>
        <v>2.5728987369589911</v>
      </c>
      <c r="BH348" s="190">
        <f t="shared" si="116"/>
        <v>2.633657642530383</v>
      </c>
      <c r="BI348" s="190">
        <f t="shared" si="116"/>
        <v>2.6327531226844889</v>
      </c>
      <c r="DR348" s="510"/>
    </row>
    <row r="349" spans="1:122" s="190" customFormat="1" ht="14.4">
      <c r="A349" s="190" t="s">
        <v>54</v>
      </c>
      <c r="B349" s="190">
        <f t="shared" si="115"/>
        <v>1</v>
      </c>
      <c r="C349" s="190">
        <f t="shared" si="115"/>
        <v>2.4060959346786284</v>
      </c>
      <c r="D349" s="190">
        <f t="shared" si="116"/>
        <v>2.5358262011111177</v>
      </c>
      <c r="E349" s="190">
        <f t="shared" si="116"/>
        <v>2.6168425056431137</v>
      </c>
      <c r="F349" s="190">
        <f t="shared" si="116"/>
        <v>2.65334687541444</v>
      </c>
      <c r="G349" s="190">
        <f t="shared" si="116"/>
        <v>2.658810246381679</v>
      </c>
      <c r="H349" s="190">
        <f t="shared" si="116"/>
        <v>2.6615776991024527</v>
      </c>
      <c r="I349" s="190">
        <f t="shared" si="116"/>
        <v>2.6496804932530194</v>
      </c>
      <c r="J349" s="190">
        <f t="shared" si="116"/>
        <v>2.6288388467151647</v>
      </c>
      <c r="K349" s="190">
        <f t="shared" si="116"/>
        <v>2.5671765571463787</v>
      </c>
      <c r="L349" s="190">
        <f t="shared" si="116"/>
        <v>2.4914470672458915</v>
      </c>
      <c r="M349" s="190">
        <f t="shared" si="116"/>
        <v>2.5049780021038419</v>
      </c>
      <c r="N349" s="190">
        <f t="shared" si="116"/>
        <v>2.4694109675834932</v>
      </c>
      <c r="O349" s="190">
        <f t="shared" si="116"/>
        <v>2.4293485555338461</v>
      </c>
      <c r="P349" s="190">
        <f t="shared" si="116"/>
        <v>2.3867318918706384</v>
      </c>
      <c r="Q349" s="190">
        <f t="shared" si="116"/>
        <v>2.3430879471625734</v>
      </c>
      <c r="R349" s="190">
        <f t="shared" si="116"/>
        <v>2.2982566748692048</v>
      </c>
      <c r="S349" s="190">
        <f t="shared" si="116"/>
        <v>2.2528328404839657</v>
      </c>
      <c r="T349" s="190">
        <f t="shared" si="116"/>
        <v>2.2072227395778437</v>
      </c>
      <c r="U349" s="190">
        <f t="shared" si="116"/>
        <v>2.1614949534881633</v>
      </c>
      <c r="V349" s="190">
        <f t="shared" si="116"/>
        <v>2.117053357230982</v>
      </c>
      <c r="W349" s="190">
        <f t="shared" si="116"/>
        <v>2.0703145237916245</v>
      </c>
      <c r="X349" s="190">
        <f t="shared" si="116"/>
        <v>2.0192299231146111</v>
      </c>
      <c r="Y349" s="190">
        <f t="shared" si="116"/>
        <v>1.9639423932189397</v>
      </c>
      <c r="Z349" s="190">
        <f t="shared" si="116"/>
        <v>1.906542836744912</v>
      </c>
      <c r="AA349" s="190">
        <f t="shared" si="116"/>
        <v>1.8480639171455808</v>
      </c>
      <c r="AB349" s="190">
        <f t="shared" si="116"/>
        <v>1.7888517052073201</v>
      </c>
      <c r="AC349" s="190">
        <f t="shared" si="116"/>
        <v>1.7292031174013964</v>
      </c>
      <c r="AD349" s="190">
        <f t="shared" si="116"/>
        <v>1.6702939992852923</v>
      </c>
      <c r="AE349" s="190">
        <f t="shared" si="116"/>
        <v>1.6127149254784752</v>
      </c>
      <c r="AF349" s="190">
        <f t="shared" si="116"/>
        <v>1.5573299585088256</v>
      </c>
      <c r="AG349" s="190">
        <f t="shared" si="116"/>
        <v>1.5044392408626608</v>
      </c>
      <c r="AH349" s="190">
        <f t="shared" si="116"/>
        <v>1.4536592752213682</v>
      </c>
      <c r="AI349" s="190">
        <f t="shared" si="116"/>
        <v>1.4048145358517627</v>
      </c>
      <c r="AJ349" s="190">
        <f t="shared" si="116"/>
        <v>1.3577951119142828</v>
      </c>
      <c r="AK349" s="190">
        <f t="shared" si="116"/>
        <v>1.3124591972137136</v>
      </c>
      <c r="AL349" s="190">
        <f t="shared" si="116"/>
        <v>1.2686551656087877</v>
      </c>
      <c r="AM349" s="190">
        <f t="shared" si="116"/>
        <v>1.2262362215163409</v>
      </c>
      <c r="AN349" s="190">
        <f t="shared" si="116"/>
        <v>1.1850678996127133</v>
      </c>
      <c r="AO349" s="190">
        <f t="shared" si="116"/>
        <v>1.1450315528994683</v>
      </c>
      <c r="AP349" s="190">
        <f t="shared" si="116"/>
        <v>1.1060256654797478</v>
      </c>
      <c r="AQ349" s="190">
        <f t="shared" si="116"/>
        <v>1.0679660121446917</v>
      </c>
      <c r="AR349" s="190">
        <f t="shared" si="116"/>
        <v>1.0307852382814227</v>
      </c>
      <c r="AS349" s="190">
        <f t="shared" si="116"/>
        <v>0.99443218161349489</v>
      </c>
      <c r="AT349" s="190">
        <f t="shared" si="116"/>
        <v>0.95887110991199709</v>
      </c>
      <c r="AU349" s="190">
        <f t="shared" si="116"/>
        <v>0.92408095732539641</v>
      </c>
      <c r="AV349" s="190">
        <f t="shared" si="116"/>
        <v>0.89005457943392741</v>
      </c>
      <c r="AW349" s="190">
        <f t="shared" si="116"/>
        <v>0.85679799722540606</v>
      </c>
      <c r="AX349" s="190">
        <f t="shared" si="116"/>
        <v>0.82432955132594943</v>
      </c>
      <c r="AY349" s="190">
        <f t="shared" si="116"/>
        <v>0.79267883004897211</v>
      </c>
      <c r="AZ349" s="190">
        <f t="shared" si="116"/>
        <v>0.76188515864201667</v>
      </c>
      <c r="BA349" s="190">
        <f t="shared" si="116"/>
        <v>0.73199533452018062</v>
      </c>
      <c r="BB349" s="190">
        <f t="shared" si="116"/>
        <v>0.70307621359319439</v>
      </c>
      <c r="BC349" s="190">
        <f t="shared" si="116"/>
        <v>0.67517658619819243</v>
      </c>
      <c r="BD349" s="190">
        <f t="shared" si="116"/>
        <v>0.64831680206039821</v>
      </c>
      <c r="BE349" s="190">
        <f t="shared" si="116"/>
        <v>0.62251243465646722</v>
      </c>
      <c r="BF349" s="190">
        <f t="shared" si="116"/>
        <v>0.59775160820482687</v>
      </c>
      <c r="BG349" s="190">
        <f t="shared" si="116"/>
        <v>0.57397591729338016</v>
      </c>
      <c r="BH349" s="190">
        <f t="shared" si="116"/>
        <v>0.55106703165235094</v>
      </c>
      <c r="BI349" s="190">
        <f t="shared" si="116"/>
        <v>0.55087776974583036</v>
      </c>
      <c r="DR349" s="510"/>
    </row>
    <row r="350" spans="1:122" s="190" customFormat="1" ht="14.4">
      <c r="A350" s="190" t="s">
        <v>55</v>
      </c>
      <c r="B350" s="190">
        <f t="shared" si="115"/>
        <v>1</v>
      </c>
      <c r="C350" s="190">
        <f t="shared" si="115"/>
        <v>1.3377752997291634</v>
      </c>
      <c r="D350" s="190">
        <f t="shared" si="116"/>
        <v>1.5760278571177897</v>
      </c>
      <c r="E350" s="190">
        <f t="shared" si="116"/>
        <v>1.7958471928704327</v>
      </c>
      <c r="F350" s="190">
        <f t="shared" si="116"/>
        <v>2.0088879155261723</v>
      </c>
      <c r="G350" s="190">
        <f t="shared" si="116"/>
        <v>2.1990059496842265</v>
      </c>
      <c r="H350" s="190">
        <f t="shared" si="116"/>
        <v>2.3635471027192514</v>
      </c>
      <c r="I350" s="190">
        <f t="shared" si="116"/>
        <v>2.510122105885229</v>
      </c>
      <c r="J350" s="190">
        <f t="shared" si="116"/>
        <v>2.6394546077534868</v>
      </c>
      <c r="K350" s="190">
        <f t="shared" si="116"/>
        <v>2.7552061434153314</v>
      </c>
      <c r="L350" s="190">
        <f t="shared" si="116"/>
        <v>2.8626615484344637</v>
      </c>
      <c r="M350" s="190">
        <f t="shared" si="116"/>
        <v>2.9693554207699857</v>
      </c>
      <c r="N350" s="190">
        <f t="shared" si="116"/>
        <v>3.0985347847644777</v>
      </c>
      <c r="O350" s="190">
        <f t="shared" si="116"/>
        <v>3.206046177316229</v>
      </c>
      <c r="P350" s="190">
        <f t="shared" si="116"/>
        <v>3.3000126409141641</v>
      </c>
      <c r="Q350" s="190">
        <f t="shared" si="116"/>
        <v>3.3856787310757106</v>
      </c>
      <c r="R350" s="190">
        <f t="shared" si="116"/>
        <v>3.4647527487643988</v>
      </c>
      <c r="S350" s="190">
        <f t="shared" si="116"/>
        <v>3.5393513450328196</v>
      </c>
      <c r="T350" s="190">
        <f t="shared" si="116"/>
        <v>3.6110382372237892</v>
      </c>
      <c r="U350" s="190">
        <f t="shared" si="116"/>
        <v>3.6806950099994702</v>
      </c>
      <c r="V350" s="190">
        <f t="shared" si="116"/>
        <v>3.74220733929238</v>
      </c>
      <c r="W350" s="190">
        <f t="shared" si="116"/>
        <v>3.7942093568692146</v>
      </c>
      <c r="X350" s="190">
        <f t="shared" si="116"/>
        <v>3.8448368469399674</v>
      </c>
      <c r="Y350" s="190">
        <f t="shared" si="116"/>
        <v>3.8907748182028392</v>
      </c>
      <c r="Z350" s="190">
        <f t="shared" si="116"/>
        <v>3.9341842410288033</v>
      </c>
      <c r="AA350" s="190">
        <f t="shared" si="116"/>
        <v>3.9764560956102559</v>
      </c>
      <c r="AB350" s="190">
        <f t="shared" si="116"/>
        <v>4.0190859106409089</v>
      </c>
      <c r="AC350" s="190">
        <f t="shared" si="116"/>
        <v>4.0638884739605468</v>
      </c>
      <c r="AD350" s="190">
        <f t="shared" si="116"/>
        <v>4.1100156026621057</v>
      </c>
      <c r="AE350" s="190">
        <f t="shared" si="116"/>
        <v>4.1569014355203358</v>
      </c>
      <c r="AF350" s="190">
        <f t="shared" si="116"/>
        <v>4.2037287052575758</v>
      </c>
      <c r="AG350" s="190">
        <f t="shared" si="116"/>
        <v>4.2499621987367311</v>
      </c>
      <c r="AH350" s="190">
        <f t="shared" si="116"/>
        <v>4.2955889792342559</v>
      </c>
      <c r="AI350" s="190">
        <f t="shared" si="116"/>
        <v>4.3406158607324992</v>
      </c>
      <c r="AJ350" s="190">
        <f t="shared" si="116"/>
        <v>4.3850608067985259</v>
      </c>
      <c r="AK350" s="190">
        <f t="shared" si="116"/>
        <v>4.4289914612338661</v>
      </c>
      <c r="AL350" s="190">
        <f t="shared" si="116"/>
        <v>4.4725063589494631</v>
      </c>
      <c r="AM350" s="190">
        <f t="shared" si="116"/>
        <v>4.5157217141076522</v>
      </c>
      <c r="AN350" s="190">
        <f t="shared" si="116"/>
        <v>4.5587631282141006</v>
      </c>
      <c r="AO350" s="190">
        <f t="shared" si="116"/>
        <v>4.6017606180456436</v>
      </c>
      <c r="AP350" s="190">
        <f t="shared" si="116"/>
        <v>4.6448459240725635</v>
      </c>
      <c r="AQ350" s="190">
        <f t="shared" si="116"/>
        <v>4.6881514145163248</v>
      </c>
      <c r="AR350" s="190">
        <f t="shared" si="116"/>
        <v>4.7318101084461848</v>
      </c>
      <c r="AS350" s="190">
        <f t="shared" si="116"/>
        <v>4.7759564601038269</v>
      </c>
      <c r="AT350" s="190">
        <f t="shared" si="116"/>
        <v>4.8207276006828996</v>
      </c>
      <c r="AU350" s="190">
        <f t="shared" si="116"/>
        <v>4.8662647274097139</v>
      </c>
      <c r="AV350" s="190">
        <f t="shared" si="116"/>
        <v>4.9127142507259896</v>
      </c>
      <c r="AW350" s="190">
        <f t="shared" si="116"/>
        <v>4.9602281275436404</v>
      </c>
      <c r="AX350" s="190">
        <f t="shared" si="116"/>
        <v>5.0089624648502724</v>
      </c>
      <c r="AY350" s="190">
        <f t="shared" si="116"/>
        <v>5.0590728795926454</v>
      </c>
      <c r="AZ350" s="190">
        <f t="shared" si="116"/>
        <v>5.1107041060667431</v>
      </c>
      <c r="BA350" s="190">
        <f t="shared" si="116"/>
        <v>5.1639697603812023</v>
      </c>
      <c r="BB350" s="190">
        <f t="shared" si="116"/>
        <v>5.219034946214447</v>
      </c>
      <c r="BC350" s="190">
        <f t="shared" si="116"/>
        <v>5.2758281893835433</v>
      </c>
      <c r="BD350" s="190">
        <f t="shared" si="116"/>
        <v>5.3338863231806846</v>
      </c>
      <c r="BE350" s="190">
        <f t="shared" si="116"/>
        <v>5.3924521226454845</v>
      </c>
      <c r="BF350" s="190">
        <f t="shared" si="116"/>
        <v>5.4501949324119945</v>
      </c>
      <c r="BG350" s="190">
        <f t="shared" si="116"/>
        <v>5.5048898705868901</v>
      </c>
      <c r="BH350" s="190">
        <f t="shared" si="116"/>
        <v>5.5530840464599152</v>
      </c>
      <c r="BI350" s="190">
        <f t="shared" si="116"/>
        <v>5.5511768605581375</v>
      </c>
      <c r="DR350" s="510"/>
    </row>
    <row r="351" spans="1:122" s="190" customFormat="1" ht="14.4">
      <c r="A351" s="190" t="s">
        <v>56</v>
      </c>
      <c r="B351" s="190">
        <f t="shared" si="115"/>
        <v>1</v>
      </c>
      <c r="C351" s="190">
        <f t="shared" si="115"/>
        <v>0.97437611027415039</v>
      </c>
      <c r="D351" s="190">
        <f t="shared" si="116"/>
        <v>0.96422274117256401</v>
      </c>
      <c r="E351" s="190">
        <f t="shared" si="116"/>
        <v>0.94251709865700639</v>
      </c>
      <c r="F351" s="190">
        <f t="shared" si="116"/>
        <v>0.91884134976064191</v>
      </c>
      <c r="G351" s="190">
        <f t="shared" si="116"/>
        <v>0.88714747680661943</v>
      </c>
      <c r="H351" s="190">
        <f t="shared" si="116"/>
        <v>0.85194548716178653</v>
      </c>
      <c r="I351" s="190">
        <f t="shared" si="116"/>
        <v>0.8175204442374735</v>
      </c>
      <c r="J351" s="190">
        <f t="shared" si="116"/>
        <v>0.78466371469931306</v>
      </c>
      <c r="K351" s="190">
        <f t="shared" si="116"/>
        <v>0.76444168882209829</v>
      </c>
      <c r="L351" s="190">
        <f t="shared" si="116"/>
        <v>0.74960940190072245</v>
      </c>
      <c r="M351" s="190">
        <f t="shared" si="116"/>
        <v>0.7172749086546587</v>
      </c>
      <c r="N351" s="190">
        <f t="shared" si="116"/>
        <v>0.71108326449339043</v>
      </c>
      <c r="O351" s="190">
        <f t="shared" si="116"/>
        <v>0.69963540254361622</v>
      </c>
      <c r="P351" s="190">
        <f t="shared" si="116"/>
        <v>0.68677173703740857</v>
      </c>
      <c r="Q351" s="190">
        <f t="shared" si="116"/>
        <v>0.67441095644836313</v>
      </c>
      <c r="R351" s="190">
        <f t="shared" si="116"/>
        <v>0.66313757659551531</v>
      </c>
      <c r="S351" s="190">
        <f t="shared" si="116"/>
        <v>0.65334905610841854</v>
      </c>
      <c r="T351" s="190">
        <f t="shared" si="116"/>
        <v>0.64520439142439523</v>
      </c>
      <c r="U351" s="190">
        <f t="shared" si="116"/>
        <v>0.63868747236988899</v>
      </c>
      <c r="V351" s="190">
        <f t="shared" si="116"/>
        <v>0.63274549368799449</v>
      </c>
      <c r="W351" s="190">
        <f t="shared" si="116"/>
        <v>0.62697303173679553</v>
      </c>
      <c r="X351" s="190">
        <f t="shared" si="116"/>
        <v>0.62242311377389425</v>
      </c>
      <c r="Y351" s="190">
        <f t="shared" si="116"/>
        <v>0.61850039453206973</v>
      </c>
      <c r="Z351" s="190">
        <f t="shared" si="116"/>
        <v>0.61547921721454601</v>
      </c>
      <c r="AA351" s="190">
        <f t="shared" si="116"/>
        <v>0.6134777852761838</v>
      </c>
      <c r="AB351" s="190">
        <f t="shared" si="116"/>
        <v>0.61237344433927354</v>
      </c>
      <c r="AC351" s="190">
        <f t="shared" si="116"/>
        <v>0.61251275292249963</v>
      </c>
      <c r="AD351" s="190">
        <f t="shared" si="116"/>
        <v>0.6135650760457565</v>
      </c>
      <c r="AE351" s="190">
        <f t="shared" si="116"/>
        <v>0.61542889508368237</v>
      </c>
      <c r="AF351" s="190">
        <f t="shared" si="116"/>
        <v>0.61791627261184112</v>
      </c>
      <c r="AG351" s="190">
        <f t="shared" si="116"/>
        <v>0.62095561634506902</v>
      </c>
      <c r="AH351" s="190">
        <f t="shared" si="116"/>
        <v>0.62458666248502448</v>
      </c>
      <c r="AI351" s="190">
        <f t="shared" si="116"/>
        <v>0.6287645944220227</v>
      </c>
      <c r="AJ351" s="190">
        <f t="shared" si="116"/>
        <v>0.63345431302111854</v>
      </c>
      <c r="AK351" s="190">
        <f t="shared" si="116"/>
        <v>0.63863315621451744</v>
      </c>
      <c r="AL351" s="190">
        <f t="shared" si="116"/>
        <v>0.64428698756260783</v>
      </c>
      <c r="AM351" s="190">
        <f t="shared" si="116"/>
        <v>0.65040785362788944</v>
      </c>
      <c r="AN351" s="190">
        <f t="shared" si="116"/>
        <v>0.6569926227791536</v>
      </c>
      <c r="AO351" s="190">
        <f t="shared" si="116"/>
        <v>0.66404217535951171</v>
      </c>
      <c r="AP351" s="190">
        <f t="shared" si="116"/>
        <v>0.67156092617022101</v>
      </c>
      <c r="AQ351" s="190">
        <f t="shared" si="116"/>
        <v>0.67955656541307363</v>
      </c>
      <c r="AR351" s="190">
        <f t="shared" si="116"/>
        <v>0.68803995443803412</v>
      </c>
      <c r="AS351" s="190">
        <f t="shared" si="116"/>
        <v>0.6970251354493644</v>
      </c>
      <c r="AT351" s="190">
        <f t="shared" si="116"/>
        <v>0.70652942197606439</v>
      </c>
      <c r="AU351" s="190">
        <f t="shared" si="116"/>
        <v>0.71657353363533949</v>
      </c>
      <c r="AV351" s="190">
        <f t="shared" si="116"/>
        <v>0.72718172385752344</v>
      </c>
      <c r="AW351" s="190">
        <f t="shared" si="116"/>
        <v>0.73838181801664537</v>
      </c>
      <c r="AX351" s="190">
        <f t="shared" si="116"/>
        <v>0.75020502215920692</v>
      </c>
      <c r="AY351" s="190">
        <f t="shared" si="116"/>
        <v>0.76268526287391636</v>
      </c>
      <c r="AZ351" s="190">
        <f t="shared" si="116"/>
        <v>0.77585765138765683</v>
      </c>
      <c r="BA351" s="190">
        <f t="shared" si="116"/>
        <v>0.78975539402637696</v>
      </c>
      <c r="BB351" s="190">
        <f t="shared" si="116"/>
        <v>0.80442241930232239</v>
      </c>
      <c r="BC351" s="190">
        <f t="shared" si="116"/>
        <v>0.81986901986361782</v>
      </c>
      <c r="BD351" s="190">
        <f t="shared" si="116"/>
        <v>0.83604609318003409</v>
      </c>
      <c r="BE351" s="190">
        <f t="shared" si="116"/>
        <v>0.85285780006641998</v>
      </c>
      <c r="BF351" s="190">
        <f t="shared" si="116"/>
        <v>0.87011448276528625</v>
      </c>
      <c r="BG351" s="190">
        <f t="shared" si="116"/>
        <v>0.88747594089010684</v>
      </c>
      <c r="BH351" s="190">
        <f t="shared" si="116"/>
        <v>0.9043887325163199</v>
      </c>
      <c r="BI351" s="190">
        <f t="shared" si="116"/>
        <v>0.9040781235959523</v>
      </c>
      <c r="DR351" s="510"/>
    </row>
    <row r="352" spans="1:122" s="190" customFormat="1" ht="14.4">
      <c r="A352" s="190" t="s">
        <v>57</v>
      </c>
      <c r="B352" s="190">
        <f t="shared" si="115"/>
        <v>1</v>
      </c>
      <c r="C352" s="190">
        <f t="shared" si="115"/>
        <v>1.1129457373471265</v>
      </c>
      <c r="D352" s="190">
        <f t="shared" si="116"/>
        <v>1.3396887237475748</v>
      </c>
      <c r="E352" s="190">
        <f t="shared" si="116"/>
        <v>1.5633240217159046</v>
      </c>
      <c r="F352" s="190">
        <f t="shared" si="116"/>
        <v>1.8085394710922784</v>
      </c>
      <c r="G352" s="190">
        <f t="shared" si="116"/>
        <v>2.03226504154406</v>
      </c>
      <c r="H352" s="190">
        <f t="shared" si="116"/>
        <v>2.2100246660948004</v>
      </c>
      <c r="I352" s="190">
        <f t="shared" si="116"/>
        <v>2.3706222972716189</v>
      </c>
      <c r="J352" s="190">
        <f t="shared" si="116"/>
        <v>2.5137728561195427</v>
      </c>
      <c r="K352" s="190">
        <f t="shared" si="116"/>
        <v>2.6854833266056497</v>
      </c>
      <c r="L352" s="190">
        <f t="shared" si="116"/>
        <v>2.843610507566074</v>
      </c>
      <c r="M352" s="190">
        <f t="shared" si="116"/>
        <v>2.979354392616834</v>
      </c>
      <c r="N352" s="190">
        <f t="shared" si="116"/>
        <v>3.0984441655059887</v>
      </c>
      <c r="O352" s="190">
        <f t="shared" si="116"/>
        <v>3.1983541553585422</v>
      </c>
      <c r="P352" s="190">
        <f t="shared" si="116"/>
        <v>3.2840504761196585</v>
      </c>
      <c r="Q352" s="190">
        <f t="shared" si="116"/>
        <v>3.3591818299447826</v>
      </c>
      <c r="R352" s="190">
        <f t="shared" si="116"/>
        <v>3.4247160088629229</v>
      </c>
      <c r="S352" s="190">
        <f t="shared" si="116"/>
        <v>3.4824805061747064</v>
      </c>
      <c r="T352" s="190">
        <f t="shared" si="116"/>
        <v>3.5339919316422219</v>
      </c>
      <c r="U352" s="190">
        <f t="shared" si="116"/>
        <v>3.5802204929618546</v>
      </c>
      <c r="V352" s="190">
        <f t="shared" si="116"/>
        <v>3.6150595338883083</v>
      </c>
      <c r="W352" s="190">
        <f t="shared" si="116"/>
        <v>3.6372602480237943</v>
      </c>
      <c r="X352" s="190">
        <f t="shared" si="116"/>
        <v>3.6387483914437411</v>
      </c>
      <c r="Y352" s="190">
        <f t="shared" si="116"/>
        <v>3.6401586608222667</v>
      </c>
      <c r="Z352" s="190">
        <f t="shared" si="116"/>
        <v>3.6405926590266287</v>
      </c>
      <c r="AA352" s="190">
        <f t="shared" si="116"/>
        <v>3.6399352650371233</v>
      </c>
      <c r="AB352" s="190">
        <f t="shared" si="116"/>
        <v>3.6418397104679805</v>
      </c>
      <c r="AC352" s="190">
        <f t="shared" si="116"/>
        <v>3.6459579663836688</v>
      </c>
      <c r="AD352" s="190">
        <f t="shared" si="116"/>
        <v>3.6532301053759304</v>
      </c>
      <c r="AE352" s="190">
        <f t="shared" si="116"/>
        <v>3.6626900414939936</v>
      </c>
      <c r="AF352" s="190">
        <f t="shared" si="116"/>
        <v>3.6732239349201481</v>
      </c>
      <c r="AG352" s="190">
        <f t="shared" si="116"/>
        <v>3.6842607513556134</v>
      </c>
      <c r="AH352" s="190">
        <f t="shared" si="116"/>
        <v>3.6956179501492694</v>
      </c>
      <c r="AI352" s="190">
        <f t="shared" si="116"/>
        <v>3.7069458219570932</v>
      </c>
      <c r="AJ352" s="190">
        <f t="shared" si="116"/>
        <v>3.7180790019524226</v>
      </c>
      <c r="AK352" s="190">
        <f t="shared" si="116"/>
        <v>3.7289555043771037</v>
      </c>
      <c r="AL352" s="190">
        <f t="shared" si="116"/>
        <v>3.7395814104560587</v>
      </c>
      <c r="AM352" s="190">
        <f t="shared" si="116"/>
        <v>3.7500061112411966</v>
      </c>
      <c r="AN352" s="190">
        <f t="shared" si="116"/>
        <v>3.7603055190135581</v>
      </c>
      <c r="AO352" s="190">
        <f t="shared" si="116"/>
        <v>3.7705710355189845</v>
      </c>
      <c r="AP352" s="190">
        <f t="shared" si="116"/>
        <v>3.7809025931568274</v>
      </c>
      <c r="AQ352" s="190">
        <f t="shared" si="116"/>
        <v>3.7914045393251867</v>
      </c>
      <c r="AR352" s="190">
        <f t="shared" si="116"/>
        <v>3.8021834780585406</v>
      </c>
      <c r="AS352" s="190">
        <f t="shared" si="116"/>
        <v>3.8133474262871729</v>
      </c>
      <c r="AT352" s="190">
        <f t="shared" si="116"/>
        <v>3.825005798080241</v>
      </c>
      <c r="AU352" s="190">
        <f t="shared" si="116"/>
        <v>3.8372698080267216</v>
      </c>
      <c r="AV352" s="190">
        <f t="shared" si="116"/>
        <v>3.8502528837463759</v>
      </c>
      <c r="AW352" s="190">
        <f t="shared" si="116"/>
        <v>3.8640705824492114</v>
      </c>
      <c r="AX352" s="190">
        <f t="shared" si="116"/>
        <v>3.8788392825505267</v>
      </c>
      <c r="AY352" s="190">
        <f t="shared" si="116"/>
        <v>3.8946725064665095</v>
      </c>
      <c r="AZ352" s="190">
        <f t="shared" si="116"/>
        <v>3.9116730288240067</v>
      </c>
      <c r="BA352" s="190">
        <f t="shared" si="116"/>
        <v>3.929917806929125</v>
      </c>
      <c r="BB352" s="190">
        <f t="shared" si="116"/>
        <v>3.9495212704694467</v>
      </c>
      <c r="BC352" s="190">
        <f t="shared" si="116"/>
        <v>3.9704175612609665</v>
      </c>
      <c r="BD352" s="190">
        <f t="shared" si="116"/>
        <v>3.9922494483521356</v>
      </c>
      <c r="BE352" s="190">
        <f t="shared" si="116"/>
        <v>4.014448841205664</v>
      </c>
      <c r="BF352" s="190">
        <f t="shared" si="116"/>
        <v>4.0360353253396353</v>
      </c>
      <c r="BG352" s="190">
        <f t="shared" si="116"/>
        <v>4.0553902610631836</v>
      </c>
      <c r="BH352" s="190">
        <f t="shared" si="116"/>
        <v>4.070027890695135</v>
      </c>
      <c r="BI352" s="190">
        <f t="shared" si="116"/>
        <v>4.0686300548712886</v>
      </c>
      <c r="DR352" s="510"/>
    </row>
    <row r="353" spans="1:122" s="190" customFormat="1" ht="14.4">
      <c r="A353" s="190" t="s">
        <v>58</v>
      </c>
      <c r="B353" s="190">
        <f t="shared" si="115"/>
        <v>1</v>
      </c>
      <c r="C353" s="190">
        <f t="shared" si="115"/>
        <v>0.99483707836846313</v>
      </c>
      <c r="D353" s="190">
        <f t="shared" si="116"/>
        <v>1.0279963467837769</v>
      </c>
      <c r="E353" s="190">
        <f t="shared" si="116"/>
        <v>1.0498612464351031</v>
      </c>
      <c r="F353" s="190">
        <f t="shared" si="116"/>
        <v>1.0586767499055385</v>
      </c>
      <c r="G353" s="190">
        <f t="shared" ref="D353:BI355" si="117">+G257*G$310</f>
        <v>1.0564881179577192</v>
      </c>
      <c r="H353" s="190">
        <f t="shared" si="117"/>
        <v>1.0501558629908698</v>
      </c>
      <c r="I353" s="190">
        <f t="shared" si="117"/>
        <v>1.0400459027854827</v>
      </c>
      <c r="J353" s="190">
        <f t="shared" si="117"/>
        <v>1.0274799668838017</v>
      </c>
      <c r="K353" s="190">
        <f t="shared" si="117"/>
        <v>1.013717744373972</v>
      </c>
      <c r="L353" s="190">
        <f t="shared" si="117"/>
        <v>1.0043554509747692</v>
      </c>
      <c r="M353" s="190">
        <f t="shared" si="117"/>
        <v>0.98439999644191478</v>
      </c>
      <c r="N353" s="190">
        <f t="shared" si="117"/>
        <v>0.99511356984516119</v>
      </c>
      <c r="O353" s="190">
        <f t="shared" si="117"/>
        <v>0.99755243011173456</v>
      </c>
      <c r="P353" s="190">
        <f t="shared" si="117"/>
        <v>0.9966620105050239</v>
      </c>
      <c r="Q353" s="190">
        <f t="shared" si="117"/>
        <v>0.99511984923660535</v>
      </c>
      <c r="R353" s="190">
        <f t="shared" si="117"/>
        <v>0.99386352265187705</v>
      </c>
      <c r="S353" s="190">
        <f t="shared" si="117"/>
        <v>0.99362894549420255</v>
      </c>
      <c r="T353" s="190">
        <f t="shared" si="117"/>
        <v>0.99482556691134738</v>
      </c>
      <c r="U353" s="190">
        <f t="shared" si="117"/>
        <v>0.99759738231802453</v>
      </c>
      <c r="V353" s="190">
        <f t="shared" si="117"/>
        <v>1.0008358028480031</v>
      </c>
      <c r="W353" s="190">
        <f t="shared" si="117"/>
        <v>1.0038395184066615</v>
      </c>
      <c r="X353" s="190">
        <f t="shared" si="117"/>
        <v>1.0079008668428764</v>
      </c>
      <c r="Y353" s="190">
        <f t="shared" si="117"/>
        <v>1.0122626440816089</v>
      </c>
      <c r="Z353" s="190">
        <f t="shared" si="117"/>
        <v>1.0175079396718505</v>
      </c>
      <c r="AA353" s="190">
        <f t="shared" si="117"/>
        <v>1.0239066069243781</v>
      </c>
      <c r="AB353" s="190">
        <f t="shared" si="117"/>
        <v>1.0310852941166553</v>
      </c>
      <c r="AC353" s="190">
        <f t="shared" si="117"/>
        <v>1.0387148282305567</v>
      </c>
      <c r="AD353" s="190">
        <f t="shared" si="117"/>
        <v>1.0468297163899571</v>
      </c>
      <c r="AE353" s="190">
        <f t="shared" si="117"/>
        <v>1.0555163424456133</v>
      </c>
      <c r="AF353" s="190">
        <f t="shared" si="117"/>
        <v>1.0649899923248636</v>
      </c>
      <c r="AG353" s="190">
        <f t="shared" si="117"/>
        <v>1.0751372884398807</v>
      </c>
      <c r="AH353" s="190">
        <f t="shared" si="117"/>
        <v>1.0857466050138749</v>
      </c>
      <c r="AI353" s="190">
        <f t="shared" si="117"/>
        <v>1.0969547191847364</v>
      </c>
      <c r="AJ353" s="190">
        <f t="shared" si="117"/>
        <v>1.1088306955950058</v>
      </c>
      <c r="AK353" s="190">
        <f t="shared" si="117"/>
        <v>1.1214180021960272</v>
      </c>
      <c r="AL353" s="190">
        <f t="shared" si="117"/>
        <v>1.1347460069371509</v>
      </c>
      <c r="AM353" s="190">
        <f t="shared" si="117"/>
        <v>1.1488369010986597</v>
      </c>
      <c r="AN353" s="190">
        <f t="shared" si="117"/>
        <v>1.1637100690254798</v>
      </c>
      <c r="AO353" s="190">
        <f t="shared" si="117"/>
        <v>1.1793848693136839</v>
      </c>
      <c r="AP353" s="190">
        <f t="shared" si="117"/>
        <v>1.1958824452810959</v>
      </c>
      <c r="AQ353" s="190">
        <f t="shared" si="117"/>
        <v>1.2132269611768569</v>
      </c>
      <c r="AR353" s="190">
        <f t="shared" si="117"/>
        <v>1.231446513348996</v>
      </c>
      <c r="AS353" s="190">
        <f t="shared" si="117"/>
        <v>1.2505738664098835</v>
      </c>
      <c r="AT353" s="190">
        <f t="shared" si="117"/>
        <v>1.2706470939335219</v>
      </c>
      <c r="AU353" s="190">
        <f t="shared" si="117"/>
        <v>1.2917101456790347</v>
      </c>
      <c r="AV353" s="190">
        <f t="shared" si="117"/>
        <v>1.3138133040953885</v>
      </c>
      <c r="AW353" s="190">
        <f t="shared" si="117"/>
        <v>1.3370134152042832</v>
      </c>
      <c r="AX353" s="190">
        <f t="shared" si="117"/>
        <v>1.361373660238606</v>
      </c>
      <c r="AY353" s="190">
        <f t="shared" si="117"/>
        <v>1.3869624412460626</v>
      </c>
      <c r="AZ353" s="190">
        <f t="shared" si="117"/>
        <v>1.4138506368667227</v>
      </c>
      <c r="BA353" s="190">
        <f t="shared" si="117"/>
        <v>1.4421059752565375</v>
      </c>
      <c r="BB353" s="190">
        <f t="shared" si="117"/>
        <v>1.471816089683357</v>
      </c>
      <c r="BC353" s="190">
        <f t="shared" si="117"/>
        <v>1.5030073778888982</v>
      </c>
      <c r="BD353" s="190">
        <f t="shared" si="117"/>
        <v>1.5355970776951209</v>
      </c>
      <c r="BE353" s="190">
        <f t="shared" si="117"/>
        <v>1.5694155377898475</v>
      </c>
      <c r="BF353" s="190">
        <f t="shared" si="117"/>
        <v>1.6041186625871986</v>
      </c>
      <c r="BG353" s="190">
        <f t="shared" si="117"/>
        <v>1.6390816453744588</v>
      </c>
      <c r="BH353" s="190">
        <f t="shared" si="117"/>
        <v>1.6732806046739876</v>
      </c>
      <c r="BI353" s="190">
        <f t="shared" si="117"/>
        <v>1.6727059227220755</v>
      </c>
      <c r="DR353" s="510"/>
    </row>
    <row r="354" spans="1:122" s="190" customFormat="1" ht="14.4">
      <c r="A354" s="190" t="s">
        <v>114</v>
      </c>
      <c r="B354" s="190">
        <f t="shared" si="115"/>
        <v>1</v>
      </c>
      <c r="C354" s="190">
        <f t="shared" si="115"/>
        <v>0.795320063483824</v>
      </c>
      <c r="D354" s="190">
        <f t="shared" si="117"/>
        <v>0.7084407556393858</v>
      </c>
      <c r="E354" s="190">
        <f t="shared" si="117"/>
        <v>0.63237813390198894</v>
      </c>
      <c r="F354" s="190">
        <f t="shared" si="117"/>
        <v>0.56439757464823492</v>
      </c>
      <c r="G354" s="190">
        <f t="shared" si="117"/>
        <v>0.50660143206637953</v>
      </c>
      <c r="H354" s="190">
        <f t="shared" si="117"/>
        <v>0.45706074342741426</v>
      </c>
      <c r="I354" s="190">
        <f t="shared" si="117"/>
        <v>0.41462458637040439</v>
      </c>
      <c r="J354" s="190">
        <f t="shared" si="117"/>
        <v>0.37839175756339738</v>
      </c>
      <c r="K354" s="190">
        <f t="shared" si="117"/>
        <v>0.34429143196675704</v>
      </c>
      <c r="L354" s="190">
        <f t="shared" si="117"/>
        <v>0.3163295840799864</v>
      </c>
      <c r="M354" s="190">
        <f t="shared" si="117"/>
        <v>0.29159786270727661</v>
      </c>
      <c r="N354" s="190">
        <f t="shared" si="117"/>
        <v>0.27891530622251681</v>
      </c>
      <c r="O354" s="190">
        <f t="shared" si="117"/>
        <v>0.26538372617380529</v>
      </c>
      <c r="P354" s="190">
        <f t="shared" si="117"/>
        <v>0.25250485834631647</v>
      </c>
      <c r="Q354" s="190">
        <f t="shared" si="117"/>
        <v>0.24086854143031963</v>
      </c>
      <c r="R354" s="190">
        <f t="shared" si="117"/>
        <v>0.23052516318059829</v>
      </c>
      <c r="S354" s="190">
        <f t="shared" si="117"/>
        <v>0.22145787067158071</v>
      </c>
      <c r="T354" s="190">
        <f t="shared" si="117"/>
        <v>0.21357841348582077</v>
      </c>
      <c r="U354" s="190">
        <f t="shared" si="117"/>
        <v>0.20675718711973273</v>
      </c>
      <c r="V354" s="190">
        <f t="shared" si="117"/>
        <v>0.20119912209094215</v>
      </c>
      <c r="W354" s="190">
        <f t="shared" si="117"/>
        <v>0.19636765672144599</v>
      </c>
      <c r="X354" s="190">
        <f t="shared" si="117"/>
        <v>0.19174816850579338</v>
      </c>
      <c r="Y354" s="190">
        <f t="shared" si="117"/>
        <v>0.18733181545997665</v>
      </c>
      <c r="Z354" s="190">
        <f t="shared" si="117"/>
        <v>0.1832750580920503</v>
      </c>
      <c r="AA354" s="190">
        <f t="shared" si="117"/>
        <v>0.17962823968265285</v>
      </c>
      <c r="AB354" s="190">
        <f t="shared" si="117"/>
        <v>0.17635808693444724</v>
      </c>
      <c r="AC354" s="190">
        <f t="shared" si="117"/>
        <v>0.1734454768842075</v>
      </c>
      <c r="AD354" s="190">
        <f t="shared" si="117"/>
        <v>0.17086923403633922</v>
      </c>
      <c r="AE354" s="190">
        <f t="shared" si="117"/>
        <v>0.16860770727041291</v>
      </c>
      <c r="AF354" s="190">
        <f t="shared" si="117"/>
        <v>0.16666215555749778</v>
      </c>
      <c r="AG354" s="190">
        <f t="shared" si="117"/>
        <v>0.1649963209219252</v>
      </c>
      <c r="AH354" s="190">
        <f t="shared" si="117"/>
        <v>0.1635546196618077</v>
      </c>
      <c r="AI354" s="190">
        <f t="shared" si="117"/>
        <v>0.16232308173485582</v>
      </c>
      <c r="AJ354" s="190">
        <f t="shared" si="117"/>
        <v>0.16128696345837948</v>
      </c>
      <c r="AK354" s="190">
        <f t="shared" si="117"/>
        <v>0.16043109537001343</v>
      </c>
      <c r="AL354" s="190">
        <f t="shared" si="117"/>
        <v>0.15974099469287872</v>
      </c>
      <c r="AM354" s="190">
        <f t="shared" si="117"/>
        <v>0.15920339261719005</v>
      </c>
      <c r="AN354" s="190">
        <f t="shared" si="117"/>
        <v>0.15880644800955573</v>
      </c>
      <c r="AO354" s="190">
        <f t="shared" si="117"/>
        <v>0.15853979520045283</v>
      </c>
      <c r="AP354" s="190">
        <f t="shared" si="117"/>
        <v>0.15839450943112951</v>
      </c>
      <c r="AQ354" s="190">
        <f t="shared" si="117"/>
        <v>0.15836303688438466</v>
      </c>
      <c r="AR354" s="190">
        <f t="shared" si="117"/>
        <v>0.15843911469839783</v>
      </c>
      <c r="AS354" s="190">
        <f t="shared" si="117"/>
        <v>0.1586176934931178</v>
      </c>
      <c r="AT354" s="190">
        <f t="shared" si="117"/>
        <v>0.15889486675502784</v>
      </c>
      <c r="AU354" s="190">
        <f t="shared" si="117"/>
        <v>0.15926780532347956</v>
      </c>
      <c r="AV354" s="190">
        <f t="shared" si="117"/>
        <v>0.15973468923289141</v>
      </c>
      <c r="AW354" s="190">
        <f t="shared" si="117"/>
        <v>0.16029462140750292</v>
      </c>
      <c r="AX354" s="190">
        <f t="shared" si="117"/>
        <v>0.1609474958913874</v>
      </c>
      <c r="AY354" s="190">
        <f t="shared" si="117"/>
        <v>0.16169377425336365</v>
      </c>
      <c r="AZ354" s="190">
        <f t="shared" si="117"/>
        <v>0.16253409306113079</v>
      </c>
      <c r="BA354" s="190">
        <f t="shared" si="117"/>
        <v>0.16346857704179049</v>
      </c>
      <c r="BB354" s="190">
        <f t="shared" si="117"/>
        <v>0.16449941606507787</v>
      </c>
      <c r="BC354" s="190">
        <f t="shared" si="117"/>
        <v>0.1656217454100424</v>
      </c>
      <c r="BD354" s="190">
        <f t="shared" si="117"/>
        <v>0.16681890057422669</v>
      </c>
      <c r="BE354" s="190">
        <f t="shared" si="117"/>
        <v>0.16806562456705521</v>
      </c>
      <c r="BF354" s="190">
        <f t="shared" si="117"/>
        <v>0.16931946221127972</v>
      </c>
      <c r="BG354" s="190">
        <f t="shared" si="117"/>
        <v>0.17051100002463593</v>
      </c>
      <c r="BH354" s="190">
        <f t="shared" si="117"/>
        <v>0.17153381212871019</v>
      </c>
      <c r="BI354" s="190">
        <f t="shared" si="117"/>
        <v>0.17147489948387484</v>
      </c>
      <c r="DR354" s="510"/>
    </row>
    <row r="355" spans="1:122" s="190" customFormat="1" ht="14.4">
      <c r="A355" s="190" t="s">
        <v>224</v>
      </c>
      <c r="B355" s="190">
        <f t="shared" si="115"/>
        <v>1</v>
      </c>
      <c r="C355" s="190">
        <f t="shared" si="115"/>
        <v>0.90372264719375373</v>
      </c>
      <c r="D355" s="190">
        <f t="shared" si="117"/>
        <v>1.0830685462315417</v>
      </c>
      <c r="E355" s="190">
        <f t="shared" si="117"/>
        <v>1.2618163401874665</v>
      </c>
      <c r="F355" s="190">
        <f t="shared" si="117"/>
        <v>1.4414496140134043</v>
      </c>
      <c r="G355" s="190">
        <f t="shared" si="117"/>
        <v>1.6067805680402727</v>
      </c>
      <c r="H355" s="190">
        <f t="shared" si="117"/>
        <v>1.7530064387299604</v>
      </c>
      <c r="I355" s="190">
        <f t="shared" si="117"/>
        <v>1.8869675781360089</v>
      </c>
      <c r="J355" s="190">
        <f t="shared" si="117"/>
        <v>2.008356151154203</v>
      </c>
      <c r="K355" s="190">
        <f t="shared" si="117"/>
        <v>2.1284149996330877</v>
      </c>
      <c r="L355" s="190">
        <f t="shared" si="117"/>
        <v>2.2318919400589432</v>
      </c>
      <c r="M355" s="190">
        <f t="shared" si="117"/>
        <v>2.3778078897908048</v>
      </c>
      <c r="N355" s="190">
        <f t="shared" si="117"/>
        <v>2.4729874138610461</v>
      </c>
      <c r="O355" s="190">
        <f t="shared" si="117"/>
        <v>2.5593249110478591</v>
      </c>
      <c r="P355" s="190">
        <f t="shared" si="117"/>
        <v>2.6376665521676301</v>
      </c>
      <c r="Q355" s="190">
        <f t="shared" si="117"/>
        <v>2.7089781767039627</v>
      </c>
      <c r="R355" s="190">
        <f t="shared" si="117"/>
        <v>2.7726927709727733</v>
      </c>
      <c r="S355" s="190">
        <f t="shared" si="117"/>
        <v>2.8292551276068947</v>
      </c>
      <c r="T355" s="190">
        <f t="shared" si="117"/>
        <v>2.8790257621109085</v>
      </c>
      <c r="U355" s="190">
        <f t="shared" si="117"/>
        <v>2.9220019205707901</v>
      </c>
      <c r="V355" s="190">
        <f t="shared" si="117"/>
        <v>2.9533421765425163</v>
      </c>
      <c r="W355" s="190">
        <f t="shared" si="117"/>
        <v>2.9710589823156246</v>
      </c>
      <c r="X355" s="190">
        <f t="shared" si="117"/>
        <v>2.9801714689164802</v>
      </c>
      <c r="Y355" s="190">
        <f t="shared" si="117"/>
        <v>2.9779285640874709</v>
      </c>
      <c r="Z355" s="190">
        <f t="shared" si="117"/>
        <v>2.9657301013607147</v>
      </c>
      <c r="AA355" s="190">
        <f t="shared" si="117"/>
        <v>2.94430219030491</v>
      </c>
      <c r="AB355" s="190">
        <f t="shared" si="117"/>
        <v>2.9128157044840992</v>
      </c>
      <c r="AC355" s="190">
        <f t="shared" si="117"/>
        <v>2.8766591466878171</v>
      </c>
      <c r="AD355" s="190">
        <f t="shared" si="117"/>
        <v>2.8341039577112062</v>
      </c>
      <c r="AE355" s="190">
        <f t="shared" si="117"/>
        <v>2.7856438026765562</v>
      </c>
      <c r="AF355" s="190">
        <f t="shared" si="117"/>
        <v>2.7315319670773412</v>
      </c>
      <c r="AG355" s="190">
        <f t="shared" si="117"/>
        <v>2.6725071297591785</v>
      </c>
      <c r="AH355" s="190">
        <f t="shared" si="117"/>
        <v>2.6094600284398175</v>
      </c>
      <c r="AI355" s="190">
        <f t="shared" si="117"/>
        <v>2.5426798312224861</v>
      </c>
      <c r="AJ355" s="190">
        <f t="shared" si="117"/>
        <v>2.4724967195064154</v>
      </c>
      <c r="AK355" s="190">
        <f t="shared" si="117"/>
        <v>2.3992181971623476</v>
      </c>
      <c r="AL355" s="190">
        <f t="shared" si="117"/>
        <v>2.3231272061924333</v>
      </c>
      <c r="AM355" s="190">
        <f t="shared" si="117"/>
        <v>2.244486147619591</v>
      </c>
      <c r="AN355" s="190">
        <f t="shared" si="117"/>
        <v>2.1635429346783424</v>
      </c>
      <c r="AO355" s="190">
        <f t="shared" si="117"/>
        <v>2.0805376088022314</v>
      </c>
      <c r="AP355" s="190">
        <f t="shared" si="117"/>
        <v>1.9957088837232861</v>
      </c>
      <c r="AQ355" s="190">
        <f t="shared" si="117"/>
        <v>1.9093004209613795</v>
      </c>
      <c r="AR355" s="190">
        <f t="shared" si="117"/>
        <v>1.821566875366488</v>
      </c>
      <c r="AS355" s="190">
        <f t="shared" si="117"/>
        <v>1.7327798745978804</v>
      </c>
      <c r="AT355" s="190">
        <f t="shared" si="117"/>
        <v>1.6432341555741112</v>
      </c>
      <c r="AU355" s="190">
        <f t="shared" si="117"/>
        <v>1.5532540921948546</v>
      </c>
      <c r="AV355" s="190">
        <f t="shared" si="117"/>
        <v>1.4632008152332505</v>
      </c>
      <c r="AW355" s="190">
        <f t="shared" si="117"/>
        <v>1.3734800417384008</v>
      </c>
      <c r="AX355" s="190">
        <f t="shared" si="117"/>
        <v>1.2845505890931319</v>
      </c>
      <c r="AY355" s="190">
        <f t="shared" si="117"/>
        <v>1.1969333448201374</v>
      </c>
      <c r="AZ355" s="190">
        <f t="shared" si="117"/>
        <v>1.1112202130951012</v>
      </c>
      <c r="BA355" s="190">
        <f t="shared" si="117"/>
        <v>1.0280823194716913</v>
      </c>
      <c r="BB355" s="190">
        <f t="shared" si="117"/>
        <v>0.94829830486391975</v>
      </c>
      <c r="BC355" s="190">
        <f t="shared" si="117"/>
        <v>0.87271187088450697</v>
      </c>
      <c r="BD355" s="190">
        <f t="shared" si="117"/>
        <v>0.80223625955523892</v>
      </c>
      <c r="BE355" s="190">
        <f t="shared" si="117"/>
        <v>0.73790468296917888</v>
      </c>
      <c r="BF355" s="190">
        <f t="shared" si="117"/>
        <v>0.68086887692318832</v>
      </c>
      <c r="BG355" s="190">
        <f t="shared" si="117"/>
        <v>0.63242935292390701</v>
      </c>
      <c r="BH355" s="190">
        <f t="shared" si="117"/>
        <v>0.59411915563769102</v>
      </c>
      <c r="BI355" s="190">
        <f t="shared" si="117"/>
        <v>0.593915107640555</v>
      </c>
      <c r="DR355" s="510"/>
    </row>
    <row r="356" spans="1:122" s="296" customFormat="1" ht="14.4">
      <c r="DR356" s="297"/>
    </row>
    <row r="357" spans="1:122" s="296" customFormat="1" ht="14.4">
      <c r="A357" s="298" t="s">
        <v>789</v>
      </c>
      <c r="DR357" s="297"/>
    </row>
    <row r="358" spans="1:122" s="296" customFormat="1" ht="14.4">
      <c r="A358" s="298" t="s">
        <v>787</v>
      </c>
      <c r="C358" s="296">
        <f>+SUM(B359:BI370)</f>
        <v>985.98652848085715</v>
      </c>
      <c r="DR358" s="297"/>
    </row>
    <row r="359" spans="1:122" s="511" customFormat="1" ht="14.4">
      <c r="A359" s="511" t="s">
        <v>104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4.4">
      <c r="A360" s="511" t="s">
        <v>105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4.4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4.4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4.4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4.4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4.4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4.4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4.4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4.4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4.4">
      <c r="A369" s="511" t="s">
        <v>114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4.4">
      <c r="A370" s="511" t="s">
        <v>224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1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4.4">
      <c r="A413" t="s">
        <v>104</v>
      </c>
      <c r="B413" s="297">
        <f>+US!B71</f>
        <v>1.6614140194193698</v>
      </c>
      <c r="C413" s="297">
        <f>+US!C71</f>
        <v>1.3724021277997327</v>
      </c>
      <c r="D413" s="297">
        <f>+US!D71</f>
        <v>1.4111832079964777</v>
      </c>
      <c r="E413" s="297">
        <f>+US!E71</f>
        <v>1.41455679379508</v>
      </c>
      <c r="F413" s="297">
        <f>+US!F71</f>
        <v>1.3741574858080732</v>
      </c>
      <c r="G413" s="297">
        <f>+US!G71</f>
        <v>1.2924990837800998</v>
      </c>
      <c r="H413" s="297">
        <f>+US!H71</f>
        <v>1.1813818857431519</v>
      </c>
      <c r="I413" s="297">
        <f>+US!I71</f>
        <v>1.0535270190696195</v>
      </c>
      <c r="J413" s="297">
        <f>+US!J71</f>
        <v>0.90883288273631069</v>
      </c>
      <c r="K413" s="297">
        <f>+US!K71</f>
        <v>0.74679308921461429</v>
      </c>
      <c r="L413" s="297">
        <f>+US!L71</f>
        <v>0.56591340591453787</v>
      </c>
      <c r="M413" s="297">
        <f>+US!M71</f>
        <v>0.36779434525193655</v>
      </c>
      <c r="N413" s="297">
        <f>+US!N71</f>
        <v>0.15834921024498375</v>
      </c>
      <c r="O413" s="297">
        <f>+US!O71</f>
        <v>0</v>
      </c>
      <c r="P413" s="297">
        <f>+US!P71</f>
        <v>0</v>
      </c>
      <c r="Q413" s="297">
        <f>+US!Q71</f>
        <v>0</v>
      </c>
      <c r="R413" s="297">
        <f>+US!R71</f>
        <v>0</v>
      </c>
      <c r="S413" s="297">
        <f>+US!S71</f>
        <v>0</v>
      </c>
      <c r="T413" s="297">
        <f>+US!T71</f>
        <v>0</v>
      </c>
      <c r="U413" s="297">
        <f>+US!U71</f>
        <v>0</v>
      </c>
      <c r="V413" s="297">
        <f>+US!V71</f>
        <v>0</v>
      </c>
      <c r="W413" s="297">
        <f>+US!W71</f>
        <v>0</v>
      </c>
    </row>
    <row r="414" spans="1:62" s="8" customFormat="1" ht="14.4">
      <c r="A414" s="1" t="s">
        <v>105</v>
      </c>
      <c r="B414" s="297">
        <f>+EU!B71</f>
        <v>1.1456625342073461</v>
      </c>
      <c r="C414" s="297">
        <f>+EU!C71</f>
        <v>0.87370486032411976</v>
      </c>
      <c r="D414" s="297">
        <f>+EU!D71</f>
        <v>0.92195783729302005</v>
      </c>
      <c r="E414" s="297">
        <f>+EU!E71</f>
        <v>0.94610328814917521</v>
      </c>
      <c r="F414" s="297">
        <f>+EU!F71</f>
        <v>0.94407747948254095</v>
      </c>
      <c r="G414" s="297">
        <f>+EU!G71</f>
        <v>0.9154213936210579</v>
      </c>
      <c r="H414" s="297">
        <f>+EU!H71</f>
        <v>0.86780737376194739</v>
      </c>
      <c r="I414" s="297">
        <f>+EU!I71</f>
        <v>0.80851117884785118</v>
      </c>
      <c r="J414" s="297">
        <f>+EU!J71</f>
        <v>0.73874533932249908</v>
      </c>
      <c r="K414" s="297">
        <f>+EU!K71</f>
        <v>0.659451007654553</v>
      </c>
      <c r="L414" s="297">
        <f>+EU!L71</f>
        <v>0.58027641062467439</v>
      </c>
      <c r="M414" s="297">
        <f>+EU!M71</f>
        <v>0.49825678468808005</v>
      </c>
      <c r="N414" s="297">
        <f>+EU!N71</f>
        <v>0.40817585856084559</v>
      </c>
      <c r="O414" s="297">
        <f>+EU!O71</f>
        <v>0.30238305909272473</v>
      </c>
      <c r="P414" s="297">
        <f>+EU!P71</f>
        <v>0.18846887952091768</v>
      </c>
      <c r="Q414" s="297">
        <f>+EU!Q71</f>
        <v>5.5269426775405146E-2</v>
      </c>
      <c r="R414" s="297">
        <f>+EU!R71</f>
        <v>0</v>
      </c>
      <c r="S414" s="297">
        <f>+EU!S71</f>
        <v>0</v>
      </c>
      <c r="T414" s="297">
        <f>+EU!T71</f>
        <v>0</v>
      </c>
      <c r="U414" s="297">
        <f>+EU!U71</f>
        <v>0</v>
      </c>
      <c r="V414" s="297">
        <f>+EU!V71</f>
        <v>0</v>
      </c>
      <c r="W414" s="297">
        <f>+EU!W71</f>
        <v>0</v>
      </c>
    </row>
    <row r="415" spans="1:62" s="8" customFormat="1" ht="14.4">
      <c r="A415" t="s">
        <v>51</v>
      </c>
      <c r="B415" s="297">
        <f>+Japan!B71</f>
        <v>0.3698406448791311</v>
      </c>
      <c r="C415" s="297">
        <f>+Japan!C71</f>
        <v>0.33582325461380874</v>
      </c>
      <c r="D415" s="297">
        <f>+Japan!D71</f>
        <v>0.32004227822998416</v>
      </c>
      <c r="E415" s="297">
        <f>+Japan!E71</f>
        <v>0.29604831033027673</v>
      </c>
      <c r="F415" s="297">
        <f>+Japan!F71</f>
        <v>0.26131092794256</v>
      </c>
      <c r="G415" s="297">
        <f>+Japan!G71</f>
        <v>0.23597981307413329</v>
      </c>
      <c r="H415" s="297">
        <f>+Japan!H71</f>
        <v>0.21480525106620077</v>
      </c>
      <c r="I415" s="297">
        <f>+Japan!I71</f>
        <v>0.19265009146768228</v>
      </c>
      <c r="J415" s="297">
        <f>+Japan!J71</f>
        <v>0.16984021017675979</v>
      </c>
      <c r="K415" s="297">
        <f>+Japan!K71</f>
        <v>0.14660198401443819</v>
      </c>
      <c r="L415" s="297">
        <f>+Japan!L71</f>
        <v>0.12601074524679465</v>
      </c>
      <c r="M415" s="297">
        <f>+Japan!M71</f>
        <v>0.10665745216637643</v>
      </c>
      <c r="N415" s="297">
        <f>+Japan!N71</f>
        <v>8.6549344947196932E-2</v>
      </c>
      <c r="O415" s="297">
        <f>+Japan!O71</f>
        <v>6.3504208540006615E-2</v>
      </c>
      <c r="P415" s="297">
        <f>+Japan!P71</f>
        <v>3.9221447346505983E-2</v>
      </c>
      <c r="Q415" s="297">
        <f>+Japan!Q71</f>
        <v>1.1405641555783625E-2</v>
      </c>
      <c r="R415" s="297">
        <f>+Japan!R71</f>
        <v>0</v>
      </c>
      <c r="S415" s="297">
        <f>+Japan!S71</f>
        <v>0</v>
      </c>
      <c r="T415" s="297">
        <f>+Japan!T71</f>
        <v>0</v>
      </c>
      <c r="U415" s="297">
        <f>+Japan!U71</f>
        <v>0</v>
      </c>
      <c r="V415" s="297">
        <f>+Japan!V71</f>
        <v>0</v>
      </c>
      <c r="W415" s="297">
        <f>+Japan!W71</f>
        <v>0</v>
      </c>
    </row>
    <row r="416" spans="1:62" s="8" customFormat="1" ht="14.4">
      <c r="A416" t="s">
        <v>52</v>
      </c>
      <c r="B416" s="297">
        <f>+Russia!B71</f>
        <v>0.43100236821563387</v>
      </c>
      <c r="C416" s="297">
        <f>+Russia!C71</f>
        <v>0.34119299616374138</v>
      </c>
      <c r="D416" s="297">
        <f>+Russia!D71</f>
        <v>0.32502566958320694</v>
      </c>
      <c r="E416" s="297">
        <f>+Russia!E71</f>
        <v>0.30202548164372278</v>
      </c>
      <c r="F416" s="297">
        <f>+Russia!F71</f>
        <v>0.27312036457226796</v>
      </c>
      <c r="G416" s="297">
        <f>+Russia!G71</f>
        <v>0.24027487587526034</v>
      </c>
      <c r="H416" s="297">
        <f>+Russia!H71</f>
        <v>0.20376897475888456</v>
      </c>
      <c r="I416" s="297">
        <f>+Russia!I71</f>
        <v>0.16345060815605031</v>
      </c>
      <c r="J416" s="297">
        <f>+Russia!J71</f>
        <v>0.12003841372383625</v>
      </c>
      <c r="K416" s="297">
        <f>+Russia!K71</f>
        <v>7.4164617913148906E-2</v>
      </c>
      <c r="L416" s="297">
        <f>+Russia!L71</f>
        <v>2.7444671151148566E-2</v>
      </c>
      <c r="M416" s="297">
        <f>+Russia!M71</f>
        <v>0</v>
      </c>
      <c r="N416" s="297">
        <f>+Russia!N71</f>
        <v>0</v>
      </c>
      <c r="O416" s="297">
        <f>+Russia!O71</f>
        <v>0</v>
      </c>
      <c r="P416" s="297">
        <f>+Russia!P71</f>
        <v>0</v>
      </c>
      <c r="Q416" s="297">
        <f>+Russia!Q71</f>
        <v>0</v>
      </c>
      <c r="R416" s="297">
        <f>+Russia!R71</f>
        <v>0</v>
      </c>
      <c r="S416" s="297">
        <f>+Russia!S71</f>
        <v>0</v>
      </c>
      <c r="T416" s="297">
        <f>+Russia!T71</f>
        <v>0</v>
      </c>
      <c r="U416" s="297">
        <f>+Russia!U71</f>
        <v>0</v>
      </c>
      <c r="V416" s="297">
        <f>+Russia!V71</f>
        <v>0</v>
      </c>
      <c r="W416" s="297">
        <f>+Russia!W71</f>
        <v>0</v>
      </c>
    </row>
    <row r="417" spans="1:23" s="8" customFormat="1" ht="14.4">
      <c r="A417" t="s">
        <v>53</v>
      </c>
      <c r="B417" s="297">
        <f>+Eurasia!B71</f>
        <v>0.25652713039837899</v>
      </c>
      <c r="C417" s="297">
        <f>+Eurasia!C71</f>
        <v>0.18818945763471009</v>
      </c>
      <c r="D417" s="297">
        <f>+Eurasia!D71</f>
        <v>0.19322152129395534</v>
      </c>
      <c r="E417" s="297">
        <f>+Eurasia!E71</f>
        <v>0.19187029499930588</v>
      </c>
      <c r="F417" s="297">
        <f>+Eurasia!F71</f>
        <v>0.18288432160084039</v>
      </c>
      <c r="G417" s="297">
        <f>+Eurasia!G71</f>
        <v>0.16708907174426335</v>
      </c>
      <c r="H417" s="297">
        <f>+Eurasia!H71</f>
        <v>0.14625052554069562</v>
      </c>
      <c r="I417" s="297">
        <f>+Eurasia!I71</f>
        <v>0.12089780037615971</v>
      </c>
      <c r="J417" s="297">
        <f>+Eurasia!J71</f>
        <v>9.1376998085830302E-2</v>
      </c>
      <c r="K417" s="297">
        <f>+Eurasia!K71</f>
        <v>5.8032664910190823E-2</v>
      </c>
      <c r="L417" s="297">
        <f>+Eurasia!L71</f>
        <v>2.1785710369279256E-2</v>
      </c>
      <c r="M417" s="297">
        <f>+Eurasia!M71</f>
        <v>0</v>
      </c>
      <c r="N417" s="297">
        <f>+Eurasia!N71</f>
        <v>0</v>
      </c>
      <c r="O417" s="297">
        <f>+Eurasia!O71</f>
        <v>0</v>
      </c>
      <c r="P417" s="297">
        <f>+Eurasia!P71</f>
        <v>0</v>
      </c>
      <c r="Q417" s="297">
        <f>+Eurasia!Q71</f>
        <v>0</v>
      </c>
      <c r="R417" s="297">
        <f>+Eurasia!R71</f>
        <v>0</v>
      </c>
      <c r="S417" s="297">
        <f>+Eurasia!S71</f>
        <v>0</v>
      </c>
      <c r="T417" s="297">
        <f>+Eurasia!T71</f>
        <v>0</v>
      </c>
      <c r="U417" s="297">
        <f>+Eurasia!U71</f>
        <v>0</v>
      </c>
      <c r="V417" s="297">
        <f>+Eurasia!V71</f>
        <v>0</v>
      </c>
      <c r="W417" s="297">
        <f>+Eurasia!W71</f>
        <v>0</v>
      </c>
    </row>
    <row r="418" spans="1:23" s="8" customFormat="1" ht="14.4">
      <c r="A418" t="s">
        <v>54</v>
      </c>
      <c r="B418" s="297">
        <f>+China!B71</f>
        <v>1.5999444497034192</v>
      </c>
      <c r="C418" s="297">
        <f>+China!C71</f>
        <v>2.3373181443680169</v>
      </c>
      <c r="D418" s="297">
        <f>+China!D71</f>
        <v>2.4213252123779614</v>
      </c>
      <c r="E418" s="297">
        <f>+China!E71</f>
        <v>2.3958679803183318</v>
      </c>
      <c r="F418" s="297">
        <f>+China!F71</f>
        <v>2.2605156882843551</v>
      </c>
      <c r="G418" s="297">
        <f>+China!G71</f>
        <v>2.0457895667798969</v>
      </c>
      <c r="H418" s="297">
        <f>+China!H71</f>
        <v>1.7962703585094473</v>
      </c>
      <c r="I418" s="297">
        <f>+China!I71</f>
        <v>1.5125974369713904</v>
      </c>
      <c r="J418" s="297">
        <f>+China!J71</f>
        <v>1.1991076686279853</v>
      </c>
      <c r="K418" s="297">
        <f>+China!K71</f>
        <v>0.85938260560939961</v>
      </c>
      <c r="L418" s="297">
        <f>+China!L71</f>
        <v>0.50892581916170454</v>
      </c>
      <c r="M418" s="297">
        <f>+China!M71</f>
        <v>0.13401799318044094</v>
      </c>
      <c r="N418" s="297">
        <f>+China!N71</f>
        <v>0</v>
      </c>
      <c r="O418" s="297">
        <f>+China!O71</f>
        <v>0</v>
      </c>
      <c r="P418" s="297">
        <f>+China!P71</f>
        <v>0</v>
      </c>
      <c r="Q418" s="297">
        <f>+China!Q71</f>
        <v>0</v>
      </c>
      <c r="R418" s="297">
        <f>+China!R71</f>
        <v>0</v>
      </c>
      <c r="S418" s="297">
        <f>+China!S71</f>
        <v>0</v>
      </c>
      <c r="T418" s="297">
        <f>+China!T71</f>
        <v>0</v>
      </c>
      <c r="U418" s="297">
        <f>+China!U71</f>
        <v>0</v>
      </c>
      <c r="V418" s="297">
        <f>+China!V71</f>
        <v>0</v>
      </c>
      <c r="W418" s="297">
        <f>+China!W71</f>
        <v>0</v>
      </c>
    </row>
    <row r="419" spans="1:23" s="8" customFormat="1" ht="14.4">
      <c r="A419" t="s">
        <v>55</v>
      </c>
      <c r="B419" s="297">
        <f>+India!B71</f>
        <v>0.40499472440009932</v>
      </c>
      <c r="C419" s="297">
        <f>+India!C71</f>
        <v>0.62284228282340015</v>
      </c>
      <c r="D419" s="297">
        <f>+India!D71</f>
        <v>0.77023865774655398</v>
      </c>
      <c r="E419" s="297">
        <f>+India!E71</f>
        <v>0.89897093702979414</v>
      </c>
      <c r="F419" s="297">
        <f>+India!F71</f>
        <v>0.99657333313606822</v>
      </c>
      <c r="G419" s="297">
        <f>+India!G71</f>
        <v>1.0427126019543869</v>
      </c>
      <c r="H419" s="297">
        <f>+India!H71</f>
        <v>1.0464694831562535</v>
      </c>
      <c r="I419" s="297">
        <f>+India!I71</f>
        <v>1.0209844366298892</v>
      </c>
      <c r="J419" s="297">
        <f>+India!J71</f>
        <v>0.96468238451297428</v>
      </c>
      <c r="K419" s="297">
        <f>+India!K71</f>
        <v>0.87635372567004477</v>
      </c>
      <c r="L419" s="297">
        <f>+India!L71</f>
        <v>0.75574883584299024</v>
      </c>
      <c r="M419" s="297">
        <f>+India!M71</f>
        <v>0.60416194832705261</v>
      </c>
      <c r="N419" s="297">
        <f>+India!N71</f>
        <v>0.42322155071985046</v>
      </c>
      <c r="O419" s="297">
        <f>+India!O71</f>
        <v>0.20921531717230918</v>
      </c>
      <c r="P419" s="297">
        <f>+India!P71</f>
        <v>0</v>
      </c>
      <c r="Q419" s="297">
        <f>+India!Q71</f>
        <v>0</v>
      </c>
      <c r="R419" s="297">
        <f>+India!R71</f>
        <v>0</v>
      </c>
      <c r="S419" s="297">
        <f>+India!S71</f>
        <v>0</v>
      </c>
      <c r="T419" s="297">
        <f>+India!T71</f>
        <v>0</v>
      </c>
      <c r="U419" s="297">
        <f>+India!U71</f>
        <v>0</v>
      </c>
      <c r="V419" s="297">
        <f>+India!V71</f>
        <v>0</v>
      </c>
      <c r="W419" s="297">
        <f>+India!W71</f>
        <v>0</v>
      </c>
    </row>
    <row r="420" spans="1:23" s="8" customFormat="1" ht="14.4">
      <c r="A420" t="s">
        <v>56</v>
      </c>
      <c r="B420" s="297">
        <f>+MidEast!B71</f>
        <v>0.58943423723936128</v>
      </c>
      <c r="C420" s="297">
        <f>+MidEast!C71</f>
        <v>0.68943478365506294</v>
      </c>
      <c r="D420" s="297">
        <f>+MidEast!D71</f>
        <v>0.8342585865559361</v>
      </c>
      <c r="E420" s="297">
        <f>+MidEast!E71</f>
        <v>0.95999259294524941</v>
      </c>
      <c r="F420" s="297">
        <f>+MidEast!F71</f>
        <v>1.0503117597594762</v>
      </c>
      <c r="G420" s="297">
        <f>+MidEast!G71</f>
        <v>1.0843333800229615</v>
      </c>
      <c r="H420" s="297">
        <f>+MidEast!H71</f>
        <v>1.0772583975581138</v>
      </c>
      <c r="I420" s="297">
        <f>+MidEast!I71</f>
        <v>1.0424165453359111</v>
      </c>
      <c r="J420" s="297">
        <f>+MidEast!J71</f>
        <v>0.97684110480693798</v>
      </c>
      <c r="K420" s="297">
        <f>+MidEast!K71</f>
        <v>0.87724397827036948</v>
      </c>
      <c r="L420" s="297">
        <f>+MidEast!L71</f>
        <v>0.72476049901020156</v>
      </c>
      <c r="M420" s="297">
        <f>+MidEast!M71</f>
        <v>0.52913933773885979</v>
      </c>
      <c r="N420" s="297">
        <f>+MidEast!N71</f>
        <v>0.31575811969549122</v>
      </c>
      <c r="O420" s="297">
        <f>+MidEast!O71</f>
        <v>7.5950359830063791E-2</v>
      </c>
      <c r="P420" s="297">
        <f>+MidEast!P71</f>
        <v>0</v>
      </c>
      <c r="Q420" s="297">
        <f>+MidEast!Q71</f>
        <v>0</v>
      </c>
      <c r="R420" s="297">
        <f>+MidEast!R71</f>
        <v>0</v>
      </c>
      <c r="S420" s="297">
        <f>+MidEast!S71</f>
        <v>0</v>
      </c>
      <c r="T420" s="297">
        <f>+MidEast!T71</f>
        <v>0</v>
      </c>
      <c r="U420" s="297">
        <f>+MidEast!U71</f>
        <v>0</v>
      </c>
      <c r="V420" s="297">
        <f>+MidEast!V71</f>
        <v>0</v>
      </c>
      <c r="W420" s="297">
        <f>+MidEast!W71</f>
        <v>0</v>
      </c>
    </row>
    <row r="421" spans="1:23" s="8" customFormat="1" ht="14.4">
      <c r="A421" t="s">
        <v>57</v>
      </c>
      <c r="B421" s="297">
        <f>+Africa!B71</f>
        <v>0.1913029872516217</v>
      </c>
      <c r="C421" s="297">
        <f>+Africa!C71</f>
        <v>0.21020633189180787</v>
      </c>
      <c r="D421" s="297">
        <f>+Africa!D71</f>
        <v>0.286400119617233</v>
      </c>
      <c r="E421" s="297">
        <f>+Africa!E71</f>
        <v>0.36921676285792243</v>
      </c>
      <c r="F421" s="297">
        <f>+Africa!F71</f>
        <v>0.44969041323193615</v>
      </c>
      <c r="G421" s="297">
        <f>+Africa!G71</f>
        <v>0.50536938043403345</v>
      </c>
      <c r="H421" s="297">
        <f>+Africa!H71</f>
        <v>0.53471131854994758</v>
      </c>
      <c r="I421" s="297">
        <f>+Africa!I71</f>
        <v>0.54947686065105994</v>
      </c>
      <c r="J421" s="297">
        <f>+Africa!J71</f>
        <v>0.54632045780344396</v>
      </c>
      <c r="K421" s="297">
        <f>+Africa!K71</f>
        <v>0.52173971885616022</v>
      </c>
      <c r="L421" s="297">
        <f>+Africa!L71</f>
        <v>0.45992214706379536</v>
      </c>
      <c r="M421" s="297">
        <f>+Africa!M71</f>
        <v>0.36579998351138721</v>
      </c>
      <c r="N421" s="297">
        <f>+Africa!N71</f>
        <v>0.25391744170126468</v>
      </c>
      <c r="O421" s="297">
        <f>+Africa!O71</f>
        <v>0.12451944508793657</v>
      </c>
      <c r="P421" s="297">
        <f>+Africa!P71</f>
        <v>0</v>
      </c>
      <c r="Q421" s="297">
        <f>+Africa!Q71</f>
        <v>0</v>
      </c>
      <c r="R421" s="297">
        <f>+Africa!R71</f>
        <v>0</v>
      </c>
      <c r="S421" s="297">
        <f>+Africa!S71</f>
        <v>0</v>
      </c>
      <c r="T421" s="297">
        <f>+Africa!T71</f>
        <v>0</v>
      </c>
      <c r="U421" s="297">
        <f>+Africa!U71</f>
        <v>0</v>
      </c>
      <c r="V421" s="297">
        <f>+Africa!V71</f>
        <v>0</v>
      </c>
      <c r="W421" s="297">
        <f>+Africa!W71</f>
        <v>0</v>
      </c>
    </row>
    <row r="422" spans="1:23" s="8" customFormat="1" ht="14.4">
      <c r="A422" t="s">
        <v>58</v>
      </c>
      <c r="B422" s="297">
        <f>+LatAm!B71</f>
        <v>0.41212692374686288</v>
      </c>
      <c r="C422" s="297">
        <f>+LatAm!C71</f>
        <v>0.46567029294143031</v>
      </c>
      <c r="D422" s="297">
        <f>+LatAm!D71</f>
        <v>0.5585206147295908</v>
      </c>
      <c r="E422" s="297">
        <f>+LatAm!E71</f>
        <v>0.63898680229642657</v>
      </c>
      <c r="F422" s="297">
        <f>+LatAm!F71</f>
        <v>0.6944066002394218</v>
      </c>
      <c r="G422" s="297">
        <f>+LatAm!G71</f>
        <v>0.71980780770086672</v>
      </c>
      <c r="H422" s="297">
        <f>+LatAm!H71</f>
        <v>0.72405425729905892</v>
      </c>
      <c r="I422" s="297">
        <f>+LatAm!I71</f>
        <v>0.71138561252038424</v>
      </c>
      <c r="J422" s="297">
        <f>+LatAm!J71</f>
        <v>0.68121140065227004</v>
      </c>
      <c r="K422" s="297">
        <f>+LatAm!K71</f>
        <v>0.63310545182761258</v>
      </c>
      <c r="L422" s="297">
        <f>+LatAm!L71</f>
        <v>0.56795462079805226</v>
      </c>
      <c r="M422" s="297">
        <f>+LatAm!M71</f>
        <v>0.48555454599294195</v>
      </c>
      <c r="N422" s="297">
        <f>+LatAm!N71</f>
        <v>0.3891387947416482</v>
      </c>
      <c r="O422" s="297">
        <f>+LatAm!O71</f>
        <v>0.27180779029355767</v>
      </c>
      <c r="P422" s="297">
        <f>+LatAm!P71</f>
        <v>0.14198157359639108</v>
      </c>
      <c r="Q422" s="297">
        <f>+LatAm!Q71</f>
        <v>0</v>
      </c>
      <c r="R422" s="297">
        <f>+LatAm!R71</f>
        <v>0</v>
      </c>
      <c r="S422" s="297">
        <f>+LatAm!S71</f>
        <v>0</v>
      </c>
      <c r="T422" s="297">
        <f>+LatAm!T71</f>
        <v>0</v>
      </c>
      <c r="U422" s="297">
        <f>+LatAm!U71</f>
        <v>0</v>
      </c>
      <c r="V422" s="297">
        <f>+LatAm!V71</f>
        <v>0</v>
      </c>
      <c r="W422" s="297">
        <f>+LatAm!W71</f>
        <v>0</v>
      </c>
    </row>
    <row r="423" spans="1:23" s="8" customFormat="1" ht="14.4">
      <c r="A423" t="s">
        <v>114</v>
      </c>
      <c r="B423" s="297">
        <f>+OHI!B71</f>
        <v>0.54156849752830349</v>
      </c>
      <c r="C423" s="297">
        <f>+OHI!C71</f>
        <v>0.49076012379826067</v>
      </c>
      <c r="D423" s="297">
        <f>+OHI!D71</f>
        <v>0.50187485346279792</v>
      </c>
      <c r="E423" s="297">
        <f>+OHI!E71</f>
        <v>0.49806595177182295</v>
      </c>
      <c r="F423" s="297">
        <f>+OHI!F71</f>
        <v>0.47589547460079235</v>
      </c>
      <c r="G423" s="297">
        <f>+OHI!G71</f>
        <v>0.4394014145825495</v>
      </c>
      <c r="H423" s="297">
        <f>+OHI!H71</f>
        <v>0.39522046246924403</v>
      </c>
      <c r="I423" s="297">
        <f>+OHI!I71</f>
        <v>0.34880574668369407</v>
      </c>
      <c r="J423" s="297">
        <f>+OHI!J71</f>
        <v>0.3006140901105106</v>
      </c>
      <c r="K423" s="297">
        <f>+OHI!K71</f>
        <v>0.2509184175889092</v>
      </c>
      <c r="L423" s="297">
        <f>+OHI!L71</f>
        <v>0.20339425692129592</v>
      </c>
      <c r="M423" s="297">
        <f>+OHI!M71</f>
        <v>0.15602827976135791</v>
      </c>
      <c r="N423" s="297">
        <f>+OHI!N71</f>
        <v>0.1060673475951234</v>
      </c>
      <c r="O423" s="297">
        <f>+OHI!O71</f>
        <v>5.0953618796710537E-2</v>
      </c>
      <c r="P423" s="297">
        <f>+OHI!P71</f>
        <v>0</v>
      </c>
      <c r="Q423" s="297">
        <f>+OHI!Q71</f>
        <v>0</v>
      </c>
      <c r="R423" s="297">
        <f>+OHI!R71</f>
        <v>0</v>
      </c>
      <c r="S423" s="297">
        <f>+OHI!S71</f>
        <v>0</v>
      </c>
      <c r="T423" s="297">
        <f>+OHI!T71</f>
        <v>0</v>
      </c>
      <c r="U423" s="297">
        <f>+OHI!U71</f>
        <v>0</v>
      </c>
      <c r="V423" s="297">
        <f>+OHI!V71</f>
        <v>0</v>
      </c>
      <c r="W423" s="297">
        <f>+OHI!W71</f>
        <v>0</v>
      </c>
    </row>
    <row r="424" spans="1:23" s="8" customFormat="1" ht="14.4">
      <c r="A424" t="s">
        <v>32</v>
      </c>
      <c r="B424" s="297">
        <f>+OthAsia!B71</f>
        <v>0.36381783863801526</v>
      </c>
      <c r="C424" s="297">
        <f>+OthAsia!C71</f>
        <v>0.54750936593555988</v>
      </c>
      <c r="D424" s="297">
        <f>+OthAsia!D71</f>
        <v>0.71895192939575348</v>
      </c>
      <c r="E424" s="297">
        <f>+OthAsia!E71</f>
        <v>0.89452100904833109</v>
      </c>
      <c r="F424" s="297">
        <f>+OthAsia!F71</f>
        <v>1.0520546701027187</v>
      </c>
      <c r="G424" s="297">
        <f>+OthAsia!G71</f>
        <v>1.1618228173682423</v>
      </c>
      <c r="H424" s="297">
        <f>+OthAsia!H71</f>
        <v>1.2261958393388908</v>
      </c>
      <c r="I424" s="297">
        <f>+OthAsia!I71</f>
        <v>1.2572354115365489</v>
      </c>
      <c r="J424" s="297">
        <f>+OthAsia!J71</f>
        <v>1.249120225205979</v>
      </c>
      <c r="K424" s="297">
        <f>+OthAsia!K71</f>
        <v>1.1963693457658362</v>
      </c>
      <c r="L424" s="297">
        <f>+OthAsia!L71</f>
        <v>1.0859991305903032</v>
      </c>
      <c r="M424" s="297">
        <f>+OthAsia!M71</f>
        <v>0.92175137889875647</v>
      </c>
      <c r="N424" s="297">
        <f>+OthAsia!N71</f>
        <v>0.70546776354570195</v>
      </c>
      <c r="O424" s="297">
        <f>+OthAsia!O71</f>
        <v>0.44276603146941207</v>
      </c>
      <c r="P424" s="297">
        <f>+OthAsia!P71</f>
        <v>0.14736474736634331</v>
      </c>
      <c r="Q424" s="297">
        <f>+OthAsia!Q71</f>
        <v>0</v>
      </c>
      <c r="R424" s="297">
        <f>+OthAsia!R71</f>
        <v>0</v>
      </c>
      <c r="S424" s="297">
        <f>+OthAsia!S71</f>
        <v>0</v>
      </c>
      <c r="T424" s="297">
        <f>+OthAsia!T71</f>
        <v>0</v>
      </c>
      <c r="U424" s="297">
        <f>+OthAsia!U71</f>
        <v>0</v>
      </c>
      <c r="V424" s="297">
        <f>+OthAsia!V71</f>
        <v>0</v>
      </c>
      <c r="W424" s="297">
        <f>+OthAsia!W71</f>
        <v>0</v>
      </c>
    </row>
    <row r="425" spans="1:23" s="8" customFormat="1">
      <c r="B425" s="8">
        <f t="shared" ref="B425" si="123">SUM(B413:B424)</f>
        <v>7.9676363556275431</v>
      </c>
      <c r="C425" s="8">
        <f>SUM(C413:C424)</f>
        <v>8.4750540219496493</v>
      </c>
      <c r="D425" s="8">
        <f t="shared" ref="D425:W425" si="124">SUM(D413:D424)</f>
        <v>9.2630004882824721</v>
      </c>
      <c r="E425" s="8">
        <f t="shared" si="124"/>
        <v>9.806226205185439</v>
      </c>
      <c r="F425" s="8">
        <f t="shared" si="124"/>
        <v>10.01499851876105</v>
      </c>
      <c r="G425" s="8">
        <f t="shared" si="124"/>
        <v>9.8505012069377536</v>
      </c>
      <c r="H425" s="8">
        <f t="shared" si="124"/>
        <v>9.4141941277518377</v>
      </c>
      <c r="I425" s="8">
        <f t="shared" si="124"/>
        <v>8.7819387482462403</v>
      </c>
      <c r="J425" s="8">
        <f t="shared" si="124"/>
        <v>7.9467311757653363</v>
      </c>
      <c r="K425" s="8">
        <f t="shared" si="124"/>
        <v>6.900156607295278</v>
      </c>
      <c r="L425" s="8">
        <f t="shared" si="124"/>
        <v>5.6281362526947776</v>
      </c>
      <c r="M425" s="8">
        <f t="shared" si="124"/>
        <v>4.1691620495171904</v>
      </c>
      <c r="N425" s="8">
        <f t="shared" si="124"/>
        <v>2.8466454317521057</v>
      </c>
      <c r="O425" s="8">
        <f t="shared" si="124"/>
        <v>1.5410998302827212</v>
      </c>
      <c r="P425" s="8">
        <f t="shared" si="124"/>
        <v>0.51703664783015801</v>
      </c>
      <c r="Q425" s="8">
        <f t="shared" si="124"/>
        <v>6.6675068331188775E-2</v>
      </c>
      <c r="R425" s="8">
        <f t="shared" si="124"/>
        <v>0</v>
      </c>
      <c r="S425" s="8">
        <f t="shared" si="124"/>
        <v>0</v>
      </c>
      <c r="T425" s="8">
        <f t="shared" si="124"/>
        <v>0</v>
      </c>
      <c r="U425" s="8">
        <f t="shared" si="124"/>
        <v>0</v>
      </c>
      <c r="V425" s="8">
        <f t="shared" si="124"/>
        <v>0</v>
      </c>
      <c r="W425" s="8">
        <f t="shared" si="124"/>
        <v>0</v>
      </c>
    </row>
    <row r="426" spans="1:23">
      <c r="A426" s="1"/>
    </row>
    <row r="427" spans="1:23">
      <c r="A427" s="615"/>
      <c r="E427" s="615"/>
      <c r="F427" s="615"/>
      <c r="G427" s="615"/>
      <c r="H427" s="615"/>
      <c r="I427" s="615"/>
      <c r="J427" s="615"/>
      <c r="K427" s="615"/>
    </row>
    <row r="428" spans="1:23">
      <c r="J428" s="183"/>
    </row>
    <row r="429" spans="1:23">
      <c r="A429" s="1"/>
    </row>
    <row r="433" spans="1:13">
      <c r="A433" s="1"/>
    </row>
    <row r="434" spans="1:13">
      <c r="A434" s="615"/>
      <c r="E434" s="615"/>
      <c r="F434" s="615"/>
      <c r="G434" s="615"/>
      <c r="H434" s="615"/>
      <c r="I434" s="615"/>
      <c r="J434" s="615"/>
      <c r="K434" s="615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>
      <c r="A442"/>
      <c r="J442" s="616"/>
      <c r="K442" s="616"/>
    </row>
    <row r="443" spans="1:13" s="12" customFormat="1">
      <c r="A443" s="1"/>
    </row>
    <row r="444" spans="1:13" s="12" customFormat="1">
      <c r="A444"/>
      <c r="M444" s="616"/>
    </row>
    <row r="445" spans="1:13" s="12" customFormat="1">
      <c r="A445"/>
      <c r="M445" s="616"/>
    </row>
    <row r="446" spans="1:13" s="12" customFormat="1">
      <c r="A446"/>
    </row>
    <row r="447" spans="1:13" s="12" customFormat="1">
      <c r="A447"/>
      <c r="J447" s="616"/>
      <c r="K447" s="616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D183" sqref="AD183"/>
    </sheetView>
  </sheetViews>
  <sheetFormatPr defaultRowHeight="12.3"/>
  <cols>
    <col min="1" max="1" width="28.71875" customWidth="1"/>
    <col min="2" max="2" width="0.27734375" customWidth="1"/>
    <col min="3" max="3" width="9" customWidth="1"/>
    <col min="4" max="4" width="0.1640625" hidden="1" customWidth="1"/>
    <col min="5" max="6" width="7.27734375" hidden="1" customWidth="1"/>
    <col min="7" max="7" width="9.5546875" hidden="1" customWidth="1"/>
    <col min="8" max="8" width="8.71875" hidden="1" customWidth="1"/>
    <col min="9" max="9" width="0.1640625" hidden="1" customWidth="1"/>
    <col min="10" max="12" width="0.1640625" customWidth="1"/>
    <col min="14" max="15" width="0" hidden="1" customWidth="1"/>
    <col min="16" max="17" width="9.1640625" hidden="1" customWidth="1"/>
    <col min="18" max="18" width="10.5546875" bestFit="1" customWidth="1"/>
    <col min="19" max="21" width="0.27734375" customWidth="1"/>
    <col min="22" max="23" width="11.44140625" customWidth="1"/>
    <col min="24" max="24" width="12.27734375" customWidth="1"/>
    <col min="25" max="25" width="13" customWidth="1"/>
    <col min="26" max="26" width="12.5546875" customWidth="1"/>
    <col min="27" max="27" width="11.83203125" customWidth="1"/>
    <col min="28" max="28" width="10.71875" bestFit="1" customWidth="1"/>
    <col min="29" max="34" width="9.71875" bestFit="1" customWidth="1"/>
    <col min="35" max="63" width="9.27734375" bestFit="1" customWidth="1"/>
    <col min="69" max="69" width="21.1640625" customWidth="1"/>
    <col min="71" max="71" width="11.1640625" bestFit="1" customWidth="1"/>
    <col min="72" max="72" width="10.1640625" bestFit="1" customWidth="1"/>
    <col min="73" max="81" width="9.27734375" bestFit="1" customWidth="1"/>
    <col min="82" max="82" width="13.1640625" customWidth="1"/>
    <col min="83" max="88" width="9.27734375" bestFit="1" customWidth="1"/>
    <col min="89" max="130" width="10.5546875" bestFit="1" customWidth="1"/>
  </cols>
  <sheetData>
    <row r="1" spans="1:131" ht="18.3">
      <c r="A1" s="335" t="s">
        <v>866</v>
      </c>
      <c r="BR1" s="1" t="s">
        <v>957</v>
      </c>
    </row>
    <row r="2" spans="1:131" ht="14.4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7.399999999999999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8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7.7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3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3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4.4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12.397900201983997</v>
      </c>
      <c r="BT49" s="12">
        <f>+US!C61</f>
        <v>15.973315131118055</v>
      </c>
      <c r="BU49" s="12">
        <f>+US!D61</f>
        <v>20.698511807734235</v>
      </c>
      <c r="BV49" s="12">
        <f>+US!E61</f>
        <v>25.592423197364951</v>
      </c>
      <c r="BW49" s="12">
        <f>+US!F61</f>
        <v>30.649241544250486</v>
      </c>
      <c r="BX49" s="12">
        <f>+US!G61</f>
        <v>35.656497448466048</v>
      </c>
      <c r="BY49" s="12">
        <f>+US!H61</f>
        <v>40.644328484956738</v>
      </c>
      <c r="BZ49" s="12">
        <f>+US!I61</f>
        <v>45.912077960735374</v>
      </c>
      <c r="CA49" s="12">
        <f>+US!J61</f>
        <v>51.482587937302497</v>
      </c>
      <c r="CB49" s="12">
        <f>+US!K61</f>
        <v>57.378050045326205</v>
      </c>
      <c r="CC49" s="12">
        <f>+US!L61</f>
        <v>63.412458902870348</v>
      </c>
      <c r="CD49" s="12">
        <f>+US!M61</f>
        <v>69.378040782395416</v>
      </c>
      <c r="CE49" s="12">
        <f>+US!N61</f>
        <v>76.419572385496423</v>
      </c>
      <c r="CF49" s="12">
        <f>+US!O61</f>
        <v>83.234939870106331</v>
      </c>
      <c r="CG49" s="12">
        <f>+US!P61</f>
        <v>90.011460589765775</v>
      </c>
      <c r="CH49" s="12">
        <f>+US!Q61</f>
        <v>96.872956455481372</v>
      </c>
      <c r="CI49" s="12">
        <f>+US!R61</f>
        <v>103.86811065705245</v>
      </c>
      <c r="CJ49" s="12">
        <f>+US!S61</f>
        <v>111.02550967595755</v>
      </c>
      <c r="CK49" s="12">
        <f>+US!T61</f>
        <v>118.36272891323016</v>
      </c>
      <c r="CL49" s="12">
        <f>+US!U61</f>
        <v>125.89190815251898</v>
      </c>
      <c r="CM49" s="12">
        <f>+US!V61</f>
        <v>133.50759481998233</v>
      </c>
      <c r="CN49" s="12">
        <f>+US!W61</f>
        <v>141.17422565669023</v>
      </c>
      <c r="CO49" s="12">
        <f>+US!X61</f>
        <v>148.99123015867639</v>
      </c>
      <c r="CP49" s="12">
        <f>+US!Y61</f>
        <v>156.98082968008518</v>
      </c>
      <c r="CQ49" s="12">
        <f>+US!Z61</f>
        <v>165.16002775883422</v>
      </c>
      <c r="CR49" s="12">
        <f>+US!AA61</f>
        <v>173.54326266303977</v>
      </c>
      <c r="CS49" s="12">
        <f>+US!AB61</f>
        <v>182.18453561309857</v>
      </c>
      <c r="CT49" s="12">
        <f>+US!AC61</f>
        <v>191.05773088649167</v>
      </c>
      <c r="CU49" s="12">
        <f>+US!AD61</f>
        <v>200.16460263039542</v>
      </c>
      <c r="CV49" s="12">
        <f>+US!AE61</f>
        <v>209.51752935795969</v>
      </c>
      <c r="CW49" s="12">
        <f>+US!AF61</f>
        <v>218.76636102731482</v>
      </c>
      <c r="CX49" s="12">
        <f>+US!AG61</f>
        <v>227.80405861364957</v>
      </c>
      <c r="CY49" s="12">
        <f>+US!AH61</f>
        <v>236.94413325189552</v>
      </c>
      <c r="CZ49" s="12">
        <f>+US!AI61</f>
        <v>246.24483407770262</v>
      </c>
      <c r="DA49" s="12">
        <f>+US!AJ61</f>
        <v>255.74403140276729</v>
      </c>
      <c r="DB49" s="12">
        <f>+US!AK61</f>
        <v>265.46831738426778</v>
      </c>
      <c r="DC49" s="12">
        <f>+US!AL61</f>
        <v>275.43808150242035</v>
      </c>
      <c r="DD49" s="12">
        <f>+US!AM61</f>
        <v>285.67035561329311</v>
      </c>
      <c r="DE49" s="12">
        <f>+US!AN61</f>
        <v>296.18040968692446</v>
      </c>
      <c r="DF49" s="12">
        <f>+US!AO61</f>
        <v>306.98264838168558</v>
      </c>
      <c r="DG49" s="12">
        <f>+US!AP61</f>
        <v>318.09111691534923</v>
      </c>
      <c r="DH49" s="12">
        <f>+US!AQ61</f>
        <v>329.51978904275131</v>
      </c>
      <c r="DI49" s="12">
        <f>+US!AR61</f>
        <v>341.28273383963403</v>
      </c>
      <c r="DJ49" s="12">
        <f>+US!AS61</f>
        <v>353.39421532556605</v>
      </c>
      <c r="DK49" s="12">
        <f>+US!AT61</f>
        <v>365.8687550676641</v>
      </c>
      <c r="DL49" s="12">
        <f>+US!AU61</f>
        <v>378.72117454656984</v>
      </c>
      <c r="DM49" s="12">
        <f>+US!AV61</f>
        <v>391.96662660588481</v>
      </c>
      <c r="DN49" s="12">
        <f>+US!AW61</f>
        <v>405.62062114757606</v>
      </c>
      <c r="DO49" s="12">
        <f>+US!AX61</f>
        <v>419.69904792233905</v>
      </c>
      <c r="DP49" s="12">
        <f>+US!AY61</f>
        <v>434.2181979802462</v>
      </c>
      <c r="DQ49" s="12">
        <f>+US!AZ61</f>
        <v>449.19478463727597</v>
      </c>
      <c r="DR49" s="12">
        <f>+US!BA61</f>
        <v>464.64596442290383</v>
      </c>
      <c r="DS49" s="12">
        <f>+US!BB61</f>
        <v>480.57742042251107</v>
      </c>
      <c r="DT49" s="12">
        <f>+US!BC61</f>
        <v>497.00460947538193</v>
      </c>
      <c r="DU49" s="12">
        <f>+US!BD61</f>
        <v>513.96001152103986</v>
      </c>
      <c r="DV49" s="12">
        <f>+US!BE61</f>
        <v>531.46806459908225</v>
      </c>
      <c r="DW49" s="12">
        <f>+US!BF61</f>
        <v>549.54969209920171</v>
      </c>
      <c r="DX49" s="12">
        <f>+US!BG61</f>
        <v>568.22465910878259</v>
      </c>
      <c r="DY49" s="12">
        <f>+US!BH61</f>
        <v>587.51274617381728</v>
      </c>
      <c r="DZ49" s="12">
        <f>+US!BI61</f>
        <v>607.43430099685042</v>
      </c>
    </row>
    <row r="50" spans="1:130" s="1" customFormat="1" ht="18.3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13.031057477827348</v>
      </c>
      <c r="BT50" s="12">
        <f>+EU!C61</f>
        <v>16.380715061626351</v>
      </c>
      <c r="BU50" s="12">
        <f>+EU!D61</f>
        <v>20.817289583783108</v>
      </c>
      <c r="BV50" s="12">
        <f>+EU!E61</f>
        <v>25.280702671208289</v>
      </c>
      <c r="BW50" s="12">
        <f>+EU!F61</f>
        <v>29.786562761650007</v>
      </c>
      <c r="BX50" s="12">
        <f>+EU!G61</f>
        <v>34.10294285190156</v>
      </c>
      <c r="BY50" s="12">
        <f>+EU!H61</f>
        <v>38.271102510995959</v>
      </c>
      <c r="BZ50" s="12">
        <f>+EU!I61</f>
        <v>42.466773400724122</v>
      </c>
      <c r="CA50" s="12">
        <f>+EU!J61</f>
        <v>46.681704872681237</v>
      </c>
      <c r="CB50" s="12">
        <f>+EU!K61</f>
        <v>50.902512982963067</v>
      </c>
      <c r="CC50" s="12">
        <f>+EU!L61</f>
        <v>55.910591142405458</v>
      </c>
      <c r="CD50" s="12">
        <f>+EU!M61</f>
        <v>61.825461940524228</v>
      </c>
      <c r="CE50" s="12">
        <f>+EU!N61</f>
        <v>68.478730403236895</v>
      </c>
      <c r="CF50" s="12">
        <f>+EU!O61</f>
        <v>75.048758216649375</v>
      </c>
      <c r="CG50" s="12">
        <f>+EU!P61</f>
        <v>81.640529425064841</v>
      </c>
      <c r="CH50" s="12">
        <f>+EU!Q61</f>
        <v>88.313720695300432</v>
      </c>
      <c r="CI50" s="12">
        <f>+EU!R61</f>
        <v>95.098687041277984</v>
      </c>
      <c r="CJ50" s="12">
        <f>+EU!S61</f>
        <v>102.03061088111784</v>
      </c>
      <c r="CK50" s="12">
        <f>+EU!T61</f>
        <v>109.12516683419786</v>
      </c>
      <c r="CL50" s="12">
        <f>+EU!U61</f>
        <v>116.38023954340295</v>
      </c>
      <c r="CM50" s="12">
        <f>+EU!V61</f>
        <v>123.87716368805295</v>
      </c>
      <c r="CN50" s="12">
        <f>+EU!W61</f>
        <v>131.65034824007301</v>
      </c>
      <c r="CO50" s="12">
        <f>+EU!X61</f>
        <v>139.64037828572424</v>
      </c>
      <c r="CP50" s="12">
        <f>+EU!Y61</f>
        <v>147.84402447390133</v>
      </c>
      <c r="CQ50" s="12">
        <f>+EU!Z61</f>
        <v>156.26375054346585</v>
      </c>
      <c r="CR50" s="12">
        <f>+EU!AA61</f>
        <v>164.90568186490682</v>
      </c>
      <c r="CS50" s="12">
        <f>+EU!AB61</f>
        <v>173.82581189037251</v>
      </c>
      <c r="CT50" s="12">
        <f>+EU!AC61</f>
        <v>182.98956188386288</v>
      </c>
      <c r="CU50" s="12">
        <f>+EU!AD61</f>
        <v>192.39538270991534</v>
      </c>
      <c r="CV50" s="12">
        <f>+EU!AE61</f>
        <v>202.05485279060619</v>
      </c>
      <c r="CW50" s="12">
        <f>+EU!AF61</f>
        <v>211.51882821049281</v>
      </c>
      <c r="CX50" s="12">
        <f>+EU!AG61</f>
        <v>220.64373796556387</v>
      </c>
      <c r="CY50" s="12">
        <f>+EU!AH61</f>
        <v>229.82337471410054</v>
      </c>
      <c r="CZ50" s="12">
        <f>+EU!AI61</f>
        <v>239.12867625569345</v>
      </c>
      <c r="DA50" s="12">
        <f>+EU!AJ61</f>
        <v>248.60416345473638</v>
      </c>
      <c r="DB50" s="12">
        <f>+EU!AK61</f>
        <v>258.28011486167429</v>
      </c>
      <c r="DC50" s="12">
        <f>+EU!AL61</f>
        <v>268.17897219432678</v>
      </c>
      <c r="DD50" s="12">
        <f>+EU!AM61</f>
        <v>278.31891476121518</v>
      </c>
      <c r="DE50" s="12">
        <f>+EU!AN61</f>
        <v>288.71585444568876</v>
      </c>
      <c r="DF50" s="12">
        <f>+EU!AO61</f>
        <v>299.38454966664227</v>
      </c>
      <c r="DG50" s="12">
        <f>+EU!AP61</f>
        <v>310.33922869521069</v>
      </c>
      <c r="DH50" s="12">
        <f>+EU!AQ61</f>
        <v>321.59394036863716</v>
      </c>
      <c r="DI50" s="12">
        <f>+EU!AR61</f>
        <v>333.16275382473412</v>
      </c>
      <c r="DJ50" s="12">
        <f>+EU!AS61</f>
        <v>345.05987498154246</v>
      </c>
      <c r="DK50" s="12">
        <f>+EU!AT61</f>
        <v>357.29971739391203</v>
      </c>
      <c r="DL50" s="12">
        <f>+EU!AU61</f>
        <v>369.89694834250338</v>
      </c>
      <c r="DM50" s="12">
        <f>+EU!AV61</f>
        <v>382.8665216746449</v>
      </c>
      <c r="DN50" s="12">
        <f>+EU!AW61</f>
        <v>396.22370373170753</v>
      </c>
      <c r="DO50" s="12">
        <f>+EU!AX61</f>
        <v>409.98409582569491</v>
      </c>
      <c r="DP50" s="12">
        <f>+EU!AY61</f>
        <v>424.16365514229358</v>
      </c>
      <c r="DQ50" s="12">
        <f>+EU!AZ61</f>
        <v>438.77871507644255</v>
      </c>
      <c r="DR50" s="12">
        <f>+EU!BA61</f>
        <v>453.84600553101956</v>
      </c>
      <c r="DS50" s="12">
        <f>+EU!BB61</f>
        <v>469.36905586798565</v>
      </c>
      <c r="DT50" s="12">
        <f>+EU!BC61</f>
        <v>485.36198042674465</v>
      </c>
      <c r="DU50" s="12">
        <f>+EU!BD61</f>
        <v>501.8581397953094</v>
      </c>
      <c r="DV50" s="12">
        <f>+EU!BE61</f>
        <v>518.88209810037938</v>
      </c>
      <c r="DW50" s="12">
        <f>+EU!BF61</f>
        <v>536.45442882208943</v>
      </c>
      <c r="DX50" s="12">
        <f>+EU!BG61</f>
        <v>554.59428870641045</v>
      </c>
      <c r="DY50" s="12">
        <f>+EU!BH61</f>
        <v>573.32070280631501</v>
      </c>
      <c r="DZ50" s="12">
        <f>+EU!BI61</f>
        <v>592.65317085421236</v>
      </c>
    </row>
    <row r="51" spans="1:130" s="353" customFormat="1" ht="14.4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3.8702837853585206</v>
      </c>
      <c r="BT51" s="12">
        <f>+Japan!C61</f>
        <v>4.425624891990819</v>
      </c>
      <c r="BU51" s="12">
        <f>+Japan!D61</f>
        <v>5.2199614890397585</v>
      </c>
      <c r="BV51" s="12">
        <f>+Japan!E61</f>
        <v>5.8563359349413808</v>
      </c>
      <c r="BW51" s="12">
        <f>+Japan!F61</f>
        <v>6.2399701835825612</v>
      </c>
      <c r="BX51" s="12">
        <f>+Japan!G61</f>
        <v>6.787303790629367</v>
      </c>
      <c r="BY51" s="12">
        <f>+Japan!H61</f>
        <v>7.4459423354771577</v>
      </c>
      <c r="BZ51" s="12">
        <f>+Japan!I61</f>
        <v>8.0827201771779382</v>
      </c>
      <c r="CA51" s="12">
        <f>+Japan!J61</f>
        <v>8.6979261892900599</v>
      </c>
      <c r="CB51" s="12">
        <f>+Japan!K61</f>
        <v>9.2915489704581198</v>
      </c>
      <c r="CC51" s="12">
        <f>+Japan!L61</f>
        <v>10.086949343848326</v>
      </c>
      <c r="CD51" s="12">
        <f>+Japan!M61</f>
        <v>11.111937791330277</v>
      </c>
      <c r="CE51" s="12">
        <f>+Japan!N61</f>
        <v>12.308038272168389</v>
      </c>
      <c r="CF51" s="12">
        <f>+Japan!O61</f>
        <v>13.474858957600079</v>
      </c>
      <c r="CG51" s="12">
        <f>+Japan!P61</f>
        <v>14.637689958714203</v>
      </c>
      <c r="CH51" s="12">
        <f>+Japan!Q61</f>
        <v>15.810954676917913</v>
      </c>
      <c r="CI51" s="12">
        <f>+Japan!R61</f>
        <v>17.002271598357538</v>
      </c>
      <c r="CJ51" s="12">
        <f>+Japan!S61</f>
        <v>18.219750318414906</v>
      </c>
      <c r="CK51" s="12">
        <f>+Japan!T61</f>
        <v>19.467169868854114</v>
      </c>
      <c r="CL51" s="12">
        <f>+Japan!U61</f>
        <v>20.74452418637329</v>
      </c>
      <c r="CM51" s="12">
        <f>+Japan!V61</f>
        <v>22.060678933245136</v>
      </c>
      <c r="CN51" s="12">
        <f>+Japan!W61</f>
        <v>23.419621275764261</v>
      </c>
      <c r="CO51" s="12">
        <f>+Japan!X61</f>
        <v>24.815560633491966</v>
      </c>
      <c r="CP51" s="12">
        <f>+Japan!Y61</f>
        <v>26.248735621371814</v>
      </c>
      <c r="CQ51" s="12">
        <f>+Japan!Z61</f>
        <v>27.720065287681553</v>
      </c>
      <c r="CR51" s="12">
        <f>+Japan!AA61</f>
        <v>29.230933929597569</v>
      </c>
      <c r="CS51" s="12">
        <f>+Japan!AB61</f>
        <v>30.792176638818425</v>
      </c>
      <c r="CT51" s="12">
        <f>+Japan!AC61</f>
        <v>32.397053393446001</v>
      </c>
      <c r="CU51" s="12">
        <f>+Japan!AD61</f>
        <v>34.045193484997242</v>
      </c>
      <c r="CV51" s="12">
        <f>+Japan!AE61</f>
        <v>35.738703965314542</v>
      </c>
      <c r="CW51" s="12">
        <f>+Japan!AF61</f>
        <v>37.399723071750614</v>
      </c>
      <c r="CX51" s="12">
        <f>+Japan!AG61</f>
        <v>39.003532672995632</v>
      </c>
      <c r="CY51" s="12">
        <f>+Japan!AH61</f>
        <v>40.618574847220216</v>
      </c>
      <c r="CZ51" s="12">
        <f>+Japan!AI61</f>
        <v>42.257171098786095</v>
      </c>
      <c r="DA51" s="12">
        <f>+Japan!AJ61</f>
        <v>43.927154455167617</v>
      </c>
      <c r="DB51" s="12">
        <f>+Japan!AK61</f>
        <v>45.633871279330307</v>
      </c>
      <c r="DC51" s="12">
        <f>+Japan!AL61</f>
        <v>47.381295000250397</v>
      </c>
      <c r="DD51" s="12">
        <f>+Japan!AM61</f>
        <v>49.172650266854241</v>
      </c>
      <c r="DE51" s="12">
        <f>+Japan!AN61</f>
        <v>51.010762783141878</v>
      </c>
      <c r="DF51" s="12">
        <f>+Japan!AO61</f>
        <v>52.898255548939389</v>
      </c>
      <c r="DG51" s="12">
        <f>+Japan!AP61</f>
        <v>54.837659228981629</v>
      </c>
      <c r="DH51" s="12">
        <f>+Japan!AQ61</f>
        <v>56.831474614045611</v>
      </c>
      <c r="DI51" s="12">
        <f>+Japan!AR61</f>
        <v>58.882208429865187</v>
      </c>
      <c r="DJ51" s="12">
        <f>+Japan!AS61</f>
        <v>60.992394376323865</v>
      </c>
      <c r="DK51" s="12">
        <f>+Japan!AT61</f>
        <v>63.164606027130901</v>
      </c>
      <c r="DL51" s="12">
        <f>+Japan!AU61</f>
        <v>65.401465281164363</v>
      </c>
      <c r="DM51" s="12">
        <f>+Japan!AV61</f>
        <v>67.705648414694849</v>
      </c>
      <c r="DN51" s="12">
        <f>+Japan!AW61</f>
        <v>70.079890868066386</v>
      </c>
      <c r="DO51" s="12">
        <f>+Japan!AX61</f>
        <v>72.526991390961612</v>
      </c>
      <c r="DP51" s="12">
        <f>+Japan!AY61</f>
        <v>75.049815887748167</v>
      </c>
      <c r="DQ51" s="12">
        <f>+Japan!AZ61</f>
        <v>77.65130114822847</v>
      </c>
      <c r="DR51" s="12">
        <f>+Japan!BA61</f>
        <v>80.334458563301709</v>
      </c>
      <c r="DS51" s="12">
        <f>+Japan!BB61</f>
        <v>83.10001275368657</v>
      </c>
      <c r="DT51" s="12">
        <f>+Japan!BC61</f>
        <v>85.950619687723687</v>
      </c>
      <c r="DU51" s="12">
        <f>+Japan!BD61</f>
        <v>88.892296918317413</v>
      </c>
      <c r="DV51" s="12">
        <f>+Japan!BE61</f>
        <v>91.929443344435441</v>
      </c>
      <c r="DW51" s="12">
        <f>+Japan!BF61</f>
        <v>95.065741504844596</v>
      </c>
      <c r="DX51" s="12">
        <f>+Japan!BG61</f>
        <v>98.304627018255786</v>
      </c>
      <c r="DY51" s="12">
        <f>+Japan!BH61</f>
        <v>101.6495220465293</v>
      </c>
      <c r="DZ51" s="12">
        <f>+Japan!BI61</f>
        <v>105.10394464662193</v>
      </c>
    </row>
    <row r="52" spans="1:130" s="353" customFormat="1" ht="14.4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2.2469588661298912</v>
      </c>
      <c r="BU52" s="12">
        <f>+Russia!D61</f>
        <v>2.7565656145773851</v>
      </c>
      <c r="BV52" s="12">
        <f>+Russia!E61</f>
        <v>3.2273664621304707</v>
      </c>
      <c r="BW52" s="12">
        <f>+Russia!F61</f>
        <v>3.7010846533055712</v>
      </c>
      <c r="BX52" s="12">
        <f>+Russia!G61</f>
        <v>4.1850888952499918</v>
      </c>
      <c r="BY52" s="12">
        <f>+Russia!H61</f>
        <v>4.6724713690276882</v>
      </c>
      <c r="BZ52" s="12">
        <f>+Russia!I61</f>
        <v>5.1476849531592626</v>
      </c>
      <c r="CA52" s="12">
        <f>+Russia!J61</f>
        <v>5.6083354248151238</v>
      </c>
      <c r="CB52" s="12">
        <f>+Russia!K61</f>
        <v>6.0522527401635147</v>
      </c>
      <c r="CC52" s="12">
        <f>+Russia!L61</f>
        <v>6.6654737946556679</v>
      </c>
      <c r="CD52" s="12">
        <f>+Russia!M61</f>
        <v>7.4873446854074732</v>
      </c>
      <c r="CE52" s="12">
        <f>+Russia!N61</f>
        <v>8.4225144335367137</v>
      </c>
      <c r="CF52" s="12">
        <f>+Russia!O61</f>
        <v>9.3700637944775291</v>
      </c>
      <c r="CG52" s="12">
        <f>+Russia!P61</f>
        <v>10.339798261573405</v>
      </c>
      <c r="CH52" s="12">
        <f>+Russia!Q61</f>
        <v>11.33704571024677</v>
      </c>
      <c r="CI52" s="12">
        <f>+Russia!R61</f>
        <v>12.36459766628448</v>
      </c>
      <c r="CJ52" s="12">
        <f>+Russia!S61</f>
        <v>13.42382609864447</v>
      </c>
      <c r="CK52" s="12">
        <f>+Russia!T61</f>
        <v>14.515388764603603</v>
      </c>
      <c r="CL52" s="12">
        <f>+Russia!U61</f>
        <v>15.639679539228149</v>
      </c>
      <c r="CM52" s="12">
        <f>+Russia!V61</f>
        <v>16.778435653905543</v>
      </c>
      <c r="CN52" s="12">
        <f>+Russia!W61</f>
        <v>17.924236945354071</v>
      </c>
      <c r="CO52" s="12">
        <f>+Russia!X61</f>
        <v>19.091935179663814</v>
      </c>
      <c r="CP52" s="12">
        <f>+Russia!Y61</f>
        <v>20.284304030360452</v>
      </c>
      <c r="CQ52" s="12">
        <f>+Russia!Z61</f>
        <v>21.503407641864143</v>
      </c>
      <c r="CR52" s="12">
        <f>+Russia!AA61</f>
        <v>22.750991949410935</v>
      </c>
      <c r="CS52" s="12">
        <f>+Russia!AB61</f>
        <v>24.035448138844647</v>
      </c>
      <c r="CT52" s="12">
        <f>+Russia!AC61</f>
        <v>25.352001028177785</v>
      </c>
      <c r="CU52" s="12">
        <f>+Russia!AD61</f>
        <v>26.700468414660637</v>
      </c>
      <c r="CV52" s="12">
        <f>+Russia!AE61</f>
        <v>28.082464466347744</v>
      </c>
      <c r="CW52" s="12">
        <f>+Russia!AF61</f>
        <v>29.44351372034496</v>
      </c>
      <c r="CX52" s="12">
        <f>+Russia!AG61</f>
        <v>30.766122165710204</v>
      </c>
      <c r="CY52" s="12">
        <f>+Russia!AH61</f>
        <v>32.098339690002611</v>
      </c>
      <c r="CZ52" s="12">
        <f>+Russia!AI61</f>
        <v>33.44900573386002</v>
      </c>
      <c r="DA52" s="12">
        <f>+Russia!AJ61</f>
        <v>34.823859037073078</v>
      </c>
      <c r="DB52" s="12">
        <f>+Russia!AK61</f>
        <v>36.226916739853912</v>
      </c>
      <c r="DC52" s="12">
        <f>+Russia!AL61</f>
        <v>37.661247886365487</v>
      </c>
      <c r="DD52" s="12">
        <f>+Russia!AM61</f>
        <v>39.129407310726009</v>
      </c>
      <c r="DE52" s="12">
        <f>+Russia!AN61</f>
        <v>40.633678792165909</v>
      </c>
      <c r="DF52" s="12">
        <f>+Russia!AO61</f>
        <v>42.176211263299855</v>
      </c>
      <c r="DG52" s="12">
        <f>+Russia!AP61</f>
        <v>43.759095199597837</v>
      </c>
      <c r="DH52" s="12">
        <f>+Russia!AQ61</f>
        <v>45.384405664757011</v>
      </c>
      <c r="DI52" s="12">
        <f>+Russia!AR61</f>
        <v>47.054226856597246</v>
      </c>
      <c r="DJ52" s="12">
        <f>+Russia!AS61</f>
        <v>48.770666457325085</v>
      </c>
      <c r="DK52" s="12">
        <f>+Russia!AT61</f>
        <v>50.535864419465966</v>
      </c>
      <c r="DL52" s="12">
        <f>+Russia!AU61</f>
        <v>52.351998760642743</v>
      </c>
      <c r="DM52" s="12">
        <f>+Russia!AV61</f>
        <v>54.221289789591495</v>
      </c>
      <c r="DN52" s="12">
        <f>+Russia!AW61</f>
        <v>56.146003544121257</v>
      </c>
      <c r="DO52" s="12">
        <f>+Russia!AX61</f>
        <v>58.128454865192431</v>
      </c>
      <c r="DP52" s="12">
        <f>+Russia!AY61</f>
        <v>60.171010334155937</v>
      </c>
      <c r="DQ52" s="12">
        <f>+Russia!AZ61</f>
        <v>62.276091191958734</v>
      </c>
      <c r="DR52" s="12">
        <f>+Russia!BA61</f>
        <v>64.446176300316168</v>
      </c>
      <c r="DS52" s="12">
        <f>+Russia!BB61</f>
        <v>66.682463706666752</v>
      </c>
      <c r="DT52" s="12">
        <f>+Russia!BC61</f>
        <v>68.987268471035279</v>
      </c>
      <c r="DU52" s="12">
        <f>+Russia!BD61</f>
        <v>71.364831687927833</v>
      </c>
      <c r="DV52" s="12">
        <f>+Russia!BE61</f>
        <v>73.818490298190952</v>
      </c>
      <c r="DW52" s="12">
        <f>+Russia!BF61</f>
        <v>76.351193494926818</v>
      </c>
      <c r="DX52" s="12">
        <f>+Russia!BG61</f>
        <v>78.965771200402273</v>
      </c>
      <c r="DY52" s="12">
        <f>+Russia!BH61</f>
        <v>81.665068173594833</v>
      </c>
      <c r="DZ52" s="12">
        <f>+Russia!BI61</f>
        <v>84.452007434305486</v>
      </c>
    </row>
    <row r="53" spans="1:130" s="353" customFormat="1" ht="14.4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0.8073350542869363</v>
      </c>
      <c r="BT53" s="12">
        <f>+Eurasia!C61</f>
        <v>1.0932156136130002</v>
      </c>
      <c r="BU53" s="12">
        <f>+Eurasia!D61</f>
        <v>1.5357464934554432</v>
      </c>
      <c r="BV53" s="12">
        <f>+Eurasia!E61</f>
        <v>2.0290551872913847</v>
      </c>
      <c r="BW53" s="12">
        <f>+Eurasia!F61</f>
        <v>2.575930151961102</v>
      </c>
      <c r="BX53" s="12">
        <f>+Eurasia!G61</f>
        <v>3.1615362844848223</v>
      </c>
      <c r="BY53" s="12">
        <f>+Eurasia!H61</f>
        <v>3.7906513054906994</v>
      </c>
      <c r="BZ53" s="12">
        <f>+Eurasia!I61</f>
        <v>4.4604661006877802</v>
      </c>
      <c r="CA53" s="12">
        <f>+Eurasia!J61</f>
        <v>5.1649104415575051</v>
      </c>
      <c r="CB53" s="12">
        <f>+Eurasia!K61</f>
        <v>5.8977065384951919</v>
      </c>
      <c r="CC53" s="12">
        <f>+Eurasia!L61</f>
        <v>6.7632498374983214</v>
      </c>
      <c r="CD53" s="12">
        <f>+Eurasia!M61</f>
        <v>7.7932422412061131</v>
      </c>
      <c r="CE53" s="12">
        <f>+Eurasia!N61</f>
        <v>8.9327714941840313</v>
      </c>
      <c r="CF53" s="12">
        <f>+Eurasia!O61</f>
        <v>10.113883897036716</v>
      </c>
      <c r="CG53" s="12">
        <f>+Eurasia!P61</f>
        <v>11.337655877856399</v>
      </c>
      <c r="CH53" s="12">
        <f>+Eurasia!Q61</f>
        <v>12.602836233825951</v>
      </c>
      <c r="CI53" s="12">
        <f>+Eurasia!R61</f>
        <v>13.906916161905858</v>
      </c>
      <c r="CJ53" s="12">
        <f>+Eurasia!S61</f>
        <v>15.246777552474512</v>
      </c>
      <c r="CK53" s="12">
        <f>+Eurasia!T61</f>
        <v>16.619161895938078</v>
      </c>
      <c r="CL53" s="12">
        <f>+Eurasia!U61</f>
        <v>18.021007014453801</v>
      </c>
      <c r="CM53" s="12">
        <f>+Eurasia!V61</f>
        <v>19.48604086190949</v>
      </c>
      <c r="CN53" s="12">
        <f>+Eurasia!W61</f>
        <v>21.028456602840503</v>
      </c>
      <c r="CO53" s="12">
        <f>+Eurasia!X61</f>
        <v>22.61953644440413</v>
      </c>
      <c r="CP53" s="12">
        <f>+Eurasia!Y61</f>
        <v>24.254614577757128</v>
      </c>
      <c r="CQ53" s="12">
        <f>+Eurasia!Z61</f>
        <v>25.931215004542629</v>
      </c>
      <c r="CR53" s="12">
        <f>+Eurasia!AA61</f>
        <v>27.648294629811129</v>
      </c>
      <c r="CS53" s="12">
        <f>+Eurasia!AB61</f>
        <v>29.411177031782376</v>
      </c>
      <c r="CT53" s="12">
        <f>+Eurasia!AC61</f>
        <v>31.215391918361512</v>
      </c>
      <c r="CU53" s="12">
        <f>+Eurasia!AD61</f>
        <v>33.060582405579858</v>
      </c>
      <c r="CV53" s="12">
        <f>+Eurasia!AE61</f>
        <v>34.948167092211492</v>
      </c>
      <c r="CW53" s="12">
        <f>+Eurasia!AF61</f>
        <v>36.811433794992979</v>
      </c>
      <c r="CX53" s="12">
        <f>+Eurasia!AG61</f>
        <v>38.627722128471255</v>
      </c>
      <c r="CY53" s="12">
        <f>+Eurasia!AH61</f>
        <v>40.454603570011372</v>
      </c>
      <c r="CZ53" s="12">
        <f>+Eurasia!AI61</f>
        <v>42.302609138295445</v>
      </c>
      <c r="DA53" s="12">
        <f>+Eurasia!AJ61</f>
        <v>44.178676608376186</v>
      </c>
      <c r="DB53" s="12">
        <f>+Eurasia!AK61</f>
        <v>46.087767468993611</v>
      </c>
      <c r="DC53" s="12">
        <f>+Eurasia!AL61</f>
        <v>48.033769945594806</v>
      </c>
      <c r="DD53" s="12">
        <f>+Eurasia!AM61</f>
        <v>50.02000286521281</v>
      </c>
      <c r="DE53" s="12">
        <f>+Eurasia!AN61</f>
        <v>52.049495651233578</v>
      </c>
      <c r="DF53" s="12">
        <f>+Eurasia!AO61</f>
        <v>54.125143133705301</v>
      </c>
      <c r="DG53" s="12">
        <f>+Eurasia!AP61</f>
        <v>56.249790679040238</v>
      </c>
      <c r="DH53" s="12">
        <f>+Eurasia!AQ61</f>
        <v>58.426280791492985</v>
      </c>
      <c r="DI53" s="12">
        <f>+Eurasia!AR61</f>
        <v>60.657478619007236</v>
      </c>
      <c r="DJ53" s="12">
        <f>+Eurasia!AS61</f>
        <v>62.946286079063917</v>
      </c>
      <c r="DK53" s="12">
        <f>+Eurasia!AT61</f>
        <v>65.295649989153887</v>
      </c>
      <c r="DL53" s="12">
        <f>+Eurasia!AU61</f>
        <v>67.708567162496067</v>
      </c>
      <c r="DM53" s="12">
        <f>+Eurasia!AV61</f>
        <v>70.188088077751601</v>
      </c>
      <c r="DN53" s="12">
        <f>+Eurasia!AW61</f>
        <v>72.737319981151785</v>
      </c>
      <c r="DO53" s="12">
        <f>+Eurasia!AX61</f>
        <v>75.359429865825462</v>
      </c>
      <c r="DP53" s="12">
        <f>+Eurasia!AY61</f>
        <v>78.057647547403036</v>
      </c>
      <c r="DQ53" s="12">
        <f>+Eurasia!AZ61</f>
        <v>80.835268933742014</v>
      </c>
      <c r="DR53" s="12">
        <f>+Eurasia!BA61</f>
        <v>83.695659523170974</v>
      </c>
      <c r="DS53" s="12">
        <f>+Eurasia!BB61</f>
        <v>86.640278319622681</v>
      </c>
      <c r="DT53" s="12">
        <f>+Eurasia!BC61</f>
        <v>89.672214481851839</v>
      </c>
      <c r="DU53" s="12">
        <f>+Eurasia!BD61</f>
        <v>92.797384519369288</v>
      </c>
      <c r="DV53" s="12">
        <f>+Eurasia!BE61</f>
        <v>96.020353397022106</v>
      </c>
      <c r="DW53" s="12">
        <f>+Eurasia!BF61</f>
        <v>99.345095013406493</v>
      </c>
      <c r="DX53" s="12">
        <f>+Eurasia!BG61</f>
        <v>102.77538785604611</v>
      </c>
      <c r="DY53" s="12">
        <f>+Eurasia!BH61</f>
        <v>106.31501260530891</v>
      </c>
      <c r="DZ53" s="12">
        <f>+Eurasia!BI61</f>
        <v>109.96784546763917</v>
      </c>
    </row>
    <row r="54" spans="1:130" s="353" customFormat="1" ht="14.4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5.3332327426145003</v>
      </c>
      <c r="BT54" s="12">
        <f>+China!C61</f>
        <v>11.940510102899944</v>
      </c>
      <c r="BU54" s="12">
        <f>+China!D61</f>
        <v>16.887912726337881</v>
      </c>
      <c r="BV54" s="12">
        <f>+China!E61</f>
        <v>22.171493919465938</v>
      </c>
      <c r="BW54" s="12">
        <f>+China!F61</f>
        <v>27.678109581148092</v>
      </c>
      <c r="BX54" s="12">
        <f>+China!G61</f>
        <v>33.250672342091491</v>
      </c>
      <c r="BY54" s="12">
        <f>+China!H61</f>
        <v>39.199573234669032</v>
      </c>
      <c r="BZ54" s="12">
        <f>+China!I61</f>
        <v>45.414940505407593</v>
      </c>
      <c r="CA54" s="12">
        <f>+China!J61</f>
        <v>51.834005087599614</v>
      </c>
      <c r="CB54" s="12">
        <f>+China!K61</f>
        <v>58.368650793202832</v>
      </c>
      <c r="CC54" s="12">
        <f>+China!L61</f>
        <v>66.15176534173365</v>
      </c>
      <c r="CD54" s="12">
        <f>+China!M61</f>
        <v>75.73508716221977</v>
      </c>
      <c r="CE54" s="12">
        <f>+China!N61</f>
        <v>85.251530819944961</v>
      </c>
      <c r="CF54" s="12">
        <f>+China!O61</f>
        <v>95.30453450797495</v>
      </c>
      <c r="CG54" s="12">
        <f>+China!P61</f>
        <v>105.83076540232889</v>
      </c>
      <c r="CH54" s="12">
        <f>+China!Q61</f>
        <v>116.76009419669656</v>
      </c>
      <c r="CI54" s="12">
        <f>+China!R61</f>
        <v>128.03878220839152</v>
      </c>
      <c r="CJ54" s="12">
        <f>+China!S61</f>
        <v>139.62403695775677</v>
      </c>
      <c r="CK54" s="12">
        <f>+China!T61</f>
        <v>151.48125494135516</v>
      </c>
      <c r="CL54" s="12">
        <f>+China!U61</f>
        <v>163.58284423234454</v>
      </c>
      <c r="CM54" s="12">
        <f>+China!V61</f>
        <v>176.22714162304331</v>
      </c>
      <c r="CN54" s="12">
        <f>+China!W61</f>
        <v>189.53839631647611</v>
      </c>
      <c r="CO54" s="12">
        <f>+China!X61</f>
        <v>203.26485445891331</v>
      </c>
      <c r="CP54" s="12">
        <f>+China!Y61</f>
        <v>217.36763454469002</v>
      </c>
      <c r="CQ54" s="12">
        <f>+China!Z61</f>
        <v>231.82845859247593</v>
      </c>
      <c r="CR54" s="12">
        <f>+China!AA61</f>
        <v>246.64144304117602</v>
      </c>
      <c r="CS54" s="12">
        <f>+China!AB61</f>
        <v>261.87171733403511</v>
      </c>
      <c r="CT54" s="12">
        <f>+China!AC61</f>
        <v>277.46797864381534</v>
      </c>
      <c r="CU54" s="12">
        <f>+China!AD61</f>
        <v>293.42450927400108</v>
      </c>
      <c r="CV54" s="12">
        <f>+China!AE61</f>
        <v>309.75506721100419</v>
      </c>
      <c r="CW54" s="12">
        <f>+China!AF61</f>
        <v>325.70476124484691</v>
      </c>
      <c r="CX54" s="12">
        <f>+China!AG61</f>
        <v>341.01870017764219</v>
      </c>
      <c r="CY54" s="12">
        <f>+China!AH61</f>
        <v>356.34778499916047</v>
      </c>
      <c r="CZ54" s="12">
        <f>+China!AI61</f>
        <v>371.80971921310072</v>
      </c>
      <c r="DA54" s="12">
        <f>+China!AJ61</f>
        <v>387.47564302391407</v>
      </c>
      <c r="DB54" s="12">
        <f>+China!AK61</f>
        <v>403.39368894419891</v>
      </c>
      <c r="DC54" s="12">
        <f>+China!AL61</f>
        <v>419.59953005782683</v>
      </c>
      <c r="DD54" s="12">
        <f>+China!AM61</f>
        <v>436.12216630547988</v>
      </c>
      <c r="DE54" s="12">
        <f>+China!AN61</f>
        <v>452.98710247278575</v>
      </c>
      <c r="DF54" s="12">
        <f>+China!AO61</f>
        <v>470.21808720915197</v>
      </c>
      <c r="DG54" s="12">
        <f>+China!AP61</f>
        <v>487.83806090099267</v>
      </c>
      <c r="DH54" s="12">
        <f>+China!AQ61</f>
        <v>505.86967081410285</v>
      </c>
      <c r="DI54" s="12">
        <f>+China!AR61</f>
        <v>524.33555126992701</v>
      </c>
      <c r="DJ54" s="12">
        <f>+China!AS61</f>
        <v>543.2584775860463</v>
      </c>
      <c r="DK54" s="12">
        <f>+China!AT61</f>
        <v>562.66145327639401</v>
      </c>
      <c r="DL54" s="12">
        <f>+China!AU61</f>
        <v>582.56776285486262</v>
      </c>
      <c r="DM54" s="12">
        <f>+China!AV61</f>
        <v>603.00100766250546</v>
      </c>
      <c r="DN54" s="12">
        <f>+China!AW61</f>
        <v>623.98513397137549</v>
      </c>
      <c r="DO54" s="12">
        <f>+China!AX61</f>
        <v>645.54445817431053</v>
      </c>
      <c r="DP54" s="12">
        <f>+China!AY61</f>
        <v>667.70369147221982</v>
      </c>
      <c r="DQ54" s="12">
        <f>+China!AZ61</f>
        <v>690.48796519276084</v>
      </c>
      <c r="DR54" s="12">
        <f>+China!BA61</f>
        <v>713.92285720688471</v>
      </c>
      <c r="DS54" s="12">
        <f>+China!BB61</f>
        <v>738.01283634947413</v>
      </c>
      <c r="DT54" s="12">
        <f>+China!BC61</f>
        <v>762.77616667764744</v>
      </c>
      <c r="DU54" s="12">
        <f>+China!BD61</f>
        <v>788.26095093166612</v>
      </c>
      <c r="DV54" s="12">
        <f>+China!BE61</f>
        <v>814.50431406768769</v>
      </c>
      <c r="DW54" s="12">
        <f>+China!BF61</f>
        <v>841.53786626638816</v>
      </c>
      <c r="DX54" s="12">
        <f>+China!BG61</f>
        <v>869.39102072048036</v>
      </c>
      <c r="DY54" s="12">
        <f>+China!BH61</f>
        <v>898.09269151067929</v>
      </c>
      <c r="DZ54" s="12">
        <f>+China!BI61</f>
        <v>927.67212685825825</v>
      </c>
    </row>
    <row r="55" spans="1:130" s="356" customFormat="1" ht="13.8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2.4408315128007603</v>
      </c>
      <c r="BT55" s="12">
        <f>+India!C61</f>
        <v>4.6005454678963762</v>
      </c>
      <c r="BU55" s="12">
        <f>+India!D61</f>
        <v>7.405727955086042</v>
      </c>
      <c r="BV55" s="12">
        <f>+India!E61</f>
        <v>10.972834176258004</v>
      </c>
      <c r="BW55" s="12">
        <f>+India!F61</f>
        <v>15.34291844114049</v>
      </c>
      <c r="BX55" s="12">
        <f>+India!G61</f>
        <v>20.187614289803328</v>
      </c>
      <c r="BY55" s="12">
        <f>+India!H61</f>
        <v>25.504791849627289</v>
      </c>
      <c r="BZ55" s="12">
        <f>+India!I61</f>
        <v>31.530712104770295</v>
      </c>
      <c r="CA55" s="12">
        <f>+India!J61</f>
        <v>38.257378936469706</v>
      </c>
      <c r="CB55" s="12">
        <f>+India!K61</f>
        <v>45.667302251123864</v>
      </c>
      <c r="CC55" s="12">
        <f>+India!L61</f>
        <v>53.704182989685151</v>
      </c>
      <c r="CD55" s="12">
        <f>+India!M61</f>
        <v>62.320576628616486</v>
      </c>
      <c r="CE55" s="12">
        <f>+India!N61</f>
        <v>71.556774564946537</v>
      </c>
      <c r="CF55" s="12">
        <f>+India!O61</f>
        <v>81.142892919781616</v>
      </c>
      <c r="CG55" s="12">
        <f>+India!P61</f>
        <v>91.036620999307118</v>
      </c>
      <c r="CH55" s="12">
        <f>+India!Q61</f>
        <v>101.19404125985115</v>
      </c>
      <c r="CI55" s="12">
        <f>+India!R61</f>
        <v>111.60319103137985</v>
      </c>
      <c r="CJ55" s="12">
        <f>+India!S61</f>
        <v>122.19694325390469</v>
      </c>
      <c r="CK55" s="12">
        <f>+India!T61</f>
        <v>132.9157952293555</v>
      </c>
      <c r="CL55" s="12">
        <f>+India!U61</f>
        <v>143.7081662376049</v>
      </c>
      <c r="CM55" s="12">
        <f>+India!V61</f>
        <v>155.40745749021326</v>
      </c>
      <c r="CN55" s="12">
        <f>+India!W61</f>
        <v>168.37170374363504</v>
      </c>
      <c r="CO55" s="12">
        <f>+India!X61</f>
        <v>181.92004200760448</v>
      </c>
      <c r="CP55" s="12">
        <f>+India!Y61</f>
        <v>195.94314757343665</v>
      </c>
      <c r="CQ55" s="12">
        <f>+India!Z61</f>
        <v>210.37695420205313</v>
      </c>
      <c r="CR55" s="12">
        <f>+India!AA61</f>
        <v>225.1854168475902</v>
      </c>
      <c r="CS55" s="12">
        <f>+India!AB61</f>
        <v>240.42125114656423</v>
      </c>
      <c r="CT55" s="12">
        <f>+India!AC61</f>
        <v>256.01119705130503</v>
      </c>
      <c r="CU55" s="12">
        <f>+India!AD61</f>
        <v>271.93659977228424</v>
      </c>
      <c r="CV55" s="12">
        <f>+India!AE61</f>
        <v>288.20245400169347</v>
      </c>
      <c r="CW55" s="12">
        <f>+India!AF61</f>
        <v>304.28861090301473</v>
      </c>
      <c r="CX55" s="12">
        <f>+India!AG61</f>
        <v>320.01487151177741</v>
      </c>
      <c r="CY55" s="12">
        <f>+India!AH61</f>
        <v>335.82694715732163</v>
      </c>
      <c r="CZ55" s="12">
        <f>+India!AI61</f>
        <v>351.80726499443853</v>
      </c>
      <c r="DA55" s="12">
        <f>+India!AJ61</f>
        <v>368.01073127703933</v>
      </c>
      <c r="DB55" s="12">
        <f>+India!AK61</f>
        <v>384.4772056386563</v>
      </c>
      <c r="DC55" s="12">
        <f>+India!AL61</f>
        <v>401.23844486102286</v>
      </c>
      <c r="DD55" s="12">
        <f>+India!AM61</f>
        <v>418.32197974536763</v>
      </c>
      <c r="DE55" s="12">
        <f>+India!AN61</f>
        <v>435.75326375707385</v>
      </c>
      <c r="DF55" s="12">
        <f>+India!AO61</f>
        <v>453.55685240268298</v>
      </c>
      <c r="DG55" s="12">
        <f>+India!AP61</f>
        <v>471.75704270438649</v>
      </c>
      <c r="DH55" s="12">
        <f>+India!AQ61</f>
        <v>490.37821486913748</v>
      </c>
      <c r="DI55" s="12">
        <f>+India!AR61</f>
        <v>509.44501205430691</v>
      </c>
      <c r="DJ55" s="12">
        <f>+India!AS61</f>
        <v>528.98243407087045</v>
      </c>
      <c r="DK55" s="12">
        <f>+India!AT61</f>
        <v>549.01588700594573</v>
      </c>
      <c r="DL55" s="12">
        <f>+India!AU61</f>
        <v>569.5712117334175</v>
      </c>
      <c r="DM55" s="12">
        <f>+India!AV61</f>
        <v>590.67470365814017</v>
      </c>
      <c r="DN55" s="12">
        <f>+India!AW61</f>
        <v>612.35313014371127</v>
      </c>
      <c r="DO55" s="12">
        <f>+India!AX61</f>
        <v>634.6337488336369</v>
      </c>
      <c r="DP55" s="12">
        <f>+India!AY61</f>
        <v>657.54432832095279</v>
      </c>
      <c r="DQ55" s="12">
        <f>+India!AZ61</f>
        <v>681.11317169312679</v>
      </c>
      <c r="DR55" s="12">
        <f>+India!BA61</f>
        <v>705.36914300732292</v>
      </c>
      <c r="DS55" s="12">
        <f>+India!BB61</f>
        <v>730.30731275559629</v>
      </c>
      <c r="DT55" s="12">
        <f>+India!BC61</f>
        <v>755.95021795129458</v>
      </c>
      <c r="DU55" s="12">
        <f>+India!BD61</f>
        <v>782.36847599804435</v>
      </c>
      <c r="DV55" s="12">
        <f>+India!BE61</f>
        <v>809.60868526362322</v>
      </c>
      <c r="DW55" s="12">
        <f>+India!BF61</f>
        <v>837.70649823309486</v>
      </c>
      <c r="DX55" s="12">
        <f>+India!BG61</f>
        <v>866.69337351363004</v>
      </c>
      <c r="DY55" s="12">
        <f>+India!BH61</f>
        <v>896.59990734373173</v>
      </c>
      <c r="DZ55" s="12">
        <f>+India!BI61</f>
        <v>927.45737922666558</v>
      </c>
    </row>
    <row r="56" spans="1:130" s="353" customFormat="1" ht="13.8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5.7670228579948573</v>
      </c>
      <c r="BU56" s="12">
        <f>+MidEast!D61</f>
        <v>8.7632810648382389</v>
      </c>
      <c r="BV56" s="12">
        <f>+MidEast!E61</f>
        <v>12.396220297107849</v>
      </c>
      <c r="BW56" s="12">
        <f>+MidEast!F61</f>
        <v>16.640674380009521</v>
      </c>
      <c r="BX56" s="12">
        <f>+MidEast!G61</f>
        <v>21.111071375179129</v>
      </c>
      <c r="BY56" s="12">
        <f>+MidEast!H61</f>
        <v>25.921712761491303</v>
      </c>
      <c r="BZ56" s="12">
        <f>+MidEast!I61</f>
        <v>31.371198306485137</v>
      </c>
      <c r="CA56" s="12">
        <f>+MidEast!J61</f>
        <v>37.505171019008159</v>
      </c>
      <c r="CB56" s="12">
        <f>+MidEast!K61</f>
        <v>44.369661234357153</v>
      </c>
      <c r="CC56" s="12">
        <f>+MidEast!L61</f>
        <v>50.852243673138901</v>
      </c>
      <c r="CD56" s="12">
        <f>+MidEast!M61</f>
        <v>56.432364135022183</v>
      </c>
      <c r="CE56" s="12">
        <f>+MidEast!N61</f>
        <v>62.644665205392847</v>
      </c>
      <c r="CF56" s="12">
        <f>+MidEast!O61</f>
        <v>68.720211354982112</v>
      </c>
      <c r="CG56" s="12">
        <f>+MidEast!P61</f>
        <v>74.726183404512099</v>
      </c>
      <c r="CH56" s="12">
        <f>+MidEast!Q61</f>
        <v>80.724692256995056</v>
      </c>
      <c r="CI56" s="12">
        <f>+MidEast!R61</f>
        <v>86.732075832412264</v>
      </c>
      <c r="CJ56" s="12">
        <f>+MidEast!S61</f>
        <v>92.739313233416183</v>
      </c>
      <c r="CK56" s="12">
        <f>+MidEast!T61</f>
        <v>98.736159104341837</v>
      </c>
      <c r="CL56" s="12">
        <f>+MidEast!U61</f>
        <v>104.7131591803446</v>
      </c>
      <c r="CM56" s="12">
        <f>+MidEast!V61</f>
        <v>111.24813975689355</v>
      </c>
      <c r="CN56" s="12">
        <f>+MidEast!W61</f>
        <v>118.56536641152945</v>
      </c>
      <c r="CO56" s="12">
        <f>+MidEast!X61</f>
        <v>126.20600653074811</v>
      </c>
      <c r="CP56" s="12">
        <f>+MidEast!Y61</f>
        <v>134.10508653276082</v>
      </c>
      <c r="CQ56" s="12">
        <f>+MidEast!Z61</f>
        <v>142.22841871117609</v>
      </c>
      <c r="CR56" s="12">
        <f>+MidEast!AA61</f>
        <v>150.55990038586862</v>
      </c>
      <c r="CS56" s="12">
        <f>+MidEast!AB61</f>
        <v>159.149053413888</v>
      </c>
      <c r="CT56" s="12">
        <f>+MidEast!AC61</f>
        <v>167.94517907115861</v>
      </c>
      <c r="CU56" s="12">
        <f>+MidEast!AD61</f>
        <v>176.93844101328207</v>
      </c>
      <c r="CV56" s="12">
        <f>+MidEast!AE61</f>
        <v>186.13564216967546</v>
      </c>
      <c r="CW56" s="12">
        <f>+MidEast!AF61</f>
        <v>195.23270827537016</v>
      </c>
      <c r="CX56" s="12">
        <f>+MidEast!AG61</f>
        <v>204.1330081391157</v>
      </c>
      <c r="CY56" s="12">
        <f>+MidEast!AH61</f>
        <v>213.10705950341213</v>
      </c>
      <c r="CZ56" s="12">
        <f>+MidEast!AI61</f>
        <v>222.20648186560564</v>
      </c>
      <c r="DA56" s="12">
        <f>+MidEast!AJ61</f>
        <v>231.46543077611301</v>
      </c>
      <c r="DB56" s="12">
        <f>+MidEast!AK61</f>
        <v>240.90847213594569</v>
      </c>
      <c r="DC56" s="12">
        <f>+MidEast!AL61</f>
        <v>250.55490389062149</v>
      </c>
      <c r="DD56" s="12">
        <f>+MidEast!AM61</f>
        <v>260.42118407433202</v>
      </c>
      <c r="DE56" s="12">
        <f>+MidEast!AN61</f>
        <v>270.52229209807285</v>
      </c>
      <c r="DF56" s="12">
        <f>+MidEast!AO61</f>
        <v>280.8724906946797</v>
      </c>
      <c r="DG56" s="12">
        <f>+MidEast!AP61</f>
        <v>291.48575239450747</v>
      </c>
      <c r="DH56" s="12">
        <f>+MidEast!AQ61</f>
        <v>302.37599915693295</v>
      </c>
      <c r="DI56" s="12">
        <f>+MidEast!AR61</f>
        <v>313.55723863077753</v>
      </c>
      <c r="DJ56" s="12">
        <f>+MidEast!AS61</f>
        <v>325.04364376351248</v>
      </c>
      <c r="DK56" s="12">
        <f>+MidEast!AT61</f>
        <v>336.84960179684202</v>
      </c>
      <c r="DL56" s="12">
        <f>+MidEast!AU61</f>
        <v>348.98974707971917</v>
      </c>
      <c r="DM56" s="12">
        <f>+MidEast!AV61</f>
        <v>361.47898563718985</v>
      </c>
      <c r="DN56" s="12">
        <f>+MidEast!AW61</f>
        <v>374.33251581562615</v>
      </c>
      <c r="DO56" s="12">
        <f>+MidEast!AX61</f>
        <v>387.56584731918718</v>
      </c>
      <c r="DP56" s="12">
        <f>+MidEast!AY61</f>
        <v>401.19481984814757</v>
      </c>
      <c r="DQ56" s="12">
        <f>+MidEast!AZ61</f>
        <v>415.23562194803111</v>
      </c>
      <c r="DR56" s="12">
        <f>+MidEast!BA61</f>
        <v>429.70481035568923</v>
      </c>
      <c r="DS56" s="12">
        <f>+MidEast!BB61</f>
        <v>444.60188253278955</v>
      </c>
      <c r="DT56" s="12">
        <f>+MidEast!BC61</f>
        <v>459.94030554737225</v>
      </c>
      <c r="DU56" s="12">
        <f>+MidEast!BD61</f>
        <v>475.75804929255759</v>
      </c>
      <c r="DV56" s="12">
        <f>+MidEast!BE61</f>
        <v>492.08106233858996</v>
      </c>
      <c r="DW56" s="12">
        <f>+MidEast!BF61</f>
        <v>508.92984873081815</v>
      </c>
      <c r="DX56" s="12">
        <f>+MidEast!BG61</f>
        <v>526.32289250849101</v>
      </c>
      <c r="DY56" s="12">
        <f>+MidEast!BH61</f>
        <v>544.27834905807003</v>
      </c>
      <c r="DZ56" s="12">
        <f>+MidEast!BI61</f>
        <v>562.81483120505129</v>
      </c>
    </row>
    <row r="57" spans="1:130" s="356" customFormat="1" ht="13.8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2.4567853113948601</v>
      </c>
      <c r="BU57" s="12">
        <f>+Africa!D61</f>
        <v>4.358794486095702</v>
      </c>
      <c r="BV57" s="12">
        <f>+Africa!E61</f>
        <v>7.1359180399589661</v>
      </c>
      <c r="BW57" s="12">
        <f>+Africa!F61</f>
        <v>10.965733656307311</v>
      </c>
      <c r="BX57" s="12">
        <f>+Africa!G61</f>
        <v>15.501428256976888</v>
      </c>
      <c r="BY57" s="12">
        <f>+Africa!H61</f>
        <v>20.652011756261299</v>
      </c>
      <c r="BZ57" s="12">
        <f>+Africa!I61</f>
        <v>26.897174362091747</v>
      </c>
      <c r="CA57" s="12">
        <f>+Africa!J61</f>
        <v>34.348380123699599</v>
      </c>
      <c r="CB57" s="12">
        <f>+Africa!K61</f>
        <v>43.110648655098494</v>
      </c>
      <c r="CC57" s="12">
        <f>+Africa!L61</f>
        <v>51.830907549863575</v>
      </c>
      <c r="CD57" s="12">
        <f>+Africa!M61</f>
        <v>59.849131359286659</v>
      </c>
      <c r="CE57" s="12">
        <f>+Africa!N61</f>
        <v>68.103210079802281</v>
      </c>
      <c r="CF57" s="12">
        <f>+Africa!O61</f>
        <v>76.619029361122472</v>
      </c>
      <c r="CG57" s="12">
        <f>+Africa!P61</f>
        <v>85.315719952567676</v>
      </c>
      <c r="CH57" s="12">
        <f>+Africa!Q61</f>
        <v>94.122076012084221</v>
      </c>
      <c r="CI57" s="12">
        <f>+Africa!R61</f>
        <v>102.99356075905878</v>
      </c>
      <c r="CJ57" s="12">
        <f>+Africa!S61</f>
        <v>111.85904593534075</v>
      </c>
      <c r="CK57" s="12">
        <f>+Africa!T61</f>
        <v>120.65741745979535</v>
      </c>
      <c r="CL57" s="12">
        <f>+Africa!U61</f>
        <v>129.33748517879243</v>
      </c>
      <c r="CM57" s="12">
        <f>+Africa!V61</f>
        <v>138.66263943813405</v>
      </c>
      <c r="CN57" s="12">
        <f>+Africa!W61</f>
        <v>148.93655120244384</v>
      </c>
      <c r="CO57" s="12">
        <f>+Africa!X61</f>
        <v>160.63451872340113</v>
      </c>
      <c r="CP57" s="12">
        <f>+Africa!Y61</f>
        <v>172.92956342749511</v>
      </c>
      <c r="CQ57" s="12">
        <f>+Africa!Z61</f>
        <v>185.68625313936337</v>
      </c>
      <c r="CR57" s="12">
        <f>+Africa!AA61</f>
        <v>198.82775476273864</v>
      </c>
      <c r="CS57" s="12">
        <f>+Africa!AB61</f>
        <v>212.35225986545143</v>
      </c>
      <c r="CT57" s="12">
        <f>+Africa!AC61</f>
        <v>226.20059893758091</v>
      </c>
      <c r="CU57" s="12">
        <f>+Africa!AD61</f>
        <v>240.35331988364695</v>
      </c>
      <c r="CV57" s="12">
        <f>+Africa!AE61</f>
        <v>254.80998030988545</v>
      </c>
      <c r="CW57" s="12">
        <f>+Africa!AF61</f>
        <v>269.10108064268707</v>
      </c>
      <c r="CX57" s="12">
        <f>+Africa!AG61</f>
        <v>283.06151699427909</v>
      </c>
      <c r="CY57" s="12">
        <f>+Africa!AH61</f>
        <v>297.08760352396712</v>
      </c>
      <c r="CZ57" s="12">
        <f>+Africa!AI61</f>
        <v>311.2518634295613</v>
      </c>
      <c r="DA57" s="12">
        <f>+Africa!AJ61</f>
        <v>325.60168957209862</v>
      </c>
      <c r="DB57" s="12">
        <f>+Africa!AK61</f>
        <v>340.1714086691232</v>
      </c>
      <c r="DC57" s="12">
        <f>+Africa!AL61</f>
        <v>354.98839230447214</v>
      </c>
      <c r="DD57" s="12">
        <f>+Africa!AM61</f>
        <v>370.07643280801761</v>
      </c>
      <c r="DE57" s="12">
        <f>+Africa!AN61</f>
        <v>385.45759371506318</v>
      </c>
      <c r="DF57" s="12">
        <f>+Africa!AO61</f>
        <v>401.15321236051847</v>
      </c>
      <c r="DG57" s="12">
        <f>+Africa!AP61</f>
        <v>417.18443467025367</v>
      </c>
      <c r="DH57" s="12">
        <f>+Africa!AQ61</f>
        <v>433.57249463974631</v>
      </c>
      <c r="DI57" s="12">
        <f>+Africa!AR61</f>
        <v>450.3388567537574</v>
      </c>
      <c r="DJ57" s="12">
        <f>+Africa!AS61</f>
        <v>467.50528673868786</v>
      </c>
      <c r="DK57" s="12">
        <f>+Africa!AT61</f>
        <v>485.09388648114276</v>
      </c>
      <c r="DL57" s="12">
        <f>+Africa!AU61</f>
        <v>503.12711248571759</v>
      </c>
      <c r="DM57" s="12">
        <f>+Africa!AV61</f>
        <v>521.62778812757813</v>
      </c>
      <c r="DN57" s="12">
        <f>+Africa!AW61</f>
        <v>540.61911494312574</v>
      </c>
      <c r="DO57" s="12">
        <f>+Africa!AX61</f>
        <v>560.12468547705362</v>
      </c>
      <c r="DP57" s="12">
        <f>+Africa!AY61</f>
        <v>580.16849874806167</v>
      </c>
      <c r="DQ57" s="12">
        <f>+Africa!AZ61</f>
        <v>600.77497863932547</v>
      </c>
      <c r="DR57" s="12">
        <f>+Africa!BA61</f>
        <v>621.96899514636652</v>
      </c>
      <c r="DS57" s="12">
        <f>+Africa!BB61</f>
        <v>643.74289173561363</v>
      </c>
      <c r="DT57" s="12">
        <f>+Africa!BC61</f>
        <v>666.1142741882619</v>
      </c>
      <c r="DU57" s="12">
        <f>+Africa!BD61</f>
        <v>689.14677972511618</v>
      </c>
      <c r="DV57" s="12">
        <f>+Africa!BE61</f>
        <v>712.88195501068344</v>
      </c>
      <c r="DW57" s="12">
        <f>+Africa!BF61</f>
        <v>737.35095904035461</v>
      </c>
      <c r="DX57" s="12">
        <f>+Africa!BG61</f>
        <v>762.58086408348697</v>
      </c>
      <c r="DY57" s="12">
        <f>+Africa!BH61</f>
        <v>788.59776641884469</v>
      </c>
      <c r="DZ57" s="12">
        <f>+Africa!BI61</f>
        <v>815.428231566161</v>
      </c>
    </row>
    <row r="58" spans="1:130" s="353" customFormat="1" ht="13.8">
      <c r="A58" s="353" t="s">
        <v>891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7.1172976197449982</v>
      </c>
      <c r="BU58" s="12">
        <f>+LatAm!D61</f>
        <v>10.355116077957602</v>
      </c>
      <c r="BV58" s="12">
        <f>+LatAm!E61</f>
        <v>14.112016797157141</v>
      </c>
      <c r="BW58" s="12">
        <f>+LatAm!F61</f>
        <v>18.229432956218663</v>
      </c>
      <c r="BX58" s="12">
        <f>+LatAm!G61</f>
        <v>22.468596310340537</v>
      </c>
      <c r="BY58" s="12">
        <f>+LatAm!H61</f>
        <v>26.959251398204895</v>
      </c>
      <c r="BZ58" s="12">
        <f>+LatAm!I61</f>
        <v>31.819609123417727</v>
      </c>
      <c r="CA58" s="12">
        <f>+LatAm!J61</f>
        <v>37.033449020230911</v>
      </c>
      <c r="CB58" s="12">
        <f>+LatAm!K61</f>
        <v>42.583387192071953</v>
      </c>
      <c r="CC58" s="12">
        <f>+LatAm!L61</f>
        <v>48.499093485696172</v>
      </c>
      <c r="CD58" s="12">
        <f>+LatAm!M61</f>
        <v>54.700050394291068</v>
      </c>
      <c r="CE58" s="12">
        <f>+LatAm!N61</f>
        <v>61.578158999247528</v>
      </c>
      <c r="CF58" s="12">
        <f>+LatAm!O61</f>
        <v>68.457483821977021</v>
      </c>
      <c r="CG58" s="12">
        <f>+LatAm!P61</f>
        <v>75.381416100260793</v>
      </c>
      <c r="CH58" s="12">
        <f>+LatAm!Q61</f>
        <v>82.365546451650445</v>
      </c>
      <c r="CI58" s="12">
        <f>+LatAm!R61</f>
        <v>89.409256762936565</v>
      </c>
      <c r="CJ58" s="12">
        <f>+LatAm!S61</f>
        <v>96.533587789077828</v>
      </c>
      <c r="CK58" s="12">
        <f>+LatAm!T61</f>
        <v>103.71636668542419</v>
      </c>
      <c r="CL58" s="12">
        <f>+LatAm!U61</f>
        <v>110.93925875972663</v>
      </c>
      <c r="CM58" s="12">
        <f>+LatAm!V61</f>
        <v>118.73976994844422</v>
      </c>
      <c r="CN58" s="12">
        <f>+LatAm!W61</f>
        <v>127.33696989053924</v>
      </c>
      <c r="CO58" s="12">
        <f>+LatAm!X61</f>
        <v>136.30215900695978</v>
      </c>
      <c r="CP58" s="12">
        <f>+LatAm!Y61</f>
        <v>145.57359069471696</v>
      </c>
      <c r="CQ58" s="12">
        <f>+LatAm!Z61</f>
        <v>155.11845546287</v>
      </c>
      <c r="CR58" s="12">
        <f>+LatAm!AA61</f>
        <v>164.92140296258168</v>
      </c>
      <c r="CS58" s="12">
        <f>+LatAm!AB61</f>
        <v>175.02936254565333</v>
      </c>
      <c r="CT58" s="12">
        <f>+LatAm!AC61</f>
        <v>185.3960087154984</v>
      </c>
      <c r="CU58" s="12">
        <f>+LatAm!AD61</f>
        <v>196.01344016848986</v>
      </c>
      <c r="CV58" s="12">
        <f>+LatAm!AE61</f>
        <v>206.88981648176176</v>
      </c>
      <c r="CW58" s="12">
        <f>+LatAm!AF61</f>
        <v>217.58436316832487</v>
      </c>
      <c r="CX58" s="12">
        <f>+LatAm!AG61</f>
        <v>227.94971857615909</v>
      </c>
      <c r="CY58" s="12">
        <f>+LatAm!AH61</f>
        <v>238.36742793413345</v>
      </c>
      <c r="CZ58" s="12">
        <f>+LatAm!AI61</f>
        <v>248.90668375442689</v>
      </c>
      <c r="DA58" s="12">
        <f>+LatAm!AJ61</f>
        <v>259.61233969725811</v>
      </c>
      <c r="DB58" s="12">
        <f>+LatAm!AK61</f>
        <v>270.51576281915175</v>
      </c>
      <c r="DC58" s="12">
        <f>+LatAm!AL61</f>
        <v>281.64091415036427</v>
      </c>
      <c r="DD58" s="12">
        <f>+LatAm!AM61</f>
        <v>293.00775607516766</v>
      </c>
      <c r="DE58" s="12">
        <f>+LatAm!AN61</f>
        <v>304.63415717756254</v>
      </c>
      <c r="DF58" s="12">
        <f>+LatAm!AO61</f>
        <v>316.53695437208376</v>
      </c>
      <c r="DG58" s="12">
        <f>+LatAm!AP61</f>
        <v>328.73254398215897</v>
      </c>
      <c r="DH58" s="12">
        <f>+LatAm!AQ61</f>
        <v>341.23721076729726</v>
      </c>
      <c r="DI58" s="12">
        <f>+LatAm!AR61</f>
        <v>354.06731214633885</v>
      </c>
      <c r="DJ58" s="12">
        <f>+LatAm!AS61</f>
        <v>367.23938318431328</v>
      </c>
      <c r="DK58" s="12">
        <f>+LatAm!AT61</f>
        <v>380.77019885931986</v>
      </c>
      <c r="DL58" s="12">
        <f>+LatAm!AU61</f>
        <v>394.67681383377521</v>
      </c>
      <c r="DM58" s="12">
        <f>+LatAm!AV61</f>
        <v>408.97659084399027</v>
      </c>
      <c r="DN58" s="12">
        <f>+LatAm!AW61</f>
        <v>423.6872237462926</v>
      </c>
      <c r="DO58" s="12">
        <f>+LatAm!AX61</f>
        <v>438.82675844396738</v>
      </c>
      <c r="DP58" s="12">
        <f>+LatAm!AY61</f>
        <v>454.41361337019021</v>
      </c>
      <c r="DQ58" s="12">
        <f>+LatAm!AZ61</f>
        <v>470.46660035819588</v>
      </c>
      <c r="DR58" s="12">
        <f>+LatAm!BA61</f>
        <v>487.0049462775674</v>
      </c>
      <c r="DS58" s="12">
        <f>+LatAm!BB61</f>
        <v>504.03524997976712</v>
      </c>
      <c r="DT58" s="12">
        <f>+LatAm!BC61</f>
        <v>521.57481675539168</v>
      </c>
      <c r="DU58" s="12">
        <f>+LatAm!BD61</f>
        <v>539.65952545623691</v>
      </c>
      <c r="DV58" s="12">
        <f>+LatAm!BE61</f>
        <v>558.31629759759676</v>
      </c>
      <c r="DW58" s="12">
        <f>+LatAm!BF61</f>
        <v>577.56811105842849</v>
      </c>
      <c r="DX58" s="12">
        <f>+LatAm!BG61</f>
        <v>597.43660054842178</v>
      </c>
      <c r="DY58" s="12">
        <f>+LatAm!BH61</f>
        <v>617.94335184524095</v>
      </c>
      <c r="DZ58" s="12">
        <f>+LatAm!BI61</f>
        <v>639.11050998545227</v>
      </c>
    </row>
    <row r="59" spans="1:130" s="353" customFormat="1" ht="13.8">
      <c r="A59" s="353" t="s">
        <v>892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3.8420497503564546</v>
      </c>
      <c r="BT59" s="12">
        <f>+OHI!C61</f>
        <v>5.09414998580628</v>
      </c>
      <c r="BU59" s="12">
        <f>+OHI!D61</f>
        <v>6.5767669088580529</v>
      </c>
      <c r="BV59" s="12">
        <f>+OHI!E61</f>
        <v>8.0606043700718342</v>
      </c>
      <c r="BW59" s="12">
        <f>+OHI!F61</f>
        <v>9.476491792326053</v>
      </c>
      <c r="BX59" s="12">
        <f>+OHI!G61</f>
        <v>10.760336939764567</v>
      </c>
      <c r="BY59" s="12">
        <f>+OHI!H61</f>
        <v>11.941386351086853</v>
      </c>
      <c r="BZ59" s="12">
        <f>+OHI!I61</f>
        <v>13.114956742808753</v>
      </c>
      <c r="CA59" s="12">
        <f>+OHI!J61</f>
        <v>14.28046621924172</v>
      </c>
      <c r="CB59" s="12">
        <f>+OHI!K61</f>
        <v>15.434796312557816</v>
      </c>
      <c r="CC59" s="12">
        <f>+OHI!L61</f>
        <v>16.837902275545954</v>
      </c>
      <c r="CD59" s="12">
        <f>+OHI!M61</f>
        <v>18.52885965317568</v>
      </c>
      <c r="CE59" s="12">
        <f>+OHI!N61</f>
        <v>20.426582536718076</v>
      </c>
      <c r="CF59" s="12">
        <f>+OHI!O61</f>
        <v>22.29412523923143</v>
      </c>
      <c r="CG59" s="12">
        <f>+OHI!P61</f>
        <v>24.163799789025141</v>
      </c>
      <c r="CH59" s="12">
        <f>+OHI!Q61</f>
        <v>26.05544441219191</v>
      </c>
      <c r="CI59" s="12">
        <f>+OHI!R61</f>
        <v>27.988572068274358</v>
      </c>
      <c r="CJ59" s="12">
        <f>+OHI!S61</f>
        <v>29.96563403871906</v>
      </c>
      <c r="CK59" s="12">
        <f>+OHI!T61</f>
        <v>31.988011096857271</v>
      </c>
      <c r="CL59" s="12">
        <f>+OHI!U61</f>
        <v>34.056739513545146</v>
      </c>
      <c r="CM59" s="12">
        <f>+OHI!V61</f>
        <v>36.183162057431304</v>
      </c>
      <c r="CN59" s="12">
        <f>+OHI!W61</f>
        <v>38.372647945695782</v>
      </c>
      <c r="CO59" s="12">
        <f>+OHI!X61</f>
        <v>40.618865843372632</v>
      </c>
      <c r="CP59" s="12">
        <f>+OHI!Y61</f>
        <v>42.922716004844233</v>
      </c>
      <c r="CQ59" s="12">
        <f>+OHI!Z61</f>
        <v>45.285968826035749</v>
      </c>
      <c r="CR59" s="12">
        <f>+OHI!AA61</f>
        <v>47.711000757019391</v>
      </c>
      <c r="CS59" s="12">
        <f>+OHI!AB61</f>
        <v>50.21469884632134</v>
      </c>
      <c r="CT59" s="12">
        <f>+OHI!AC61</f>
        <v>52.786791905971484</v>
      </c>
      <c r="CU59" s="12">
        <f>+OHI!AD61</f>
        <v>55.426802279979945</v>
      </c>
      <c r="CV59" s="12">
        <f>+OHI!AE61</f>
        <v>58.138089959107084</v>
      </c>
      <c r="CW59" s="12">
        <f>+OHI!AF61</f>
        <v>60.796807542685443</v>
      </c>
      <c r="CX59" s="12">
        <f>+OHI!AG61</f>
        <v>63.363903308607284</v>
      </c>
      <c r="CY59" s="12">
        <f>+OHI!AH61</f>
        <v>65.948551367010097</v>
      </c>
      <c r="CZ59" s="12">
        <f>+OHI!AI61</f>
        <v>68.570539538472772</v>
      </c>
      <c r="DA59" s="12">
        <f>+OHI!AJ61</f>
        <v>71.242236905369083</v>
      </c>
      <c r="DB59" s="12">
        <f>+OHI!AK61</f>
        <v>73.972054273287128</v>
      </c>
      <c r="DC59" s="12">
        <f>+OHI!AL61</f>
        <v>76.766226917751297</v>
      </c>
      <c r="DD59" s="12">
        <f>+OHI!AM61</f>
        <v>79.629808204541135</v>
      </c>
      <c r="DE59" s="12">
        <f>+OHI!AN61</f>
        <v>82.567223695507565</v>
      </c>
      <c r="DF59" s="12">
        <f>+OHI!AO61</f>
        <v>85.582580370439729</v>
      </c>
      <c r="DG59" s="12">
        <f>+OHI!AP61</f>
        <v>88.679839619674325</v>
      </c>
      <c r="DH59" s="12">
        <f>+OHI!AQ61</f>
        <v>91.862914618299612</v>
      </c>
      <c r="DI59" s="12">
        <f>+OHI!AR61</f>
        <v>95.13572584806117</v>
      </c>
      <c r="DJ59" s="12">
        <f>+OHI!AS61</f>
        <v>98.502233546592606</v>
      </c>
      <c r="DK59" s="12">
        <f>+OHI!AT61</f>
        <v>101.96645750775589</v>
      </c>
      <c r="DL59" s="12">
        <f>+OHI!AU61</f>
        <v>105.53249000500463</v>
      </c>
      <c r="DM59" s="12">
        <f>+OHI!AV61</f>
        <v>109.20450502431436</v>
      </c>
      <c r="DN59" s="12">
        <f>+OHI!AW61</f>
        <v>112.98676555919511</v>
      </c>
      <c r="DO59" s="12">
        <f>+OHI!AX61</f>
        <v>116.88362992679221</v>
      </c>
      <c r="DP59" s="12">
        <f>+OHI!AY61</f>
        <v>120.89955762635127</v>
      </c>
      <c r="DQ59" s="12">
        <f>+OHI!AZ61</f>
        <v>125.03911502085413</v>
      </c>
      <c r="DR59" s="12">
        <f>+OHI!BA61</f>
        <v>129.30698099131882</v>
      </c>
      <c r="DS59" s="12">
        <f>+OHI!BB61</f>
        <v>133.70408429301457</v>
      </c>
      <c r="DT59" s="12">
        <f>+OHI!BC61</f>
        <v>138.23429921844317</v>
      </c>
      <c r="DU59" s="12">
        <f>+OHI!BD61</f>
        <v>142.9069567825247</v>
      </c>
      <c r="DV59" s="12">
        <f>+OHI!BE61</f>
        <v>147.72895739151772</v>
      </c>
      <c r="DW59" s="12">
        <f>+OHI!BF61</f>
        <v>152.70608860874702</v>
      </c>
      <c r="DX59" s="12">
        <f>+OHI!BG61</f>
        <v>157.84374011538642</v>
      </c>
      <c r="DY59" s="12">
        <f>+OHI!BH61</f>
        <v>163.14726133875493</v>
      </c>
      <c r="DZ59" s="12">
        <f>+OHI!BI61</f>
        <v>168.6221307729067</v>
      </c>
    </row>
    <row r="60" spans="1:130" s="353" customFormat="1" ht="13.8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4.17926238211209</v>
      </c>
      <c r="BU60" s="12">
        <f>+OthAsia!D61</f>
        <v>6.9270477805235409</v>
      </c>
      <c r="BV60" s="12">
        <f>+OthAsia!E61</f>
        <v>10.641146982510847</v>
      </c>
      <c r="BW60" s="12">
        <f>+OthAsia!F61</f>
        <v>15.378360885901516</v>
      </c>
      <c r="BX60" s="12">
        <f>+OthAsia!G61</f>
        <v>20.830307109122085</v>
      </c>
      <c r="BY60" s="12">
        <f>+OthAsia!H61</f>
        <v>27.008813511425327</v>
      </c>
      <c r="BZ60" s="12">
        <f>+OthAsia!I61</f>
        <v>34.236055660749685</v>
      </c>
      <c r="CA60" s="12">
        <f>+OthAsia!J61</f>
        <v>42.554913454703716</v>
      </c>
      <c r="CB60" s="12">
        <f>+OthAsia!K61</f>
        <v>51.994567567502479</v>
      </c>
      <c r="CC60" s="12">
        <f>+OthAsia!L61</f>
        <v>62.04239612076578</v>
      </c>
      <c r="CD60" s="12">
        <f>+OthAsia!M61</f>
        <v>72.583219979275512</v>
      </c>
      <c r="CE60" s="12">
        <f>+OthAsia!N61</f>
        <v>83.253940969409726</v>
      </c>
      <c r="CF60" s="12">
        <f>+OthAsia!O61</f>
        <v>94.568703800974205</v>
      </c>
      <c r="CG60" s="12">
        <f>+OthAsia!P61</f>
        <v>106.40442527593996</v>
      </c>
      <c r="CH60" s="12">
        <f>+OthAsia!Q61</f>
        <v>118.6570828221508</v>
      </c>
      <c r="CI60" s="12">
        <f>+OthAsia!R61</f>
        <v>131.26913320016328</v>
      </c>
      <c r="CJ60" s="12">
        <f>+OthAsia!S61</f>
        <v>144.17914755547719</v>
      </c>
      <c r="CK60" s="12">
        <f>+OthAsia!T61</f>
        <v>157.2970713363367</v>
      </c>
      <c r="CL60" s="12">
        <f>+OthAsia!U61</f>
        <v>170.54857316098051</v>
      </c>
      <c r="CM60" s="12">
        <f>+OthAsia!V61</f>
        <v>184.85858704056523</v>
      </c>
      <c r="CN60" s="12">
        <f>+OthAsia!W61</f>
        <v>200.62776290413342</v>
      </c>
      <c r="CO60" s="12">
        <f>+OthAsia!X61</f>
        <v>217.08741050275549</v>
      </c>
      <c r="CP60" s="12">
        <f>+OthAsia!Y61</f>
        <v>234.10969534550404</v>
      </c>
      <c r="CQ60" s="12">
        <f>+OthAsia!Z61</f>
        <v>251.61875240307967</v>
      </c>
      <c r="CR60" s="12">
        <f>+OthAsia!AA61</f>
        <v>269.57088519073608</v>
      </c>
      <c r="CS60" s="12">
        <f>+OthAsia!AB61</f>
        <v>288.05802048179623</v>
      </c>
      <c r="CT60" s="12">
        <f>+OthAsia!AC61</f>
        <v>306.96327891689691</v>
      </c>
      <c r="CU60" s="12">
        <f>+OthAsia!AD61</f>
        <v>326.25395584668809</v>
      </c>
      <c r="CV60" s="12">
        <f>+OthAsia!AE61</f>
        <v>345.93322986469832</v>
      </c>
      <c r="CW60" s="12">
        <f>+OthAsia!AF61</f>
        <v>365.38945679993878</v>
      </c>
      <c r="CX60" s="12">
        <f>+OthAsia!AG61</f>
        <v>384.41081010496788</v>
      </c>
      <c r="CY60" s="12">
        <f>+OthAsia!AH61</f>
        <v>403.52245810502734</v>
      </c>
      <c r="CZ60" s="12">
        <f>+OthAsia!AI61</f>
        <v>422.82243361718719</v>
      </c>
      <c r="DA60" s="12">
        <f>+OthAsia!AJ61</f>
        <v>442.37570063657125</v>
      </c>
      <c r="DB60" s="12">
        <f>+OthAsia!AK61</f>
        <v>462.22940155246641</v>
      </c>
      <c r="DC60" s="12">
        <f>+OthAsia!AL61</f>
        <v>482.42108885658587</v>
      </c>
      <c r="DD60" s="12">
        <f>+OthAsia!AM61</f>
        <v>502.9833249794915</v>
      </c>
      <c r="DE60" s="12">
        <f>+OthAsia!AN61</f>
        <v>523.94623040027489</v>
      </c>
      <c r="DF60" s="12">
        <f>+OthAsia!AO61</f>
        <v>545.33887881211137</v>
      </c>
      <c r="DG60" s="12">
        <f>+OthAsia!AP61</f>
        <v>567.19004943852167</v>
      </c>
      <c r="DH60" s="12">
        <f>+OthAsia!AQ61</f>
        <v>589.5286248336414</v>
      </c>
      <c r="DI60" s="12">
        <f>+OthAsia!AR61</f>
        <v>612.3837963065688</v>
      </c>
      <c r="DJ60" s="12">
        <f>+OthAsia!AS61</f>
        <v>635.78516753640099</v>
      </c>
      <c r="DK60" s="12">
        <f>+OthAsia!AT61</f>
        <v>659.76280650627189</v>
      </c>
      <c r="DL60" s="12">
        <f>+OthAsia!AU61</f>
        <v>684.34727314136535</v>
      </c>
      <c r="DM60" s="12">
        <f>+OthAsia!AV61</f>
        <v>709.56963731703433</v>
      </c>
      <c r="DN60" s="12">
        <f>+OthAsia!AW61</f>
        <v>735.4614948439239</v>
      </c>
      <c r="DO60" s="12">
        <f>+OthAsia!AX61</f>
        <v>762.05498516089995</v>
      </c>
      <c r="DP60" s="12">
        <f>+OthAsia!AY61</f>
        <v>789.38281237262731</v>
      </c>
      <c r="DQ60" s="12">
        <f>+OthAsia!AZ61</f>
        <v>817.47827016650444</v>
      </c>
      <c r="DR60" s="12">
        <f>+OthAsia!BA61</f>
        <v>846.37527058900423</v>
      </c>
      <c r="DS60" s="12">
        <f>+OthAsia!BB61</f>
        <v>876.07458133370938</v>
      </c>
      <c r="DT60" s="12">
        <f>+OthAsia!BC61</f>
        <v>906.60235981697474</v>
      </c>
      <c r="DU60" s="12">
        <f>+OthAsia!BD61</f>
        <v>938.03188750134279</v>
      </c>
      <c r="DV60" s="12">
        <f>+OthAsia!BE61</f>
        <v>970.41472186498015</v>
      </c>
      <c r="DW60" s="12">
        <f>+OthAsia!BF61</f>
        <v>1003.7923412675818</v>
      </c>
      <c r="DX60" s="12">
        <f>+OthAsia!BG61</f>
        <v>1038.2023470220879</v>
      </c>
      <c r="DY60" s="12">
        <f>+OthAsia!BH61</f>
        <v>1073.6815561488422</v>
      </c>
      <c r="DZ60" s="12">
        <f>+OthAsia!BI61</f>
        <v>1110.2674596557083</v>
      </c>
    </row>
    <row r="61" spans="1:130" s="353" customFormat="1" ht="13.8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700">
        <f>SUM(BS49:BS60)</f>
        <v>55.378945693874201</v>
      </c>
      <c r="BT61" s="700">
        <f t="shared" ref="BT61:DZ61" si="85">SUM(BT49:BT60)</f>
        <v>81.275403292327525</v>
      </c>
      <c r="BU61" s="700">
        <f t="shared" si="85"/>
        <v>112.30272198828698</v>
      </c>
      <c r="BV61" s="700">
        <f t="shared" si="85"/>
        <v>147.47611803546704</v>
      </c>
      <c r="BW61" s="700">
        <f t="shared" si="85"/>
        <v>186.66451098780138</v>
      </c>
      <c r="BX61" s="700">
        <f t="shared" si="85"/>
        <v>228.0033958940098</v>
      </c>
      <c r="BY61" s="700">
        <f t="shared" si="85"/>
        <v>272.01203686871423</v>
      </c>
      <c r="BZ61" s="700">
        <f t="shared" si="85"/>
        <v>320.45436939821536</v>
      </c>
      <c r="CA61" s="700">
        <f t="shared" si="85"/>
        <v>373.44922872659981</v>
      </c>
      <c r="CB61" s="700">
        <f t="shared" si="85"/>
        <v>431.05108528332067</v>
      </c>
      <c r="CC61" s="700">
        <f t="shared" si="85"/>
        <v>492.75721445770728</v>
      </c>
      <c r="CD61" s="700">
        <f t="shared" si="85"/>
        <v>557.74531675275091</v>
      </c>
      <c r="CE61" s="700">
        <f t="shared" si="85"/>
        <v>627.37649016408454</v>
      </c>
      <c r="CF61" s="700">
        <f t="shared" si="85"/>
        <v>698.34948574191378</v>
      </c>
      <c r="CG61" s="700">
        <f t="shared" si="85"/>
        <v>770.82606503691625</v>
      </c>
      <c r="CH61" s="700">
        <f t="shared" si="85"/>
        <v>844.81649118339249</v>
      </c>
      <c r="CI61" s="700">
        <f t="shared" si="85"/>
        <v>920.27515498749506</v>
      </c>
      <c r="CJ61" s="700">
        <f t="shared" si="85"/>
        <v>997.04418329030182</v>
      </c>
      <c r="CK61" s="700">
        <f t="shared" si="85"/>
        <v>1074.8816921302898</v>
      </c>
      <c r="CL61" s="700">
        <f t="shared" si="85"/>
        <v>1153.5635846993159</v>
      </c>
      <c r="CM61" s="700">
        <f t="shared" si="85"/>
        <v>1237.0368113118202</v>
      </c>
      <c r="CN61" s="700">
        <f t="shared" si="85"/>
        <v>1326.9462871351748</v>
      </c>
      <c r="CO61" s="700">
        <f t="shared" si="85"/>
        <v>1421.1924977757153</v>
      </c>
      <c r="CP61" s="700">
        <f t="shared" si="85"/>
        <v>1518.5639425069237</v>
      </c>
      <c r="CQ61" s="700">
        <f t="shared" si="85"/>
        <v>1618.7217275734424</v>
      </c>
      <c r="CR61" s="700">
        <f t="shared" si="85"/>
        <v>1721.4969689844768</v>
      </c>
      <c r="CS61" s="700">
        <f t="shared" si="85"/>
        <v>1827.3455129466265</v>
      </c>
      <c r="CT61" s="700">
        <f t="shared" si="85"/>
        <v>1935.782772352567</v>
      </c>
      <c r="CU61" s="700">
        <f t="shared" si="85"/>
        <v>2046.7132978839204</v>
      </c>
      <c r="CV61" s="700">
        <f t="shared" si="85"/>
        <v>2160.2059976702653</v>
      </c>
      <c r="CW61" s="700">
        <f t="shared" si="85"/>
        <v>2272.0376484017643</v>
      </c>
      <c r="CX61" s="700">
        <f t="shared" si="85"/>
        <v>2380.7977023589392</v>
      </c>
      <c r="CY61" s="700">
        <f t="shared" si="85"/>
        <v>2490.1468586632627</v>
      </c>
      <c r="CZ61" s="700">
        <f t="shared" si="85"/>
        <v>2600.7572827171307</v>
      </c>
      <c r="DA61" s="700">
        <f t="shared" si="85"/>
        <v>2713.0616568464843</v>
      </c>
      <c r="DB61" s="700">
        <f t="shared" si="85"/>
        <v>2827.3649817669489</v>
      </c>
      <c r="DC61" s="700">
        <f t="shared" si="85"/>
        <v>2943.9028675676022</v>
      </c>
      <c r="DD61" s="700">
        <f t="shared" si="85"/>
        <v>3062.8739830096983</v>
      </c>
      <c r="DE61" s="700">
        <f t="shared" si="85"/>
        <v>3184.4580646754948</v>
      </c>
      <c r="DF61" s="700">
        <f t="shared" si="85"/>
        <v>3308.8258642159408</v>
      </c>
      <c r="DG61" s="700">
        <f t="shared" si="85"/>
        <v>3436.1446144286747</v>
      </c>
      <c r="DH61" s="700">
        <f t="shared" si="85"/>
        <v>3566.5810201808426</v>
      </c>
      <c r="DI61" s="700">
        <f t="shared" si="85"/>
        <v>3700.3028945795754</v>
      </c>
      <c r="DJ61" s="700">
        <f t="shared" si="85"/>
        <v>3837.480063646246</v>
      </c>
      <c r="DK61" s="700">
        <f t="shared" si="85"/>
        <v>3978.2848843309989</v>
      </c>
      <c r="DL61" s="700">
        <f t="shared" si="85"/>
        <v>4122.8925652272383</v>
      </c>
      <c r="DM61" s="700">
        <f t="shared" si="85"/>
        <v>4271.4813928333206</v>
      </c>
      <c r="DN61" s="700">
        <f t="shared" si="85"/>
        <v>4424.2329182958729</v>
      </c>
      <c r="DO61" s="700">
        <f t="shared" si="85"/>
        <v>4581.3321332058613</v>
      </c>
      <c r="DP61" s="700">
        <f t="shared" si="85"/>
        <v>4742.9676486503977</v>
      </c>
      <c r="DQ61" s="700">
        <f t="shared" si="85"/>
        <v>4909.3318840064476</v>
      </c>
      <c r="DR61" s="700">
        <f t="shared" si="85"/>
        <v>5080.6212679148648</v>
      </c>
      <c r="DS61" s="700">
        <f t="shared" si="85"/>
        <v>5256.8480700504369</v>
      </c>
      <c r="DT61" s="700">
        <f t="shared" si="85"/>
        <v>5438.1691326981236</v>
      </c>
      <c r="DU61" s="700">
        <f t="shared" si="85"/>
        <v>5625.0052901294521</v>
      </c>
      <c r="DV61" s="700">
        <f t="shared" si="85"/>
        <v>5817.6544432737892</v>
      </c>
      <c r="DW61" s="700">
        <f t="shared" si="85"/>
        <v>6016.3578641398826</v>
      </c>
      <c r="DX61" s="700">
        <f t="shared" si="85"/>
        <v>6221.3355724018802</v>
      </c>
      <c r="DY61" s="700">
        <f t="shared" si="85"/>
        <v>6432.8039354697285</v>
      </c>
      <c r="DZ61" s="700">
        <f t="shared" si="85"/>
        <v>6650.9839386698322</v>
      </c>
    </row>
    <row r="62" spans="1:130" s="353" customFormat="1" ht="13.8">
      <c r="A62" s="353" t="s">
        <v>895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3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3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 ht="12.6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7.7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7.7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699">
        <f>SUM(V131:V142)</f>
        <v>9.4321916808679696</v>
      </c>
      <c r="W143" s="699">
        <f>SUM(W131:W142)</f>
        <v>7.5359162730623943</v>
      </c>
      <c r="X143" s="699">
        <f t="shared" ref="X143:BK143" si="199">SUM(X131:X142)</f>
        <v>6.0155543145941639</v>
      </c>
      <c r="Y143" s="699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3.8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3.8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3.8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3.8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3.8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3.8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3.8">
      <c r="A154" s="353" t="s">
        <v>918</v>
      </c>
    </row>
    <row r="155" spans="1:64">
      <c r="A155">
        <v>100</v>
      </c>
    </row>
    <row r="156" spans="1:64" ht="13.8">
      <c r="A156" s="353" t="s">
        <v>919</v>
      </c>
    </row>
    <row r="157" spans="1:64" ht="13.8">
      <c r="A157" s="353">
        <v>10</v>
      </c>
    </row>
    <row r="158" spans="1:64" ht="22.2">
      <c r="A158" s="353"/>
      <c r="V158" s="608" t="s">
        <v>1157</v>
      </c>
    </row>
    <row r="159" spans="1:64" s="185" customFormat="1" ht="49.2">
      <c r="V159" s="595" t="s">
        <v>920</v>
      </c>
      <c r="W159" s="596" t="s">
        <v>921</v>
      </c>
      <c r="X159" s="596" t="s">
        <v>922</v>
      </c>
      <c r="Y159" s="596" t="s">
        <v>923</v>
      </c>
      <c r="Z159" s="596" t="s">
        <v>924</v>
      </c>
      <c r="AA159" s="596" t="s">
        <v>925</v>
      </c>
      <c r="AB159" s="373"/>
    </row>
    <row r="160" spans="1:64">
      <c r="V160" s="597" t="s">
        <v>104</v>
      </c>
      <c r="W160" s="598">
        <v>2015</v>
      </c>
      <c r="X160" s="599">
        <v>2005</v>
      </c>
      <c r="Y160" s="599">
        <v>2015</v>
      </c>
      <c r="Z160" s="600">
        <f>+Y63</f>
        <v>0.84367037175168769</v>
      </c>
      <c r="AA160" s="601" t="s">
        <v>1303</v>
      </c>
      <c r="AB160" s="1"/>
    </row>
    <row r="161" spans="22:28">
      <c r="V161" s="597" t="s">
        <v>105</v>
      </c>
      <c r="W161" s="598">
        <v>2005</v>
      </c>
      <c r="X161" s="599">
        <v>1990</v>
      </c>
      <c r="Y161" s="599">
        <v>1995</v>
      </c>
      <c r="Z161" s="600">
        <v>0.8</v>
      </c>
      <c r="AA161" s="602" t="s">
        <v>104</v>
      </c>
    </row>
    <row r="162" spans="22:28">
      <c r="V162" s="597" t="s">
        <v>51</v>
      </c>
      <c r="W162" s="598">
        <v>2005</v>
      </c>
      <c r="X162" s="599">
        <v>1990</v>
      </c>
      <c r="Y162" s="599">
        <v>1995</v>
      </c>
      <c r="Z162" s="600">
        <v>0.94</v>
      </c>
      <c r="AA162" s="602" t="s">
        <v>104</v>
      </c>
    </row>
    <row r="163" spans="22:28">
      <c r="V163" s="597" t="s">
        <v>52</v>
      </c>
      <c r="W163" s="598">
        <v>2005</v>
      </c>
      <c r="X163" s="599">
        <v>1990</v>
      </c>
      <c r="Y163" s="599">
        <v>2005</v>
      </c>
      <c r="Z163" s="600">
        <v>1</v>
      </c>
      <c r="AA163" s="602" t="s">
        <v>104</v>
      </c>
    </row>
    <row r="164" spans="22:28">
      <c r="V164" s="597" t="s">
        <v>53</v>
      </c>
      <c r="W164" s="598">
        <v>2020</v>
      </c>
      <c r="X164" s="599">
        <v>1990</v>
      </c>
      <c r="Y164" s="599">
        <v>2020</v>
      </c>
      <c r="Z164" s="600">
        <v>1</v>
      </c>
      <c r="AA164" s="602" t="s">
        <v>104</v>
      </c>
    </row>
    <row r="165" spans="22:28">
      <c r="V165" s="597" t="s">
        <v>54</v>
      </c>
      <c r="W165" s="598">
        <v>2030</v>
      </c>
      <c r="X165" s="599">
        <f>+W165</f>
        <v>2030</v>
      </c>
      <c r="Y165" s="599">
        <f>+X165</f>
        <v>2030</v>
      </c>
      <c r="Z165" s="600">
        <v>1</v>
      </c>
      <c r="AA165" s="602" t="s">
        <v>104</v>
      </c>
    </row>
    <row r="166" spans="22:28">
      <c r="V166" s="597" t="s">
        <v>55</v>
      </c>
      <c r="W166" s="598">
        <v>2040</v>
      </c>
      <c r="X166" s="599">
        <f t="shared" ref="X166:Y171" si="202">+W166</f>
        <v>2040</v>
      </c>
      <c r="Y166" s="599">
        <f t="shared" si="202"/>
        <v>2040</v>
      </c>
      <c r="Z166" s="600">
        <v>1</v>
      </c>
      <c r="AA166" s="602" t="s">
        <v>104</v>
      </c>
    </row>
    <row r="167" spans="22:28">
      <c r="V167" s="597" t="s">
        <v>56</v>
      </c>
      <c r="W167" s="598">
        <v>2050</v>
      </c>
      <c r="X167" s="599">
        <f t="shared" si="202"/>
        <v>2050</v>
      </c>
      <c r="Y167" s="599">
        <f t="shared" si="202"/>
        <v>2050</v>
      </c>
      <c r="Z167" s="600">
        <v>1</v>
      </c>
      <c r="AA167" s="602" t="s">
        <v>104</v>
      </c>
    </row>
    <row r="168" spans="22:28">
      <c r="V168" s="597" t="s">
        <v>57</v>
      </c>
      <c r="W168" s="598">
        <v>2070</v>
      </c>
      <c r="X168" s="599">
        <f t="shared" si="202"/>
        <v>2070</v>
      </c>
      <c r="Y168" s="599">
        <f t="shared" si="202"/>
        <v>2070</v>
      </c>
      <c r="Z168" s="600">
        <v>1</v>
      </c>
      <c r="AA168" s="602" t="s">
        <v>104</v>
      </c>
    </row>
    <row r="169" spans="22:28">
      <c r="V169" s="597" t="s">
        <v>58</v>
      </c>
      <c r="W169" s="598">
        <v>2030</v>
      </c>
      <c r="X169" s="599">
        <f t="shared" si="202"/>
        <v>2030</v>
      </c>
      <c r="Y169" s="599">
        <f t="shared" si="202"/>
        <v>2030</v>
      </c>
      <c r="Z169" s="600">
        <v>1</v>
      </c>
      <c r="AA169" s="602" t="s">
        <v>104</v>
      </c>
    </row>
    <row r="170" spans="22:28">
      <c r="V170" s="597" t="s">
        <v>114</v>
      </c>
      <c r="W170" s="598">
        <v>2015</v>
      </c>
      <c r="X170" s="599">
        <f t="shared" si="202"/>
        <v>2015</v>
      </c>
      <c r="Y170" s="599">
        <f t="shared" si="202"/>
        <v>2015</v>
      </c>
      <c r="Z170" s="600">
        <v>1</v>
      </c>
      <c r="AA170" s="602" t="s">
        <v>104</v>
      </c>
    </row>
    <row r="171" spans="22:28">
      <c r="V171" s="603" t="s">
        <v>32</v>
      </c>
      <c r="W171" s="604">
        <v>2040</v>
      </c>
      <c r="X171" s="605">
        <f t="shared" si="202"/>
        <v>2040</v>
      </c>
      <c r="Y171" s="605">
        <f t="shared" si="202"/>
        <v>2040</v>
      </c>
      <c r="Z171" s="606">
        <v>1</v>
      </c>
      <c r="AA171" s="607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3">
        <f>+US!BE40</f>
        <v>6.8782066786005182E-3</v>
      </c>
    </row>
    <row r="205" spans="1:70">
      <c r="A205">
        <v>0.01</v>
      </c>
      <c r="BR205" s="683">
        <f>+EU!BE40</f>
        <v>5.3829734675184555E-3</v>
      </c>
    </row>
    <row r="206" spans="1:70">
      <c r="BR206" s="683">
        <f>+Japan!BE40</f>
        <v>5.8346703082390611E-3</v>
      </c>
    </row>
    <row r="207" spans="1:70">
      <c r="BR207" s="683">
        <f>+Russia!BE40</f>
        <v>1.2980338133364916E-2</v>
      </c>
    </row>
    <row r="208" spans="1:70" ht="17.7">
      <c r="A208" s="343" t="s">
        <v>939</v>
      </c>
      <c r="BR208" s="683">
        <f>+Eurasia!BE40</f>
        <v>8.0478764517478429E-3</v>
      </c>
    </row>
    <row r="209" spans="1:81">
      <c r="A209" s="362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3">
        <f>+China!BE40</f>
        <v>8.3073460624753029E-3</v>
      </c>
    </row>
    <row r="210" spans="1:81">
      <c r="A210" s="362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3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3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3">
        <f>+Africa!BE40</f>
        <v>4.4303199266934904E-3</v>
      </c>
    </row>
    <row r="213" spans="1:81">
      <c r="A213" s="1"/>
      <c r="BR213" s="683">
        <f>+LatAm!BE40</f>
        <v>6.3453531516674024E-3</v>
      </c>
    </row>
    <row r="214" spans="1:81">
      <c r="A214" s="1"/>
      <c r="BR214" s="683">
        <f>+OHI!BE40</f>
        <v>6.7931516272668625E-3</v>
      </c>
    </row>
    <row r="215" spans="1:81">
      <c r="A215" s="1"/>
      <c r="BR215" s="683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105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114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topLeftCell="A36" zoomScale="40" zoomScaleNormal="40" workbookViewId="0">
      <selection activeCell="AA70" sqref="AA70"/>
    </sheetView>
  </sheetViews>
  <sheetFormatPr defaultRowHeight="12.3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31" sqref="A31"/>
    </sheetView>
  </sheetViews>
  <sheetFormatPr defaultColWidth="9.1640625" defaultRowHeight="15.75" customHeight="1"/>
  <cols>
    <col min="1" max="1" width="29.5546875" style="2" customWidth="1"/>
    <col min="2" max="16384" width="9.1640625" style="2"/>
  </cols>
  <sheetData>
    <row r="1" spans="1:309" s="654" customFormat="1" ht="15.75" customHeight="1">
      <c r="A1" s="653" t="s">
        <v>1193</v>
      </c>
      <c r="B1" s="654">
        <v>2005</v>
      </c>
      <c r="C1" s="654">
        <f t="shared" ref="C1:AH1" si="0">+B1+10</f>
        <v>2015</v>
      </c>
      <c r="D1" s="654">
        <f t="shared" si="0"/>
        <v>2025</v>
      </c>
      <c r="E1" s="654">
        <f t="shared" si="0"/>
        <v>2035</v>
      </c>
      <c r="F1" s="654">
        <f t="shared" si="0"/>
        <v>2045</v>
      </c>
      <c r="G1" s="654">
        <f t="shared" si="0"/>
        <v>2055</v>
      </c>
      <c r="H1" s="654">
        <f t="shared" si="0"/>
        <v>2065</v>
      </c>
      <c r="I1" s="654">
        <f t="shared" si="0"/>
        <v>2075</v>
      </c>
      <c r="J1" s="654">
        <f t="shared" si="0"/>
        <v>2085</v>
      </c>
      <c r="K1" s="654">
        <f t="shared" si="0"/>
        <v>2095</v>
      </c>
      <c r="L1" s="654">
        <f t="shared" si="0"/>
        <v>2105</v>
      </c>
      <c r="M1" s="654">
        <f t="shared" si="0"/>
        <v>2115</v>
      </c>
      <c r="N1" s="654">
        <f t="shared" si="0"/>
        <v>2125</v>
      </c>
      <c r="O1" s="654">
        <f t="shared" si="0"/>
        <v>2135</v>
      </c>
      <c r="P1" s="654">
        <f t="shared" si="0"/>
        <v>2145</v>
      </c>
      <c r="Q1" s="654">
        <f t="shared" si="0"/>
        <v>2155</v>
      </c>
      <c r="R1" s="654">
        <f t="shared" si="0"/>
        <v>2165</v>
      </c>
      <c r="S1" s="654">
        <f t="shared" si="0"/>
        <v>2175</v>
      </c>
      <c r="T1" s="654">
        <f t="shared" si="0"/>
        <v>2185</v>
      </c>
      <c r="U1" s="654">
        <f t="shared" si="0"/>
        <v>2195</v>
      </c>
      <c r="V1" s="654">
        <f t="shared" si="0"/>
        <v>2205</v>
      </c>
      <c r="W1" s="654">
        <f t="shared" si="0"/>
        <v>2215</v>
      </c>
      <c r="X1" s="654">
        <f t="shared" si="0"/>
        <v>2225</v>
      </c>
      <c r="Y1" s="654">
        <f t="shared" si="0"/>
        <v>2235</v>
      </c>
      <c r="Z1" s="654">
        <f t="shared" si="0"/>
        <v>2245</v>
      </c>
      <c r="AA1" s="654">
        <f t="shared" si="0"/>
        <v>2255</v>
      </c>
      <c r="AB1" s="654">
        <f t="shared" si="0"/>
        <v>2265</v>
      </c>
      <c r="AC1" s="654">
        <f t="shared" si="0"/>
        <v>2275</v>
      </c>
      <c r="AD1" s="654">
        <f t="shared" si="0"/>
        <v>2285</v>
      </c>
      <c r="AE1" s="654">
        <f t="shared" si="0"/>
        <v>2295</v>
      </c>
      <c r="AF1" s="654">
        <f t="shared" si="0"/>
        <v>2305</v>
      </c>
      <c r="AG1" s="654">
        <f t="shared" si="0"/>
        <v>2315</v>
      </c>
      <c r="AH1" s="654">
        <f t="shared" si="0"/>
        <v>2325</v>
      </c>
      <c r="AI1" s="654">
        <f t="shared" ref="AI1:BI1" si="1">+AH1+10</f>
        <v>2335</v>
      </c>
      <c r="AJ1" s="654">
        <f t="shared" si="1"/>
        <v>2345</v>
      </c>
      <c r="AK1" s="654">
        <f t="shared" si="1"/>
        <v>2355</v>
      </c>
      <c r="AL1" s="654">
        <f t="shared" si="1"/>
        <v>2365</v>
      </c>
      <c r="AM1" s="654">
        <f t="shared" si="1"/>
        <v>2375</v>
      </c>
      <c r="AN1" s="654">
        <f t="shared" si="1"/>
        <v>2385</v>
      </c>
      <c r="AO1" s="654">
        <f t="shared" si="1"/>
        <v>2395</v>
      </c>
      <c r="AP1" s="654">
        <f t="shared" si="1"/>
        <v>2405</v>
      </c>
      <c r="AQ1" s="654">
        <f t="shared" si="1"/>
        <v>2415</v>
      </c>
      <c r="AR1" s="654">
        <f t="shared" si="1"/>
        <v>2425</v>
      </c>
      <c r="AS1" s="654">
        <f t="shared" si="1"/>
        <v>2435</v>
      </c>
      <c r="AT1" s="654">
        <f t="shared" si="1"/>
        <v>2445</v>
      </c>
      <c r="AU1" s="654">
        <f t="shared" si="1"/>
        <v>2455</v>
      </c>
      <c r="AV1" s="654">
        <f t="shared" si="1"/>
        <v>2465</v>
      </c>
      <c r="AW1" s="654">
        <f t="shared" si="1"/>
        <v>2475</v>
      </c>
      <c r="AX1" s="654">
        <f t="shared" si="1"/>
        <v>2485</v>
      </c>
      <c r="AY1" s="654">
        <f t="shared" si="1"/>
        <v>2495</v>
      </c>
      <c r="AZ1" s="654">
        <f t="shared" si="1"/>
        <v>2505</v>
      </c>
      <c r="BA1" s="654">
        <f t="shared" si="1"/>
        <v>2515</v>
      </c>
      <c r="BB1" s="654">
        <f t="shared" si="1"/>
        <v>2525</v>
      </c>
      <c r="BC1" s="654">
        <f t="shared" si="1"/>
        <v>2535</v>
      </c>
      <c r="BD1" s="654">
        <f t="shared" si="1"/>
        <v>2545</v>
      </c>
      <c r="BE1" s="654">
        <f t="shared" si="1"/>
        <v>2555</v>
      </c>
      <c r="BF1" s="654">
        <f t="shared" si="1"/>
        <v>2565</v>
      </c>
      <c r="BG1" s="654">
        <f t="shared" si="1"/>
        <v>2575</v>
      </c>
      <c r="BH1" s="654">
        <f t="shared" si="1"/>
        <v>2585</v>
      </c>
      <c r="BI1" s="654">
        <f t="shared" si="1"/>
        <v>2595</v>
      </c>
      <c r="BJ1" s="663"/>
      <c r="BK1" s="663"/>
      <c r="BL1" s="663"/>
      <c r="BM1" s="663"/>
      <c r="BN1" s="663"/>
      <c r="BO1" s="663"/>
      <c r="BP1" s="663"/>
      <c r="BQ1" s="663"/>
      <c r="BR1" s="663"/>
      <c r="BS1" s="663"/>
      <c r="BT1" s="663"/>
      <c r="BU1" s="663"/>
      <c r="BV1" s="663"/>
      <c r="BW1" s="663"/>
      <c r="BX1" s="663"/>
      <c r="BY1" s="663"/>
      <c r="BZ1" s="663"/>
      <c r="CA1" s="663"/>
      <c r="CB1" s="663"/>
      <c r="CC1" s="663"/>
      <c r="CD1" s="663"/>
      <c r="CE1" s="663"/>
      <c r="CF1" s="663"/>
      <c r="CG1" s="663"/>
      <c r="CH1" s="663"/>
      <c r="CI1" s="663"/>
      <c r="CJ1" s="663"/>
      <c r="CK1" s="663"/>
      <c r="CL1" s="663"/>
      <c r="CM1" s="663"/>
      <c r="CN1" s="663"/>
      <c r="CO1" s="663"/>
      <c r="CP1" s="663"/>
      <c r="CQ1" s="663"/>
      <c r="CR1" s="663"/>
      <c r="CS1" s="663"/>
      <c r="CT1" s="663"/>
      <c r="CU1" s="663"/>
      <c r="CV1" s="663"/>
      <c r="CW1" s="663"/>
      <c r="CX1" s="663"/>
      <c r="CY1" s="663"/>
      <c r="CZ1" s="663"/>
      <c r="DA1" s="663"/>
      <c r="DB1" s="663"/>
      <c r="DC1" s="663"/>
      <c r="DD1" s="663"/>
      <c r="DE1" s="663"/>
      <c r="DF1" s="663"/>
      <c r="DG1" s="663"/>
      <c r="DH1" s="663"/>
      <c r="DI1" s="663"/>
      <c r="DJ1" s="663"/>
      <c r="DK1" s="663"/>
      <c r="DL1" s="663"/>
      <c r="DM1" s="663"/>
      <c r="DN1" s="663"/>
      <c r="DO1" s="663"/>
      <c r="DP1" s="663"/>
      <c r="DQ1" s="663"/>
      <c r="DR1" s="663"/>
      <c r="DS1" s="663"/>
      <c r="DT1" s="663"/>
      <c r="DU1" s="663"/>
      <c r="DV1" s="663"/>
      <c r="DW1" s="663"/>
      <c r="DX1" s="663"/>
      <c r="DY1" s="663"/>
      <c r="DZ1" s="663"/>
      <c r="EA1" s="663"/>
      <c r="EB1" s="663"/>
      <c r="EC1" s="663"/>
      <c r="ED1" s="663"/>
      <c r="EE1" s="663"/>
      <c r="EF1" s="663"/>
      <c r="EG1" s="663"/>
      <c r="EH1" s="663"/>
      <c r="EI1" s="663"/>
      <c r="EJ1" s="663"/>
      <c r="EK1" s="663"/>
      <c r="EL1" s="663"/>
      <c r="EM1" s="663"/>
      <c r="EN1" s="663"/>
      <c r="EO1" s="663"/>
      <c r="EP1" s="663"/>
      <c r="EQ1" s="663"/>
      <c r="ER1" s="663"/>
      <c r="ES1" s="663"/>
      <c r="ET1" s="663"/>
      <c r="EU1" s="663"/>
      <c r="EV1" s="663"/>
      <c r="EW1" s="663"/>
      <c r="EX1" s="663"/>
      <c r="EY1" s="663"/>
      <c r="EZ1" s="663"/>
      <c r="FA1" s="663"/>
      <c r="FB1" s="663"/>
      <c r="FC1" s="663"/>
      <c r="FD1" s="663"/>
      <c r="FE1" s="663"/>
      <c r="FF1" s="663"/>
      <c r="FG1" s="663"/>
      <c r="FH1" s="663"/>
      <c r="FI1" s="663"/>
      <c r="FJ1" s="663"/>
      <c r="FK1" s="663"/>
      <c r="FL1" s="663"/>
      <c r="FM1" s="663"/>
      <c r="FN1" s="663"/>
      <c r="FO1" s="663"/>
      <c r="FP1" s="663"/>
      <c r="FQ1" s="663"/>
      <c r="FR1" s="663"/>
      <c r="FS1" s="663"/>
      <c r="FT1" s="663"/>
      <c r="FU1" s="663"/>
      <c r="FV1" s="663"/>
      <c r="FW1" s="663"/>
      <c r="FX1" s="663"/>
      <c r="FY1" s="663"/>
      <c r="FZ1" s="663"/>
      <c r="GA1" s="663"/>
      <c r="GB1" s="663"/>
      <c r="GC1" s="663"/>
      <c r="GD1" s="663"/>
      <c r="GE1" s="663"/>
      <c r="GF1" s="663"/>
      <c r="GG1" s="663"/>
      <c r="GH1" s="663"/>
      <c r="GI1" s="663"/>
      <c r="GJ1" s="663"/>
      <c r="GK1" s="663"/>
      <c r="GL1" s="663"/>
      <c r="GM1" s="663"/>
      <c r="GN1" s="663"/>
      <c r="GO1" s="663"/>
      <c r="GP1" s="663"/>
      <c r="GQ1" s="663"/>
      <c r="GR1" s="663"/>
      <c r="GS1" s="663"/>
      <c r="GT1" s="663"/>
      <c r="GU1" s="663"/>
      <c r="GV1" s="663"/>
      <c r="GW1" s="663"/>
      <c r="GX1" s="663"/>
      <c r="GY1" s="663"/>
      <c r="GZ1" s="663"/>
      <c r="HA1" s="663"/>
      <c r="HB1" s="663"/>
      <c r="HC1" s="663"/>
      <c r="HD1" s="663"/>
      <c r="HE1" s="663"/>
      <c r="HF1" s="663"/>
      <c r="HG1" s="663"/>
      <c r="HH1" s="663"/>
      <c r="HI1" s="663"/>
      <c r="HJ1" s="663"/>
      <c r="HK1" s="663"/>
      <c r="HL1" s="663"/>
      <c r="HM1" s="663"/>
      <c r="HN1" s="663"/>
      <c r="HO1" s="663"/>
      <c r="HP1" s="663"/>
      <c r="HQ1" s="663"/>
      <c r="HR1" s="663"/>
      <c r="HS1" s="663"/>
      <c r="HT1" s="663"/>
      <c r="HU1" s="663"/>
      <c r="HV1" s="663"/>
      <c r="HW1" s="663"/>
      <c r="HX1" s="663"/>
      <c r="HY1" s="663"/>
      <c r="HZ1" s="663"/>
      <c r="IA1" s="663"/>
      <c r="IB1" s="663"/>
      <c r="IC1" s="663"/>
      <c r="ID1" s="663"/>
      <c r="IE1" s="663"/>
      <c r="IF1" s="663"/>
      <c r="IG1" s="663"/>
      <c r="IH1" s="663"/>
      <c r="II1" s="663"/>
      <c r="IJ1" s="663"/>
      <c r="IK1" s="663"/>
      <c r="IL1" s="663"/>
      <c r="IM1" s="663"/>
      <c r="IN1" s="663"/>
      <c r="IO1" s="663"/>
      <c r="IP1" s="663"/>
      <c r="IQ1" s="663"/>
      <c r="IR1" s="663"/>
      <c r="IS1" s="663"/>
      <c r="IT1" s="663"/>
      <c r="IU1" s="663"/>
      <c r="IV1" s="663"/>
      <c r="IW1" s="663"/>
      <c r="IX1" s="663"/>
      <c r="IY1" s="663"/>
      <c r="IZ1" s="663"/>
      <c r="JA1" s="663"/>
      <c r="JB1" s="663"/>
      <c r="JC1" s="663"/>
      <c r="JD1" s="663"/>
      <c r="JE1" s="663"/>
      <c r="JF1" s="663"/>
      <c r="JG1" s="663"/>
      <c r="JH1" s="663"/>
      <c r="JI1" s="663"/>
      <c r="JJ1" s="663"/>
      <c r="JK1" s="663"/>
      <c r="JL1" s="663"/>
      <c r="JM1" s="663"/>
      <c r="JN1" s="663"/>
      <c r="JO1" s="663"/>
      <c r="JP1" s="663"/>
      <c r="JQ1" s="663"/>
      <c r="JR1" s="663"/>
      <c r="JS1" s="663"/>
      <c r="JT1" s="663"/>
      <c r="JU1" s="663"/>
      <c r="JV1" s="663"/>
      <c r="JW1" s="663"/>
      <c r="JX1" s="663"/>
      <c r="JY1" s="663"/>
      <c r="JZ1" s="663"/>
      <c r="KA1" s="663"/>
      <c r="KB1" s="663"/>
      <c r="KC1" s="663"/>
      <c r="KD1" s="663"/>
      <c r="KE1" s="663"/>
      <c r="KF1" s="663"/>
      <c r="KG1" s="663"/>
      <c r="KH1" s="663"/>
      <c r="KI1" s="663"/>
      <c r="KJ1" s="663"/>
      <c r="KK1" s="663"/>
      <c r="KL1" s="663"/>
      <c r="KM1" s="663"/>
      <c r="KN1" s="663"/>
      <c r="KO1" s="663"/>
      <c r="KP1" s="663"/>
      <c r="KQ1" s="663"/>
      <c r="KR1" s="663"/>
      <c r="KS1" s="663"/>
      <c r="KT1" s="663"/>
      <c r="KU1" s="663"/>
      <c r="KV1" s="663"/>
      <c r="KW1" s="663"/>
    </row>
    <row r="2" spans="1:309" s="663" customFormat="1" ht="15.75" customHeight="1">
      <c r="A2" s="664" t="s">
        <v>1163</v>
      </c>
      <c r="M2" s="665"/>
    </row>
    <row r="3" spans="1:309" s="663" customFormat="1" ht="15.75" customHeight="1">
      <c r="A3" s="655" t="s">
        <v>104</v>
      </c>
      <c r="B3" s="656">
        <f>+US!B65</f>
        <v>12.385834028060978</v>
      </c>
      <c r="C3" s="656">
        <f>+US!C65</f>
        <v>15.95150044571899</v>
      </c>
      <c r="D3" s="656">
        <f>+US!D65</f>
        <v>20.656267286857236</v>
      </c>
      <c r="E3" s="656">
        <f>+US!E65</f>
        <v>25.516843448891489</v>
      </c>
      <c r="F3" s="656">
        <f>+US!F65</f>
        <v>30.524581573895958</v>
      </c>
      <c r="G3" s="656">
        <f>+US!G65</f>
        <v>35.466515117547019</v>
      </c>
      <c r="H3" s="656">
        <f>+US!H65</f>
        <v>40.373296708491161</v>
      </c>
      <c r="I3" s="656">
        <f>+US!I65</f>
        <v>45.54381856869287</v>
      </c>
      <c r="J3" s="656">
        <f>+US!J65</f>
        <v>51.00251924975214</v>
      </c>
      <c r="K3" s="656">
        <f>+US!K65</f>
        <v>56.774145361591309</v>
      </c>
      <c r="L3" s="656">
        <f>+US!L65</f>
        <v>62.678716342654113</v>
      </c>
      <c r="M3" s="656">
        <f>+US!M65</f>
        <v>68.520896241156123</v>
      </c>
      <c r="N3" s="656">
        <f>+US!N65</f>
        <v>75.437047678300914</v>
      </c>
      <c r="O3" s="656">
        <f>+US!O65</f>
        <v>82.145432989801066</v>
      </c>
      <c r="P3" s="656">
        <f>+US!P65</f>
        <v>88.834691783357471</v>
      </c>
      <c r="Q3" s="656">
        <f>+US!Q65</f>
        <v>95.626661283235819</v>
      </c>
      <c r="R3" s="656">
        <f>+US!R65</f>
        <v>102.56513711172332</v>
      </c>
      <c r="S3" s="656">
        <f>+US!S65</f>
        <v>109.67308779750056</v>
      </c>
    </row>
    <row r="4" spans="1:309" s="663" customFormat="1" ht="15.75" customHeight="1">
      <c r="A4" s="655" t="s">
        <v>105</v>
      </c>
      <c r="B4" s="656">
        <f>+EU!B65</f>
        <v>13.01678979724627</v>
      </c>
      <c r="C4" s="656">
        <f>+EU!C65</f>
        <v>16.337671700153454</v>
      </c>
      <c r="D4" s="656">
        <f>+EU!D65</f>
        <v>20.74096435451807</v>
      </c>
      <c r="E4" s="656">
        <f>+EU!E65</f>
        <v>25.150294807653363</v>
      </c>
      <c r="F4" s="656">
        <f>+EU!F65</f>
        <v>29.579540997533943</v>
      </c>
      <c r="G4" s="656">
        <f>+EU!G65</f>
        <v>33.796676390250035</v>
      </c>
      <c r="H4" s="656">
        <f>+EU!H65</f>
        <v>37.843844424485816</v>
      </c>
      <c r="I4" s="656">
        <f>+EU!I65</f>
        <v>41.896968328908322</v>
      </c>
      <c r="J4" s="656">
        <f>+EU!J65</f>
        <v>45.950276098975664</v>
      </c>
      <c r="K4" s="656">
        <f>+EU!K65</f>
        <v>49.994200680498793</v>
      </c>
      <c r="L4" s="656">
        <f>+EU!L65</f>
        <v>54.799230210175232</v>
      </c>
      <c r="M4" s="656">
        <f>+EU!M65</f>
        <v>60.485988795798505</v>
      </c>
      <c r="N4" s="656">
        <f>+EU!N65</f>
        <v>66.895902240189386</v>
      </c>
      <c r="O4" s="656">
        <f>+EU!O65</f>
        <v>73.226148897147993</v>
      </c>
      <c r="P4" s="656">
        <f>+EU!P65</f>
        <v>79.585914338412167</v>
      </c>
      <c r="Q4" s="656">
        <f>+EU!Q65</f>
        <v>86.0337942733657</v>
      </c>
      <c r="R4" s="656">
        <f>+EU!R65</f>
        <v>92.595625396140548</v>
      </c>
      <c r="S4" s="656">
        <f>+EU!S65</f>
        <v>99.300640181839228</v>
      </c>
    </row>
    <row r="5" spans="1:309" s="663" customFormat="1" ht="15.75" customHeight="1">
      <c r="A5" s="655" t="s">
        <v>51</v>
      </c>
      <c r="B5" s="656">
        <f>+Japan!B65</f>
        <v>3.865976651395739</v>
      </c>
      <c r="C5" s="656">
        <f>+Japan!C65</f>
        <v>4.4181727466883771</v>
      </c>
      <c r="D5" s="656">
        <f>+Japan!D65</f>
        <v>5.2070059385339205</v>
      </c>
      <c r="E5" s="656">
        <f>+Japan!E65</f>
        <v>5.835440412618361</v>
      </c>
      <c r="F5" s="656">
        <f>+Japan!F65</f>
        <v>6.2094721123180268</v>
      </c>
      <c r="G5" s="656">
        <f>+Japan!G65</f>
        <v>6.7440379231387579</v>
      </c>
      <c r="H5" s="656">
        <f>+Japan!H65</f>
        <v>7.3867042134135961</v>
      </c>
      <c r="I5" s="656">
        <f>+Japan!I65</f>
        <v>8.0055070092197163</v>
      </c>
      <c r="J5" s="656">
        <f>+Japan!J65</f>
        <v>8.6014456633375254</v>
      </c>
      <c r="K5" s="656">
        <f>+Japan!K65</f>
        <v>9.1753158962750447</v>
      </c>
      <c r="L5" s="656">
        <f>+Japan!L65</f>
        <v>9.9483017507353253</v>
      </c>
      <c r="M5" s="656">
        <f>+Japan!M65</f>
        <v>10.94881540108465</v>
      </c>
      <c r="N5" s="656">
        <f>+Japan!N65</f>
        <v>12.119844007415262</v>
      </c>
      <c r="O5" s="656">
        <f>+Japan!O65</f>
        <v>13.26479272095848</v>
      </c>
      <c r="P5" s="656">
        <f>+Japan!P65</f>
        <v>14.409359787153603</v>
      </c>
      <c r="Q5" s="656">
        <f>+Japan!Q65</f>
        <v>15.567735459363776</v>
      </c>
      <c r="R5" s="656">
        <f>+Japan!R65</f>
        <v>16.746664794457232</v>
      </c>
      <c r="S5" s="656">
        <f>+Japan!S65</f>
        <v>17.953170715553707</v>
      </c>
    </row>
    <row r="6" spans="1:309" s="663" customFormat="1" ht="15.75" customHeight="1">
      <c r="A6" s="655" t="s">
        <v>52</v>
      </c>
      <c r="B6" s="656">
        <f>+Russia!B65</f>
        <v>1.6966118964129739</v>
      </c>
      <c r="C6" s="656">
        <f>+Russia!C65</f>
        <v>2.2444731060778298</v>
      </c>
      <c r="D6" s="656">
        <f>+Russia!D65</f>
        <v>2.752008371527344</v>
      </c>
      <c r="E6" s="656">
        <f>+Russia!E65</f>
        <v>3.2196522980503102</v>
      </c>
      <c r="F6" s="656">
        <f>+Russia!F65</f>
        <v>3.6889119443597305</v>
      </c>
      <c r="G6" s="656">
        <f>+Russia!G65</f>
        <v>4.1670769342954976</v>
      </c>
      <c r="H6" s="656">
        <f>+Russia!H65</f>
        <v>4.6473356628242586</v>
      </c>
      <c r="I6" s="656">
        <f>+Russia!I65</f>
        <v>5.1144266198914501</v>
      </c>
      <c r="J6" s="656">
        <f>+Russia!J65</f>
        <v>5.5662873188621464</v>
      </c>
      <c r="K6" s="656">
        <f>+Russia!K65</f>
        <v>6.0011471522065696</v>
      </c>
      <c r="L6" s="656">
        <f>+Russia!L65</f>
        <v>6.6037555774505527</v>
      </c>
      <c r="M6" s="656">
        <f>+Russia!M65</f>
        <v>7.4135499081672416</v>
      </c>
      <c r="N6" s="656">
        <f>+Russia!N65</f>
        <v>8.3364140872337043</v>
      </c>
      <c r="O6" s="656">
        <f>+Russia!O65</f>
        <v>9.2729427418236909</v>
      </c>
      <c r="P6" s="656">
        <f>+Russia!P65</f>
        <v>10.2332766560633</v>
      </c>
      <c r="Q6" s="656">
        <f>+Russia!Q65</f>
        <v>11.222767032211456</v>
      </c>
      <c r="R6" s="656">
        <f>+Russia!R65</f>
        <v>12.243862993593797</v>
      </c>
      <c r="S6" s="656">
        <f>+Russia!S65</f>
        <v>13.297471045990376</v>
      </c>
    </row>
    <row r="7" spans="1:309" s="663" customFormat="1" ht="15.75" customHeight="1">
      <c r="A7" s="655" t="s">
        <v>53</v>
      </c>
      <c r="B7" s="656">
        <f>+Eurasia!B65</f>
        <v>0.80661005330315572</v>
      </c>
      <c r="C7" s="656">
        <f>+Eurasia!C65</f>
        <v>1.0918162140849279</v>
      </c>
      <c r="D7" s="656">
        <f>+Eurasia!D65</f>
        <v>1.532817560017792</v>
      </c>
      <c r="E7" s="656">
        <f>+Eurasia!E65</f>
        <v>2.0234661665697433</v>
      </c>
      <c r="F7" s="656">
        <f>+Eurasia!F65</f>
        <v>2.5661752167140719</v>
      </c>
      <c r="G7" s="656">
        <f>+Eurasia!G65</f>
        <v>3.1458776678407694</v>
      </c>
      <c r="H7" s="656">
        <f>+Eurasia!H65</f>
        <v>3.7671906045763319</v>
      </c>
      <c r="I7" s="656">
        <f>+Eurasia!I65</f>
        <v>4.4273120101340675</v>
      </c>
      <c r="J7" s="656">
        <f>+Eurasia!J65</f>
        <v>5.1203536712114239</v>
      </c>
      <c r="K7" s="656">
        <f>+Eurasia!K65</f>
        <v>5.8403852068397581</v>
      </c>
      <c r="L7" s="656">
        <f>+Eurasia!L65</f>
        <v>6.6911334983659767</v>
      </c>
      <c r="M7" s="656">
        <f>+Eurasia!M65</f>
        <v>7.7047184394446218</v>
      </c>
      <c r="N7" s="656">
        <f>+Eurasia!N65</f>
        <v>8.8274217993865438</v>
      </c>
      <c r="O7" s="656">
        <f>+Eurasia!O65</f>
        <v>9.992784692937672</v>
      </c>
      <c r="P7" s="656">
        <f>+Eurasia!P65</f>
        <v>11.20251256621075</v>
      </c>
      <c r="Q7" s="656">
        <f>+Eurasia!Q65</f>
        <v>12.455573230629502</v>
      </c>
      <c r="R7" s="656">
        <f>+Eurasia!R65</f>
        <v>13.749171777488854</v>
      </c>
      <c r="S7" s="656">
        <f>+Eurasia!S65</f>
        <v>15.079691740486583</v>
      </c>
    </row>
    <row r="8" spans="1:309" s="663" customFormat="1" ht="15.75" customHeight="1">
      <c r="A8" s="655" t="s">
        <v>54</v>
      </c>
      <c r="B8" s="656">
        <f>+China!B65</f>
        <v>5.3251466096953859</v>
      </c>
      <c r="C8" s="656">
        <f>+China!C65</f>
        <v>11.88283371118262</v>
      </c>
      <c r="D8" s="656">
        <f>+China!D65</f>
        <v>16.771541602840607</v>
      </c>
      <c r="E8" s="656">
        <f>+China!E65</f>
        <v>21.961773617583617</v>
      </c>
      <c r="F8" s="656">
        <f>+China!F65</f>
        <v>27.332705202114177</v>
      </c>
      <c r="G8" s="656">
        <f>+China!G65</f>
        <v>32.722126977151873</v>
      </c>
      <c r="H8" s="656">
        <f>+China!H65</f>
        <v>38.430364293361528</v>
      </c>
      <c r="I8" s="656">
        <f>+China!I65</f>
        <v>44.342795350592375</v>
      </c>
      <c r="J8" s="656">
        <f>+China!J65</f>
        <v>50.395104290047193</v>
      </c>
      <c r="K8" s="656">
        <f>+China!K65</f>
        <v>56.501252397160435</v>
      </c>
      <c r="L8" s="656">
        <f>+China!L65</f>
        <v>63.755708599006574</v>
      </c>
      <c r="M8" s="656">
        <f>+China!M65</f>
        <v>72.673651118514471</v>
      </c>
      <c r="N8" s="656">
        <f>+China!N65</f>
        <v>81.470205619033095</v>
      </c>
      <c r="O8" s="656">
        <f>+China!O65</f>
        <v>90.726882897978669</v>
      </c>
      <c r="P8" s="656">
        <f>+China!P65</f>
        <v>100.38004511385148</v>
      </c>
      <c r="Q8" s="656">
        <f>+China!Q65</f>
        <v>110.36287359624588</v>
      </c>
      <c r="R8" s="656">
        <f>+China!R65</f>
        <v>120.62091117366433</v>
      </c>
      <c r="S8" s="656">
        <f>+China!S65</f>
        <v>131.10875104149815</v>
      </c>
    </row>
    <row r="9" spans="1:309" s="663" customFormat="1" ht="15.75" customHeight="1">
      <c r="A9" s="655" t="s">
        <v>55</v>
      </c>
      <c r="B9" s="656">
        <f>+India!B65</f>
        <v>2.4291640113722868</v>
      </c>
      <c r="C9" s="656">
        <f>+India!C65</f>
        <v>4.5732784264552366</v>
      </c>
      <c r="D9" s="656">
        <f>+India!D65</f>
        <v>7.3487804164587205</v>
      </c>
      <c r="E9" s="656">
        <f>+India!E65</f>
        <v>10.864836790964885</v>
      </c>
      <c r="F9" s="656">
        <f>+India!F65</f>
        <v>15.15472099310829</v>
      </c>
      <c r="G9" s="656">
        <f>+India!G65</f>
        <v>19.888039154976159</v>
      </c>
      <c r="H9" s="656">
        <f>+India!H65</f>
        <v>25.059916270934483</v>
      </c>
      <c r="I9" s="656">
        <f>+India!I65</f>
        <v>30.901010969765412</v>
      </c>
      <c r="J9" s="656">
        <f>+India!J65</f>
        <v>37.402836479230537</v>
      </c>
      <c r="K9" s="656">
        <f>+India!K65</f>
        <v>44.550089931291069</v>
      </c>
      <c r="L9" s="656">
        <f>+India!L65</f>
        <v>52.29255851187925</v>
      </c>
      <c r="M9" s="656">
        <f>+India!M65</f>
        <v>60.598634614527306</v>
      </c>
      <c r="N9" s="656">
        <f>+India!N65</f>
        <v>69.518550991756257</v>
      </c>
      <c r="O9" s="656">
        <f>+India!O65</f>
        <v>78.800228774283497</v>
      </c>
      <c r="P9" s="656">
        <f>+India!P65</f>
        <v>88.411796956877538</v>
      </c>
      <c r="Q9" s="656">
        <f>+India!Q65</f>
        <v>98.313606043725017</v>
      </c>
      <c r="R9" s="656">
        <f>+India!R65</f>
        <v>108.48938907263977</v>
      </c>
      <c r="S9" s="656">
        <f>+India!S65</f>
        <v>118.86591849128862</v>
      </c>
    </row>
    <row r="10" spans="1:309" s="663" customFormat="1" ht="15.75" customHeight="1">
      <c r="A10" s="655" t="s">
        <v>56</v>
      </c>
      <c r="B10" s="656">
        <f>+MidEast!B65</f>
        <v>3.4683114494034535</v>
      </c>
      <c r="C10" s="656">
        <f>+MidEast!C65</f>
        <v>5.7405885748012686</v>
      </c>
      <c r="D10" s="656">
        <f>+MidEast!D65</f>
        <v>8.7101788298897489</v>
      </c>
      <c r="E10" s="656">
        <f>+MidEast!E65</f>
        <v>12.297908809414501</v>
      </c>
      <c r="F10" s="656">
        <f>+MidEast!F65</f>
        <v>16.472929852732481</v>
      </c>
      <c r="G10" s="656">
        <f>+MidEast!G65</f>
        <v>20.84905470416254</v>
      </c>
      <c r="H10" s="656">
        <f>+MidEast!H65</f>
        <v>25.537666047828161</v>
      </c>
      <c r="I10" s="656">
        <f>+MidEast!I65</f>
        <v>30.831560138321464</v>
      </c>
      <c r="J10" s="656">
        <f>+MidEast!J65</f>
        <v>36.774085098764871</v>
      </c>
      <c r="K10" s="656">
        <f>+MidEast!K65</f>
        <v>43.410480970756275</v>
      </c>
      <c r="L10" s="656">
        <f>+MidEast!L65</f>
        <v>49.656639825566444</v>
      </c>
      <c r="M10" s="656">
        <f>+MidEast!M65</f>
        <v>55.021340245916456</v>
      </c>
      <c r="N10" s="656">
        <f>+MidEast!N65</f>
        <v>61.01329364336808</v>
      </c>
      <c r="O10" s="656">
        <f>+MidEast!O65</f>
        <v>66.886118664913326</v>
      </c>
      <c r="P10" s="656">
        <f>+MidEast!P65</f>
        <v>72.711127362527307</v>
      </c>
      <c r="Q10" s="656">
        <f>+MidEast!Q65</f>
        <v>78.549080982500882</v>
      </c>
      <c r="R10" s="656">
        <f>+MidEast!R65</f>
        <v>84.411262780079269</v>
      </c>
      <c r="S10" s="656">
        <f>+MidEast!S65</f>
        <v>90.282810316535944</v>
      </c>
    </row>
    <row r="11" spans="1:309" s="663" customFormat="1" ht="15.75" customHeight="1">
      <c r="A11" s="655" t="s">
        <v>57</v>
      </c>
      <c r="B11" s="656">
        <f>+Africa!B65</f>
        <v>1.295095512031301</v>
      </c>
      <c r="C11" s="656">
        <f>+Africa!C65</f>
        <v>2.4417980952301401</v>
      </c>
      <c r="D11" s="656">
        <f>+Africa!D65</f>
        <v>4.3233988864834645</v>
      </c>
      <c r="E11" s="656">
        <f>+Africa!E65</f>
        <v>7.0591206711781043</v>
      </c>
      <c r="F11" s="656">
        <f>+Africa!F65</f>
        <v>10.813887192107606</v>
      </c>
      <c r="G11" s="656">
        <f>+Africa!G65</f>
        <v>15.233781698817879</v>
      </c>
      <c r="H11" s="656">
        <f>+Africa!H65</f>
        <v>20.22115788830833</v>
      </c>
      <c r="I11" s="656">
        <f>+Africa!I65</f>
        <v>26.237786202174256</v>
      </c>
      <c r="J11" s="656">
        <f>+Africa!J65</f>
        <v>33.381511900714138</v>
      </c>
      <c r="K11" s="656">
        <f>+Africa!K65</f>
        <v>41.745283179974898</v>
      </c>
      <c r="L11" s="656">
        <f>+Africa!L65</f>
        <v>50.017097067932241</v>
      </c>
      <c r="M11" s="656">
        <f>+Africa!M65</f>
        <v>57.583928384779497</v>
      </c>
      <c r="N11" s="656">
        <f>+Africa!N65</f>
        <v>65.374182535121335</v>
      </c>
      <c r="O11" s="656">
        <f>+Africa!O65</f>
        <v>73.415313386858969</v>
      </c>
      <c r="P11" s="656">
        <f>+Africa!P65</f>
        <v>81.638107214147055</v>
      </c>
      <c r="Q11" s="656">
        <f>+Africa!Q65</f>
        <v>89.977441680884084</v>
      </c>
      <c r="R11" s="656">
        <f>+Africa!R65</f>
        <v>98.386613219620784</v>
      </c>
      <c r="S11" s="656">
        <f>+Africa!S65</f>
        <v>106.79053805630382</v>
      </c>
    </row>
    <row r="12" spans="1:309" s="663" customFormat="1" ht="15.75" customHeight="1">
      <c r="A12" s="655" t="s">
        <v>58</v>
      </c>
      <c r="B12" s="656">
        <f>+LatAm!B65</f>
        <v>4.5519563642219092</v>
      </c>
      <c r="C12" s="656">
        <f>+LatAm!C65</f>
        <v>7.1038383888346832</v>
      </c>
      <c r="D12" s="656">
        <f>+LatAm!D65</f>
        <v>10.327531525355511</v>
      </c>
      <c r="E12" s="656">
        <f>+LatAm!E65</f>
        <v>14.060165761340773</v>
      </c>
      <c r="F12" s="656">
        <f>+LatAm!F65</f>
        <v>18.140502296862202</v>
      </c>
      <c r="G12" s="656">
        <f>+LatAm!G65</f>
        <v>22.328944380822087</v>
      </c>
      <c r="H12" s="656">
        <f>+LatAm!H65</f>
        <v>26.753951997006759</v>
      </c>
      <c r="I12" s="656">
        <f>+LatAm!I65</f>
        <v>31.532920412482738</v>
      </c>
      <c r="J12" s="656">
        <f>+LatAm!J65</f>
        <v>36.650574871103238</v>
      </c>
      <c r="K12" s="656">
        <f>+LatAm!K65</f>
        <v>42.09166155951484</v>
      </c>
      <c r="L12" s="656">
        <f>+LatAm!L65</f>
        <v>47.888650283115219</v>
      </c>
      <c r="M12" s="656">
        <f>+LatAm!M65</f>
        <v>53.969894477452861</v>
      </c>
      <c r="N12" s="656">
        <f>+LatAm!N65</f>
        <v>60.727185327223523</v>
      </c>
      <c r="O12" s="656">
        <f>+LatAm!O65</f>
        <v>67.498471417898855</v>
      </c>
      <c r="P12" s="656">
        <f>+LatAm!P65</f>
        <v>74.330540978023308</v>
      </c>
      <c r="Q12" s="656">
        <f>+LatAm!Q65</f>
        <v>81.239360166452911</v>
      </c>
      <c r="R12" s="656">
        <f>+LatAm!R65</f>
        <v>88.221229869240048</v>
      </c>
      <c r="S12" s="656">
        <f>+LatAm!S65</f>
        <v>95.292547176989729</v>
      </c>
    </row>
    <row r="13" spans="1:309" s="663" customFormat="1" ht="15.75" customHeight="1">
      <c r="A13" s="655" t="s">
        <v>114</v>
      </c>
      <c r="B13" s="656">
        <f>+OHI!B65</f>
        <v>3.8379148536038183</v>
      </c>
      <c r="C13" s="656">
        <f>+OHI!C65</f>
        <v>5.0788583571597785</v>
      </c>
      <c r="D13" s="656">
        <f>+OHI!D65</f>
        <v>6.5494334402506587</v>
      </c>
      <c r="E13" s="656">
        <f>+OHI!E65</f>
        <v>8.0136737956256603</v>
      </c>
      <c r="F13" s="656">
        <f>+OHI!F65</f>
        <v>9.4024390489435099</v>
      </c>
      <c r="G13" s="656">
        <f>+OHI!G65</f>
        <v>10.652032441310498</v>
      </c>
      <c r="H13" s="656">
        <f>+OHI!H65</f>
        <v>11.792288281924916</v>
      </c>
      <c r="I13" s="656">
        <f>+OHI!I65</f>
        <v>12.918326462169903</v>
      </c>
      <c r="J13" s="656">
        <f>+OHI!J65</f>
        <v>14.030319505443391</v>
      </c>
      <c r="K13" s="656">
        <f>+OHI!K65</f>
        <v>15.126365794183979</v>
      </c>
      <c r="L13" s="656">
        <f>+OHI!L65</f>
        <v>16.462066710902654</v>
      </c>
      <c r="M13" s="656">
        <f>+OHI!M65</f>
        <v>18.07600299084309</v>
      </c>
      <c r="N13" s="656">
        <f>+OHI!N65</f>
        <v>19.890982460818641</v>
      </c>
      <c r="O13" s="656">
        <f>+OHI!O65</f>
        <v>21.675706766844726</v>
      </c>
      <c r="P13" s="656">
        <f>+OHI!P65</f>
        <v>23.463805211284058</v>
      </c>
      <c r="Q13" s="656">
        <f>+OHI!Q65</f>
        <v>25.274660857706333</v>
      </c>
      <c r="R13" s="656">
        <f>+OHI!R65</f>
        <v>27.126104672687617</v>
      </c>
      <c r="S13" s="656">
        <f>+OHI!S65</f>
        <v>29.018995562649515</v>
      </c>
    </row>
    <row r="14" spans="1:309" s="663" customFormat="1" ht="15.75" customHeight="1">
      <c r="A14" s="655" t="s">
        <v>224</v>
      </c>
      <c r="B14" s="656">
        <f>+OthAsia!B65</f>
        <v>2.6122620778971029</v>
      </c>
      <c r="C14" s="656">
        <f>+OthAsia!C65</f>
        <v>4.1649590629852913</v>
      </c>
      <c r="D14" s="656">
        <f>+OthAsia!D65</f>
        <v>6.8948364727013125</v>
      </c>
      <c r="E14" s="656">
        <f>+OthAsia!E65</f>
        <v>10.574832213230808</v>
      </c>
      <c r="F14" s="656">
        <f>+OthAsia!F65</f>
        <v>15.253875691615171</v>
      </c>
      <c r="G14" s="656">
        <f>+OthAsia!G65</f>
        <v>20.618749233344825</v>
      </c>
      <c r="H14" s="656">
        <f>+OthAsia!H65</f>
        <v>26.675953691647713</v>
      </c>
      <c r="I14" s="656">
        <f>+OthAsia!I65</f>
        <v>33.739176528269425</v>
      </c>
      <c r="J14" s="656">
        <f>+OthAsia!J65</f>
        <v>41.846318570706117</v>
      </c>
      <c r="K14" s="656">
        <f>+OthAsia!K65</f>
        <v>51.023696262044936</v>
      </c>
      <c r="L14" s="656">
        <f>+OthAsia!L65</f>
        <v>60.769507206825772</v>
      </c>
      <c r="M14" s="656">
        <f>+OthAsia!M65</f>
        <v>70.984017601040321</v>
      </c>
      <c r="N14" s="656">
        <f>+OthAsia!N65</f>
        <v>81.32552575808262</v>
      </c>
      <c r="O14" s="656">
        <f>+OthAsia!O65</f>
        <v>92.304274732526935</v>
      </c>
      <c r="P14" s="656">
        <f>+OthAsia!P65</f>
        <v>103.8069205148759</v>
      </c>
      <c r="Q14" s="656">
        <f>+OthAsia!Q65</f>
        <v>115.73376590254786</v>
      </c>
      <c r="R14" s="656">
        <f>+OthAsia!R65</f>
        <v>128.02332679679438</v>
      </c>
      <c r="S14" s="656">
        <f>+OthAsia!S65</f>
        <v>140.60720008218075</v>
      </c>
    </row>
    <row r="15" spans="1:309" s="663" customFormat="1" ht="15.75" customHeight="1">
      <c r="B15" s="666">
        <f t="shared" ref="B15:S15" si="2">SUM(B3:B14)</f>
        <v>55.29167330464437</v>
      </c>
      <c r="C15" s="666">
        <f t="shared" si="2"/>
        <v>81.029788829372592</v>
      </c>
      <c r="D15" s="666">
        <f t="shared" si="2"/>
        <v>111.81476468543437</v>
      </c>
      <c r="E15" s="666">
        <f t="shared" si="2"/>
        <v>146.57800879312163</v>
      </c>
      <c r="F15" s="666">
        <f t="shared" si="2"/>
        <v>185.13974212230517</v>
      </c>
      <c r="G15" s="666">
        <f t="shared" si="2"/>
        <v>225.61291262365793</v>
      </c>
      <c r="H15" s="666">
        <f t="shared" si="2"/>
        <v>268.48967008480309</v>
      </c>
      <c r="I15" s="666">
        <f t="shared" si="2"/>
        <v>315.49160860062199</v>
      </c>
      <c r="J15" s="666">
        <f t="shared" si="2"/>
        <v>366.72163271814838</v>
      </c>
      <c r="K15" s="666">
        <f t="shared" si="2"/>
        <v>422.23402439233786</v>
      </c>
      <c r="L15" s="666">
        <f t="shared" si="2"/>
        <v>481.56336558460936</v>
      </c>
      <c r="M15" s="666">
        <f t="shared" si="2"/>
        <v>543.9814382187252</v>
      </c>
      <c r="N15" s="666">
        <f t="shared" si="2"/>
        <v>610.93655614792942</v>
      </c>
      <c r="O15" s="666">
        <f t="shared" si="2"/>
        <v>679.20909868397382</v>
      </c>
      <c r="P15" s="666">
        <f t="shared" si="2"/>
        <v>749.00809848278391</v>
      </c>
      <c r="Q15" s="666">
        <f t="shared" si="2"/>
        <v>820.35732050886918</v>
      </c>
      <c r="R15" s="666">
        <f t="shared" si="2"/>
        <v>893.17929965812982</v>
      </c>
      <c r="S15" s="666">
        <f t="shared" si="2"/>
        <v>967.27082220881698</v>
      </c>
    </row>
    <row r="16" spans="1:309" s="663" customFormat="1" ht="15.75" customHeight="1">
      <c r="A16" s="664" t="s">
        <v>1163</v>
      </c>
      <c r="B16" s="666"/>
      <c r="C16" s="666"/>
      <c r="D16" s="666"/>
      <c r="E16" s="666"/>
      <c r="F16" s="666"/>
      <c r="G16" s="666"/>
      <c r="H16" s="666"/>
      <c r="I16" s="666"/>
      <c r="J16" s="666"/>
      <c r="K16" s="666"/>
      <c r="L16" s="666"/>
      <c r="M16" s="666"/>
    </row>
    <row r="17" spans="1:19" s="663" customFormat="1" ht="15.75" customHeight="1">
      <c r="A17" s="657" t="s">
        <v>104</v>
      </c>
      <c r="C17" s="667">
        <f t="shared" ref="C17:S17" si="3">+LN(C3/B3)</f>
        <v>0.2529994941749813</v>
      </c>
      <c r="D17" s="667">
        <f t="shared" si="3"/>
        <v>0.25846587729597154</v>
      </c>
      <c r="E17" s="667">
        <f t="shared" si="3"/>
        <v>0.2113199875854167</v>
      </c>
      <c r="F17" s="667">
        <f t="shared" si="3"/>
        <v>0.17919355073026536</v>
      </c>
      <c r="G17" s="667">
        <f t="shared" si="3"/>
        <v>0.15005670297886955</v>
      </c>
      <c r="H17" s="667">
        <f t="shared" si="3"/>
        <v>0.12957957863752531</v>
      </c>
      <c r="I17" s="667">
        <f t="shared" si="3"/>
        <v>0.12050631412557375</v>
      </c>
      <c r="J17" s="667">
        <f t="shared" si="3"/>
        <v>0.11320012056638476</v>
      </c>
      <c r="K17" s="667">
        <f t="shared" si="3"/>
        <v>0.10720600624369755</v>
      </c>
      <c r="L17" s="667">
        <f t="shared" si="3"/>
        <v>9.8940902939649911E-2</v>
      </c>
      <c r="M17" s="667">
        <f t="shared" si="3"/>
        <v>8.9116815622256318E-2</v>
      </c>
      <c r="N17" s="667">
        <f t="shared" si="3"/>
        <v>9.6159749496434507E-2</v>
      </c>
      <c r="O17" s="667">
        <f t="shared" si="3"/>
        <v>8.5192746526756333E-2</v>
      </c>
      <c r="P17" s="667">
        <f t="shared" si="3"/>
        <v>7.8285997554123285E-2</v>
      </c>
      <c r="Q17" s="667">
        <f t="shared" si="3"/>
        <v>7.3674417951163515E-2</v>
      </c>
      <c r="R17" s="667">
        <f t="shared" si="3"/>
        <v>7.0046415868435213E-2</v>
      </c>
      <c r="S17" s="667">
        <f t="shared" si="3"/>
        <v>6.7005930967377211E-2</v>
      </c>
    </row>
    <row r="18" spans="1:19" s="663" customFormat="1" ht="15.75" customHeight="1">
      <c r="A18" s="657" t="s">
        <v>105</v>
      </c>
      <c r="C18" s="667">
        <f t="shared" ref="C18:S18" si="4">+LN(C4/B4)</f>
        <v>0.22723354144001048</v>
      </c>
      <c r="D18" s="667">
        <f t="shared" si="4"/>
        <v>0.23863711057690243</v>
      </c>
      <c r="E18" s="667">
        <f t="shared" si="4"/>
        <v>0.19275891940603831</v>
      </c>
      <c r="F18" s="667">
        <f t="shared" si="4"/>
        <v>0.16221332138617514</v>
      </c>
      <c r="G18" s="667">
        <f t="shared" si="4"/>
        <v>0.13327952616718175</v>
      </c>
      <c r="H18" s="667">
        <f t="shared" si="4"/>
        <v>0.11310586985996697</v>
      </c>
      <c r="I18" s="667">
        <f t="shared" si="4"/>
        <v>0.10174513352703363</v>
      </c>
      <c r="J18" s="667">
        <f t="shared" si="4"/>
        <v>9.234638807477305E-2</v>
      </c>
      <c r="K18" s="667">
        <f t="shared" si="4"/>
        <v>8.4347154844714486E-2</v>
      </c>
      <c r="L18" s="667">
        <f t="shared" si="4"/>
        <v>9.1769134284549761E-2</v>
      </c>
      <c r="M18" s="667">
        <f t="shared" si="4"/>
        <v>9.8735601467834472E-2</v>
      </c>
      <c r="N18" s="667">
        <f t="shared" si="4"/>
        <v>0.10072596517953064</v>
      </c>
      <c r="O18" s="667">
        <f t="shared" si="4"/>
        <v>9.0414869305253248E-2</v>
      </c>
      <c r="P18" s="667">
        <f t="shared" si="4"/>
        <v>8.3284539095922983E-2</v>
      </c>
      <c r="Q18" s="667">
        <f t="shared" si="4"/>
        <v>7.7903054089028437E-2</v>
      </c>
      <c r="R18" s="667">
        <f t="shared" si="4"/>
        <v>7.3501722860571356E-2</v>
      </c>
      <c r="S18" s="667">
        <f t="shared" si="4"/>
        <v>6.9910119383495575E-2</v>
      </c>
    </row>
    <row r="19" spans="1:19" s="663" customFormat="1" ht="15.75" customHeight="1">
      <c r="A19" s="657" t="s">
        <v>51</v>
      </c>
      <c r="C19" s="667">
        <f t="shared" ref="C19:S19" si="5">+LN(C5/B5)</f>
        <v>0.13351186359281314</v>
      </c>
      <c r="D19" s="667">
        <f t="shared" si="5"/>
        <v>0.16427880978330042</v>
      </c>
      <c r="E19" s="667">
        <f t="shared" si="5"/>
        <v>0.11394472596056389</v>
      </c>
      <c r="F19" s="667">
        <f t="shared" si="5"/>
        <v>6.2126145633062485E-2</v>
      </c>
      <c r="G19" s="667">
        <f t="shared" si="5"/>
        <v>8.2582957660743361E-2</v>
      </c>
      <c r="H19" s="667">
        <f t="shared" si="5"/>
        <v>9.102281231645197E-2</v>
      </c>
      <c r="I19" s="667">
        <f t="shared" si="5"/>
        <v>8.044802476870086E-2</v>
      </c>
      <c r="J19" s="667">
        <f t="shared" si="5"/>
        <v>7.1800608510146982E-2</v>
      </c>
      <c r="K19" s="667">
        <f t="shared" si="5"/>
        <v>6.458653393939337E-2</v>
      </c>
      <c r="L19" s="667">
        <f t="shared" si="5"/>
        <v>8.0885034825589189E-2</v>
      </c>
      <c r="M19" s="667">
        <f t="shared" si="5"/>
        <v>9.5829409575766827E-2</v>
      </c>
      <c r="N19" s="667">
        <f t="shared" si="5"/>
        <v>0.10161284202202335</v>
      </c>
      <c r="O19" s="667">
        <f t="shared" si="5"/>
        <v>9.0269251573161E-2</v>
      </c>
      <c r="P19" s="667">
        <f t="shared" si="5"/>
        <v>8.2764619195860437E-2</v>
      </c>
      <c r="Q19" s="667">
        <f t="shared" si="5"/>
        <v>7.7322552057534535E-2</v>
      </c>
      <c r="R19" s="667">
        <f t="shared" si="5"/>
        <v>7.2998588986293661E-2</v>
      </c>
      <c r="S19" s="667">
        <f t="shared" si="5"/>
        <v>6.956761917415262E-2</v>
      </c>
    </row>
    <row r="20" spans="1:19" s="663" customFormat="1" ht="15.75" customHeight="1">
      <c r="A20" s="657" t="s">
        <v>52</v>
      </c>
      <c r="C20" s="667">
        <f t="shared" ref="C20:S20" si="6">+LN(C6/B6)</f>
        <v>0.27983753674335393</v>
      </c>
      <c r="D20" s="667">
        <f t="shared" si="6"/>
        <v>0.2038601650218031</v>
      </c>
      <c r="E20" s="667">
        <f t="shared" si="6"/>
        <v>0.15694240970800746</v>
      </c>
      <c r="F20" s="667">
        <f t="shared" si="6"/>
        <v>0.13605817678983709</v>
      </c>
      <c r="G20" s="667">
        <f t="shared" si="6"/>
        <v>0.12188326648005321</v>
      </c>
      <c r="H20" s="667">
        <f t="shared" si="6"/>
        <v>0.10907926462543803</v>
      </c>
      <c r="I20" s="667">
        <f t="shared" si="6"/>
        <v>9.5771215698013196E-2</v>
      </c>
      <c r="J20" s="667">
        <f t="shared" si="6"/>
        <v>8.466298677311275E-2</v>
      </c>
      <c r="K20" s="667">
        <f t="shared" si="6"/>
        <v>7.5222360867270466E-2</v>
      </c>
      <c r="L20" s="667">
        <f t="shared" si="6"/>
        <v>9.5687871096802143E-2</v>
      </c>
      <c r="M20" s="667">
        <f t="shared" si="6"/>
        <v>0.11567088043431967</v>
      </c>
      <c r="N20" s="667">
        <f t="shared" si="6"/>
        <v>0.11732376383071448</v>
      </c>
      <c r="O20" s="667">
        <f t="shared" si="6"/>
        <v>0.10646761872981614</v>
      </c>
      <c r="P20" s="667">
        <f t="shared" si="6"/>
        <v>9.8544050334993111E-2</v>
      </c>
      <c r="Q20" s="667">
        <f t="shared" si="6"/>
        <v>9.2299658337174031E-2</v>
      </c>
      <c r="R20" s="667">
        <f t="shared" si="6"/>
        <v>8.7080345592043154E-2</v>
      </c>
      <c r="S20" s="667">
        <f t="shared" si="6"/>
        <v>8.2549038885995643E-2</v>
      </c>
    </row>
    <row r="21" spans="1:19" s="663" customFormat="1" ht="15.75" customHeight="1">
      <c r="A21" s="657" t="s">
        <v>53</v>
      </c>
      <c r="C21" s="667">
        <f t="shared" ref="C21:S21" si="7">+LN(C7/B7)</f>
        <v>0.30275749385626127</v>
      </c>
      <c r="D21" s="667">
        <f t="shared" si="7"/>
        <v>0.33926502330081626</v>
      </c>
      <c r="E21" s="667">
        <f t="shared" si="7"/>
        <v>0.27770438060272373</v>
      </c>
      <c r="F21" s="667">
        <f t="shared" si="7"/>
        <v>0.2376045829087032</v>
      </c>
      <c r="G21" s="667">
        <f t="shared" si="7"/>
        <v>0.20367637104564729</v>
      </c>
      <c r="H21" s="667">
        <f t="shared" si="7"/>
        <v>0.18023660704078243</v>
      </c>
      <c r="I21" s="667">
        <f t="shared" si="7"/>
        <v>0.1614631042394031</v>
      </c>
      <c r="J21" s="667">
        <f t="shared" si="7"/>
        <v>0.14543088289786357</v>
      </c>
      <c r="K21" s="667">
        <f t="shared" si="7"/>
        <v>0.13157324166593423</v>
      </c>
      <c r="L21" s="667">
        <f t="shared" si="7"/>
        <v>0.1359865367918269</v>
      </c>
      <c r="M21" s="667">
        <f t="shared" si="7"/>
        <v>0.14104963399544213</v>
      </c>
      <c r="N21" s="667">
        <f t="shared" si="7"/>
        <v>0.13603006450397562</v>
      </c>
      <c r="O21" s="667">
        <f t="shared" si="7"/>
        <v>0.12400031182784271</v>
      </c>
      <c r="P21" s="667">
        <f t="shared" si="7"/>
        <v>0.11427478755099395</v>
      </c>
      <c r="Q21" s="667">
        <f t="shared" si="7"/>
        <v>0.10603008238207209</v>
      </c>
      <c r="R21" s="667">
        <f t="shared" si="7"/>
        <v>9.8810416141651189E-2</v>
      </c>
      <c r="S21" s="667">
        <f t="shared" si="7"/>
        <v>9.2370332824610671E-2</v>
      </c>
    </row>
    <row r="22" spans="1:19" s="663" customFormat="1" ht="15.75" customHeight="1">
      <c r="A22" s="657" t="s">
        <v>54</v>
      </c>
      <c r="C22" s="667">
        <f t="shared" ref="C22:S22" si="8">+LN(C8/B8)</f>
        <v>0.80265456981492989</v>
      </c>
      <c r="D22" s="667">
        <f t="shared" si="8"/>
        <v>0.34458868446941204</v>
      </c>
      <c r="E22" s="667">
        <f t="shared" si="8"/>
        <v>0.26961988136999487</v>
      </c>
      <c r="F22" s="667">
        <f t="shared" si="8"/>
        <v>0.21878059871365324</v>
      </c>
      <c r="G22" s="667">
        <f t="shared" si="8"/>
        <v>0.17996753711433019</v>
      </c>
      <c r="H22" s="667">
        <f t="shared" si="8"/>
        <v>0.16079636889636842</v>
      </c>
      <c r="I22" s="667">
        <f t="shared" si="8"/>
        <v>0.1431023618093224</v>
      </c>
      <c r="J22" s="667">
        <f t="shared" si="8"/>
        <v>0.12794378751531701</v>
      </c>
      <c r="K22" s="667">
        <f t="shared" si="8"/>
        <v>0.11436877097117876</v>
      </c>
      <c r="L22" s="667">
        <f t="shared" si="8"/>
        <v>0.12079592245240749</v>
      </c>
      <c r="M22" s="667">
        <f t="shared" si="8"/>
        <v>0.13092015913137789</v>
      </c>
      <c r="N22" s="667">
        <f t="shared" si="8"/>
        <v>0.11425849236938085</v>
      </c>
      <c r="O22" s="667">
        <f t="shared" si="8"/>
        <v>0.10761632860688064</v>
      </c>
      <c r="P22" s="667">
        <f t="shared" si="8"/>
        <v>0.10110972686916823</v>
      </c>
      <c r="Q22" s="667">
        <f t="shared" si="8"/>
        <v>9.4810353738427874E-2</v>
      </c>
      <c r="R22" s="667">
        <f t="shared" si="8"/>
        <v>8.8878874682949249E-2</v>
      </c>
      <c r="S22" s="667">
        <f t="shared" si="8"/>
        <v>8.3374477351791265E-2</v>
      </c>
    </row>
    <row r="23" spans="1:19" s="663" customFormat="1" ht="15.75" customHeight="1">
      <c r="A23" s="657" t="s">
        <v>55</v>
      </c>
      <c r="C23" s="667">
        <f t="shared" ref="C23:S23" si="9">+LN(C9/B9)</f>
        <v>0.63268315776111539</v>
      </c>
      <c r="D23" s="667">
        <f t="shared" si="9"/>
        <v>0.47430404204295318</v>
      </c>
      <c r="E23" s="667">
        <f t="shared" si="9"/>
        <v>0.39099722233191431</v>
      </c>
      <c r="F23" s="667">
        <f t="shared" si="9"/>
        <v>0.33278050806450321</v>
      </c>
      <c r="G23" s="667">
        <f t="shared" si="9"/>
        <v>0.27180640342056517</v>
      </c>
      <c r="H23" s="667">
        <f t="shared" si="9"/>
        <v>0.23115110477810599</v>
      </c>
      <c r="I23" s="667">
        <f t="shared" si="9"/>
        <v>0.20951929251816609</v>
      </c>
      <c r="J23" s="667">
        <f t="shared" si="9"/>
        <v>0.1909576423986753</v>
      </c>
      <c r="K23" s="667">
        <f t="shared" si="9"/>
        <v>0.17486762933920635</v>
      </c>
      <c r="L23" s="667">
        <f t="shared" si="9"/>
        <v>0.16023990370523972</v>
      </c>
      <c r="M23" s="667">
        <f t="shared" si="9"/>
        <v>0.14741828542827573</v>
      </c>
      <c r="N23" s="667">
        <f t="shared" si="9"/>
        <v>0.13732127599040791</v>
      </c>
      <c r="O23" s="667">
        <f t="shared" si="9"/>
        <v>0.12532226238813046</v>
      </c>
      <c r="P23" s="667">
        <f t="shared" si="9"/>
        <v>0.11508951039184029</v>
      </c>
      <c r="Q23" s="667">
        <f t="shared" si="9"/>
        <v>0.10615702056262875</v>
      </c>
      <c r="R23" s="667">
        <f t="shared" si="9"/>
        <v>9.848994059155014E-2</v>
      </c>
      <c r="S23" s="667">
        <f t="shared" si="9"/>
        <v>9.1343750868114332E-2</v>
      </c>
    </row>
    <row r="24" spans="1:19" s="663" customFormat="1" ht="15.75" customHeight="1">
      <c r="A24" s="657" t="s">
        <v>56</v>
      </c>
      <c r="C24" s="667">
        <f t="shared" ref="C24:S24" si="10">+LN(C10/B10)</f>
        <v>0.50389388271969682</v>
      </c>
      <c r="D24" s="667">
        <f t="shared" si="10"/>
        <v>0.41693057797521016</v>
      </c>
      <c r="E24" s="667">
        <f t="shared" si="10"/>
        <v>0.34493691021545475</v>
      </c>
      <c r="F24" s="667">
        <f t="shared" si="10"/>
        <v>0.2922891862087324</v>
      </c>
      <c r="G24" s="667">
        <f t="shared" si="10"/>
        <v>0.23559019064908551</v>
      </c>
      <c r="H24" s="667">
        <f t="shared" si="10"/>
        <v>0.20284585295303859</v>
      </c>
      <c r="I24" s="667">
        <f t="shared" si="10"/>
        <v>0.18838438292895046</v>
      </c>
      <c r="J24" s="667">
        <f t="shared" si="10"/>
        <v>0.17625454266122148</v>
      </c>
      <c r="K24" s="667">
        <f t="shared" si="10"/>
        <v>0.16590752114230936</v>
      </c>
      <c r="L24" s="667">
        <f t="shared" si="10"/>
        <v>0.1344312052168955</v>
      </c>
      <c r="M24" s="667">
        <f t="shared" si="10"/>
        <v>0.1025890002598329</v>
      </c>
      <c r="N24" s="667">
        <f t="shared" si="10"/>
        <v>0.10337065456072252</v>
      </c>
      <c r="O24" s="667">
        <f t="shared" si="10"/>
        <v>9.1899682796227025E-2</v>
      </c>
      <c r="P24" s="667">
        <f t="shared" si="10"/>
        <v>8.3502979652574555E-2</v>
      </c>
      <c r="Q24" s="667">
        <f t="shared" si="10"/>
        <v>7.7229233397052774E-2</v>
      </c>
      <c r="R24" s="667">
        <f t="shared" si="10"/>
        <v>7.1977173104500802E-2</v>
      </c>
      <c r="S24" s="667">
        <f t="shared" si="10"/>
        <v>6.7246242398194447E-2</v>
      </c>
    </row>
    <row r="25" spans="1:19" s="663" customFormat="1" ht="15.75" customHeight="1">
      <c r="A25" s="657" t="s">
        <v>57</v>
      </c>
      <c r="C25" s="667">
        <f t="shared" ref="C25:S25" si="11">+LN(C11/B11)</f>
        <v>0.63415024528828912</v>
      </c>
      <c r="D25" s="667">
        <f t="shared" si="11"/>
        <v>0.57130718000164227</v>
      </c>
      <c r="E25" s="667">
        <f t="shared" si="11"/>
        <v>0.49027862073739065</v>
      </c>
      <c r="F25" s="667">
        <f t="shared" si="11"/>
        <v>0.42651066632927254</v>
      </c>
      <c r="G25" s="667">
        <f t="shared" si="11"/>
        <v>0.34268428272900042</v>
      </c>
      <c r="H25" s="667">
        <f t="shared" si="11"/>
        <v>0.28321403447693366</v>
      </c>
      <c r="I25" s="667">
        <f t="shared" si="11"/>
        <v>0.26047111676295115</v>
      </c>
      <c r="J25" s="667">
        <f t="shared" si="11"/>
        <v>0.24080161759675456</v>
      </c>
      <c r="K25" s="667">
        <f t="shared" si="11"/>
        <v>0.22358425637091439</v>
      </c>
      <c r="L25" s="667">
        <f t="shared" si="11"/>
        <v>0.18077842114891962</v>
      </c>
      <c r="M25" s="667">
        <f t="shared" si="11"/>
        <v>0.14087861933247048</v>
      </c>
      <c r="N25" s="667">
        <f t="shared" si="11"/>
        <v>0.1268839103933839</v>
      </c>
      <c r="O25" s="667">
        <f t="shared" si="11"/>
        <v>0.11600512504515208</v>
      </c>
      <c r="P25" s="667">
        <f t="shared" si="11"/>
        <v>0.10616361002361413</v>
      </c>
      <c r="Q25" s="667">
        <f t="shared" si="11"/>
        <v>9.7262837789842238E-2</v>
      </c>
      <c r="R25" s="667">
        <f t="shared" si="11"/>
        <v>8.9345759364633362E-2</v>
      </c>
      <c r="S25" s="667">
        <f t="shared" si="11"/>
        <v>8.1964577335634684E-2</v>
      </c>
    </row>
    <row r="26" spans="1:19" s="663" customFormat="1" ht="15.75" customHeight="1">
      <c r="A26" s="657" t="s">
        <v>58</v>
      </c>
      <c r="C26" s="667">
        <f t="shared" ref="C26:S26" si="12">+LN(C12/B12)</f>
        <v>0.44507814540081708</v>
      </c>
      <c r="D26" s="667">
        <f t="shared" si="12"/>
        <v>0.37417803673654393</v>
      </c>
      <c r="E26" s="667">
        <f t="shared" si="12"/>
        <v>0.30853238303386649</v>
      </c>
      <c r="F26" s="667">
        <f t="shared" si="12"/>
        <v>0.25480145843601604</v>
      </c>
      <c r="G26" s="667">
        <f t="shared" si="12"/>
        <v>0.20773665683043832</v>
      </c>
      <c r="H26" s="667">
        <f t="shared" si="12"/>
        <v>0.18079840948713993</v>
      </c>
      <c r="I26" s="667">
        <f t="shared" si="12"/>
        <v>0.16434989192676216</v>
      </c>
      <c r="J26" s="667">
        <f t="shared" si="12"/>
        <v>0.1503970210797792</v>
      </c>
      <c r="K26" s="667">
        <f t="shared" si="12"/>
        <v>0.13842054470975942</v>
      </c>
      <c r="L26" s="667">
        <f t="shared" si="12"/>
        <v>0.12902887191600002</v>
      </c>
      <c r="M26" s="667">
        <f t="shared" si="12"/>
        <v>0.11954785115320773</v>
      </c>
      <c r="N26" s="667">
        <f t="shared" si="12"/>
        <v>0.11796508009370205</v>
      </c>
      <c r="O26" s="667">
        <f t="shared" si="12"/>
        <v>0.10571349044643716</v>
      </c>
      <c r="P26" s="667">
        <f t="shared" si="12"/>
        <v>9.6416964807033129E-2</v>
      </c>
      <c r="Q26" s="667">
        <f t="shared" si="12"/>
        <v>8.8877944069066198E-2</v>
      </c>
      <c r="R26" s="667">
        <f t="shared" si="12"/>
        <v>8.2447774676693245E-2</v>
      </c>
      <c r="S26" s="667">
        <f t="shared" si="12"/>
        <v>7.7103968278844845E-2</v>
      </c>
    </row>
    <row r="27" spans="1:19" s="663" customFormat="1" ht="15.75" customHeight="1">
      <c r="A27" s="657" t="s">
        <v>114</v>
      </c>
      <c r="C27" s="667">
        <f t="shared" ref="C27:S27" si="13">+LN(C13/B13)</f>
        <v>0.28015729124761224</v>
      </c>
      <c r="D27" s="667">
        <f t="shared" si="13"/>
        <v>0.25429204474274808</v>
      </c>
      <c r="E27" s="667">
        <f t="shared" si="13"/>
        <v>0.20177075883690121</v>
      </c>
      <c r="F27" s="667">
        <f t="shared" si="13"/>
        <v>0.15981982183918117</v>
      </c>
      <c r="G27" s="667">
        <f t="shared" si="13"/>
        <v>0.12478158459710462</v>
      </c>
      <c r="H27" s="667">
        <f t="shared" si="13"/>
        <v>0.10169506888660587</v>
      </c>
      <c r="I27" s="667">
        <f t="shared" si="13"/>
        <v>9.1201176778656204E-2</v>
      </c>
      <c r="J27" s="667">
        <f t="shared" si="13"/>
        <v>8.2573707700313914E-2</v>
      </c>
      <c r="K27" s="667">
        <f t="shared" si="13"/>
        <v>7.5218633408852653E-2</v>
      </c>
      <c r="L27" s="667">
        <f t="shared" si="13"/>
        <v>8.4619446678110055E-2</v>
      </c>
      <c r="M27" s="667">
        <f t="shared" si="13"/>
        <v>9.3526510048271227E-2</v>
      </c>
      <c r="N27" s="667">
        <f t="shared" si="13"/>
        <v>9.568122934948646E-2</v>
      </c>
      <c r="O27" s="667">
        <f t="shared" si="13"/>
        <v>8.5925643244028863E-2</v>
      </c>
      <c r="P27" s="667">
        <f t="shared" si="13"/>
        <v>7.9266900439940641E-2</v>
      </c>
      <c r="Q27" s="667">
        <f t="shared" si="13"/>
        <v>7.4343316681965921E-2</v>
      </c>
      <c r="R27" s="667">
        <f t="shared" si="13"/>
        <v>7.0694189567960627E-2</v>
      </c>
      <c r="S27" s="667">
        <f t="shared" si="13"/>
        <v>6.7454098664860102E-2</v>
      </c>
    </row>
    <row r="28" spans="1:19" s="663" customFormat="1" ht="15.75" customHeight="1">
      <c r="A28" s="657" t="s">
        <v>224</v>
      </c>
      <c r="C28" s="667">
        <f t="shared" ref="C28:S28" si="14">+LN(C14/B14)</f>
        <v>0.46648990427309794</v>
      </c>
      <c r="D28" s="667">
        <f t="shared" si="14"/>
        <v>0.50406634741398215</v>
      </c>
      <c r="E28" s="667">
        <f t="shared" si="14"/>
        <v>0.4277040642758877</v>
      </c>
      <c r="F28" s="667">
        <f t="shared" si="14"/>
        <v>0.36635675603153139</v>
      </c>
      <c r="G28" s="667">
        <f t="shared" si="14"/>
        <v>0.30136720433547826</v>
      </c>
      <c r="H28" s="667">
        <f t="shared" si="14"/>
        <v>0.2575617300006004</v>
      </c>
      <c r="I28" s="667">
        <f t="shared" si="14"/>
        <v>0.234897121613143</v>
      </c>
      <c r="J28" s="667">
        <f t="shared" si="14"/>
        <v>0.21534415539290366</v>
      </c>
      <c r="K28" s="667">
        <f t="shared" si="14"/>
        <v>0.19828633158617115</v>
      </c>
      <c r="L28" s="667">
        <f t="shared" si="14"/>
        <v>0.1747979795571217</v>
      </c>
      <c r="M28" s="667">
        <f t="shared" si="14"/>
        <v>0.15536661052859382</v>
      </c>
      <c r="N28" s="667">
        <f t="shared" si="14"/>
        <v>0.13600518974876585</v>
      </c>
      <c r="O28" s="667">
        <f t="shared" si="14"/>
        <v>0.12663051665857564</v>
      </c>
      <c r="P28" s="667">
        <f t="shared" si="14"/>
        <v>0.11744218623806815</v>
      </c>
      <c r="Q28" s="667">
        <f t="shared" si="14"/>
        <v>0.10875979161205324</v>
      </c>
      <c r="R28" s="667">
        <f t="shared" si="14"/>
        <v>0.10092005616744965</v>
      </c>
      <c r="S28" s="667">
        <f t="shared" si="14"/>
        <v>9.3757699837961991E-2</v>
      </c>
    </row>
    <row r="29" spans="1:19" s="663" customFormat="1" ht="15.75" customHeight="1">
      <c r="A29" s="657" t="s">
        <v>255</v>
      </c>
      <c r="C29" s="667">
        <f t="shared" ref="C29:S29" si="15">+LN(C15/B15)</f>
        <v>0.38219452635156076</v>
      </c>
      <c r="D29" s="667">
        <f t="shared" si="15"/>
        <v>0.32202676498770727</v>
      </c>
      <c r="E29" s="667">
        <f t="shared" si="15"/>
        <v>0.27071415459035558</v>
      </c>
      <c r="F29" s="667">
        <f t="shared" si="15"/>
        <v>0.23355313279094783</v>
      </c>
      <c r="G29" s="667">
        <f t="shared" si="15"/>
        <v>0.19770985203425423</v>
      </c>
      <c r="H29" s="667">
        <f t="shared" si="15"/>
        <v>0.17399168573359444</v>
      </c>
      <c r="I29" s="667">
        <f t="shared" si="15"/>
        <v>0.16131964395561477</v>
      </c>
      <c r="J29" s="667">
        <f t="shared" si="15"/>
        <v>0.1504709818143469</v>
      </c>
      <c r="K29" s="667">
        <f t="shared" si="15"/>
        <v>0.14095665419927156</v>
      </c>
      <c r="L29" s="667">
        <f t="shared" si="15"/>
        <v>0.13147810246725189</v>
      </c>
      <c r="M29" s="667">
        <f t="shared" si="15"/>
        <v>0.12187730238933557</v>
      </c>
      <c r="N29" s="667">
        <f t="shared" si="15"/>
        <v>0.11607799233613689</v>
      </c>
      <c r="O29" s="667">
        <f t="shared" si="15"/>
        <v>0.10593591339674077</v>
      </c>
      <c r="P29" s="667">
        <f t="shared" si="15"/>
        <v>9.7820764767108589E-2</v>
      </c>
      <c r="Q29" s="667">
        <f t="shared" si="15"/>
        <v>9.0990206209709351E-2</v>
      </c>
      <c r="R29" s="667">
        <f t="shared" si="15"/>
        <v>8.5047342151892968E-2</v>
      </c>
      <c r="S29" s="667">
        <f t="shared" si="15"/>
        <v>7.9691176360427218E-2</v>
      </c>
    </row>
    <row r="30" spans="1:19" s="663" customFormat="1" ht="15.75" customHeight="1">
      <c r="A30" s="668" t="s">
        <v>1163</v>
      </c>
      <c r="B30" s="663" t="s">
        <v>1184</v>
      </c>
      <c r="C30" s="669" t="s">
        <v>1185</v>
      </c>
      <c r="D30" s="670" t="s">
        <v>1186</v>
      </c>
      <c r="E30" s="663" t="s">
        <v>1187</v>
      </c>
      <c r="F30" s="663" t="s">
        <v>1188</v>
      </c>
      <c r="M30" s="665"/>
    </row>
    <row r="31" spans="1:19" s="663" customFormat="1" ht="15.75" customHeight="1">
      <c r="A31" s="657" t="s">
        <v>104</v>
      </c>
      <c r="B31" s="671">
        <f t="shared" ref="B31:B43" si="16">+AVERAGE(C17:G17)/10</f>
        <v>2.1040712255310089E-2</v>
      </c>
      <c r="C31" s="671">
        <f t="shared" ref="C31:C43" si="17">+AVERAGE(H17:L17)/10</f>
        <v>1.1388658450256628E-2</v>
      </c>
      <c r="D31" s="671">
        <f t="shared" ref="D31:D43" si="18">+AVERAGE(M17:Q17)/10</f>
        <v>8.4485945430146803E-3</v>
      </c>
      <c r="E31" s="672">
        <f t="shared" ref="E31:E43" si="19">+Q3</f>
        <v>95.626661283235819</v>
      </c>
      <c r="F31" s="673">
        <f t="shared" ref="F31:F43" si="20">+E31/B3</f>
        <v>7.7206477227602832</v>
      </c>
      <c r="M31" s="665"/>
    </row>
    <row r="32" spans="1:19" s="663" customFormat="1" ht="15.75" customHeight="1">
      <c r="A32" s="657" t="s">
        <v>105</v>
      </c>
      <c r="B32" s="671">
        <f t="shared" si="16"/>
        <v>1.9082448379526162E-2</v>
      </c>
      <c r="C32" s="671">
        <f t="shared" si="17"/>
        <v>9.6662736118207568E-3</v>
      </c>
      <c r="D32" s="671">
        <f t="shared" si="18"/>
        <v>9.0212805827513953E-3</v>
      </c>
      <c r="E32" s="672">
        <f t="shared" si="19"/>
        <v>86.0337942733657</v>
      </c>
      <c r="F32" s="673">
        <f t="shared" si="20"/>
        <v>6.6094479217576625</v>
      </c>
      <c r="M32" s="665"/>
    </row>
    <row r="33" spans="1:18" s="663" customFormat="1" ht="15.75" customHeight="1">
      <c r="A33" s="657" t="s">
        <v>51</v>
      </c>
      <c r="B33" s="671">
        <f t="shared" si="16"/>
        <v>1.1128890052609664E-2</v>
      </c>
      <c r="C33" s="671">
        <f t="shared" si="17"/>
        <v>7.774860287205647E-3</v>
      </c>
      <c r="D33" s="671">
        <f t="shared" si="18"/>
        <v>8.9559734884869218E-3</v>
      </c>
      <c r="E33" s="672">
        <f t="shared" si="19"/>
        <v>15.567735459363776</v>
      </c>
      <c r="F33" s="673">
        <f t="shared" si="20"/>
        <v>4.0268570824770329</v>
      </c>
      <c r="M33" s="665"/>
    </row>
    <row r="34" spans="1:18" s="663" customFormat="1" ht="15.75" customHeight="1">
      <c r="A34" s="657" t="s">
        <v>52</v>
      </c>
      <c r="B34" s="671">
        <f t="shared" si="16"/>
        <v>1.7971631094861096E-2</v>
      </c>
      <c r="C34" s="671">
        <f t="shared" si="17"/>
        <v>9.2084739812127309E-3</v>
      </c>
      <c r="D34" s="671">
        <f t="shared" si="18"/>
        <v>1.0606119433340349E-2</v>
      </c>
      <c r="E34" s="672">
        <f t="shared" si="19"/>
        <v>11.222767032211456</v>
      </c>
      <c r="F34" s="673">
        <f t="shared" si="20"/>
        <v>6.6148109982836711</v>
      </c>
      <c r="M34" s="665"/>
    </row>
    <row r="35" spans="1:18" s="663" customFormat="1" ht="15.75" customHeight="1">
      <c r="A35" s="657" t="s">
        <v>53</v>
      </c>
      <c r="B35" s="671">
        <f t="shared" si="16"/>
        <v>2.7220157034283033E-2</v>
      </c>
      <c r="C35" s="671">
        <f t="shared" si="17"/>
        <v>1.5093807452716204E-2</v>
      </c>
      <c r="D35" s="671">
        <f t="shared" si="18"/>
        <v>1.2427697605206529E-2</v>
      </c>
      <c r="E35" s="672">
        <f t="shared" si="19"/>
        <v>12.455573230629502</v>
      </c>
      <c r="F35" s="673">
        <f t="shared" si="20"/>
        <v>15.441877000692687</v>
      </c>
      <c r="M35" s="665"/>
    </row>
    <row r="36" spans="1:18" s="663" customFormat="1" ht="15.75" customHeight="1">
      <c r="A36" s="657" t="s">
        <v>54</v>
      </c>
      <c r="B36" s="671">
        <f t="shared" si="16"/>
        <v>3.6312225429646405E-2</v>
      </c>
      <c r="C36" s="671">
        <f t="shared" si="17"/>
        <v>1.3340144232891881E-2</v>
      </c>
      <c r="D36" s="671">
        <f t="shared" si="18"/>
        <v>1.0974301214304708E-2</v>
      </c>
      <c r="E36" s="672">
        <f t="shared" si="19"/>
        <v>110.36287359624588</v>
      </c>
      <c r="F36" s="673">
        <f t="shared" si="20"/>
        <v>20.724851667991722</v>
      </c>
      <c r="M36" s="665"/>
    </row>
    <row r="37" spans="1:18" s="663" customFormat="1" ht="15.75" customHeight="1">
      <c r="A37" s="657" t="s">
        <v>55</v>
      </c>
      <c r="B37" s="671">
        <f t="shared" si="16"/>
        <v>4.2051426672421024E-2</v>
      </c>
      <c r="C37" s="671">
        <f t="shared" si="17"/>
        <v>1.9334711454787872E-2</v>
      </c>
      <c r="D37" s="671">
        <f t="shared" si="18"/>
        <v>1.2626167095225665E-2</v>
      </c>
      <c r="E37" s="672">
        <f t="shared" si="19"/>
        <v>98.313606043725017</v>
      </c>
      <c r="F37" s="673">
        <f t="shared" si="20"/>
        <v>40.472197671076792</v>
      </c>
      <c r="M37" s="665"/>
    </row>
    <row r="38" spans="1:18" s="663" customFormat="1" ht="15.75" customHeight="1">
      <c r="A38" s="657" t="s">
        <v>56</v>
      </c>
      <c r="B38" s="671">
        <f t="shared" si="16"/>
        <v>3.5872814955363597E-2</v>
      </c>
      <c r="C38" s="671">
        <f t="shared" si="17"/>
        <v>1.7356470098048304E-2</v>
      </c>
      <c r="D38" s="671">
        <f t="shared" si="18"/>
        <v>9.1718310133281945E-3</v>
      </c>
      <c r="E38" s="672">
        <f t="shared" si="19"/>
        <v>78.549080982500882</v>
      </c>
      <c r="F38" s="673">
        <f t="shared" si="20"/>
        <v>22.647643421991773</v>
      </c>
      <c r="M38" s="665"/>
    </row>
    <row r="39" spans="1:18" s="663" customFormat="1" ht="15.75" customHeight="1">
      <c r="A39" s="657" t="s">
        <v>57</v>
      </c>
      <c r="B39" s="671">
        <f t="shared" si="16"/>
        <v>4.9298619901711895E-2</v>
      </c>
      <c r="C39" s="671">
        <f t="shared" si="17"/>
        <v>2.3776988927129466E-2</v>
      </c>
      <c r="D39" s="671">
        <f t="shared" si="18"/>
        <v>1.1743882051689256E-2</v>
      </c>
      <c r="E39" s="672">
        <f t="shared" si="19"/>
        <v>89.977441680884084</v>
      </c>
      <c r="F39" s="673">
        <f t="shared" si="20"/>
        <v>69.475525816438335</v>
      </c>
      <c r="M39" s="665"/>
    </row>
    <row r="40" spans="1:18" s="663" customFormat="1" ht="15.75" customHeight="1">
      <c r="A40" s="657" t="s">
        <v>58</v>
      </c>
      <c r="B40" s="671">
        <f t="shared" si="16"/>
        <v>3.1806533608753643E-2</v>
      </c>
      <c r="C40" s="671">
        <f t="shared" si="17"/>
        <v>1.5259894782388813E-2</v>
      </c>
      <c r="D40" s="671">
        <f t="shared" si="18"/>
        <v>1.0570426611388925E-2</v>
      </c>
      <c r="E40" s="672">
        <f t="shared" si="19"/>
        <v>81.239360166452911</v>
      </c>
      <c r="F40" s="673">
        <f t="shared" si="20"/>
        <v>17.847130698569337</v>
      </c>
      <c r="M40" s="665"/>
    </row>
    <row r="41" spans="1:18" s="663" customFormat="1" ht="15.75" customHeight="1">
      <c r="A41" s="657" t="s">
        <v>114</v>
      </c>
      <c r="B41" s="671">
        <f t="shared" si="16"/>
        <v>2.0416430025270944E-2</v>
      </c>
      <c r="C41" s="671">
        <f t="shared" si="17"/>
        <v>8.7061606690507741E-3</v>
      </c>
      <c r="D41" s="671">
        <f t="shared" si="18"/>
        <v>8.5748719952738629E-3</v>
      </c>
      <c r="E41" s="672">
        <f t="shared" si="19"/>
        <v>25.274660857706333</v>
      </c>
      <c r="F41" s="673">
        <f t="shared" si="20"/>
        <v>6.5855189137334094</v>
      </c>
      <c r="M41" s="665"/>
    </row>
    <row r="42" spans="1:18" s="663" customFormat="1" ht="15.75" customHeight="1">
      <c r="A42" s="657" t="s">
        <v>224</v>
      </c>
      <c r="B42" s="671">
        <f t="shared" si="16"/>
        <v>4.1319685526599551E-2</v>
      </c>
      <c r="C42" s="671">
        <f t="shared" si="17"/>
        <v>2.1617746362998798E-2</v>
      </c>
      <c r="D42" s="671">
        <f t="shared" si="18"/>
        <v>1.2884085895721134E-2</v>
      </c>
      <c r="E42" s="672">
        <f t="shared" si="19"/>
        <v>115.73376590254786</v>
      </c>
      <c r="F42" s="673">
        <f t="shared" si="20"/>
        <v>44.304040885405612</v>
      </c>
      <c r="M42" s="665"/>
    </row>
    <row r="43" spans="1:18" s="678" customFormat="1" ht="15.75" customHeight="1">
      <c r="A43" s="660" t="s">
        <v>255</v>
      </c>
      <c r="B43" s="674">
        <f t="shared" si="16"/>
        <v>2.8123968615096511E-2</v>
      </c>
      <c r="C43" s="674">
        <f t="shared" si="17"/>
        <v>1.5164341363401593E-2</v>
      </c>
      <c r="D43" s="674">
        <f t="shared" si="18"/>
        <v>1.0654043581980624E-2</v>
      </c>
      <c r="E43" s="675">
        <f t="shared" si="19"/>
        <v>820.35732050886918</v>
      </c>
      <c r="F43" s="676">
        <f t="shared" si="20"/>
        <v>14.836905296551427</v>
      </c>
      <c r="G43" s="677"/>
      <c r="H43" s="677"/>
      <c r="I43" s="677"/>
      <c r="J43" s="677"/>
      <c r="K43" s="677"/>
      <c r="L43" s="677"/>
      <c r="M43" s="677"/>
    </row>
    <row r="44" spans="1:18" s="663" customFormat="1" ht="15.75" customHeight="1">
      <c r="M44" s="665"/>
    </row>
    <row r="45" spans="1:18" s="663" customFormat="1" ht="15.75" customHeight="1">
      <c r="M45" s="665"/>
    </row>
    <row r="46" spans="1:18" s="663" customFormat="1" ht="15.75" customHeight="1">
      <c r="A46" s="668" t="s">
        <v>779</v>
      </c>
      <c r="M46" s="665"/>
    </row>
    <row r="47" spans="1:18" s="663" customFormat="1" ht="15.75" customHeight="1">
      <c r="A47" s="657" t="s">
        <v>104</v>
      </c>
      <c r="B47" s="658">
        <f>+US!B88</f>
        <v>34.276554187636506</v>
      </c>
      <c r="C47" s="658">
        <f>+US!C88</f>
        <v>38.936855960341653</v>
      </c>
      <c r="D47" s="658">
        <f>+US!D88</f>
        <v>46.911105580968616</v>
      </c>
      <c r="E47" s="658">
        <f>+US!E88</f>
        <v>54.845189941293256</v>
      </c>
      <c r="F47" s="658">
        <f>+US!F88</f>
        <v>62.928259434612293</v>
      </c>
      <c r="G47" s="658">
        <f>+US!G88</f>
        <v>71.292567974438768</v>
      </c>
      <c r="H47" s="658">
        <f>+US!H88</f>
        <v>79.811401048511001</v>
      </c>
      <c r="I47" s="658">
        <f>+US!I88</f>
        <v>88.513317014324087</v>
      </c>
      <c r="J47" s="658">
        <f>+US!J88</f>
        <v>97.403005795965313</v>
      </c>
      <c r="K47" s="658">
        <f>+US!K88</f>
        <v>106.63140013170232</v>
      </c>
      <c r="L47" s="658">
        <f>+US!L88</f>
        <v>116.43599536239746</v>
      </c>
      <c r="M47" s="658">
        <f>+US!M88</f>
        <v>124.11674337011512</v>
      </c>
      <c r="N47" s="658">
        <f>+US!N88</f>
        <v>135.521268177113</v>
      </c>
      <c r="O47" s="658">
        <f>+US!O88</f>
        <v>146.42678199974372</v>
      </c>
      <c r="P47" s="658">
        <f>+US!P88</f>
        <v>157.31191642047347</v>
      </c>
      <c r="Q47" s="658">
        <f>+US!Q88</f>
        <v>168.21382729228384</v>
      </c>
      <c r="R47" s="658">
        <f>+US!R88</f>
        <v>179.20665396983287</v>
      </c>
    </row>
    <row r="48" spans="1:18" s="663" customFormat="1" ht="15.75" customHeight="1">
      <c r="A48" s="657" t="s">
        <v>105</v>
      </c>
      <c r="B48" s="658">
        <f>+EU!B88</f>
        <v>21.921925291394633</v>
      </c>
      <c r="C48" s="658">
        <f>+EU!C88</f>
        <v>25.548276540189036</v>
      </c>
      <c r="D48" s="658">
        <f>+EU!D88</f>
        <v>31.805206318235197</v>
      </c>
      <c r="E48" s="658">
        <f>+EU!E88</f>
        <v>38.275911554749854</v>
      </c>
      <c r="F48" s="658">
        <f>+EU!F88</f>
        <v>45.085444552329889</v>
      </c>
      <c r="G48" s="658">
        <f>+EU!G88</f>
        <v>52.289561996937884</v>
      </c>
      <c r="H48" s="658">
        <f>+EU!H88</f>
        <v>59.832344231996366</v>
      </c>
      <c r="I48" s="658">
        <f>+EU!I88</f>
        <v>67.671210678353489</v>
      </c>
      <c r="J48" s="658">
        <f>+EU!J88</f>
        <v>75.799670914272326</v>
      </c>
      <c r="K48" s="658">
        <f>+EU!K88</f>
        <v>83.739928281819743</v>
      </c>
      <c r="L48" s="658">
        <f>+EU!L88</f>
        <v>91.991274572460114</v>
      </c>
      <c r="M48" s="658">
        <f>+EU!M88</f>
        <v>99.809619368081584</v>
      </c>
      <c r="N48" s="658">
        <f>+EU!N88</f>
        <v>109.83599722575032</v>
      </c>
      <c r="O48" s="658">
        <f>+EU!O88</f>
        <v>119.62041873435101</v>
      </c>
      <c r="P48" s="658">
        <f>+EU!P88</f>
        <v>129.34755740794577</v>
      </c>
      <c r="Q48" s="658">
        <f>+EU!Q88</f>
        <v>139.09531864781266</v>
      </c>
      <c r="R48" s="658">
        <f>+EU!R88</f>
        <v>149.04251385335266</v>
      </c>
    </row>
    <row r="49" spans="1:18" s="663" customFormat="1" ht="15.75" customHeight="1">
      <c r="A49" s="657" t="s">
        <v>51</v>
      </c>
      <c r="B49" s="658">
        <f>+Japan!B88</f>
        <v>25.678620699718305</v>
      </c>
      <c r="C49" s="658">
        <f>+Japan!C88</f>
        <v>28.713760453110755</v>
      </c>
      <c r="D49" s="658">
        <f>+Japan!D88</f>
        <v>35.436753684392897</v>
      </c>
      <c r="E49" s="658">
        <f>+Japan!E88</f>
        <v>42.544779942537517</v>
      </c>
      <c r="F49" s="658">
        <f>+Japan!F88</f>
        <v>48.040971063126342</v>
      </c>
      <c r="G49" s="658">
        <f>+Japan!G88</f>
        <v>54.827419918304102</v>
      </c>
      <c r="H49" s="658">
        <f>+Japan!H88</f>
        <v>62.347233694901199</v>
      </c>
      <c r="I49" s="658">
        <f>+Japan!I88</f>
        <v>70.13039513616269</v>
      </c>
      <c r="J49" s="658">
        <f>+Japan!J88</f>
        <v>78.172746353458507</v>
      </c>
      <c r="K49" s="658">
        <f>+Japan!K88</f>
        <v>85.77160185401452</v>
      </c>
      <c r="L49" s="658">
        <f>+Japan!L88</f>
        <v>93.70841145338683</v>
      </c>
      <c r="M49" s="658">
        <f>+Japan!M88</f>
        <v>100.87765488158227</v>
      </c>
      <c r="N49" s="658">
        <f>+Japan!N88</f>
        <v>111.02938963146997</v>
      </c>
      <c r="O49" s="658">
        <f>+Japan!O88</f>
        <v>120.81469245841105</v>
      </c>
      <c r="P49" s="658">
        <f>+Japan!P88</f>
        <v>130.4769673975739</v>
      </c>
      <c r="Q49" s="658">
        <f>+Japan!Q88</f>
        <v>140.12578546076617</v>
      </c>
      <c r="R49" s="658">
        <f>+Japan!R88</f>
        <v>149.97906683365707</v>
      </c>
    </row>
    <row r="50" spans="1:18" s="663" customFormat="1" ht="15.75" customHeight="1">
      <c r="A50" s="657" t="s">
        <v>52</v>
      </c>
      <c r="B50" s="658">
        <f>+Russia!B88</f>
        <v>9.5862577620326217</v>
      </c>
      <c r="C50" s="658">
        <f>+Russia!C88</f>
        <v>13.186803476332107</v>
      </c>
      <c r="D50" s="658">
        <f>+Russia!D88</f>
        <v>16.93019025617799</v>
      </c>
      <c r="E50" s="658">
        <f>+Russia!E88</f>
        <v>20.885580094098138</v>
      </c>
      <c r="F50" s="658">
        <f>+Russia!F88</f>
        <v>25.106890329031753</v>
      </c>
      <c r="G50" s="658">
        <f>+Russia!G88</f>
        <v>29.715060077833854</v>
      </c>
      <c r="H50" s="658">
        <f>+Russia!H88</f>
        <v>34.728372820118246</v>
      </c>
      <c r="I50" s="658">
        <f>+Russia!I88</f>
        <v>40.028687480144427</v>
      </c>
      <c r="J50" s="658">
        <f>+Russia!J88</f>
        <v>45.596801660922644</v>
      </c>
      <c r="K50" s="658">
        <f>+Russia!K88</f>
        <v>50.88483353995106</v>
      </c>
      <c r="L50" s="658">
        <f>+Russia!L88</f>
        <v>56.352817467190015</v>
      </c>
      <c r="M50" s="658">
        <f>+Russia!M88</f>
        <v>61.898092910704499</v>
      </c>
      <c r="N50" s="658">
        <f>+Russia!N88</f>
        <v>69.079479252765481</v>
      </c>
      <c r="O50" s="658">
        <f>+Russia!O88</f>
        <v>76.249363441297362</v>
      </c>
      <c r="P50" s="658">
        <f>+Russia!P88</f>
        <v>83.488161500511069</v>
      </c>
      <c r="Q50" s="658">
        <f>+Russia!Q88</f>
        <v>90.835193147747944</v>
      </c>
      <c r="R50" s="658">
        <f>+Russia!R88</f>
        <v>98.305297307460378</v>
      </c>
    </row>
    <row r="51" spans="1:18" s="663" customFormat="1" ht="15.75" customHeight="1">
      <c r="A51" s="657" t="s">
        <v>53</v>
      </c>
      <c r="B51" s="658">
        <f>+Eurasia!B88</f>
        <v>4.1638149162040827</v>
      </c>
      <c r="C51" s="658">
        <f>+Eurasia!C88</f>
        <v>5.3560651643678936</v>
      </c>
      <c r="D51" s="658">
        <f>+Eurasia!D88</f>
        <v>7.5182092756352228</v>
      </c>
      <c r="E51" s="658">
        <f>+Eurasia!E88</f>
        <v>10.067978008276024</v>
      </c>
      <c r="F51" s="658">
        <f>+Eurasia!F88</f>
        <v>13.041670947620819</v>
      </c>
      <c r="G51" s="658">
        <f>+Eurasia!G88</f>
        <v>16.468707212816902</v>
      </c>
      <c r="H51" s="658">
        <f>+Eurasia!H88</f>
        <v>20.377912924128083</v>
      </c>
      <c r="I51" s="658">
        <f>+Eurasia!I88</f>
        <v>24.730094749011222</v>
      </c>
      <c r="J51" s="658">
        <f>+Eurasia!J88</f>
        <v>29.511241209419381</v>
      </c>
      <c r="K51" s="658">
        <f>+Eurasia!K88</f>
        <v>34.479691689637136</v>
      </c>
      <c r="L51" s="658">
        <f>+Eurasia!L88</f>
        <v>39.801193974522761</v>
      </c>
      <c r="M51" s="658">
        <f>+Eurasia!M88</f>
        <v>45.453674330546633</v>
      </c>
      <c r="N51" s="658">
        <f>+Eurasia!N88</f>
        <v>52.129131941368101</v>
      </c>
      <c r="O51" s="658">
        <f>+Eurasia!O88</f>
        <v>59.060110947808084</v>
      </c>
      <c r="P51" s="658">
        <f>+Eurasia!P88</f>
        <v>66.256135999572209</v>
      </c>
      <c r="Q51" s="658">
        <f>+Eurasia!Q88</f>
        <v>73.710708665628985</v>
      </c>
      <c r="R51" s="658">
        <f>+Eurasia!R88</f>
        <v>81.406983954442467</v>
      </c>
    </row>
    <row r="52" spans="1:18" s="663" customFormat="1" ht="15.75" customHeight="1">
      <c r="A52" s="657" t="s">
        <v>54</v>
      </c>
      <c r="B52" s="658">
        <f>+China!B88</f>
        <v>2.6244810885327876</v>
      </c>
      <c r="C52" s="658">
        <f>+China!C88</f>
        <v>6.6171851165421822</v>
      </c>
      <c r="D52" s="658">
        <f>+China!D88</f>
        <v>9.1023145702794732</v>
      </c>
      <c r="E52" s="658">
        <f>+China!E88</f>
        <v>11.954119883396723</v>
      </c>
      <c r="F52" s="658">
        <f>+China!F88</f>
        <v>15.179273724700831</v>
      </c>
      <c r="G52" s="658">
        <f>+China!G88</f>
        <v>18.757464293988409</v>
      </c>
      <c r="H52" s="658">
        <f>+China!H88</f>
        <v>22.767723968509763</v>
      </c>
      <c r="I52" s="658">
        <f>+China!I88</f>
        <v>27.138354946443098</v>
      </c>
      <c r="J52" s="658">
        <f>+China!J88</f>
        <v>31.860233286866844</v>
      </c>
      <c r="K52" s="658">
        <f>+China!K88</f>
        <v>36.604923590765004</v>
      </c>
      <c r="L52" s="658">
        <f>+China!L88</f>
        <v>41.414700735493454</v>
      </c>
      <c r="M52" s="658">
        <f>+China!M88</f>
        <v>47.379678277652204</v>
      </c>
      <c r="N52" s="658">
        <f>+China!N88</f>
        <v>53.044651312085975</v>
      </c>
      <c r="O52" s="658">
        <f>+China!O88</f>
        <v>59.038505485590136</v>
      </c>
      <c r="P52" s="658">
        <f>+China!P88</f>
        <v>65.272317091540046</v>
      </c>
      <c r="Q52" s="658">
        <f>+China!Q88</f>
        <v>71.701376674467966</v>
      </c>
      <c r="R52" s="658">
        <f>+China!R88</f>
        <v>78.289203068828584</v>
      </c>
    </row>
    <row r="53" spans="1:18" s="663" customFormat="1" ht="15.75" customHeight="1">
      <c r="A53" s="657" t="s">
        <v>55</v>
      </c>
      <c r="B53" s="658">
        <f>+India!B88</f>
        <v>1.5649188229167919</v>
      </c>
      <c r="C53" s="658">
        <f>+India!C88</f>
        <v>2.6686376539445424</v>
      </c>
      <c r="D53" s="658">
        <f>+India!D88</f>
        <v>3.9555689731948984</v>
      </c>
      <c r="E53" s="658">
        <f>+India!E88</f>
        <v>5.5525888741576592</v>
      </c>
      <c r="F53" s="658">
        <f>+India!F88</f>
        <v>7.5327166035648192</v>
      </c>
      <c r="G53" s="658">
        <f>+India!G88</f>
        <v>9.8807445461641965</v>
      </c>
      <c r="H53" s="658">
        <f>+India!H88</f>
        <v>12.586638281574757</v>
      </c>
      <c r="I53" s="658">
        <f>+India!I88</f>
        <v>15.679467455232619</v>
      </c>
      <c r="J53" s="658">
        <f>+India!J88</f>
        <v>19.157072306766189</v>
      </c>
      <c r="K53" s="658">
        <f>+India!K88</f>
        <v>23.015108872707163</v>
      </c>
      <c r="L53" s="658">
        <f>+India!L88</f>
        <v>27.242199116994744</v>
      </c>
      <c r="M53" s="658">
        <f>+India!M88</f>
        <v>31.792759354175548</v>
      </c>
      <c r="N53" s="658">
        <f>+India!N88</f>
        <v>36.844785470633298</v>
      </c>
      <c r="O53" s="658">
        <f>+India!O88</f>
        <v>42.185820444857377</v>
      </c>
      <c r="P53" s="658">
        <f>+India!P88</f>
        <v>47.819140690372748</v>
      </c>
      <c r="Q53" s="658">
        <f>+India!Q88</f>
        <v>53.818790553196123</v>
      </c>
      <c r="R53" s="658">
        <f>+India!R88</f>
        <v>60.100939385664134</v>
      </c>
    </row>
    <row r="54" spans="1:18" s="663" customFormat="1" ht="15.75" customHeight="1">
      <c r="A54" s="657" t="s">
        <v>56</v>
      </c>
      <c r="B54" s="658">
        <f>+MidEast!B88</f>
        <v>6.2430772936210071</v>
      </c>
      <c r="C54" s="658">
        <f>+MidEast!C88</f>
        <v>8.6185343787490414</v>
      </c>
      <c r="D54" s="658">
        <f>+MidEast!D88</f>
        <v>11.372091350857326</v>
      </c>
      <c r="E54" s="658">
        <f>+MidEast!E88</f>
        <v>14.410369378781096</v>
      </c>
      <c r="F54" s="658">
        <f>+MidEast!F88</f>
        <v>17.832906956600702</v>
      </c>
      <c r="G54" s="658">
        <f>+MidEast!G88</f>
        <v>21.507977179208517</v>
      </c>
      <c r="H54" s="658">
        <f>+MidEast!H88</f>
        <v>25.407039409489553</v>
      </c>
      <c r="I54" s="658">
        <f>+MidEast!I88</f>
        <v>29.568143491719539</v>
      </c>
      <c r="J54" s="658">
        <f>+MidEast!J88</f>
        <v>33.975584606158129</v>
      </c>
      <c r="K54" s="658">
        <f>+MidEast!K88</f>
        <v>38.96089587180608</v>
      </c>
      <c r="L54" s="658">
        <f>+MidEast!L88</f>
        <v>44.344559848972374</v>
      </c>
      <c r="M54" s="658">
        <f>+MidEast!M88</f>
        <v>49.006700920845788</v>
      </c>
      <c r="N54" s="658">
        <f>+MidEast!N88</f>
        <v>54.841449831059229</v>
      </c>
      <c r="O54" s="658">
        <f>+MidEast!O88</f>
        <v>60.661349968384854</v>
      </c>
      <c r="P54" s="658">
        <f>+MidEast!P88</f>
        <v>66.651587636989291</v>
      </c>
      <c r="Q54" s="658">
        <f>+MidEast!Q88</f>
        <v>72.823087806891181</v>
      </c>
      <c r="R54" s="658">
        <f>+MidEast!R88</f>
        <v>79.140233955443023</v>
      </c>
    </row>
    <row r="55" spans="1:18" s="663" customFormat="1" ht="15.75" customHeight="1">
      <c r="A55" s="657" t="s">
        <v>57</v>
      </c>
      <c r="B55" s="658">
        <f>+Africa!B88</f>
        <v>1.1909548556802043</v>
      </c>
      <c r="C55" s="658">
        <f>+Africa!C88</f>
        <v>1.7966662788103667</v>
      </c>
      <c r="D55" s="658">
        <f>+Africa!D88</f>
        <v>2.7019048207041676</v>
      </c>
      <c r="E55" s="658">
        <f>+Africa!E88</f>
        <v>3.8539366538367608</v>
      </c>
      <c r="F55" s="658">
        <f>+Africa!F88</f>
        <v>5.3477209492422046</v>
      </c>
      <c r="G55" s="658">
        <f>+Africa!G88</f>
        <v>7.1401931878542415</v>
      </c>
      <c r="H55" s="658">
        <f>+Africa!H88</f>
        <v>9.1701645128131535</v>
      </c>
      <c r="I55" s="658">
        <f>+Africa!I88</f>
        <v>11.505515587156749</v>
      </c>
      <c r="J55" s="658">
        <f>+Africa!J88</f>
        <v>14.145476710063667</v>
      </c>
      <c r="K55" s="658">
        <f>+Africa!K88</f>
        <v>17.279822102370659</v>
      </c>
      <c r="L55" s="658">
        <f>+Africa!L88</f>
        <v>20.74857353786431</v>
      </c>
      <c r="M55" s="658">
        <f>+Africa!M88</f>
        <v>24.429295704953152</v>
      </c>
      <c r="N55" s="658">
        <f>+Africa!N88</f>
        <v>28.320639439763603</v>
      </c>
      <c r="O55" s="658">
        <f>+Africa!O88</f>
        <v>32.474352110018962</v>
      </c>
      <c r="P55" s="658">
        <f>+Africa!P88</f>
        <v>36.877360393078881</v>
      </c>
      <c r="Q55" s="658">
        <f>+Africa!Q88</f>
        <v>41.553608847536346</v>
      </c>
      <c r="R55" s="658">
        <f>+Africa!R88</f>
        <v>46.449907956262074</v>
      </c>
    </row>
    <row r="56" spans="1:18" s="663" customFormat="1" ht="15.75" customHeight="1">
      <c r="A56" s="657" t="s">
        <v>58</v>
      </c>
      <c r="B56" s="658">
        <f>+LatAm!B88</f>
        <v>6.2642552265448792</v>
      </c>
      <c r="C56" s="658">
        <f>+LatAm!C88</f>
        <v>8.7697208016986004</v>
      </c>
      <c r="D56" s="658">
        <f>+LatAm!D88</f>
        <v>11.911246831401769</v>
      </c>
      <c r="E56" s="658">
        <f>+LatAm!E88</f>
        <v>15.541068504808809</v>
      </c>
      <c r="F56" s="658">
        <f>+LatAm!F88</f>
        <v>19.669611452778287</v>
      </c>
      <c r="G56" s="658">
        <f>+LatAm!G88</f>
        <v>24.249199446373368</v>
      </c>
      <c r="H56" s="658">
        <f>+LatAm!H88</f>
        <v>29.30715271035421</v>
      </c>
      <c r="I56" s="658">
        <f>+LatAm!I88</f>
        <v>34.826036180482539</v>
      </c>
      <c r="J56" s="658">
        <f>+LatAm!J88</f>
        <v>40.785099694918458</v>
      </c>
      <c r="K56" s="658">
        <f>+LatAm!K88</f>
        <v>47.145097453698561</v>
      </c>
      <c r="L56" s="658">
        <f>+LatAm!L88</f>
        <v>53.99919277866622</v>
      </c>
      <c r="M56" s="658">
        <f>+LatAm!M88</f>
        <v>60.595464130337902</v>
      </c>
      <c r="N56" s="658">
        <f>+LatAm!N88</f>
        <v>68.634153111226112</v>
      </c>
      <c r="O56" s="658">
        <f>+LatAm!O88</f>
        <v>76.785549969776511</v>
      </c>
      <c r="P56" s="658">
        <f>+LatAm!P88</f>
        <v>85.107721851938933</v>
      </c>
      <c r="Q56" s="658">
        <f>+LatAm!Q88</f>
        <v>93.62012887828925</v>
      </c>
      <c r="R56" s="658">
        <f>+LatAm!R88</f>
        <v>102.47694047778897</v>
      </c>
    </row>
    <row r="57" spans="1:18" s="663" customFormat="1" ht="15.75" customHeight="1">
      <c r="A57" s="657" t="s">
        <v>114</v>
      </c>
      <c r="B57" s="658">
        <f>+OHI!B88</f>
        <v>24.158742952468625</v>
      </c>
      <c r="C57" s="658">
        <f>+OHI!C88</f>
        <v>29.130537946742603</v>
      </c>
      <c r="D57" s="658">
        <f>+OHI!D88</f>
        <v>35.833989397221728</v>
      </c>
      <c r="E57" s="658">
        <f>+OHI!E88</f>
        <v>42.737795080110715</v>
      </c>
      <c r="F57" s="658">
        <f>+OHI!F88</f>
        <v>49.860857507650948</v>
      </c>
      <c r="G57" s="658">
        <f>+OHI!G88</f>
        <v>57.276802735179309</v>
      </c>
      <c r="H57" s="658">
        <f>+OHI!H88</f>
        <v>64.896124018193788</v>
      </c>
      <c r="I57" s="658">
        <f>+OHI!I88</f>
        <v>72.741210317163365</v>
      </c>
      <c r="J57" s="658">
        <f>+OHI!J88</f>
        <v>80.815392824503064</v>
      </c>
      <c r="K57" s="658">
        <f>+OHI!K88</f>
        <v>88.570532788117347</v>
      </c>
      <c r="L57" s="658">
        <f>+OHI!L88</f>
        <v>96.573423487901238</v>
      </c>
      <c r="M57" s="658">
        <f>+OHI!M88</f>
        <v>104.17655813009267</v>
      </c>
      <c r="N57" s="658">
        <f>+OHI!N88</f>
        <v>113.93422682855069</v>
      </c>
      <c r="O57" s="658">
        <f>+OHI!O88</f>
        <v>123.38263814829659</v>
      </c>
      <c r="P57" s="658">
        <f>+OHI!P88</f>
        <v>132.75005550943251</v>
      </c>
      <c r="Q57" s="658">
        <f>+OHI!Q88</f>
        <v>142.35495881838054</v>
      </c>
      <c r="R57" s="658">
        <f>+OHI!R88</f>
        <v>152.08408511464881</v>
      </c>
    </row>
    <row r="58" spans="1:18" s="663" customFormat="1" ht="15.75" customHeight="1">
      <c r="A58" s="657" t="s">
        <v>224</v>
      </c>
      <c r="B58" s="658">
        <f>+OthAsia!B88</f>
        <v>2.1158342029235815</v>
      </c>
      <c r="C58" s="658">
        <f>+OthAsia!C88</f>
        <v>2.7779553604897633</v>
      </c>
      <c r="D58" s="658">
        <f>+OthAsia!D88</f>
        <v>4.164624710914377</v>
      </c>
      <c r="E58" s="658">
        <f>+OthAsia!E88</f>
        <v>5.932327174747833</v>
      </c>
      <c r="F58" s="658">
        <f>+OthAsia!F88</f>
        <v>8.1596576603318258</v>
      </c>
      <c r="G58" s="658">
        <f>+OthAsia!G88</f>
        <v>10.830671200155489</v>
      </c>
      <c r="H58" s="658">
        <f>+OthAsia!H88</f>
        <v>13.930455690309119</v>
      </c>
      <c r="I58" s="658">
        <f>+OthAsia!I88</f>
        <v>17.503590038420402</v>
      </c>
      <c r="J58" s="658">
        <f>+OthAsia!J88</f>
        <v>21.549912800902366</v>
      </c>
      <c r="K58" s="658">
        <f>+OthAsia!K88</f>
        <v>26.142916762311994</v>
      </c>
      <c r="L58" s="658">
        <f>+OthAsia!L88</f>
        <v>31.125771220234824</v>
      </c>
      <c r="M58" s="658">
        <f>+OthAsia!M88</f>
        <v>36.971489401878294</v>
      </c>
      <c r="N58" s="658">
        <f>+OthAsia!N88</f>
        <v>42.749803792640641</v>
      </c>
      <c r="O58" s="658">
        <f>+OthAsia!O88</f>
        <v>48.963446510172716</v>
      </c>
      <c r="P58" s="658">
        <f>+OthAsia!P88</f>
        <v>55.565731140795116</v>
      </c>
      <c r="Q58" s="658">
        <f>+OthAsia!Q88</f>
        <v>62.591486113943162</v>
      </c>
      <c r="R58" s="658">
        <f>+OthAsia!R88</f>
        <v>70.023994767827062</v>
      </c>
    </row>
    <row r="59" spans="1:18" s="663" customFormat="1" ht="15.75" customHeight="1">
      <c r="B59" s="666">
        <f>+Global!B48/Global!B34*1000</f>
        <v>6.7738241994469881</v>
      </c>
      <c r="C59" s="666">
        <f>+Global!C48/Global!C34*1000</f>
        <v>8.7767194995083813</v>
      </c>
      <c r="D59" s="666">
        <f>+Global!D48/Global!D34*1000</f>
        <v>11.119914528948787</v>
      </c>
      <c r="E59" s="666">
        <f>+Global!E48/Global!E34*1000</f>
        <v>13.717701000420394</v>
      </c>
      <c r="F59" s="666">
        <f>+Global!F48/Global!F34*1000</f>
        <v>16.620675573390209</v>
      </c>
      <c r="G59" s="666">
        <f>+Global!G48/Global!G34*1000</f>
        <v>19.95946912092861</v>
      </c>
      <c r="H59" s="666">
        <f>+Global!H48/Global!H34*1000</f>
        <v>23.695873594225016</v>
      </c>
      <c r="I59" s="666">
        <f>+Global!I48/Global!I34*1000</f>
        <v>27.75280757685044</v>
      </c>
      <c r="J59" s="666">
        <f>+Global!J48/Global!J34*1000</f>
        <v>32.122877557544456</v>
      </c>
      <c r="K59" s="666">
        <f>+Global!K48/Global!K34*1000</f>
        <v>36.79723809369986</v>
      </c>
      <c r="L59" s="666">
        <f>+Global!L48/Global!L34*1000</f>
        <v>41.972514996633642</v>
      </c>
      <c r="M59" s="666">
        <f>+Global!M48/Global!M34*1000</f>
        <v>47.521481944654226</v>
      </c>
      <c r="N59" s="666">
        <f>+Global!N48/Global!N34*1000</f>
        <v>53.787673586476913</v>
      </c>
      <c r="O59" s="666">
        <f>+Global!O48/Global!O34*1000</f>
        <v>60.26595646391123</v>
      </c>
      <c r="P59" s="666">
        <f>+Global!P48/Global!P34*1000</f>
        <v>66.994953355483858</v>
      </c>
      <c r="Q59" s="666">
        <f>+Global!Q48/Global!Q34*1000</f>
        <v>74.004460666073442</v>
      </c>
      <c r="R59" s="666">
        <f>+Global!R48/Global!R34*1000</f>
        <v>81.283547396828297</v>
      </c>
    </row>
    <row r="60" spans="1:18" s="663" customFormat="1" ht="15.75" customHeight="1">
      <c r="A60" s="668" t="s">
        <v>779</v>
      </c>
      <c r="B60" s="666"/>
      <c r="C60" s="666"/>
      <c r="D60" s="666"/>
      <c r="E60" s="666"/>
      <c r="F60" s="666"/>
      <c r="G60" s="666"/>
      <c r="H60" s="666"/>
      <c r="I60" s="666"/>
      <c r="J60" s="666"/>
      <c r="K60" s="666"/>
      <c r="L60" s="666"/>
      <c r="M60" s="666"/>
    </row>
    <row r="61" spans="1:18" s="663" customFormat="1" ht="15.75" customHeight="1">
      <c r="A61" s="657" t="s">
        <v>104</v>
      </c>
      <c r="C61" s="667">
        <f t="shared" ref="C61:R61" si="21">+LN(C47/B47)</f>
        <v>0.12747968700324999</v>
      </c>
      <c r="D61" s="667">
        <f t="shared" si="21"/>
        <v>0.18631318412591297</v>
      </c>
      <c r="E61" s="667">
        <f t="shared" si="21"/>
        <v>0.15626004790295814</v>
      </c>
      <c r="F61" s="667">
        <f t="shared" si="21"/>
        <v>0.13748085030696156</v>
      </c>
      <c r="G61" s="667">
        <f t="shared" si="21"/>
        <v>0.12479674760232091</v>
      </c>
      <c r="H61" s="667">
        <f t="shared" si="21"/>
        <v>0.11287427852819236</v>
      </c>
      <c r="I61" s="667">
        <f t="shared" si="21"/>
        <v>0.10348665089895215</v>
      </c>
      <c r="J61" s="667">
        <f t="shared" si="21"/>
        <v>9.5704055068683999E-2</v>
      </c>
      <c r="K61" s="667">
        <f t="shared" si="21"/>
        <v>9.0520958191779383E-2</v>
      </c>
      <c r="L61" s="667">
        <f t="shared" si="21"/>
        <v>8.7963697309249578E-2</v>
      </c>
      <c r="M61" s="667">
        <f t="shared" si="21"/>
        <v>6.388087548157019E-2</v>
      </c>
      <c r="N61" s="667">
        <f t="shared" si="21"/>
        <v>8.790598723630777E-2</v>
      </c>
      <c r="O61" s="667">
        <f t="shared" si="21"/>
        <v>7.7396933233557105E-2</v>
      </c>
      <c r="P61" s="667">
        <f t="shared" si="21"/>
        <v>7.1705041252559776E-2</v>
      </c>
      <c r="Q61" s="667">
        <f t="shared" si="21"/>
        <v>6.700538839967872E-2</v>
      </c>
      <c r="R61" s="667">
        <f t="shared" si="21"/>
        <v>6.3303679774349211E-2</v>
      </c>
    </row>
    <row r="62" spans="1:18" s="663" customFormat="1" ht="15.75" customHeight="1">
      <c r="A62" s="657" t="s">
        <v>105</v>
      </c>
      <c r="C62" s="667">
        <f t="shared" ref="C62:R62" si="22">+LN(C48/B48)</f>
        <v>0.15308256911945992</v>
      </c>
      <c r="D62" s="667">
        <f t="shared" si="22"/>
        <v>0.21906013710574912</v>
      </c>
      <c r="E62" s="667">
        <f t="shared" si="22"/>
        <v>0.18519076010633298</v>
      </c>
      <c r="F62" s="667">
        <f t="shared" si="22"/>
        <v>0.16373870002796789</v>
      </c>
      <c r="G62" s="667">
        <f t="shared" si="22"/>
        <v>0.14823731452492242</v>
      </c>
      <c r="H62" s="667">
        <f t="shared" si="22"/>
        <v>0.13474961643821812</v>
      </c>
      <c r="I62" s="667">
        <f t="shared" si="22"/>
        <v>0.12311445281907354</v>
      </c>
      <c r="J62" s="667">
        <f t="shared" si="22"/>
        <v>0.11343311013744144</v>
      </c>
      <c r="K62" s="667">
        <f t="shared" si="22"/>
        <v>9.9621953013352027E-2</v>
      </c>
      <c r="L62" s="667">
        <f t="shared" si="22"/>
        <v>9.3977826795708194E-2</v>
      </c>
      <c r="M62" s="667">
        <f t="shared" si="22"/>
        <v>8.1570834178669185E-2</v>
      </c>
      <c r="N62" s="667">
        <f t="shared" si="22"/>
        <v>9.5723753806267228E-2</v>
      </c>
      <c r="O62" s="667">
        <f t="shared" si="22"/>
        <v>8.5335233215712986E-2</v>
      </c>
      <c r="P62" s="667">
        <f t="shared" si="22"/>
        <v>7.817947271790901E-2</v>
      </c>
      <c r="Q62" s="667">
        <f t="shared" si="22"/>
        <v>7.2656418916128007E-2</v>
      </c>
      <c r="R62" s="667">
        <f t="shared" si="22"/>
        <v>6.9072149339769379E-2</v>
      </c>
    </row>
    <row r="63" spans="1:18" s="663" customFormat="1" ht="15.75" customHeight="1">
      <c r="A63" s="657" t="s">
        <v>51</v>
      </c>
      <c r="C63" s="667">
        <f t="shared" ref="C63:R63" si="23">+LN(C49/B49)</f>
        <v>0.11171769984960463</v>
      </c>
      <c r="D63" s="667">
        <f t="shared" si="23"/>
        <v>0.21037305505508541</v>
      </c>
      <c r="E63" s="667">
        <f t="shared" si="23"/>
        <v>0.18280764572829919</v>
      </c>
      <c r="F63" s="667">
        <f t="shared" si="23"/>
        <v>0.12149704370249208</v>
      </c>
      <c r="G63" s="667">
        <f t="shared" si="23"/>
        <v>0.13213622164202071</v>
      </c>
      <c r="H63" s="667">
        <f t="shared" si="23"/>
        <v>0.12852887149192033</v>
      </c>
      <c r="I63" s="667">
        <f t="shared" si="23"/>
        <v>0.11763699309296655</v>
      </c>
      <c r="J63" s="667">
        <f t="shared" si="23"/>
        <v>0.10856477783119822</v>
      </c>
      <c r="K63" s="667">
        <f t="shared" si="23"/>
        <v>9.276689628256958E-2</v>
      </c>
      <c r="L63" s="667">
        <f t="shared" si="23"/>
        <v>8.8499984276838084E-2</v>
      </c>
      <c r="M63" s="667">
        <f t="shared" si="23"/>
        <v>7.3720489510378392E-2</v>
      </c>
      <c r="N63" s="667">
        <f t="shared" si="23"/>
        <v>9.5886492948759713E-2</v>
      </c>
      <c r="O63" s="667">
        <f t="shared" si="23"/>
        <v>8.4462966694941272E-2</v>
      </c>
      <c r="P63" s="667">
        <f t="shared" si="23"/>
        <v>7.6938811731733919E-2</v>
      </c>
      <c r="Q63" s="667">
        <f t="shared" si="23"/>
        <v>7.1343770657892075E-2</v>
      </c>
      <c r="R63" s="667">
        <f t="shared" si="23"/>
        <v>6.795524310953216E-2</v>
      </c>
    </row>
    <row r="64" spans="1:18" s="663" customFormat="1" ht="15.75" customHeight="1">
      <c r="A64" s="657" t="s">
        <v>52</v>
      </c>
      <c r="C64" s="667">
        <f t="shared" ref="C64:R64" si="24">+LN(C50/B50)</f>
        <v>0.31888600307941972</v>
      </c>
      <c r="D64" s="667">
        <f t="shared" si="24"/>
        <v>0.24988184101430858</v>
      </c>
      <c r="E64" s="667">
        <f t="shared" si="24"/>
        <v>0.20996053930141281</v>
      </c>
      <c r="F64" s="667">
        <f t="shared" si="24"/>
        <v>0.18408335036968546</v>
      </c>
      <c r="G64" s="667">
        <f t="shared" si="24"/>
        <v>0.16851166705192805</v>
      </c>
      <c r="H64" s="667">
        <f t="shared" si="24"/>
        <v>0.15590302275454068</v>
      </c>
      <c r="I64" s="667">
        <f t="shared" si="24"/>
        <v>0.14203937068914774</v>
      </c>
      <c r="J64" s="667">
        <f t="shared" si="24"/>
        <v>0.13024119098378523</v>
      </c>
      <c r="K64" s="667">
        <f t="shared" si="24"/>
        <v>0.10972733829392715</v>
      </c>
      <c r="L64" s="667">
        <f t="shared" si="24"/>
        <v>0.10206732531404522</v>
      </c>
      <c r="M64" s="667">
        <f t="shared" si="24"/>
        <v>9.3857131365315399E-2</v>
      </c>
      <c r="N64" s="667">
        <f t="shared" si="24"/>
        <v>0.10976834490985944</v>
      </c>
      <c r="O64" s="667">
        <f t="shared" si="24"/>
        <v>9.875135221304196E-2</v>
      </c>
      <c r="P64" s="667">
        <f t="shared" si="24"/>
        <v>9.0695776226484448E-2</v>
      </c>
      <c r="Q64" s="667">
        <f t="shared" si="24"/>
        <v>8.4341956878353011E-2</v>
      </c>
      <c r="R64" s="667">
        <f t="shared" si="24"/>
        <v>7.9031114645341752E-2</v>
      </c>
    </row>
    <row r="65" spans="1:18" s="663" customFormat="1" ht="15.75" customHeight="1">
      <c r="A65" s="657" t="s">
        <v>53</v>
      </c>
      <c r="C65" s="667">
        <f t="shared" ref="C65:R65" si="25">+LN(C51/B51)</f>
        <v>0.25179789315903861</v>
      </c>
      <c r="D65" s="667">
        <f t="shared" si="25"/>
        <v>0.33909838699892303</v>
      </c>
      <c r="E65" s="667">
        <f t="shared" si="25"/>
        <v>0.29203191158693526</v>
      </c>
      <c r="F65" s="667">
        <f t="shared" si="25"/>
        <v>0.25878979549257369</v>
      </c>
      <c r="G65" s="667">
        <f t="shared" si="25"/>
        <v>0.23331235921080729</v>
      </c>
      <c r="H65" s="667">
        <f t="shared" si="25"/>
        <v>0.21298956685466053</v>
      </c>
      <c r="I65" s="667">
        <f t="shared" si="25"/>
        <v>0.19356929835519729</v>
      </c>
      <c r="J65" s="667">
        <f t="shared" si="25"/>
        <v>0.17675033584315883</v>
      </c>
      <c r="K65" s="667">
        <f t="shared" si="25"/>
        <v>0.15559925533160152</v>
      </c>
      <c r="L65" s="667">
        <f t="shared" si="25"/>
        <v>0.14352640716063386</v>
      </c>
      <c r="M65" s="667">
        <f t="shared" si="25"/>
        <v>0.13279674951191275</v>
      </c>
      <c r="N65" s="667">
        <f t="shared" si="25"/>
        <v>0.13703028612345575</v>
      </c>
      <c r="O65" s="667">
        <f t="shared" si="25"/>
        <v>0.12483180803927743</v>
      </c>
      <c r="P65" s="667">
        <f t="shared" si="25"/>
        <v>0.11497232456400237</v>
      </c>
      <c r="Q65" s="667">
        <f t="shared" si="25"/>
        <v>0.10662000995602483</v>
      </c>
      <c r="R65" s="667">
        <f t="shared" si="25"/>
        <v>9.9312977899221638E-2</v>
      </c>
    </row>
    <row r="66" spans="1:18" s="663" customFormat="1" ht="15.75" customHeight="1">
      <c r="A66" s="657" t="s">
        <v>54</v>
      </c>
      <c r="C66" s="667">
        <f t="shared" ref="C66:R66" si="26">+LN(C52/B52)</f>
        <v>0.92478687459712794</v>
      </c>
      <c r="D66" s="667">
        <f t="shared" si="26"/>
        <v>0.31885865902369814</v>
      </c>
      <c r="E66" s="667">
        <f t="shared" si="26"/>
        <v>0.27254724951418891</v>
      </c>
      <c r="F66" s="667">
        <f t="shared" si="26"/>
        <v>0.23885494752201886</v>
      </c>
      <c r="G66" s="667">
        <f t="shared" si="26"/>
        <v>0.2116608422764345</v>
      </c>
      <c r="H66" s="667">
        <f t="shared" si="26"/>
        <v>0.19375214873729207</v>
      </c>
      <c r="I66" s="667">
        <f t="shared" si="26"/>
        <v>0.17560412133892339</v>
      </c>
      <c r="J66" s="667">
        <f t="shared" si="26"/>
        <v>0.16041058775156911</v>
      </c>
      <c r="K66" s="667">
        <f t="shared" si="26"/>
        <v>0.13882412899304977</v>
      </c>
      <c r="L66" s="667">
        <f t="shared" si="26"/>
        <v>0.12345315233338927</v>
      </c>
      <c r="M66" s="667">
        <f t="shared" si="26"/>
        <v>0.1345575004202306</v>
      </c>
      <c r="N66" s="667">
        <f t="shared" si="26"/>
        <v>0.11294062800240851</v>
      </c>
      <c r="O66" s="667">
        <f t="shared" si="26"/>
        <v>0.10705582992726638</v>
      </c>
      <c r="P66" s="667">
        <f t="shared" si="26"/>
        <v>0.10037814573634246</v>
      </c>
      <c r="Q66" s="667">
        <f t="shared" si="26"/>
        <v>9.394193578476033E-2</v>
      </c>
      <c r="R66" s="667">
        <f t="shared" si="26"/>
        <v>8.7899753745561152E-2</v>
      </c>
    </row>
    <row r="67" spans="1:18" s="663" customFormat="1" ht="15.75" customHeight="1">
      <c r="A67" s="657" t="s">
        <v>55</v>
      </c>
      <c r="C67" s="667">
        <f t="shared" ref="C67:R67" si="27">+LN(C53/B53)</f>
        <v>0.53373414791999607</v>
      </c>
      <c r="D67" s="667">
        <f t="shared" si="27"/>
        <v>0.39355635238975417</v>
      </c>
      <c r="E67" s="667">
        <f t="shared" si="27"/>
        <v>0.33913983019426447</v>
      </c>
      <c r="F67" s="667">
        <f t="shared" si="27"/>
        <v>0.3049914646653209</v>
      </c>
      <c r="G67" s="667">
        <f t="shared" si="27"/>
        <v>0.27133212036850574</v>
      </c>
      <c r="H67" s="667">
        <f t="shared" si="27"/>
        <v>0.24204792959121318</v>
      </c>
      <c r="I67" s="667">
        <f t="shared" si="27"/>
        <v>0.21971625359609878</v>
      </c>
      <c r="J67" s="667">
        <f t="shared" si="27"/>
        <v>0.20031990747514911</v>
      </c>
      <c r="K67" s="667">
        <f t="shared" si="27"/>
        <v>0.1834789492624655</v>
      </c>
      <c r="L67" s="667">
        <f t="shared" si="27"/>
        <v>0.16861630142107054</v>
      </c>
      <c r="M67" s="667">
        <f t="shared" si="27"/>
        <v>0.15447136140523013</v>
      </c>
      <c r="N67" s="667">
        <f t="shared" si="27"/>
        <v>0.14747553112437511</v>
      </c>
      <c r="O67" s="667">
        <f t="shared" si="27"/>
        <v>0.13537005444324865</v>
      </c>
      <c r="P67" s="667">
        <f t="shared" si="27"/>
        <v>0.12534183603576998</v>
      </c>
      <c r="Q67" s="667">
        <f t="shared" si="27"/>
        <v>0.11819668077776639</v>
      </c>
      <c r="R67" s="667">
        <f t="shared" si="27"/>
        <v>0.11040279881979144</v>
      </c>
    </row>
    <row r="68" spans="1:18" s="663" customFormat="1" ht="15.75" customHeight="1">
      <c r="A68" s="657" t="s">
        <v>56</v>
      </c>
      <c r="C68" s="667">
        <f t="shared" ref="C68:R68" si="28">+LN(C54/B54)</f>
        <v>0.32244182770356117</v>
      </c>
      <c r="D68" s="667">
        <f t="shared" si="28"/>
        <v>0.27724718216723832</v>
      </c>
      <c r="E68" s="667">
        <f t="shared" si="28"/>
        <v>0.23678581646642399</v>
      </c>
      <c r="F68" s="667">
        <f t="shared" si="28"/>
        <v>0.21309741278626848</v>
      </c>
      <c r="G68" s="667">
        <f t="shared" si="28"/>
        <v>0.18737844193714578</v>
      </c>
      <c r="H68" s="667">
        <f t="shared" si="28"/>
        <v>0.1666023798240881</v>
      </c>
      <c r="I68" s="667">
        <f t="shared" si="28"/>
        <v>0.15167127065354771</v>
      </c>
      <c r="J68" s="667">
        <f t="shared" si="28"/>
        <v>0.13894461845296069</v>
      </c>
      <c r="K68" s="667">
        <f t="shared" si="28"/>
        <v>0.13691630632606699</v>
      </c>
      <c r="L68" s="667">
        <f t="shared" si="28"/>
        <v>0.12943156400631517</v>
      </c>
      <c r="M68" s="667">
        <f t="shared" si="28"/>
        <v>9.9967005074879767E-2</v>
      </c>
      <c r="N68" s="667">
        <f t="shared" si="28"/>
        <v>0.11248924957100777</v>
      </c>
      <c r="O68" s="667">
        <f t="shared" si="28"/>
        <v>0.10086046486611824</v>
      </c>
      <c r="P68" s="667">
        <f t="shared" si="28"/>
        <v>9.4172110166484968E-2</v>
      </c>
      <c r="Q68" s="667">
        <f t="shared" si="28"/>
        <v>8.8554178277883991E-2</v>
      </c>
      <c r="R68" s="667">
        <f t="shared" si="28"/>
        <v>8.3188347046472849E-2</v>
      </c>
    </row>
    <row r="69" spans="1:18" s="663" customFormat="1" ht="15.75" customHeight="1">
      <c r="A69" s="657" t="s">
        <v>57</v>
      </c>
      <c r="C69" s="667">
        <f t="shared" ref="C69:R69" si="29">+LN(C55/B55)</f>
        <v>0.41117749527313985</v>
      </c>
      <c r="D69" s="667">
        <f t="shared" si="29"/>
        <v>0.40802413304220608</v>
      </c>
      <c r="E69" s="667">
        <f t="shared" si="29"/>
        <v>0.35513811996556788</v>
      </c>
      <c r="F69" s="667">
        <f t="shared" si="29"/>
        <v>0.32757534596715526</v>
      </c>
      <c r="G69" s="667">
        <f t="shared" si="29"/>
        <v>0.28906935375568804</v>
      </c>
      <c r="H69" s="667">
        <f t="shared" si="29"/>
        <v>0.25021539332813741</v>
      </c>
      <c r="I69" s="667">
        <f t="shared" si="29"/>
        <v>0.22687131022854543</v>
      </c>
      <c r="J69" s="667">
        <f t="shared" si="29"/>
        <v>0.20656836918692631</v>
      </c>
      <c r="K69" s="667">
        <f t="shared" si="29"/>
        <v>0.20014456246971005</v>
      </c>
      <c r="L69" s="667">
        <f t="shared" si="29"/>
        <v>0.18293803082926677</v>
      </c>
      <c r="M69" s="667">
        <f t="shared" si="29"/>
        <v>0.16330555659811913</v>
      </c>
      <c r="N69" s="667">
        <f t="shared" si="29"/>
        <v>0.1478077919097095</v>
      </c>
      <c r="O69" s="667">
        <f t="shared" si="29"/>
        <v>0.13685976427651911</v>
      </c>
      <c r="P69" s="667">
        <f t="shared" si="29"/>
        <v>0.12714721133632301</v>
      </c>
      <c r="Q69" s="667">
        <f t="shared" si="29"/>
        <v>0.11938654979495225</v>
      </c>
      <c r="R69" s="667">
        <f t="shared" si="29"/>
        <v>0.11139011062583638</v>
      </c>
    </row>
    <row r="70" spans="1:18" s="663" customFormat="1" ht="15.75" customHeight="1">
      <c r="A70" s="657" t="s">
        <v>58</v>
      </c>
      <c r="C70" s="667">
        <f t="shared" ref="C70:R70" si="30">+LN(C56/B56)</f>
        <v>0.33644526743025727</v>
      </c>
      <c r="D70" s="667">
        <f t="shared" si="30"/>
        <v>0.30617809539581947</v>
      </c>
      <c r="E70" s="667">
        <f t="shared" si="30"/>
        <v>0.26600303526600583</v>
      </c>
      <c r="F70" s="667">
        <f t="shared" si="30"/>
        <v>0.23558877798653274</v>
      </c>
      <c r="G70" s="667">
        <f t="shared" si="30"/>
        <v>0.20930872540238896</v>
      </c>
      <c r="H70" s="667">
        <f t="shared" si="30"/>
        <v>0.18944800172005985</v>
      </c>
      <c r="I70" s="667">
        <f t="shared" si="30"/>
        <v>0.17253366711156456</v>
      </c>
      <c r="J70" s="667">
        <f t="shared" si="30"/>
        <v>0.15795153800163114</v>
      </c>
      <c r="K70" s="667">
        <f t="shared" si="30"/>
        <v>0.14491321487007466</v>
      </c>
      <c r="L70" s="667">
        <f t="shared" si="30"/>
        <v>0.13573907188811446</v>
      </c>
      <c r="M70" s="667">
        <f t="shared" si="30"/>
        <v>0.11525094303023385</v>
      </c>
      <c r="N70" s="667">
        <f t="shared" si="30"/>
        <v>0.12457022866595273</v>
      </c>
      <c r="O70" s="667">
        <f t="shared" si="30"/>
        <v>0.11222620141021056</v>
      </c>
      <c r="P70" s="667">
        <f t="shared" si="30"/>
        <v>0.10290129901278576</v>
      </c>
      <c r="Q70" s="667">
        <f t="shared" si="30"/>
        <v>9.5327642453120462E-2</v>
      </c>
      <c r="R70" s="667">
        <f t="shared" si="30"/>
        <v>9.0392389838673731E-2</v>
      </c>
    </row>
    <row r="71" spans="1:18" s="663" customFormat="1" ht="15.75" customHeight="1">
      <c r="A71" s="657" t="s">
        <v>114</v>
      </c>
      <c r="C71" s="667">
        <f t="shared" ref="C71:R71" si="31">+LN(C57/B57)</f>
        <v>0.18714069630498695</v>
      </c>
      <c r="D71" s="667">
        <f t="shared" si="31"/>
        <v>0.2071098295867464</v>
      </c>
      <c r="E71" s="667">
        <f t="shared" si="31"/>
        <v>0.17618679192748657</v>
      </c>
      <c r="F71" s="667">
        <f t="shared" si="31"/>
        <v>0.15415261683663756</v>
      </c>
      <c r="G71" s="667">
        <f t="shared" si="31"/>
        <v>0.13865942666794104</v>
      </c>
      <c r="H71" s="667">
        <f t="shared" si="31"/>
        <v>0.12489219663295141</v>
      </c>
      <c r="I71" s="667">
        <f t="shared" si="31"/>
        <v>0.11412017881290022</v>
      </c>
      <c r="J71" s="667">
        <f t="shared" si="31"/>
        <v>0.10525937426738166</v>
      </c>
      <c r="K71" s="667">
        <f t="shared" si="31"/>
        <v>9.1631762613155296E-2</v>
      </c>
      <c r="L71" s="667">
        <f t="shared" si="31"/>
        <v>8.6504368943250767E-2</v>
      </c>
      <c r="M71" s="667">
        <f t="shared" si="31"/>
        <v>7.5783549855621149E-2</v>
      </c>
      <c r="N71" s="667">
        <f t="shared" si="31"/>
        <v>8.9534190197088553E-2</v>
      </c>
      <c r="O71" s="667">
        <f t="shared" si="31"/>
        <v>7.9669081607793305E-2</v>
      </c>
      <c r="P71" s="667">
        <f t="shared" si="31"/>
        <v>7.3177672418223566E-2</v>
      </c>
      <c r="Q71" s="667">
        <f t="shared" si="31"/>
        <v>6.9855570239510237E-2</v>
      </c>
      <c r="R71" s="667">
        <f t="shared" si="31"/>
        <v>6.6109910924360651E-2</v>
      </c>
    </row>
    <row r="72" spans="1:18" s="663" customFormat="1" ht="15.75" customHeight="1">
      <c r="A72" s="657" t="s">
        <v>224</v>
      </c>
      <c r="C72" s="667">
        <f t="shared" ref="C72:R72" si="32">+LN(C58/B58)</f>
        <v>0.27226601834452657</v>
      </c>
      <c r="D72" s="667">
        <f t="shared" si="32"/>
        <v>0.40491099087147486</v>
      </c>
      <c r="E72" s="667">
        <f t="shared" si="32"/>
        <v>0.35379041082403456</v>
      </c>
      <c r="F72" s="667">
        <f t="shared" si="32"/>
        <v>0.31878563774485541</v>
      </c>
      <c r="G72" s="667">
        <f t="shared" si="32"/>
        <v>0.28317982039419631</v>
      </c>
      <c r="H72" s="667">
        <f t="shared" si="32"/>
        <v>0.25169546502937873</v>
      </c>
      <c r="I72" s="667">
        <f t="shared" si="32"/>
        <v>0.22832850481387884</v>
      </c>
      <c r="J72" s="667">
        <f t="shared" si="32"/>
        <v>0.20796576523703725</v>
      </c>
      <c r="K72" s="667">
        <f t="shared" si="32"/>
        <v>0.19320651412937154</v>
      </c>
      <c r="L72" s="667">
        <f t="shared" si="32"/>
        <v>0.17445784832895042</v>
      </c>
      <c r="M72" s="667">
        <f t="shared" si="32"/>
        <v>0.17211092626876456</v>
      </c>
      <c r="N72" s="667">
        <f t="shared" si="32"/>
        <v>0.14521754681958612</v>
      </c>
      <c r="O72" s="667">
        <f t="shared" si="32"/>
        <v>0.13570942440721923</v>
      </c>
      <c r="P72" s="667">
        <f t="shared" si="32"/>
        <v>0.12649263471481859</v>
      </c>
      <c r="Q72" s="667">
        <f t="shared" si="32"/>
        <v>0.11906259943855299</v>
      </c>
      <c r="R72" s="667">
        <f t="shared" si="32"/>
        <v>0.11220870142342991</v>
      </c>
    </row>
    <row r="73" spans="1:18" s="663" customFormat="1" ht="15.75" customHeight="1">
      <c r="A73" s="657" t="s">
        <v>255</v>
      </c>
      <c r="C73" s="667">
        <f t="shared" ref="C73:R73" si="33">+LN(C59/B59)</f>
        <v>0.25903690270819607</v>
      </c>
      <c r="D73" s="667">
        <f t="shared" si="33"/>
        <v>0.23663489803197316</v>
      </c>
      <c r="E73" s="667">
        <f t="shared" si="33"/>
        <v>0.20994944014275019</v>
      </c>
      <c r="F73" s="667">
        <f t="shared" si="33"/>
        <v>0.19196039412957547</v>
      </c>
      <c r="G73" s="667">
        <f t="shared" si="33"/>
        <v>0.18305623656213255</v>
      </c>
      <c r="H73" s="667">
        <f t="shared" si="33"/>
        <v>0.17159724965213505</v>
      </c>
      <c r="I73" s="667">
        <f t="shared" si="33"/>
        <v>0.15803608598138466</v>
      </c>
      <c r="J73" s="667">
        <f t="shared" si="33"/>
        <v>0.14623146376987578</v>
      </c>
      <c r="K73" s="667">
        <f t="shared" si="33"/>
        <v>0.13585431777158605</v>
      </c>
      <c r="L73" s="667">
        <f t="shared" si="33"/>
        <v>0.13159220866827862</v>
      </c>
      <c r="M73" s="667">
        <f t="shared" si="33"/>
        <v>0.12416686104712642</v>
      </c>
      <c r="N73" s="667">
        <f t="shared" si="33"/>
        <v>0.1238624651516517</v>
      </c>
      <c r="O73" s="667">
        <f t="shared" si="33"/>
        <v>0.11372304945899427</v>
      </c>
      <c r="P73" s="667">
        <f t="shared" si="33"/>
        <v>0.10584991861878826</v>
      </c>
      <c r="Q73" s="667">
        <f t="shared" si="33"/>
        <v>9.9508077157147448E-2</v>
      </c>
      <c r="R73" s="667">
        <f t="shared" si="33"/>
        <v>9.3818256372974612E-2</v>
      </c>
    </row>
    <row r="74" spans="1:18" s="663" customFormat="1" ht="15.75" customHeight="1">
      <c r="A74" s="668" t="s">
        <v>779</v>
      </c>
      <c r="B74" s="663" t="s">
        <v>1184</v>
      </c>
      <c r="C74" s="669" t="s">
        <v>1185</v>
      </c>
      <c r="D74" s="670" t="s">
        <v>1186</v>
      </c>
      <c r="E74" s="663" t="s">
        <v>1187</v>
      </c>
      <c r="F74" s="663" t="s">
        <v>1188</v>
      </c>
      <c r="M74" s="665"/>
    </row>
    <row r="75" spans="1:18" s="663" customFormat="1" ht="15.75" customHeight="1">
      <c r="A75" s="657" t="s">
        <v>104</v>
      </c>
      <c r="B75" s="671">
        <f t="shared" ref="B75:B87" si="34">+AVERAGE(C61:G61)/10</f>
        <v>1.4646610338828072E-2</v>
      </c>
      <c r="C75" s="671">
        <f t="shared" ref="C75:C87" si="35">+AVERAGE(H61:L61)/10</f>
        <v>9.8109927999371505E-3</v>
      </c>
      <c r="D75" s="671">
        <f t="shared" ref="D75:D87" si="36">+AVERAGE(M61:Q61)/10</f>
        <v>7.3578845120734716E-3</v>
      </c>
      <c r="E75" s="673">
        <f t="shared" ref="E75:E87" si="37">+Q47</f>
        <v>168.21382729228384</v>
      </c>
      <c r="F75" s="673">
        <f t="shared" ref="F75:F87" si="38">+E75/B47</f>
        <v>4.9075477765777951</v>
      </c>
      <c r="M75" s="665"/>
    </row>
    <row r="76" spans="1:18" s="663" customFormat="1" ht="15.75" customHeight="1">
      <c r="A76" s="657" t="s">
        <v>105</v>
      </c>
      <c r="B76" s="671">
        <f t="shared" si="34"/>
        <v>1.7386189617688647E-2</v>
      </c>
      <c r="C76" s="671">
        <f t="shared" si="35"/>
        <v>1.1297939184075867E-2</v>
      </c>
      <c r="D76" s="671">
        <f t="shared" si="36"/>
        <v>8.2693142566937286E-3</v>
      </c>
      <c r="E76" s="673">
        <f t="shared" si="37"/>
        <v>139.09531864781266</v>
      </c>
      <c r="F76" s="673">
        <f t="shared" si="38"/>
        <v>6.3450320534763431</v>
      </c>
      <c r="M76" s="665"/>
    </row>
    <row r="77" spans="1:18" s="663" customFormat="1" ht="15.75" customHeight="1">
      <c r="A77" s="657" t="s">
        <v>51</v>
      </c>
      <c r="B77" s="671">
        <f t="shared" si="34"/>
        <v>1.5170633319550037E-2</v>
      </c>
      <c r="C77" s="671">
        <f t="shared" si="35"/>
        <v>1.0719950459509856E-2</v>
      </c>
      <c r="D77" s="671">
        <f t="shared" si="36"/>
        <v>8.0470506308741082E-3</v>
      </c>
      <c r="E77" s="673">
        <f t="shared" si="37"/>
        <v>140.12578546076617</v>
      </c>
      <c r="F77" s="673">
        <f t="shared" si="38"/>
        <v>5.4569046795532659</v>
      </c>
      <c r="M77" s="665"/>
    </row>
    <row r="78" spans="1:18" s="663" customFormat="1" ht="15.75" customHeight="1">
      <c r="A78" s="657" t="s">
        <v>52</v>
      </c>
      <c r="B78" s="671">
        <f t="shared" si="34"/>
        <v>2.262646801633509E-2</v>
      </c>
      <c r="C78" s="671">
        <f t="shared" si="35"/>
        <v>1.2799564960708923E-2</v>
      </c>
      <c r="D78" s="671">
        <f t="shared" si="36"/>
        <v>9.5482912318610846E-3</v>
      </c>
      <c r="E78" s="673">
        <f t="shared" si="37"/>
        <v>90.835193147747944</v>
      </c>
      <c r="F78" s="673">
        <f t="shared" si="38"/>
        <v>9.4755633952917737</v>
      </c>
      <c r="M78" s="665"/>
    </row>
    <row r="79" spans="1:18" s="663" customFormat="1" ht="15.75" customHeight="1">
      <c r="A79" s="657" t="s">
        <v>53</v>
      </c>
      <c r="B79" s="671">
        <f t="shared" si="34"/>
        <v>2.7500606928965554E-2</v>
      </c>
      <c r="C79" s="671">
        <f t="shared" si="35"/>
        <v>1.7648697270905043E-2</v>
      </c>
      <c r="D79" s="671">
        <f t="shared" si="36"/>
        <v>1.2325023563893462E-2</v>
      </c>
      <c r="E79" s="673">
        <f t="shared" si="37"/>
        <v>73.710708665628985</v>
      </c>
      <c r="F79" s="673">
        <f t="shared" si="38"/>
        <v>17.70268615417395</v>
      </c>
      <c r="M79" s="665"/>
    </row>
    <row r="80" spans="1:18" s="663" customFormat="1" ht="15.75" customHeight="1">
      <c r="A80" s="657" t="s">
        <v>54</v>
      </c>
      <c r="B80" s="671">
        <f t="shared" si="34"/>
        <v>3.9334171458669367E-2</v>
      </c>
      <c r="C80" s="671">
        <f t="shared" si="35"/>
        <v>1.5840882783084469E-2</v>
      </c>
      <c r="D80" s="671">
        <f t="shared" si="36"/>
        <v>1.0977480797420166E-2</v>
      </c>
      <c r="E80" s="673">
        <f t="shared" si="37"/>
        <v>71.701376674467966</v>
      </c>
      <c r="F80" s="673">
        <f t="shared" si="38"/>
        <v>27.320210836250499</v>
      </c>
      <c r="M80" s="665"/>
    </row>
    <row r="81" spans="1:18" s="663" customFormat="1" ht="15.75" customHeight="1">
      <c r="A81" s="657" t="s">
        <v>55</v>
      </c>
      <c r="B81" s="671">
        <f t="shared" si="34"/>
        <v>3.6855078310756829E-2</v>
      </c>
      <c r="C81" s="671">
        <f t="shared" si="35"/>
        <v>2.0283586826919945E-2</v>
      </c>
      <c r="D81" s="671">
        <f t="shared" si="36"/>
        <v>1.3617109275727807E-2</v>
      </c>
      <c r="E81" s="673">
        <f t="shared" si="37"/>
        <v>53.818790553196123</v>
      </c>
      <c r="F81" s="673">
        <f t="shared" si="38"/>
        <v>34.39078741022832</v>
      </c>
      <c r="M81" s="665"/>
    </row>
    <row r="82" spans="1:18" s="663" customFormat="1" ht="15.75" customHeight="1">
      <c r="A82" s="657" t="s">
        <v>56</v>
      </c>
      <c r="B82" s="671">
        <f t="shared" si="34"/>
        <v>2.4739013621212759E-2</v>
      </c>
      <c r="C82" s="671">
        <f t="shared" si="35"/>
        <v>1.4471322785259571E-2</v>
      </c>
      <c r="D82" s="671">
        <f t="shared" si="36"/>
        <v>9.920860159127496E-3</v>
      </c>
      <c r="E82" s="673">
        <f t="shared" si="37"/>
        <v>72.823087806891181</v>
      </c>
      <c r="F82" s="673">
        <f t="shared" si="38"/>
        <v>11.664614160920236</v>
      </c>
      <c r="M82" s="665"/>
    </row>
    <row r="83" spans="1:18" s="663" customFormat="1" ht="15.75" customHeight="1">
      <c r="A83" s="657" t="s">
        <v>57</v>
      </c>
      <c r="B83" s="671">
        <f t="shared" si="34"/>
        <v>3.5819688960075147E-2</v>
      </c>
      <c r="C83" s="671">
        <f t="shared" si="35"/>
        <v>2.1334753320851722E-2</v>
      </c>
      <c r="D83" s="671">
        <f t="shared" si="36"/>
        <v>1.3890137478312459E-2</v>
      </c>
      <c r="E83" s="673">
        <f t="shared" si="37"/>
        <v>41.553608847536346</v>
      </c>
      <c r="F83" s="673">
        <f t="shared" si="38"/>
        <v>34.891002500513203</v>
      </c>
      <c r="M83" s="665"/>
    </row>
    <row r="84" spans="1:18" s="663" customFormat="1" ht="15.75" customHeight="1">
      <c r="A84" s="657" t="s">
        <v>58</v>
      </c>
      <c r="B84" s="671">
        <f t="shared" si="34"/>
        <v>2.7070478029620083E-2</v>
      </c>
      <c r="C84" s="671">
        <f t="shared" si="35"/>
        <v>1.6011709871828893E-2</v>
      </c>
      <c r="D84" s="671">
        <f t="shared" si="36"/>
        <v>1.1005526291446067E-2</v>
      </c>
      <c r="E84" s="673">
        <f t="shared" si="37"/>
        <v>93.62012887828925</v>
      </c>
      <c r="F84" s="673">
        <f t="shared" si="38"/>
        <v>14.945133218961528</v>
      </c>
      <c r="M84" s="665"/>
    </row>
    <row r="85" spans="1:18" s="663" customFormat="1" ht="15.75" customHeight="1">
      <c r="A85" s="657" t="s">
        <v>114</v>
      </c>
      <c r="B85" s="671">
        <f t="shared" si="34"/>
        <v>1.7264987226475972E-2</v>
      </c>
      <c r="C85" s="671">
        <f t="shared" si="35"/>
        <v>1.0448157625392787E-2</v>
      </c>
      <c r="D85" s="671">
        <f t="shared" si="36"/>
        <v>7.7604012863647358E-3</v>
      </c>
      <c r="E85" s="673">
        <f t="shared" si="37"/>
        <v>142.35495881838054</v>
      </c>
      <c r="F85" s="673">
        <f t="shared" si="38"/>
        <v>5.8924820342870614</v>
      </c>
      <c r="M85" s="665"/>
    </row>
    <row r="86" spans="1:18" s="663" customFormat="1" ht="15.75" customHeight="1">
      <c r="A86" s="657" t="s">
        <v>224</v>
      </c>
      <c r="B86" s="671">
        <f t="shared" si="34"/>
        <v>3.2658657563581758E-2</v>
      </c>
      <c r="C86" s="671">
        <f t="shared" si="35"/>
        <v>2.1113081950772335E-2</v>
      </c>
      <c r="D86" s="671">
        <f t="shared" si="36"/>
        <v>1.3971862632978832E-2</v>
      </c>
      <c r="E86" s="673">
        <f t="shared" si="37"/>
        <v>62.591486113943162</v>
      </c>
      <c r="F86" s="673">
        <f t="shared" si="38"/>
        <v>29.582415308088205</v>
      </c>
      <c r="M86" s="665"/>
    </row>
    <row r="87" spans="1:18" s="663" customFormat="1" ht="15.75" customHeight="1">
      <c r="A87" s="660" t="s">
        <v>255</v>
      </c>
      <c r="B87" s="674">
        <f t="shared" si="34"/>
        <v>2.161275743149255E-2</v>
      </c>
      <c r="C87" s="674">
        <f t="shared" si="35"/>
        <v>1.4866226516865203E-2</v>
      </c>
      <c r="D87" s="674">
        <f t="shared" si="36"/>
        <v>1.1342207428674162E-2</v>
      </c>
      <c r="E87" s="676">
        <f t="shared" si="37"/>
        <v>74.004460666073442</v>
      </c>
      <c r="F87" s="676">
        <f t="shared" si="38"/>
        <v>10.925063669664638</v>
      </c>
      <c r="G87" s="666"/>
      <c r="H87" s="666"/>
      <c r="I87" s="666"/>
      <c r="J87" s="666"/>
      <c r="K87" s="666"/>
      <c r="L87" s="666"/>
      <c r="M87" s="666"/>
    </row>
    <row r="88" spans="1:18" s="663" customFormat="1" ht="15.75" customHeight="1">
      <c r="M88" s="665"/>
    </row>
    <row r="89" spans="1:18" s="663" customFormat="1" ht="15.75" customHeight="1">
      <c r="C89" s="669"/>
      <c r="D89" s="670"/>
      <c r="M89" s="665"/>
    </row>
    <row r="90" spans="1:18" s="663" customFormat="1" ht="15.75" customHeight="1">
      <c r="A90" s="668" t="s">
        <v>1194</v>
      </c>
      <c r="M90" s="665"/>
    </row>
    <row r="91" spans="1:18" s="663" customFormat="1" ht="15.75" customHeight="1">
      <c r="A91" s="657" t="s">
        <v>104</v>
      </c>
      <c r="B91" s="658">
        <f>+US!B40</f>
        <v>0.13406572306752593</v>
      </c>
      <c r="C91" s="658">
        <f>+US!C40</f>
        <v>0.10165770907136498</v>
      </c>
      <c r="D91" s="658">
        <f>+US!D40</f>
        <v>8.6645951038746574E-2</v>
      </c>
      <c r="E91" s="658">
        <f>+US!E40</f>
        <v>7.4853083591441605E-2</v>
      </c>
      <c r="F91" s="658">
        <f>+US!F40</f>
        <v>6.5454459411258201E-2</v>
      </c>
      <c r="G91" s="658">
        <f>+US!G40</f>
        <v>5.78642187865748E-2</v>
      </c>
      <c r="H91" s="658">
        <f>+US!H40</f>
        <v>5.1659253531568673E-2</v>
      </c>
      <c r="I91" s="658">
        <f>+US!I40</f>
        <v>4.6529310740738704E-2</v>
      </c>
      <c r="J91" s="658">
        <f>+US!J40</f>
        <v>4.2243658829573996E-2</v>
      </c>
      <c r="K91" s="658">
        <f>+US!K40</f>
        <v>3.8628443312433966E-2</v>
      </c>
      <c r="L91" s="658">
        <f>+US!L40</f>
        <v>3.5551062348952236E-2</v>
      </c>
      <c r="M91" s="658">
        <f>+US!M40</f>
        <v>3.2909227301059482E-2</v>
      </c>
      <c r="N91" s="658">
        <f>+US!N40</f>
        <v>3.0623197915775058E-2</v>
      </c>
      <c r="O91" s="658">
        <f>+US!O40</f>
        <v>2.863019956593213E-2</v>
      </c>
      <c r="P91" s="658">
        <f>+US!P40</f>
        <v>2.6880360554124828E-2</v>
      </c>
      <c r="Q91" s="658">
        <f>+US!Q40</f>
        <v>2.5333721769992389E-2</v>
      </c>
      <c r="R91" s="658">
        <f>+US!R40</f>
        <v>2.395801191092297E-2</v>
      </c>
    </row>
    <row r="92" spans="1:18" s="663" customFormat="1" ht="15.75" customHeight="1">
      <c r="A92" s="657" t="s">
        <v>105</v>
      </c>
      <c r="B92" s="658">
        <f>+EU!B40</f>
        <v>8.794762981562193E-2</v>
      </c>
      <c r="C92" s="658">
        <f>+EU!C40</f>
        <v>6.068842228201772E-2</v>
      </c>
      <c r="D92" s="658">
        <f>+EU!D40</f>
        <v>5.3151049527481418E-2</v>
      </c>
      <c r="E92" s="658">
        <f>+EU!E40</f>
        <v>4.705345370167522E-2</v>
      </c>
      <c r="F92" s="658">
        <f>+EU!F40</f>
        <v>4.2060793823593817E-2</v>
      </c>
      <c r="G92" s="658">
        <f>+EU!G40</f>
        <v>3.7927052418198791E-2</v>
      </c>
      <c r="H92" s="658">
        <f>+EU!H40</f>
        <v>3.4468931417614965E-2</v>
      </c>
      <c r="I92" s="658">
        <f>+EU!I40</f>
        <v>3.154808039844454E-2</v>
      </c>
      <c r="J92" s="658">
        <f>+EU!J40</f>
        <v>2.905880896256436E-2</v>
      </c>
      <c r="K92" s="658">
        <f>+EU!K40</f>
        <v>2.6919467046968293E-2</v>
      </c>
      <c r="L92" s="658">
        <f>+EU!L40</f>
        <v>2.5066315640554237E-2</v>
      </c>
      <c r="M92" s="658">
        <f>+EU!M40</f>
        <v>2.3449112481380228E-2</v>
      </c>
      <c r="N92" s="658">
        <f>+EU!N40</f>
        <v>2.2027894553771025E-2</v>
      </c>
      <c r="O92" s="658">
        <f>+EU!O40</f>
        <v>2.0770606293381542E-2</v>
      </c>
      <c r="P92" s="658">
        <f>+EU!P40</f>
        <v>1.9651332499913899E-2</v>
      </c>
      <c r="Q92" s="658">
        <f>+EU!Q40</f>
        <v>1.8648968480536862E-2</v>
      </c>
      <c r="R92" s="658">
        <f>+EU!R40</f>
        <v>1.774620967967969E-2</v>
      </c>
    </row>
    <row r="93" spans="1:18" s="663" customFormat="1" ht="15.75" customHeight="1">
      <c r="A93" s="657" t="s">
        <v>51</v>
      </c>
      <c r="B93" s="658">
        <f>+Japan!B40</f>
        <v>9.559142074854636E-2</v>
      </c>
      <c r="C93" s="658">
        <f>+Japan!C40</f>
        <v>8.6339616777958164E-2</v>
      </c>
      <c r="D93" s="658">
        <f>+Japan!D40</f>
        <v>7.3580887542374657E-2</v>
      </c>
      <c r="E93" s="658">
        <f>+Japan!E40</f>
        <v>6.3559240746687506E-2</v>
      </c>
      <c r="F93" s="658">
        <f>+Japan!F40</f>
        <v>5.5573183400809731E-2</v>
      </c>
      <c r="G93" s="658">
        <f>+Japan!G40</f>
        <v>4.912442229489828E-2</v>
      </c>
      <c r="H93" s="658">
        <f>+Japan!H40</f>
        <v>4.3853138712285217E-2</v>
      </c>
      <c r="I93" s="658">
        <f>+Japan!I40</f>
        <v>3.9495521298304512E-2</v>
      </c>
      <c r="J93" s="658">
        <f>+Japan!J40</f>
        <v>3.5855399451103255E-2</v>
      </c>
      <c r="K93" s="658">
        <f>+Japan!K40</f>
        <v>3.2784976163292186E-2</v>
      </c>
      <c r="L93" s="658">
        <f>+Japan!L40</f>
        <v>3.0171535458661029E-2</v>
      </c>
      <c r="M93" s="658">
        <f>+Japan!M40</f>
        <v>2.7928136750742807E-2</v>
      </c>
      <c r="N93" s="658">
        <f>+Japan!N40</f>
        <v>2.5987010451178572E-2</v>
      </c>
      <c r="O93" s="658">
        <f>+Japan!O40</f>
        <v>2.4294810043539939E-2</v>
      </c>
      <c r="P93" s="658">
        <f>+Japan!P40</f>
        <v>2.2809157261839706E-2</v>
      </c>
      <c r="Q93" s="658">
        <f>+Japan!Q40</f>
        <v>2.1496099414696029E-2</v>
      </c>
      <c r="R93" s="658">
        <f>+Japan!R40</f>
        <v>2.0328217834391434E-2</v>
      </c>
    </row>
    <row r="94" spans="1:18" s="679" customFormat="1" ht="15.75" customHeight="1">
      <c r="A94" s="661" t="s">
        <v>52</v>
      </c>
      <c r="B94" s="659">
        <f>+Russia!B40</f>
        <v>0.25397360434546151</v>
      </c>
      <c r="C94" s="659">
        <f>+Russia!C40</f>
        <v>0.18838181464850626</v>
      </c>
      <c r="D94" s="659">
        <f>+Russia!D40</f>
        <v>0.16085731965082903</v>
      </c>
      <c r="E94" s="659">
        <f>+Russia!E40</f>
        <v>0.13919279583808034</v>
      </c>
      <c r="F94" s="659">
        <f>+Russia!F40</f>
        <v>0.12189597327848567</v>
      </c>
      <c r="G94" s="659">
        <f>+Russia!G40</f>
        <v>0.1079043527815262</v>
      </c>
      <c r="H94" s="659">
        <f>+Russia!H40</f>
        <v>9.6449031784778413E-2</v>
      </c>
      <c r="I94" s="659">
        <f>+Russia!I40</f>
        <v>8.6965130580039227E-2</v>
      </c>
      <c r="J94" s="659">
        <f>+Russia!J40</f>
        <v>7.9031817616648389E-2</v>
      </c>
      <c r="K94" s="659">
        <f>+Russia!K40</f>
        <v>7.23314829422331E-2</v>
      </c>
      <c r="L94" s="659">
        <f>+Russia!L40</f>
        <v>6.6621513070983282E-2</v>
      </c>
      <c r="M94" s="659">
        <f>+Russia!M40</f>
        <v>6.1714493106379748E-2</v>
      </c>
      <c r="N94" s="659">
        <f>+Russia!N40</f>
        <v>5.7464130135414321E-2</v>
      </c>
      <c r="O94" s="659">
        <f>+Russia!O40</f>
        <v>5.3755116122401476E-2</v>
      </c>
      <c r="P94" s="659">
        <f>+Russia!P40</f>
        <v>5.0495739743868846E-2</v>
      </c>
      <c r="Q94" s="659">
        <f>+Russia!Q40</f>
        <v>4.7612440578133547E-2</v>
      </c>
      <c r="R94" s="659">
        <f>+Russia!R40</f>
        <v>4.5045752031289001E-2</v>
      </c>
    </row>
    <row r="95" spans="1:18" s="663" customFormat="1" ht="15.75" customHeight="1">
      <c r="A95" s="657" t="s">
        <v>53</v>
      </c>
      <c r="B95" s="658">
        <f>+Eurasia!B40</f>
        <v>0.3179179349538665</v>
      </c>
      <c r="C95" s="658">
        <f>+Eurasia!C40</f>
        <v>0.21356174233851372</v>
      </c>
      <c r="D95" s="658">
        <f>+Eurasia!D40</f>
        <v>0.17164354097857659</v>
      </c>
      <c r="E95" s="658">
        <f>+Eurasia!E40</f>
        <v>0.14064857556992161</v>
      </c>
      <c r="F95" s="658">
        <f>+Eurasia!F40</f>
        <v>0.11727533642687157</v>
      </c>
      <c r="G95" s="658">
        <f>+Eurasia!G40</f>
        <v>9.9331081872470056E-2</v>
      </c>
      <c r="H95" s="658">
        <f>+Eurasia!H40</f>
        <v>8.5327704003581556E-2</v>
      </c>
      <c r="I95" s="658">
        <f>+Eurasia!I40</f>
        <v>7.4235002643490325E-2</v>
      </c>
      <c r="J95" s="658">
        <f>+Eurasia!J40</f>
        <v>6.5326560649480031E-2</v>
      </c>
      <c r="K95" s="658">
        <f>+Eurasia!K40</f>
        <v>5.8081392033113369E-2</v>
      </c>
      <c r="L95" s="658">
        <f>+Eurasia!L40</f>
        <v>5.2119924840818038E-2</v>
      </c>
      <c r="M95" s="658">
        <f>+Eurasia!M40</f>
        <v>4.7161556766492051E-2</v>
      </c>
      <c r="N95" s="658">
        <f>+Eurasia!N40</f>
        <v>4.2996025584018605E-2</v>
      </c>
      <c r="O95" s="658">
        <f>+Eurasia!O40</f>
        <v>3.9463785203734177E-2</v>
      </c>
      <c r="P95" s="658">
        <f>+Eurasia!P40</f>
        <v>3.6442350923124478E-2</v>
      </c>
      <c r="Q95" s="658">
        <f>+Eurasia!Q40</f>
        <v>3.3836663479681776E-2</v>
      </c>
      <c r="R95" s="658">
        <f>+Eurasia!R40</f>
        <v>3.1572198716300057E-2</v>
      </c>
    </row>
    <row r="96" spans="1:18" s="663" customFormat="1" ht="15.75" customHeight="1">
      <c r="A96" s="657" t="s">
        <v>54</v>
      </c>
      <c r="B96" s="658">
        <f>+China!B40</f>
        <v>0.30014462246061224</v>
      </c>
      <c r="C96" s="658">
        <f>+China!C40</f>
        <v>0.23814211665669149</v>
      </c>
      <c r="D96" s="658">
        <f>+China!D40</f>
        <v>0.18992217154839328</v>
      </c>
      <c r="E96" s="658">
        <f>+China!E40</f>
        <v>0.15454517235406051</v>
      </c>
      <c r="F96" s="658">
        <f>+China!F40</f>
        <v>0.12805646393420247</v>
      </c>
      <c r="G96" s="658">
        <f>+China!G40</f>
        <v>0.10785175712361218</v>
      </c>
      <c r="H96" s="658">
        <f>+China!H40</f>
        <v>9.2177438737846437E-2</v>
      </c>
      <c r="I96" s="658">
        <f>+China!I40</f>
        <v>7.9828243011163272E-2</v>
      </c>
      <c r="J96" s="658">
        <f>+China!J40</f>
        <v>6.995996366806663E-2</v>
      </c>
      <c r="K96" s="658">
        <f>+China!K40</f>
        <v>6.1970862860056937E-2</v>
      </c>
      <c r="L96" s="658">
        <f>+China!L40</f>
        <v>5.5425035256260385E-2</v>
      </c>
      <c r="M96" s="658">
        <f>+China!M40</f>
        <v>5.000193753700985E-2</v>
      </c>
      <c r="N96" s="658">
        <f>+China!N40</f>
        <v>4.5462557852500182E-2</v>
      </c>
      <c r="O96" s="658">
        <f>+China!O40</f>
        <v>4.162636237642476E-2</v>
      </c>
      <c r="P96" s="658">
        <f>+China!P40</f>
        <v>3.835534194914509E-2</v>
      </c>
      <c r="Q96" s="658">
        <f>+China!Q40</f>
        <v>3.5542811741488489E-2</v>
      </c>
      <c r="R96" s="658">
        <f>+China!R40</f>
        <v>3.3105440815451768E-2</v>
      </c>
    </row>
    <row r="97" spans="1:18" s="663" customFormat="1" ht="15.75" customHeight="1">
      <c r="A97" s="657" t="s">
        <v>55</v>
      </c>
      <c r="B97" s="658">
        <f>+India!B40</f>
        <v>0.16598916703912928</v>
      </c>
      <c r="C97" s="658">
        <f>+India!C40</f>
        <v>0.15714839403469111</v>
      </c>
      <c r="D97" s="658">
        <f>+India!D40</f>
        <v>0.12850651350587861</v>
      </c>
      <c r="E97" s="658">
        <f>+India!E40</f>
        <v>0.10695302666644414</v>
      </c>
      <c r="F97" s="658">
        <f>+India!F40</f>
        <v>9.043748728364763E-2</v>
      </c>
      <c r="G97" s="658">
        <f>+India!G40</f>
        <v>7.7571576643707202E-2</v>
      </c>
      <c r="H97" s="658">
        <f>+India!H40</f>
        <v>6.7396229490646289E-2</v>
      </c>
      <c r="I97" s="658">
        <f>+India!I40</f>
        <v>5.9236521505285682E-2</v>
      </c>
      <c r="J97" s="658">
        <f>+India!J40</f>
        <v>5.260928075650817E-2</v>
      </c>
      <c r="K97" s="658">
        <f>+India!K40</f>
        <v>4.7163080432878278E-2</v>
      </c>
      <c r="L97" s="658">
        <f>+India!L40</f>
        <v>4.2638532166084347E-2</v>
      </c>
      <c r="M97" s="658">
        <f>+India!M40</f>
        <v>3.884155280583422E-2</v>
      </c>
      <c r="N97" s="658">
        <f>+India!N40</f>
        <v>3.5625072094161901E-2</v>
      </c>
      <c r="O97" s="658">
        <f>+India!O40</f>
        <v>3.287632514825288E-2</v>
      </c>
      <c r="P97" s="658">
        <f>+India!P40</f>
        <v>3.050789860869978E-2</v>
      </c>
      <c r="Q97" s="658">
        <f>+India!Q40</f>
        <v>2.8451337196444982E-2</v>
      </c>
      <c r="R97" s="658">
        <f>+India!R40</f>
        <v>2.6652521121345921E-2</v>
      </c>
    </row>
    <row r="98" spans="1:18" s="663" customFormat="1" ht="15.75" customHeight="1">
      <c r="A98" s="657" t="s">
        <v>56</v>
      </c>
      <c r="B98" s="658">
        <f>+MidEast!B40</f>
        <v>0.16944179563838435</v>
      </c>
      <c r="C98" s="658">
        <f>+MidEast!C40</f>
        <v>0.13998959824965901</v>
      </c>
      <c r="D98" s="658">
        <f>+MidEast!D40</f>
        <v>0.11915180308513418</v>
      </c>
      <c r="E98" s="658">
        <f>+MidEast!E40</f>
        <v>0.10280618633433226</v>
      </c>
      <c r="F98" s="658">
        <f>+MidEast!F40</f>
        <v>8.9796679989943243E-2</v>
      </c>
      <c r="G98" s="658">
        <f>+MidEast!G40</f>
        <v>7.9303338706585388E-2</v>
      </c>
      <c r="H98" s="658">
        <f>+MidEast!H40</f>
        <v>7.0734910444898103E-2</v>
      </c>
      <c r="I98" s="658">
        <f>+MidEast!I40</f>
        <v>6.3658466797200539E-2</v>
      </c>
      <c r="J98" s="658">
        <f>+MidEast!J40</f>
        <v>5.7752470658512266E-2</v>
      </c>
      <c r="K98" s="658">
        <f>+MidEast!K40</f>
        <v>5.2774944614499053E-2</v>
      </c>
      <c r="L98" s="658">
        <f>+MidEast!L40</f>
        <v>4.8541539538747985E-2</v>
      </c>
      <c r="M98" s="658">
        <f>+MidEast!M40</f>
        <v>4.4910200514440293E-2</v>
      </c>
      <c r="N98" s="658">
        <f>+MidEast!N40</f>
        <v>4.1770296779371517E-2</v>
      </c>
      <c r="O98" s="658">
        <f>+MidEast!O40</f>
        <v>3.9034815852863357E-2</v>
      </c>
      <c r="P98" s="658">
        <f>+MidEast!P40</f>
        <v>3.663468952394177E-2</v>
      </c>
      <c r="Q98" s="658">
        <f>+MidEast!Q40</f>
        <v>3.451462199937147E-2</v>
      </c>
      <c r="R98" s="658">
        <f>+MidEast!R40</f>
        <v>3.2629989249793448E-2</v>
      </c>
    </row>
    <row r="99" spans="1:18" s="663" customFormat="1" ht="15.75" customHeight="1">
      <c r="A99" s="657" t="s">
        <v>57</v>
      </c>
      <c r="B99" s="658">
        <f>+Africa!B40</f>
        <v>0.14715313300736829</v>
      </c>
      <c r="C99" s="658">
        <f>+Africa!C40</f>
        <v>9.9316126627593565E-2</v>
      </c>
      <c r="D99" s="658">
        <f>+Africa!D40</f>
        <v>8.1184736573527705E-2</v>
      </c>
      <c r="E99" s="658">
        <f>+Africa!E40</f>
        <v>6.754571460403104E-2</v>
      </c>
      <c r="F99" s="658">
        <f>+Africa!F40</f>
        <v>5.709829470956089E-2</v>
      </c>
      <c r="G99" s="658">
        <f>+Africa!G40</f>
        <v>4.8962119000703748E-2</v>
      </c>
      <c r="H99" s="658">
        <f>+Africa!H40</f>
        <v>4.2529260320145208E-2</v>
      </c>
      <c r="I99" s="658">
        <f>+Africa!I40</f>
        <v>3.7372052915500699E-2</v>
      </c>
      <c r="J99" s="658">
        <f>+Africa!J40</f>
        <v>3.3184435327519198E-2</v>
      </c>
      <c r="K99" s="658">
        <f>+Africa!K40</f>
        <v>2.9743866625900721E-2</v>
      </c>
      <c r="L99" s="658">
        <f>+Africa!L40</f>
        <v>2.6886135467575626E-2</v>
      </c>
      <c r="M99" s="658">
        <f>+Africa!M40</f>
        <v>2.4488405500304657E-2</v>
      </c>
      <c r="N99" s="658">
        <f>+Africa!N40</f>
        <v>2.2457617719442484E-2</v>
      </c>
      <c r="O99" s="658">
        <f>+Africa!O40</f>
        <v>2.0722436035991203E-2</v>
      </c>
      <c r="P99" s="658">
        <f>+Africa!P40</f>
        <v>1.9227573588726374E-2</v>
      </c>
      <c r="Q99" s="658">
        <f>+Africa!Q40</f>
        <v>1.7929742521096317E-2</v>
      </c>
      <c r="R99" s="658">
        <f>+Africa!R40</f>
        <v>1.6794726292298431E-2</v>
      </c>
    </row>
    <row r="100" spans="1:18" s="663" customFormat="1" ht="15.75" customHeight="1">
      <c r="A100" s="657" t="s">
        <v>58</v>
      </c>
      <c r="B100" s="658">
        <f>+LatAm!B40</f>
        <v>9.0440834978974038E-2</v>
      </c>
      <c r="C100" s="658">
        <f>+LatAm!C40</f>
        <v>7.4879062282080397E-2</v>
      </c>
      <c r="D100" s="658">
        <f>+LatAm!D40</f>
        <v>6.5279612870730058E-2</v>
      </c>
      <c r="E100" s="658">
        <f>+LatAm!E40</f>
        <v>5.7552910334604995E-2</v>
      </c>
      <c r="F100" s="658">
        <f>+LatAm!F40</f>
        <v>5.1255715620480549E-2</v>
      </c>
      <c r="G100" s="658">
        <f>+LatAm!G40</f>
        <v>4.6064257532457173E-2</v>
      </c>
      <c r="H100" s="658">
        <f>+LatAm!H40</f>
        <v>4.1738605598961684E-2</v>
      </c>
      <c r="I100" s="658">
        <f>+LatAm!I40</f>
        <v>3.809856993643191E-2</v>
      </c>
      <c r="J100" s="658">
        <f>+LatAm!J40</f>
        <v>3.5007137678586757E-2</v>
      </c>
      <c r="K100" s="658">
        <f>+LatAm!K40</f>
        <v>3.2358918768842483E-2</v>
      </c>
      <c r="L100" s="658">
        <f>+LatAm!L40</f>
        <v>3.007197314567174E-2</v>
      </c>
      <c r="M100" s="658">
        <f>+LatAm!M40</f>
        <v>2.8081953730937519E-2</v>
      </c>
      <c r="N100" s="658">
        <f>+LatAm!N40</f>
        <v>2.6337857181851283E-2</v>
      </c>
      <c r="O100" s="658">
        <f>+LatAm!O40</f>
        <v>2.4798905243757049E-2</v>
      </c>
      <c r="P100" s="658">
        <f>+LatAm!P40</f>
        <v>2.3432230818281049E-2</v>
      </c>
      <c r="Q100" s="658">
        <f>+LatAm!Q40</f>
        <v>2.2211143361156239E-2</v>
      </c>
      <c r="R100" s="658">
        <f>+LatAm!R40</f>
        <v>2.1113815867305073E-2</v>
      </c>
    </row>
    <row r="101" spans="1:18" s="663" customFormat="1" ht="15.75" customHeight="1">
      <c r="A101" s="657" t="s">
        <v>114</v>
      </c>
      <c r="B101" s="658">
        <f>+OHI!B40</f>
        <v>0.14101281781866939</v>
      </c>
      <c r="C101" s="658">
        <f>+OHI!C40</f>
        <v>0.11182495351274545</v>
      </c>
      <c r="D101" s="658">
        <f>+OHI!D40</f>
        <v>9.4286728998316235E-2</v>
      </c>
      <c r="E101" s="658">
        <f>+OHI!E40</f>
        <v>8.0665065730546173E-2</v>
      </c>
      <c r="F101" s="658">
        <f>+OHI!F40</f>
        <v>6.9921572399459272E-2</v>
      </c>
      <c r="G101" s="658">
        <f>+OHI!G40</f>
        <v>6.1327967913743647E-2</v>
      </c>
      <c r="H101" s="658">
        <f>+OHI!H40</f>
        <v>5.4364511272764357E-2</v>
      </c>
      <c r="I101" s="658">
        <f>+OHI!I40</f>
        <v>4.8654271479281599E-2</v>
      </c>
      <c r="J101" s="658">
        <f>+OHI!J40</f>
        <v>4.3919781939366548E-2</v>
      </c>
      <c r="K101" s="658">
        <f>+OHI!K40</f>
        <v>3.9953949834766481E-2</v>
      </c>
      <c r="L101" s="658">
        <f>+OHI!L40</f>
        <v>3.6600209735515046E-2</v>
      </c>
      <c r="M101" s="658">
        <f>+OHI!M40</f>
        <v>3.3738774734958225E-2</v>
      </c>
      <c r="N101" s="658">
        <f>+OHI!N40</f>
        <v>3.1276974040458719E-2</v>
      </c>
      <c r="O101" s="658">
        <f>+OHI!O40</f>
        <v>2.914237042688524E-2</v>
      </c>
      <c r="P101" s="658">
        <f>+OHI!P40</f>
        <v>2.7277795429731713E-2</v>
      </c>
      <c r="Q101" s="658">
        <f>+OHI!Q40</f>
        <v>2.5637725090111314E-2</v>
      </c>
      <c r="R101" s="658">
        <f>+OHI!R40</f>
        <v>2.4185604493852576E-2</v>
      </c>
    </row>
    <row r="102" spans="1:18" s="663" customFormat="1" ht="15.75" customHeight="1">
      <c r="A102" s="657" t="s">
        <v>224</v>
      </c>
      <c r="B102" s="658">
        <f>+OthAsia!B40</f>
        <v>0.13895604299311176</v>
      </c>
      <c r="C102" s="658">
        <f>+OthAsia!C40</f>
        <v>0.15092143928481719</v>
      </c>
      <c r="D102" s="658">
        <f>+OthAsia!D40</f>
        <v>0.12682884376516307</v>
      </c>
      <c r="E102" s="658">
        <f>+OthAsia!E40</f>
        <v>0.10818142118400435</v>
      </c>
      <c r="F102" s="658">
        <f>+OthAsia!F40</f>
        <v>9.3520782210481726E-2</v>
      </c>
      <c r="G102" s="658">
        <f>+OthAsia!G40</f>
        <v>8.182806806371698E-2</v>
      </c>
      <c r="H102" s="658">
        <f>+OthAsia!H40</f>
        <v>7.2378788910387945E-2</v>
      </c>
      <c r="I102" s="658">
        <f>+OthAsia!I40</f>
        <v>6.4649279405325152E-2</v>
      </c>
      <c r="J102" s="658">
        <f>+OthAsia!J40</f>
        <v>5.825525279809781E-2</v>
      </c>
      <c r="K102" s="658">
        <f>+OthAsia!K40</f>
        <v>5.2910713430024479E-2</v>
      </c>
      <c r="L102" s="658">
        <f>+OthAsia!L40</f>
        <v>4.8400021532613594E-2</v>
      </c>
      <c r="M102" s="658">
        <f>+OthAsia!M40</f>
        <v>4.4558602582114248E-2</v>
      </c>
      <c r="N102" s="658">
        <f>+OthAsia!N40</f>
        <v>4.1259430849219562E-2</v>
      </c>
      <c r="O102" s="658">
        <f>+OthAsia!O40</f>
        <v>3.8403428673470449E-2</v>
      </c>
      <c r="P102" s="658">
        <f>+OthAsia!P40</f>
        <v>3.591255915826902E-2</v>
      </c>
      <c r="Q102" s="658">
        <f>+OthAsia!Q40</f>
        <v>3.3724796448376108E-2</v>
      </c>
      <c r="R102" s="658">
        <f>+OthAsia!R40</f>
        <v>3.1790421439326616E-2</v>
      </c>
    </row>
    <row r="103" spans="1:18" s="663" customFormat="1" ht="15.75" customHeight="1">
      <c r="B103" s="666">
        <f>+Global!B56/Global!B39</f>
        <v>0.14387482924776757</v>
      </c>
      <c r="C103" s="666">
        <f>+Global!C56/Global!C39</f>
        <v>0.10427575476269217</v>
      </c>
      <c r="D103" s="666">
        <f>+Global!D56/Global!D39</f>
        <v>8.2482421835230232E-2</v>
      </c>
      <c r="E103" s="666">
        <f>+Global!E56/Global!E39</f>
        <v>6.6493655622445302E-2</v>
      </c>
      <c r="F103" s="666">
        <f>+Global!F56/Global!F39</f>
        <v>5.3652397371965019E-2</v>
      </c>
      <c r="G103" s="666">
        <f>+Global!G56/Global!G39</f>
        <v>4.3203309180170638E-2</v>
      </c>
      <c r="H103" s="666">
        <f>+Global!H56/Global!H39</f>
        <v>3.4609476242757481E-2</v>
      </c>
      <c r="I103" s="666">
        <f>+Global!I56/Global!I39</f>
        <v>2.7404646610804325E-2</v>
      </c>
      <c r="J103" s="666">
        <f>+Global!J56/Global!J39</f>
        <v>2.1279281263646942E-2</v>
      </c>
      <c r="K103" s="666">
        <f>+Global!K56/Global!K39</f>
        <v>1.6007746744820171E-2</v>
      </c>
      <c r="L103" s="666">
        <f>+Global!L56/Global!L39</f>
        <v>1.1421722681196449E-2</v>
      </c>
      <c r="M103" s="666">
        <f>+Global!M56/Global!M39</f>
        <v>7.4750283405165454E-3</v>
      </c>
      <c r="N103" s="666">
        <f>+Global!N56/Global!N39</f>
        <v>4.5373798291478721E-3</v>
      </c>
      <c r="O103" s="666">
        <f>+Global!O56/Global!O39</f>
        <v>2.2067744900613551E-3</v>
      </c>
      <c r="P103" s="666">
        <f>+Global!P56/Global!P39</f>
        <v>6.7075657049219808E-4</v>
      </c>
      <c r="Q103" s="666">
        <f>+Global!Q56/Global!Q39</f>
        <v>7.8922545933960678E-5</v>
      </c>
      <c r="R103" s="666">
        <f>+Global!R56/Global!R39</f>
        <v>0</v>
      </c>
    </row>
    <row r="104" spans="1:18" s="663" customFormat="1" ht="15.75" customHeight="1">
      <c r="A104" s="668" t="s">
        <v>1194</v>
      </c>
      <c r="B104" s="666"/>
      <c r="C104" s="666"/>
      <c r="D104" s="666"/>
      <c r="E104" s="666"/>
      <c r="F104" s="666"/>
      <c r="G104" s="666"/>
      <c r="H104" s="666"/>
      <c r="I104" s="666"/>
      <c r="J104" s="666"/>
      <c r="K104" s="666"/>
      <c r="L104" s="666"/>
      <c r="M104" s="666"/>
    </row>
    <row r="105" spans="1:18" s="663" customFormat="1" ht="15.75" customHeight="1">
      <c r="A105" s="657" t="s">
        <v>104</v>
      </c>
      <c r="C105" s="667">
        <f t="shared" ref="C105:R105" si="39">+LN(C91/B91)</f>
        <v>-0.27671877379983617</v>
      </c>
      <c r="D105" s="667">
        <f t="shared" si="39"/>
        <v>-0.15978108926280202</v>
      </c>
      <c r="E105" s="667">
        <f t="shared" si="39"/>
        <v>-0.14630298033652181</v>
      </c>
      <c r="F105" s="667">
        <f t="shared" si="39"/>
        <v>-0.13417268230286955</v>
      </c>
      <c r="G105" s="667">
        <f t="shared" si="39"/>
        <v>-0.12325541407258267</v>
      </c>
      <c r="H105" s="667">
        <f t="shared" si="39"/>
        <v>-0.11342987266532442</v>
      </c>
      <c r="I105" s="667">
        <f t="shared" si="39"/>
        <v>-0.10458688539879198</v>
      </c>
      <c r="J105" s="667">
        <f t="shared" si="39"/>
        <v>-9.662819685891276E-2</v>
      </c>
      <c r="K105" s="667">
        <f t="shared" si="39"/>
        <v>-8.946537717302154E-2</v>
      </c>
      <c r="L105" s="667">
        <f t="shared" si="39"/>
        <v>-8.3018839455719237E-2</v>
      </c>
      <c r="M105" s="667">
        <f t="shared" si="39"/>
        <v>-7.7216955510147456E-2</v>
      </c>
      <c r="N105" s="667">
        <f t="shared" si="39"/>
        <v>-7.199525995913264E-2</v>
      </c>
      <c r="O105" s="667">
        <f t="shared" si="39"/>
        <v>-6.7295733963219459E-2</v>
      </c>
      <c r="P105" s="667">
        <f t="shared" si="39"/>
        <v>-6.3066160566897497E-2</v>
      </c>
      <c r="Q105" s="667">
        <f t="shared" si="39"/>
        <v>-5.9259544510207672E-2</v>
      </c>
      <c r="R105" s="667">
        <f t="shared" si="39"/>
        <v>-5.5833590059186977E-2</v>
      </c>
    </row>
    <row r="106" spans="1:18" s="663" customFormat="1" ht="15.75" customHeight="1">
      <c r="A106" s="657" t="s">
        <v>105</v>
      </c>
      <c r="C106" s="667">
        <f t="shared" ref="C106:R106" si="40">+LN(C92/B92)</f>
        <v>-0.37098857842690441</v>
      </c>
      <c r="D106" s="667">
        <f t="shared" si="40"/>
        <v>-0.1326150920561463</v>
      </c>
      <c r="E106" s="667">
        <f t="shared" si="40"/>
        <v>-0.12185358285053177</v>
      </c>
      <c r="F106" s="667">
        <f t="shared" si="40"/>
        <v>-0.11216822456547856</v>
      </c>
      <c r="G106" s="667">
        <f t="shared" si="40"/>
        <v>-0.10345140210893071</v>
      </c>
      <c r="H106" s="667">
        <f t="shared" si="40"/>
        <v>-9.560626189803742E-2</v>
      </c>
      <c r="I106" s="667">
        <f t="shared" si="40"/>
        <v>-8.8545635708233733E-2</v>
      </c>
      <c r="J106" s="667">
        <f t="shared" si="40"/>
        <v>-8.219107213741049E-2</v>
      </c>
      <c r="K106" s="667">
        <f t="shared" si="40"/>
        <v>-7.647196492366938E-2</v>
      </c>
      <c r="L106" s="667">
        <f t="shared" si="40"/>
        <v>-7.1324768431302407E-2</v>
      </c>
      <c r="M106" s="667">
        <f t="shared" si="40"/>
        <v>-6.6692291588172262E-2</v>
      </c>
      <c r="N106" s="667">
        <f t="shared" si="40"/>
        <v>-6.2523062429354931E-2</v>
      </c>
      <c r="O106" s="667">
        <f t="shared" si="40"/>
        <v>-5.8770756186419512E-2</v>
      </c>
      <c r="P106" s="667">
        <f t="shared" si="40"/>
        <v>-5.5393680567777673E-2</v>
      </c>
      <c r="Q106" s="667">
        <f t="shared" si="40"/>
        <v>-5.2354312510999763E-2</v>
      </c>
      <c r="R106" s="667">
        <f t="shared" si="40"/>
        <v>-4.9618881259899786E-2</v>
      </c>
    </row>
    <row r="107" spans="1:18" s="663" customFormat="1" ht="15.75" customHeight="1">
      <c r="A107" s="657" t="s">
        <v>51</v>
      </c>
      <c r="C107" s="667">
        <f t="shared" ref="C107:R107" si="41">+LN(C93/B93)</f>
        <v>-0.10179452331151312</v>
      </c>
      <c r="D107" s="667">
        <f t="shared" si="41"/>
        <v>-0.15990323971354667</v>
      </c>
      <c r="E107" s="667">
        <f t="shared" si="41"/>
        <v>-0.14641291574219212</v>
      </c>
      <c r="F107" s="667">
        <f t="shared" si="41"/>
        <v>-0.13427162416797275</v>
      </c>
      <c r="G107" s="667">
        <f t="shared" si="41"/>
        <v>-0.12334446175117561</v>
      </c>
      <c r="H107" s="667">
        <f t="shared" si="41"/>
        <v>-0.11351001557605798</v>
      </c>
      <c r="I107" s="667">
        <f t="shared" si="41"/>
        <v>-0.10465901401845222</v>
      </c>
      <c r="J107" s="667">
        <f t="shared" si="41"/>
        <v>-9.6693112616607069E-2</v>
      </c>
      <c r="K107" s="667">
        <f t="shared" si="41"/>
        <v>-8.9523801354946309E-2</v>
      </c>
      <c r="L107" s="667">
        <f t="shared" si="41"/>
        <v>-8.3071421219451602E-2</v>
      </c>
      <c r="M107" s="667">
        <f t="shared" si="41"/>
        <v>-7.726427909750648E-2</v>
      </c>
      <c r="N107" s="667">
        <f t="shared" si="41"/>
        <v>-7.2037851187755783E-2</v>
      </c>
      <c r="O107" s="667">
        <f t="shared" si="41"/>
        <v>-6.7334066068980278E-2</v>
      </c>
      <c r="P107" s="667">
        <f t="shared" si="41"/>
        <v>-6.3100659462082181E-2</v>
      </c>
      <c r="Q107" s="667">
        <f t="shared" si="41"/>
        <v>-5.9290593515873895E-2</v>
      </c>
      <c r="R107" s="667">
        <f t="shared" si="41"/>
        <v>-5.5861534164286533E-2</v>
      </c>
    </row>
    <row r="108" spans="1:18" s="663" customFormat="1" ht="15.75" customHeight="1">
      <c r="A108" s="657" t="s">
        <v>52</v>
      </c>
      <c r="C108" s="667">
        <f t="shared" ref="C108:R108" si="42">+LN(C94/B94)</f>
        <v>-0.29875950945557089</v>
      </c>
      <c r="D108" s="667">
        <f t="shared" si="42"/>
        <v>-0.15795307354679328</v>
      </c>
      <c r="E108" s="667">
        <f t="shared" si="42"/>
        <v>-0.14465776619211412</v>
      </c>
      <c r="F108" s="667">
        <f t="shared" si="42"/>
        <v>-0.13269198957290251</v>
      </c>
      <c r="G108" s="667">
        <f t="shared" si="42"/>
        <v>-0.12192279061561229</v>
      </c>
      <c r="H108" s="667">
        <f t="shared" si="42"/>
        <v>-0.11223051155405107</v>
      </c>
      <c r="I108" s="667">
        <f t="shared" si="42"/>
        <v>-0.10350746039864611</v>
      </c>
      <c r="J108" s="667">
        <f t="shared" si="42"/>
        <v>-9.5656714358781453E-2</v>
      </c>
      <c r="K108" s="667">
        <f t="shared" si="42"/>
        <v>-8.8591042922903249E-2</v>
      </c>
      <c r="L108" s="667">
        <f t="shared" si="42"/>
        <v>-8.2231938630612789E-2</v>
      </c>
      <c r="M108" s="667">
        <f t="shared" si="42"/>
        <v>-7.6508744767551637E-2</v>
      </c>
      <c r="N108" s="667">
        <f t="shared" si="42"/>
        <v>-7.1357870290796516E-2</v>
      </c>
      <c r="O108" s="667">
        <f t="shared" si="42"/>
        <v>-6.6722083261716761E-2</v>
      </c>
      <c r="P108" s="667">
        <f t="shared" si="42"/>
        <v>-6.2549874935545063E-2</v>
      </c>
      <c r="Q108" s="667">
        <f t="shared" si="42"/>
        <v>-5.8794887441990594E-2</v>
      </c>
      <c r="R108" s="667">
        <f t="shared" si="42"/>
        <v>-5.5415398697791531E-2</v>
      </c>
    </row>
    <row r="109" spans="1:18" s="663" customFormat="1" ht="15.75" customHeight="1">
      <c r="A109" s="657" t="s">
        <v>53</v>
      </c>
      <c r="C109" s="667">
        <f t="shared" ref="C109:R109" si="43">+LN(C95/B95)</f>
        <v>-0.39786730115052427</v>
      </c>
      <c r="D109" s="667">
        <f t="shared" si="43"/>
        <v>-0.2185060919671418</v>
      </c>
      <c r="E109" s="667">
        <f t="shared" si="43"/>
        <v>-0.19915548277042772</v>
      </c>
      <c r="F109" s="667">
        <f t="shared" si="43"/>
        <v>-0.1817399344933848</v>
      </c>
      <c r="G109" s="667">
        <f t="shared" si="43"/>
        <v>-0.16606594104404632</v>
      </c>
      <c r="H109" s="667">
        <f t="shared" si="43"/>
        <v>-0.15195934693964169</v>
      </c>
      <c r="I109" s="667">
        <f t="shared" si="43"/>
        <v>-0.13926341224567754</v>
      </c>
      <c r="J109" s="667">
        <f t="shared" si="43"/>
        <v>-0.12783707102110983</v>
      </c>
      <c r="K109" s="667">
        <f t="shared" si="43"/>
        <v>-0.1175533639189988</v>
      </c>
      <c r="L109" s="667">
        <f t="shared" si="43"/>
        <v>-0.10829802752709898</v>
      </c>
      <c r="M109" s="667">
        <f t="shared" si="43"/>
        <v>-9.9968224774388992E-2</v>
      </c>
      <c r="N109" s="667">
        <f t="shared" si="43"/>
        <v>-9.2471402296950111E-2</v>
      </c>
      <c r="O109" s="667">
        <f t="shared" si="43"/>
        <v>-8.5724262067255072E-2</v>
      </c>
      <c r="P109" s="667">
        <f t="shared" si="43"/>
        <v>-7.9651835860529693E-2</v>
      </c>
      <c r="Q109" s="667">
        <f t="shared" si="43"/>
        <v>-7.4186652274476683E-2</v>
      </c>
      <c r="R109" s="667">
        <f t="shared" si="43"/>
        <v>-6.9267987047028967E-2</v>
      </c>
    </row>
    <row r="110" spans="1:18" s="663" customFormat="1" ht="15.75" customHeight="1">
      <c r="A110" s="657" t="s">
        <v>54</v>
      </c>
      <c r="C110" s="667">
        <f t="shared" ref="C110:R110" si="44">+LN(C96/B96)</f>
        <v>-0.23139680909351493</v>
      </c>
      <c r="D110" s="667">
        <f t="shared" si="44"/>
        <v>-0.22625325945825214</v>
      </c>
      <c r="E110" s="667">
        <f t="shared" si="44"/>
        <v>-0.20612793351242714</v>
      </c>
      <c r="F110" s="667">
        <f t="shared" si="44"/>
        <v>-0.18801514016118409</v>
      </c>
      <c r="G110" s="667">
        <f t="shared" si="44"/>
        <v>-0.17171362614506588</v>
      </c>
      <c r="H110" s="667">
        <f t="shared" si="44"/>
        <v>-0.15704226353055922</v>
      </c>
      <c r="I110" s="667">
        <f t="shared" si="44"/>
        <v>-0.14383803717750329</v>
      </c>
      <c r="J110" s="667">
        <f t="shared" si="44"/>
        <v>-0.13195423345975285</v>
      </c>
      <c r="K110" s="667">
        <f t="shared" si="44"/>
        <v>-0.12125881011377768</v>
      </c>
      <c r="L110" s="667">
        <f t="shared" si="44"/>
        <v>-0.11163292910239994</v>
      </c>
      <c r="M110" s="667">
        <f t="shared" si="44"/>
        <v>-0.10296963619215993</v>
      </c>
      <c r="N110" s="667">
        <f t="shared" si="44"/>
        <v>-9.51726725729439E-2</v>
      </c>
      <c r="O110" s="667">
        <f t="shared" si="44"/>
        <v>-8.8155405315649624E-2</v>
      </c>
      <c r="P110" s="667">
        <f t="shared" si="44"/>
        <v>-8.1839864784084532E-2</v>
      </c>
      <c r="Q110" s="667">
        <f t="shared" si="44"/>
        <v>-7.615587830567605E-2</v>
      </c>
      <c r="R110" s="667">
        <f t="shared" si="44"/>
        <v>-7.1040290475108639E-2</v>
      </c>
    </row>
    <row r="111" spans="1:18" s="663" customFormat="1" ht="15.75" customHeight="1">
      <c r="A111" s="657" t="s">
        <v>55</v>
      </c>
      <c r="C111" s="667">
        <f t="shared" ref="C111:R111" si="45">+LN(C97/B97)</f>
        <v>-5.47319835500341E-2</v>
      </c>
      <c r="D111" s="667">
        <f t="shared" si="45"/>
        <v>-0.2012109520642911</v>
      </c>
      <c r="E111" s="667">
        <f t="shared" si="45"/>
        <v>-0.18358985685786203</v>
      </c>
      <c r="F111" s="667">
        <f t="shared" si="45"/>
        <v>-0.16773087117207583</v>
      </c>
      <c r="G111" s="667">
        <f t="shared" si="45"/>
        <v>-0.15345778405486835</v>
      </c>
      <c r="H111" s="667">
        <f t="shared" si="45"/>
        <v>-0.14061200564938137</v>
      </c>
      <c r="I111" s="667">
        <f t="shared" si="45"/>
        <v>-0.12905080508444328</v>
      </c>
      <c r="J111" s="667">
        <f t="shared" si="45"/>
        <v>-0.11864572457599899</v>
      </c>
      <c r="K111" s="667">
        <f t="shared" si="45"/>
        <v>-0.10928115211839912</v>
      </c>
      <c r="L111" s="667">
        <f t="shared" si="45"/>
        <v>-0.10085303690655922</v>
      </c>
      <c r="M111" s="667">
        <f t="shared" si="45"/>
        <v>-9.3267733215903245E-2</v>
      </c>
      <c r="N111" s="667">
        <f t="shared" si="45"/>
        <v>-8.6440959894312788E-2</v>
      </c>
      <c r="O111" s="667">
        <f t="shared" si="45"/>
        <v>-8.0296863904881666E-2</v>
      </c>
      <c r="P111" s="667">
        <f t="shared" si="45"/>
        <v>-7.4767177514393449E-2</v>
      </c>
      <c r="Q111" s="667">
        <f t="shared" si="45"/>
        <v>-6.979045976295406E-2</v>
      </c>
      <c r="R111" s="667">
        <f t="shared" si="45"/>
        <v>-6.5311413786658667E-2</v>
      </c>
    </row>
    <row r="112" spans="1:18" s="663" customFormat="1" ht="15.75" customHeight="1">
      <c r="A112" s="657" t="s">
        <v>56</v>
      </c>
      <c r="C112" s="667">
        <f t="shared" ref="C112:R112" si="46">+LN(C98/B98)</f>
        <v>-0.19094135765271372</v>
      </c>
      <c r="D112" s="667">
        <f t="shared" si="46"/>
        <v>-0.16116978530125142</v>
      </c>
      <c r="E112" s="667">
        <f t="shared" si="46"/>
        <v>-0.14755280677112617</v>
      </c>
      <c r="F112" s="667">
        <f t="shared" si="46"/>
        <v>-0.13529752609401358</v>
      </c>
      <c r="G112" s="667">
        <f t="shared" si="46"/>
        <v>-0.12426777348461227</v>
      </c>
      <c r="H112" s="667">
        <f t="shared" si="46"/>
        <v>-0.11434099613615108</v>
      </c>
      <c r="I112" s="667">
        <f t="shared" si="46"/>
        <v>-0.10540689652253589</v>
      </c>
      <c r="J112" s="667">
        <f t="shared" si="46"/>
        <v>-9.7366206870282385E-2</v>
      </c>
      <c r="K112" s="667">
        <f t="shared" si="46"/>
        <v>-9.0129586183254104E-2</v>
      </c>
      <c r="L112" s="667">
        <f t="shared" si="46"/>
        <v>-8.3616627564928658E-2</v>
      </c>
      <c r="M112" s="667">
        <f t="shared" si="46"/>
        <v>-7.77549648084358E-2</v>
      </c>
      <c r="N112" s="667">
        <f t="shared" si="46"/>
        <v>-7.2479468327592222E-2</v>
      </c>
      <c r="O112" s="667">
        <f t="shared" si="46"/>
        <v>-6.7731521494832969E-2</v>
      </c>
      <c r="P112" s="667">
        <f t="shared" si="46"/>
        <v>-6.3458369345349694E-2</v>
      </c>
      <c r="Q112" s="667">
        <f t="shared" si="46"/>
        <v>-5.9612532410814587E-2</v>
      </c>
      <c r="R112" s="667">
        <f t="shared" si="46"/>
        <v>-5.615127916973333E-2</v>
      </c>
    </row>
    <row r="113" spans="1:18" s="663" customFormat="1" ht="15.75" customHeight="1">
      <c r="A113" s="657" t="s">
        <v>57</v>
      </c>
      <c r="C113" s="667">
        <f t="shared" ref="C113:R113" si="47">+LN(C99/B99)</f>
        <v>-0.39316580473956564</v>
      </c>
      <c r="D113" s="667">
        <f t="shared" si="47"/>
        <v>-0.20158070469675785</v>
      </c>
      <c r="E113" s="667">
        <f t="shared" si="47"/>
        <v>-0.18392263422708191</v>
      </c>
      <c r="F113" s="667">
        <f t="shared" si="47"/>
        <v>-0.16803037080437394</v>
      </c>
      <c r="G113" s="667">
        <f t="shared" si="47"/>
        <v>-0.1537273337239366</v>
      </c>
      <c r="H113" s="667">
        <f t="shared" si="47"/>
        <v>-0.14085460035154293</v>
      </c>
      <c r="I113" s="667">
        <f t="shared" si="47"/>
        <v>-0.12926914031638864</v>
      </c>
      <c r="J113" s="667">
        <f t="shared" si="47"/>
        <v>-0.11884222628474969</v>
      </c>
      <c r="K113" s="667">
        <f t="shared" si="47"/>
        <v>-0.10945800365627477</v>
      </c>
      <c r="L113" s="667">
        <f t="shared" si="47"/>
        <v>-0.10101220329064722</v>
      </c>
      <c r="M113" s="667">
        <f t="shared" si="47"/>
        <v>-9.3410982961582525E-2</v>
      </c>
      <c r="N113" s="667">
        <f t="shared" si="47"/>
        <v>-8.656988466542434E-2</v>
      </c>
      <c r="O113" s="667">
        <f t="shared" si="47"/>
        <v>-8.0412896198881867E-2</v>
      </c>
      <c r="P113" s="667">
        <f t="shared" si="47"/>
        <v>-7.4871606578993791E-2</v>
      </c>
      <c r="Q113" s="667">
        <f t="shared" si="47"/>
        <v>-6.9884445921094232E-2</v>
      </c>
      <c r="R113" s="667">
        <f t="shared" si="47"/>
        <v>-6.539600132898471E-2</v>
      </c>
    </row>
    <row r="114" spans="1:18" s="663" customFormat="1" ht="15.75" customHeight="1">
      <c r="A114" s="657" t="s">
        <v>58</v>
      </c>
      <c r="C114" s="667">
        <f t="shared" ref="C114:R114" si="48">+LN(C100/B100)</f>
        <v>-0.18882157062646854</v>
      </c>
      <c r="D114" s="667">
        <f t="shared" si="48"/>
        <v>-0.13719452879941574</v>
      </c>
      <c r="E114" s="667">
        <f t="shared" si="48"/>
        <v>-0.12597507591947427</v>
      </c>
      <c r="F114" s="667">
        <f t="shared" si="48"/>
        <v>-0.11587756832752708</v>
      </c>
      <c r="G114" s="667">
        <f t="shared" si="48"/>
        <v>-0.10678981149477419</v>
      </c>
      <c r="H114" s="667">
        <f t="shared" si="48"/>
        <v>-9.8610830345296774E-2</v>
      </c>
      <c r="I114" s="667">
        <f t="shared" si="48"/>
        <v>-9.124974731076696E-2</v>
      </c>
      <c r="J114" s="667">
        <f t="shared" si="48"/>
        <v>-8.4624772579690408E-2</v>
      </c>
      <c r="K114" s="667">
        <f t="shared" si="48"/>
        <v>-7.8662295321721393E-2</v>
      </c>
      <c r="L114" s="667">
        <f t="shared" si="48"/>
        <v>-7.3296065789549267E-2</v>
      </c>
      <c r="M114" s="667">
        <f t="shared" si="48"/>
        <v>-6.8466459210594341E-2</v>
      </c>
      <c r="N114" s="667">
        <f t="shared" si="48"/>
        <v>-6.411981328953488E-2</v>
      </c>
      <c r="O114" s="667">
        <f t="shared" si="48"/>
        <v>-6.0207831960581375E-2</v>
      </c>
      <c r="P114" s="667">
        <f t="shared" si="48"/>
        <v>-5.6687048764523199E-2</v>
      </c>
      <c r="Q114" s="667">
        <f t="shared" si="48"/>
        <v>-5.351834388807096E-2</v>
      </c>
      <c r="R114" s="667">
        <f t="shared" si="48"/>
        <v>-5.0666509499263775E-2</v>
      </c>
    </row>
    <row r="115" spans="1:18" s="663" customFormat="1" ht="15.75" customHeight="1">
      <c r="A115" s="657" t="s">
        <v>114</v>
      </c>
      <c r="C115" s="667">
        <f t="shared" ref="C115:R115" si="49">+LN(C101/B101)</f>
        <v>-0.23191605915730815</v>
      </c>
      <c r="D115" s="667">
        <f t="shared" si="49"/>
        <v>-0.17059428559389808</v>
      </c>
      <c r="E115" s="667">
        <f t="shared" si="49"/>
        <v>-0.15603485703450823</v>
      </c>
      <c r="F115" s="667">
        <f t="shared" si="49"/>
        <v>-0.14293137133105749</v>
      </c>
      <c r="G115" s="667">
        <f t="shared" si="49"/>
        <v>-0.13113823419795173</v>
      </c>
      <c r="H115" s="667">
        <f t="shared" si="49"/>
        <v>-0.12052441077815657</v>
      </c>
      <c r="I115" s="667">
        <f t="shared" si="49"/>
        <v>-0.11097196970034089</v>
      </c>
      <c r="J115" s="667">
        <f t="shared" si="49"/>
        <v>-0.1023747727303068</v>
      </c>
      <c r="K115" s="667">
        <f t="shared" si="49"/>
        <v>-9.4637295457276074E-2</v>
      </c>
      <c r="L115" s="667">
        <f t="shared" si="49"/>
        <v>-8.7673565911548498E-2</v>
      </c>
      <c r="M115" s="667">
        <f t="shared" si="49"/>
        <v>-8.1406209320393774E-2</v>
      </c>
      <c r="N115" s="667">
        <f t="shared" si="49"/>
        <v>-7.5765588388354441E-2</v>
      </c>
      <c r="O115" s="667">
        <f t="shared" si="49"/>
        <v>-7.0689029549518889E-2</v>
      </c>
      <c r="P115" s="667">
        <f t="shared" si="49"/>
        <v>-6.6120126594566925E-2</v>
      </c>
      <c r="Q115" s="667">
        <f t="shared" si="49"/>
        <v>-6.2008113935110271E-2</v>
      </c>
      <c r="R115" s="667">
        <f t="shared" si="49"/>
        <v>-5.8307302541599396E-2</v>
      </c>
    </row>
    <row r="116" spans="1:18" s="663" customFormat="1" ht="15.75" customHeight="1">
      <c r="A116" s="657" t="s">
        <v>224</v>
      </c>
      <c r="C116" s="667">
        <f t="shared" ref="C116:R116" si="50">+LN(C102/B102)</f>
        <v>8.2601786133289654E-2</v>
      </c>
      <c r="D116" s="667">
        <f t="shared" si="50"/>
        <v>-0.17392094116734921</v>
      </c>
      <c r="E116" s="667">
        <f t="shared" si="50"/>
        <v>-0.1590288470506144</v>
      </c>
      <c r="F116" s="667">
        <f t="shared" si="50"/>
        <v>-0.14562596234555297</v>
      </c>
      <c r="G116" s="667">
        <f t="shared" si="50"/>
        <v>-0.13356336611099762</v>
      </c>
      <c r="H116" s="667">
        <f t="shared" si="50"/>
        <v>-0.12270702949989788</v>
      </c>
      <c r="I116" s="667">
        <f t="shared" si="50"/>
        <v>-0.11293632654990822</v>
      </c>
      <c r="J116" s="667">
        <f t="shared" si="50"/>
        <v>-0.10414269389491733</v>
      </c>
      <c r="K116" s="667">
        <f t="shared" si="50"/>
        <v>-9.6228424505425569E-2</v>
      </c>
      <c r="L116" s="667">
        <f t="shared" si="50"/>
        <v>-8.9105582054883031E-2</v>
      </c>
      <c r="M116" s="667">
        <f t="shared" si="50"/>
        <v>-8.2695023849394741E-2</v>
      </c>
      <c r="N116" s="667">
        <f t="shared" si="50"/>
        <v>-7.6925521464455138E-2</v>
      </c>
      <c r="O116" s="667">
        <f t="shared" si="50"/>
        <v>-7.1732969318009571E-2</v>
      </c>
      <c r="P116" s="667">
        <f t="shared" si="50"/>
        <v>-6.7059672386208732E-2</v>
      </c>
      <c r="Q116" s="667">
        <f t="shared" si="50"/>
        <v>-6.2853705147587716E-2</v>
      </c>
      <c r="R116" s="667">
        <f t="shared" si="50"/>
        <v>-5.9068334632829185E-2</v>
      </c>
    </row>
    <row r="117" spans="1:18" s="663" customFormat="1" ht="15.75" customHeight="1">
      <c r="A117" s="657" t="s">
        <v>255</v>
      </c>
      <c r="C117" s="667">
        <f t="shared" ref="C117:R117" si="51">+LN(C103/B103)</f>
        <v>-0.32190480198079752</v>
      </c>
      <c r="D117" s="667">
        <f t="shared" si="51"/>
        <v>-0.23445367627652955</v>
      </c>
      <c r="E117" s="667">
        <f t="shared" si="51"/>
        <v>-0.21547866303762075</v>
      </c>
      <c r="F117" s="667">
        <f t="shared" si="51"/>
        <v>-0.21458038545368802</v>
      </c>
      <c r="G117" s="667">
        <f t="shared" si="51"/>
        <v>-0.21660905977393133</v>
      </c>
      <c r="H117" s="667">
        <f t="shared" si="51"/>
        <v>-0.22178956929524507</v>
      </c>
      <c r="I117" s="667">
        <f t="shared" si="51"/>
        <v>-0.23341494106177069</v>
      </c>
      <c r="J117" s="667">
        <f t="shared" si="51"/>
        <v>-0.25297869465366324</v>
      </c>
      <c r="K117" s="667">
        <f t="shared" si="51"/>
        <v>-0.28466111208067141</v>
      </c>
      <c r="L117" s="667">
        <f t="shared" si="51"/>
        <v>-0.33755573602583366</v>
      </c>
      <c r="M117" s="667">
        <f t="shared" si="51"/>
        <v>-0.42394912994896872</v>
      </c>
      <c r="N117" s="667">
        <f t="shared" si="51"/>
        <v>-0.49921819533710343</v>
      </c>
      <c r="O117" s="667">
        <f t="shared" si="51"/>
        <v>-0.72081777265327063</v>
      </c>
      <c r="P117" s="667">
        <f t="shared" si="51"/>
        <v>-1.1908809366376278</v>
      </c>
      <c r="Q117" s="667">
        <f t="shared" si="51"/>
        <v>-2.1399393446828756</v>
      </c>
      <c r="R117" s="667" t="e">
        <f t="shared" si="51"/>
        <v>#NUM!</v>
      </c>
    </row>
    <row r="118" spans="1:18" s="663" customFormat="1" ht="15.75" customHeight="1">
      <c r="A118" s="668" t="s">
        <v>1194</v>
      </c>
      <c r="B118" s="663" t="s">
        <v>1184</v>
      </c>
      <c r="C118" s="669" t="s">
        <v>1185</v>
      </c>
      <c r="D118" s="670" t="s">
        <v>1186</v>
      </c>
      <c r="E118" s="663" t="s">
        <v>1187</v>
      </c>
      <c r="F118" s="663" t="s">
        <v>1188</v>
      </c>
      <c r="G118" s="663" t="s">
        <v>1189</v>
      </c>
      <c r="M118" s="665"/>
    </row>
    <row r="119" spans="1:18" s="663" customFormat="1" ht="15.75" customHeight="1">
      <c r="A119" s="657" t="s">
        <v>104</v>
      </c>
      <c r="B119" s="671">
        <f t="shared" ref="B119:B131" si="52">+AVERAGE(C105:G105)/10</f>
        <v>-1.6804618795492245E-2</v>
      </c>
      <c r="C119" s="671">
        <f t="shared" ref="C119:C131" si="53">+AVERAGE(H105:L105)/10</f>
        <v>-9.7425834310353992E-3</v>
      </c>
      <c r="D119" s="671">
        <f t="shared" ref="D119:D131" si="54">+AVERAGE(M105:Q105)/10</f>
        <v>-6.7766730901920955E-3</v>
      </c>
      <c r="E119" s="680">
        <f t="shared" ref="E119:E131" si="55">+Q91</f>
        <v>2.5333721769992389E-2</v>
      </c>
      <c r="F119" s="680">
        <f t="shared" ref="F119:F131" si="56">+E119/B91</f>
        <v>0.1889649433899846</v>
      </c>
      <c r="G119" s="681">
        <f t="shared" ref="G119:G131" si="57">+AVERAGE(B119:D119)</f>
        <v>-1.1107958438906579E-2</v>
      </c>
      <c r="M119" s="665"/>
    </row>
    <row r="120" spans="1:18" s="663" customFormat="1" ht="15.75" customHeight="1">
      <c r="A120" s="657" t="s">
        <v>105</v>
      </c>
      <c r="B120" s="671">
        <f t="shared" si="52"/>
        <v>-1.6821537600159836E-2</v>
      </c>
      <c r="C120" s="671">
        <f t="shared" si="53"/>
        <v>-8.2827940619730686E-3</v>
      </c>
      <c r="D120" s="671">
        <f t="shared" si="54"/>
        <v>-5.9146820656544828E-3</v>
      </c>
      <c r="E120" s="680">
        <f t="shared" si="55"/>
        <v>1.8648968480536862E-2</v>
      </c>
      <c r="F120" s="680">
        <f t="shared" si="56"/>
        <v>0.21204628845181556</v>
      </c>
      <c r="G120" s="681">
        <f t="shared" si="57"/>
        <v>-1.0339671242595796E-2</v>
      </c>
      <c r="M120" s="665"/>
    </row>
    <row r="121" spans="1:18" s="663" customFormat="1" ht="15.75" customHeight="1">
      <c r="A121" s="657" t="s">
        <v>51</v>
      </c>
      <c r="B121" s="671">
        <f t="shared" si="52"/>
        <v>-1.3314535293728006E-2</v>
      </c>
      <c r="C121" s="671">
        <f t="shared" si="53"/>
        <v>-9.7491472957103049E-3</v>
      </c>
      <c r="D121" s="671">
        <f t="shared" si="54"/>
        <v>-6.7805489866439722E-3</v>
      </c>
      <c r="E121" s="680">
        <f t="shared" si="55"/>
        <v>2.1496099414696029E-2</v>
      </c>
      <c r="F121" s="680">
        <f t="shared" si="56"/>
        <v>0.22487477690327054</v>
      </c>
      <c r="G121" s="681">
        <f t="shared" si="57"/>
        <v>-9.9480771920274283E-3</v>
      </c>
      <c r="M121" s="665"/>
    </row>
    <row r="122" spans="1:18" s="663" customFormat="1" ht="15.75" customHeight="1">
      <c r="A122" s="657" t="s">
        <v>52</v>
      </c>
      <c r="B122" s="671">
        <f t="shared" si="52"/>
        <v>-1.7119702587659862E-2</v>
      </c>
      <c r="C122" s="671">
        <f t="shared" si="53"/>
        <v>-9.6443533572998924E-3</v>
      </c>
      <c r="D122" s="671">
        <f t="shared" si="54"/>
        <v>-6.7186692139520107E-3</v>
      </c>
      <c r="E122" s="680">
        <f t="shared" si="55"/>
        <v>4.7612440578133547E-2</v>
      </c>
      <c r="F122" s="680">
        <f t="shared" si="56"/>
        <v>0.18747003532449721</v>
      </c>
      <c r="G122" s="681">
        <f t="shared" si="57"/>
        <v>-1.1160908386303922E-2</v>
      </c>
      <c r="M122" s="665"/>
    </row>
    <row r="123" spans="1:18" s="663" customFormat="1" ht="15.75" customHeight="1">
      <c r="A123" s="657" t="s">
        <v>53</v>
      </c>
      <c r="B123" s="671">
        <f t="shared" si="52"/>
        <v>-2.3266695028510496E-2</v>
      </c>
      <c r="C123" s="671">
        <f t="shared" si="53"/>
        <v>-1.2898224433050536E-2</v>
      </c>
      <c r="D123" s="671">
        <f t="shared" si="54"/>
        <v>-8.640047545472011E-3</v>
      </c>
      <c r="E123" s="680">
        <f t="shared" si="55"/>
        <v>3.3836663479681776E-2</v>
      </c>
      <c r="F123" s="680">
        <f t="shared" si="56"/>
        <v>0.10643206865505044</v>
      </c>
      <c r="G123" s="681">
        <f t="shared" si="57"/>
        <v>-1.4934989002344348E-2</v>
      </c>
      <c r="M123" s="665"/>
    </row>
    <row r="124" spans="1:18" s="663" customFormat="1" ht="15.75" customHeight="1">
      <c r="A124" s="657" t="s">
        <v>54</v>
      </c>
      <c r="B124" s="671">
        <f t="shared" si="52"/>
        <v>-2.0470135367408878E-2</v>
      </c>
      <c r="C124" s="671">
        <f t="shared" si="53"/>
        <v>-1.3314525467679861E-2</v>
      </c>
      <c r="D124" s="671">
        <f t="shared" si="54"/>
        <v>-8.8858691434102813E-3</v>
      </c>
      <c r="E124" s="680">
        <f t="shared" si="55"/>
        <v>3.5542811741488489E-2</v>
      </c>
      <c r="F124" s="680">
        <f t="shared" si="56"/>
        <v>0.11841895233739444</v>
      </c>
      <c r="G124" s="681">
        <f t="shared" si="57"/>
        <v>-1.4223509992833007E-2</v>
      </c>
      <c r="M124" s="665"/>
    </row>
    <row r="125" spans="1:18" s="663" customFormat="1" ht="15.75" customHeight="1">
      <c r="A125" s="657" t="s">
        <v>55</v>
      </c>
      <c r="B125" s="671">
        <f t="shared" si="52"/>
        <v>-1.5214428953982628E-2</v>
      </c>
      <c r="C125" s="671">
        <f t="shared" si="53"/>
        <v>-1.196885448669564E-2</v>
      </c>
      <c r="D125" s="671">
        <f t="shared" si="54"/>
        <v>-8.0912638858489042E-3</v>
      </c>
      <c r="E125" s="680">
        <f t="shared" si="55"/>
        <v>2.8451337196444982E-2</v>
      </c>
      <c r="F125" s="680">
        <f t="shared" si="56"/>
        <v>0.17140478323948716</v>
      </c>
      <c r="G125" s="681">
        <f t="shared" si="57"/>
        <v>-1.1758182442175724E-2</v>
      </c>
      <c r="M125" s="665"/>
    </row>
    <row r="126" spans="1:18" s="663" customFormat="1" ht="15.75" customHeight="1">
      <c r="A126" s="657" t="s">
        <v>56</v>
      </c>
      <c r="B126" s="671">
        <f t="shared" si="52"/>
        <v>-1.5184584986074343E-2</v>
      </c>
      <c r="C126" s="671">
        <f t="shared" si="53"/>
        <v>-9.8172062655430426E-3</v>
      </c>
      <c r="D126" s="671">
        <f t="shared" si="54"/>
        <v>-6.820737127740506E-3</v>
      </c>
      <c r="E126" s="680">
        <f t="shared" si="55"/>
        <v>3.451462199937147E-2</v>
      </c>
      <c r="F126" s="680">
        <f t="shared" si="56"/>
        <v>0.20369603538097025</v>
      </c>
      <c r="G126" s="681">
        <f t="shared" si="57"/>
        <v>-1.0607509459785966E-2</v>
      </c>
      <c r="M126" s="665"/>
    </row>
    <row r="127" spans="1:18" s="663" customFormat="1" ht="15.75" customHeight="1">
      <c r="A127" s="657" t="s">
        <v>57</v>
      </c>
      <c r="B127" s="671">
        <f t="shared" si="52"/>
        <v>-2.200853696383432E-2</v>
      </c>
      <c r="C127" s="671">
        <f t="shared" si="53"/>
        <v>-1.1988723477992066E-2</v>
      </c>
      <c r="D127" s="671">
        <f t="shared" si="54"/>
        <v>-8.1029963265195348E-3</v>
      </c>
      <c r="E127" s="680">
        <f t="shared" si="55"/>
        <v>1.7929742521096317E-2</v>
      </c>
      <c r="F127" s="680">
        <f t="shared" si="56"/>
        <v>0.12184410997350993</v>
      </c>
      <c r="G127" s="681">
        <f t="shared" si="57"/>
        <v>-1.4033418922781973E-2</v>
      </c>
      <c r="M127" s="665"/>
    </row>
    <row r="128" spans="1:18" s="663" customFormat="1" ht="15.75" customHeight="1">
      <c r="A128" s="657" t="s">
        <v>58</v>
      </c>
      <c r="B128" s="671">
        <f t="shared" si="52"/>
        <v>-1.3493171103353196E-2</v>
      </c>
      <c r="C128" s="671">
        <f t="shared" si="53"/>
        <v>-8.5288742269404964E-3</v>
      </c>
      <c r="D128" s="671">
        <f t="shared" si="54"/>
        <v>-6.059989942266095E-3</v>
      </c>
      <c r="E128" s="680">
        <f t="shared" si="55"/>
        <v>2.2211143361156239E-2</v>
      </c>
      <c r="F128" s="680">
        <f t="shared" si="56"/>
        <v>0.24558755308174623</v>
      </c>
      <c r="G128" s="681">
        <f t="shared" si="57"/>
        <v>-9.3606784241865946E-3</v>
      </c>
      <c r="M128" s="665"/>
    </row>
    <row r="129" spans="1:18" s="663" customFormat="1" ht="15.75" customHeight="1">
      <c r="A129" s="657" t="s">
        <v>114</v>
      </c>
      <c r="B129" s="671">
        <f t="shared" si="52"/>
        <v>-1.6652296146294474E-2</v>
      </c>
      <c r="C129" s="671">
        <f t="shared" si="53"/>
        <v>-1.0323640291552576E-2</v>
      </c>
      <c r="D129" s="671">
        <f t="shared" si="54"/>
        <v>-7.119781355758888E-3</v>
      </c>
      <c r="E129" s="680">
        <f t="shared" si="55"/>
        <v>2.5637725090111314E-2</v>
      </c>
      <c r="F129" s="680">
        <f t="shared" si="56"/>
        <v>0.1818113096858987</v>
      </c>
      <c r="G129" s="681">
        <f t="shared" si="57"/>
        <v>-1.1365239264535311E-2</v>
      </c>
      <c r="M129" s="665"/>
    </row>
    <row r="130" spans="1:18" s="663" customFormat="1" ht="15.75" customHeight="1">
      <c r="A130" s="657" t="s">
        <v>224</v>
      </c>
      <c r="B130" s="671">
        <f t="shared" si="52"/>
        <v>-1.059074661082449E-2</v>
      </c>
      <c r="C130" s="671">
        <f t="shared" si="53"/>
        <v>-1.050240113010064E-2</v>
      </c>
      <c r="D130" s="671">
        <f t="shared" si="54"/>
        <v>-7.2253378433131173E-3</v>
      </c>
      <c r="E130" s="680">
        <f t="shared" si="55"/>
        <v>3.3724796448376108E-2</v>
      </c>
      <c r="F130" s="680">
        <f t="shared" si="56"/>
        <v>0.24270118608694041</v>
      </c>
      <c r="G130" s="681">
        <f t="shared" si="57"/>
        <v>-9.4394951947460812E-3</v>
      </c>
      <c r="M130" s="665"/>
    </row>
    <row r="131" spans="1:18" s="663" customFormat="1" ht="15.75" customHeight="1">
      <c r="A131" s="657" t="s">
        <v>255</v>
      </c>
      <c r="B131" s="671">
        <f t="shared" si="52"/>
        <v>-2.4060531730451345E-2</v>
      </c>
      <c r="C131" s="671">
        <f t="shared" si="53"/>
        <v>-2.6608001062343678E-2</v>
      </c>
      <c r="D131" s="671">
        <f t="shared" si="54"/>
        <v>-9.9496107585196933E-2</v>
      </c>
      <c r="E131" s="680">
        <f t="shared" si="55"/>
        <v>7.8922545933960678E-5</v>
      </c>
      <c r="F131" s="680">
        <f t="shared" si="56"/>
        <v>5.4855005803723851E-4</v>
      </c>
      <c r="G131" s="681">
        <f t="shared" si="57"/>
        <v>-5.005488012599732E-2</v>
      </c>
      <c r="H131" s="666"/>
      <c r="I131" s="666"/>
      <c r="J131" s="666"/>
      <c r="K131" s="666"/>
      <c r="L131" s="666"/>
      <c r="M131" s="666"/>
    </row>
    <row r="132" spans="1:18" s="663" customFormat="1" ht="15.75" customHeight="1">
      <c r="M132" s="665"/>
    </row>
    <row r="133" spans="1:18" s="663" customFormat="1" ht="15.75" customHeight="1">
      <c r="M133" s="665"/>
    </row>
    <row r="134" spans="1:18" s="663" customFormat="1" ht="15.75" customHeight="1">
      <c r="A134" s="668" t="s">
        <v>1195</v>
      </c>
      <c r="M134" s="665"/>
    </row>
    <row r="135" spans="1:18" s="663" customFormat="1" ht="15.75" customHeight="1">
      <c r="A135" s="657" t="s">
        <v>104</v>
      </c>
      <c r="B135" s="658">
        <f>+US!B71</f>
        <v>1.6614140194193698</v>
      </c>
      <c r="C135" s="658">
        <f>+US!C71</f>
        <v>1.3724021277997327</v>
      </c>
      <c r="D135" s="658">
        <f>+US!D71</f>
        <v>1.4111832079964777</v>
      </c>
      <c r="E135" s="658">
        <f>+US!E71</f>
        <v>1.41455679379508</v>
      </c>
      <c r="F135" s="658">
        <f>+US!F71</f>
        <v>1.3741574858080732</v>
      </c>
      <c r="G135" s="658">
        <f>+US!G71</f>
        <v>1.2924990837800998</v>
      </c>
      <c r="H135" s="658">
        <f>+US!H71</f>
        <v>1.1813818857431519</v>
      </c>
      <c r="I135" s="658">
        <f>+US!I71</f>
        <v>1.0535270190696195</v>
      </c>
      <c r="J135" s="658">
        <f>+US!J71</f>
        <v>0.90883288273631069</v>
      </c>
      <c r="K135" s="658">
        <f>+US!K71</f>
        <v>0.74679308921461429</v>
      </c>
      <c r="L135" s="658">
        <f>+US!L71</f>
        <v>0.56591340591453787</v>
      </c>
      <c r="M135" s="659">
        <f>+US!M71</f>
        <v>0.36779434525193655</v>
      </c>
      <c r="N135" s="658">
        <f>+US!N71</f>
        <v>0.15834921024498375</v>
      </c>
      <c r="O135" s="658">
        <f>+US!O71</f>
        <v>0</v>
      </c>
      <c r="P135" s="658">
        <f>+US!P71</f>
        <v>0</v>
      </c>
      <c r="Q135" s="658">
        <f>+US!Q71</f>
        <v>0</v>
      </c>
      <c r="R135" s="658">
        <f>+US!R71</f>
        <v>0</v>
      </c>
    </row>
    <row r="136" spans="1:18" s="663" customFormat="1" ht="15.75" customHeight="1">
      <c r="A136" s="657" t="s">
        <v>105</v>
      </c>
      <c r="B136" s="658">
        <f>+EU!B71</f>
        <v>1.1456625342073461</v>
      </c>
      <c r="C136" s="658">
        <f>+EU!C71</f>
        <v>0.87370486032411976</v>
      </c>
      <c r="D136" s="658">
        <f>+EU!D71</f>
        <v>0.92195783729302005</v>
      </c>
      <c r="E136" s="658">
        <f>+EU!E71</f>
        <v>0.94610328814917521</v>
      </c>
      <c r="F136" s="658">
        <f>+EU!F71</f>
        <v>0.94407747948254095</v>
      </c>
      <c r="G136" s="658">
        <f>+EU!G71</f>
        <v>0.9154213936210579</v>
      </c>
      <c r="H136" s="658">
        <f>+EU!H71</f>
        <v>0.86780737376194739</v>
      </c>
      <c r="I136" s="658">
        <f>+EU!I71</f>
        <v>0.80851117884785118</v>
      </c>
      <c r="J136" s="658">
        <f>+EU!J71</f>
        <v>0.73874533932249908</v>
      </c>
      <c r="K136" s="658">
        <f>+EU!K71</f>
        <v>0.659451007654553</v>
      </c>
      <c r="L136" s="658">
        <f>+EU!L71</f>
        <v>0.58027641062467439</v>
      </c>
      <c r="M136" s="659">
        <f>+EU!M71</f>
        <v>0.49825678468808005</v>
      </c>
      <c r="N136" s="658">
        <f>+EU!N71</f>
        <v>0.40817585856084559</v>
      </c>
      <c r="O136" s="658">
        <f>+EU!O71</f>
        <v>0.30238305909272473</v>
      </c>
      <c r="P136" s="658">
        <f>+EU!P71</f>
        <v>0.18846887952091768</v>
      </c>
      <c r="Q136" s="658">
        <f>+EU!Q71</f>
        <v>5.5269426775405146E-2</v>
      </c>
      <c r="R136" s="658">
        <f>+EU!R71</f>
        <v>0</v>
      </c>
    </row>
    <row r="137" spans="1:18" s="663" customFormat="1" ht="15.75" customHeight="1">
      <c r="A137" s="657" t="s">
        <v>51</v>
      </c>
      <c r="B137" s="658">
        <f>+Japan!B71</f>
        <v>0.3698406448791311</v>
      </c>
      <c r="C137" s="658">
        <f>+Japan!C71</f>
        <v>0.33582325461380874</v>
      </c>
      <c r="D137" s="658">
        <f>+Japan!D71</f>
        <v>0.32004227822998416</v>
      </c>
      <c r="E137" s="658">
        <f>+Japan!E71</f>
        <v>0.29604831033027673</v>
      </c>
      <c r="F137" s="658">
        <f>+Japan!F71</f>
        <v>0.26131092794256</v>
      </c>
      <c r="G137" s="658">
        <f>+Japan!G71</f>
        <v>0.23597981307413329</v>
      </c>
      <c r="H137" s="658">
        <f>+Japan!H71</f>
        <v>0.21480525106620077</v>
      </c>
      <c r="I137" s="658">
        <f>+Japan!I71</f>
        <v>0.19265009146768228</v>
      </c>
      <c r="J137" s="658">
        <f>+Japan!J71</f>
        <v>0.16984021017675979</v>
      </c>
      <c r="K137" s="658">
        <f>+Japan!K71</f>
        <v>0.14660198401443819</v>
      </c>
      <c r="L137" s="658">
        <f>+Japan!L71</f>
        <v>0.12601074524679465</v>
      </c>
      <c r="M137" s="659">
        <f>+Japan!M71</f>
        <v>0.10665745216637643</v>
      </c>
      <c r="N137" s="658">
        <f>+Japan!N71</f>
        <v>8.6549344947196932E-2</v>
      </c>
      <c r="O137" s="658">
        <f>+Japan!O71</f>
        <v>6.3504208540006615E-2</v>
      </c>
      <c r="P137" s="658">
        <f>+Japan!P71</f>
        <v>3.9221447346505983E-2</v>
      </c>
      <c r="Q137" s="658">
        <f>+Japan!Q71</f>
        <v>1.1405641555783625E-2</v>
      </c>
      <c r="R137" s="658">
        <f>+Japan!R71</f>
        <v>0</v>
      </c>
    </row>
    <row r="138" spans="1:18" s="663" customFormat="1" ht="15.75" customHeight="1">
      <c r="A138" s="657" t="s">
        <v>52</v>
      </c>
      <c r="B138" s="658">
        <f>+Russia!B71</f>
        <v>0.43100236821563387</v>
      </c>
      <c r="C138" s="658">
        <f>+Russia!C71</f>
        <v>0.34119299616374138</v>
      </c>
      <c r="D138" s="658">
        <f>+Russia!D71</f>
        <v>0.32502566958320694</v>
      </c>
      <c r="E138" s="658">
        <f>+Russia!E71</f>
        <v>0.30202548164372278</v>
      </c>
      <c r="F138" s="658">
        <f>+Russia!F71</f>
        <v>0.27312036457226796</v>
      </c>
      <c r="G138" s="658">
        <f>+Russia!G71</f>
        <v>0.24027487587526034</v>
      </c>
      <c r="H138" s="658">
        <f>+Russia!H71</f>
        <v>0.20376897475888456</v>
      </c>
      <c r="I138" s="658">
        <f>+Russia!I71</f>
        <v>0.16345060815605031</v>
      </c>
      <c r="J138" s="658">
        <f>+Russia!J71</f>
        <v>0.12003841372383625</v>
      </c>
      <c r="K138" s="658">
        <f>+Russia!K71</f>
        <v>7.4164617913148906E-2</v>
      </c>
      <c r="L138" s="658">
        <f>+Russia!L71</f>
        <v>2.7444671151148566E-2</v>
      </c>
      <c r="M138" s="659">
        <f>+Russia!M71</f>
        <v>0</v>
      </c>
      <c r="N138" s="658">
        <f>+Russia!N71</f>
        <v>0</v>
      </c>
      <c r="O138" s="658">
        <f>+Russia!O71</f>
        <v>0</v>
      </c>
      <c r="P138" s="658">
        <f>+Russia!P71</f>
        <v>0</v>
      </c>
      <c r="Q138" s="658">
        <f>+Russia!Q71</f>
        <v>0</v>
      </c>
      <c r="R138" s="658">
        <f>+Russia!R71</f>
        <v>0</v>
      </c>
    </row>
    <row r="139" spans="1:18" s="663" customFormat="1" ht="15.75" customHeight="1">
      <c r="A139" s="657" t="s">
        <v>53</v>
      </c>
      <c r="B139" s="658">
        <f>+Eurasia!B71</f>
        <v>0.25652713039837899</v>
      </c>
      <c r="C139" s="658">
        <f>+Eurasia!C71</f>
        <v>0.18818945763471009</v>
      </c>
      <c r="D139" s="658">
        <f>+Eurasia!D71</f>
        <v>0.19322152129395534</v>
      </c>
      <c r="E139" s="658">
        <f>+Eurasia!E71</f>
        <v>0.19187029499930588</v>
      </c>
      <c r="F139" s="658">
        <f>+Eurasia!F71</f>
        <v>0.18288432160084039</v>
      </c>
      <c r="G139" s="658">
        <f>+Eurasia!G71</f>
        <v>0.16708907174426335</v>
      </c>
      <c r="H139" s="658">
        <f>+Eurasia!H71</f>
        <v>0.14625052554069562</v>
      </c>
      <c r="I139" s="658">
        <f>+Eurasia!I71</f>
        <v>0.12089780037615971</v>
      </c>
      <c r="J139" s="658">
        <f>+Eurasia!J71</f>
        <v>9.1376998085830302E-2</v>
      </c>
      <c r="K139" s="658">
        <f>+Eurasia!K71</f>
        <v>5.8032664910190823E-2</v>
      </c>
      <c r="L139" s="658">
        <f>+Eurasia!L71</f>
        <v>2.1785710369279256E-2</v>
      </c>
      <c r="M139" s="659">
        <f>+Eurasia!M71</f>
        <v>0</v>
      </c>
      <c r="N139" s="658">
        <f>+Eurasia!N71</f>
        <v>0</v>
      </c>
      <c r="O139" s="658">
        <f>+Eurasia!O71</f>
        <v>0</v>
      </c>
      <c r="P139" s="658">
        <f>+Eurasia!P71</f>
        <v>0</v>
      </c>
      <c r="Q139" s="658">
        <f>+Eurasia!Q71</f>
        <v>0</v>
      </c>
      <c r="R139" s="658">
        <f>+Eurasia!R71</f>
        <v>0</v>
      </c>
    </row>
    <row r="140" spans="1:18" s="663" customFormat="1" ht="15.75" customHeight="1">
      <c r="A140" s="657" t="s">
        <v>54</v>
      </c>
      <c r="B140" s="658">
        <f>+China!B71</f>
        <v>1.5999444497034192</v>
      </c>
      <c r="C140" s="658">
        <f>+China!C71</f>
        <v>2.3373181443680169</v>
      </c>
      <c r="D140" s="658">
        <f>+China!D71</f>
        <v>2.4213252123779614</v>
      </c>
      <c r="E140" s="658">
        <f>+China!E71</f>
        <v>2.3958679803183318</v>
      </c>
      <c r="F140" s="658">
        <f>+China!F71</f>
        <v>2.2605156882843551</v>
      </c>
      <c r="G140" s="658">
        <f>+China!G71</f>
        <v>2.0457895667798969</v>
      </c>
      <c r="H140" s="658">
        <f>+China!H71</f>
        <v>1.7962703585094473</v>
      </c>
      <c r="I140" s="658">
        <f>+China!I71</f>
        <v>1.5125974369713904</v>
      </c>
      <c r="J140" s="658">
        <f>+China!J71</f>
        <v>1.1991076686279853</v>
      </c>
      <c r="K140" s="658">
        <f>+China!K71</f>
        <v>0.85938260560939961</v>
      </c>
      <c r="L140" s="658">
        <f>+China!L71</f>
        <v>0.50892581916170454</v>
      </c>
      <c r="M140" s="659">
        <f>+China!M71</f>
        <v>0.13401799318044094</v>
      </c>
      <c r="N140" s="658">
        <f>+China!N71</f>
        <v>0</v>
      </c>
      <c r="O140" s="658">
        <f>+China!O71</f>
        <v>0</v>
      </c>
      <c r="P140" s="658">
        <f>+China!P71</f>
        <v>0</v>
      </c>
      <c r="Q140" s="658">
        <f>+China!Q71</f>
        <v>0</v>
      </c>
      <c r="R140" s="658">
        <f>+China!R71</f>
        <v>0</v>
      </c>
    </row>
    <row r="141" spans="1:18" s="663" customFormat="1" ht="15.75" customHeight="1">
      <c r="A141" s="657" t="s">
        <v>55</v>
      </c>
      <c r="B141" s="658">
        <f>+India!B71</f>
        <v>0.40499472440009932</v>
      </c>
      <c r="C141" s="658">
        <f>+India!C71</f>
        <v>0.62284228282340015</v>
      </c>
      <c r="D141" s="658">
        <f>+India!D71</f>
        <v>0.77023865774655398</v>
      </c>
      <c r="E141" s="658">
        <f>+India!E71</f>
        <v>0.89897093702979414</v>
      </c>
      <c r="F141" s="658">
        <f>+India!F71</f>
        <v>0.99657333313606822</v>
      </c>
      <c r="G141" s="658">
        <f>+India!G71</f>
        <v>1.0427126019543869</v>
      </c>
      <c r="H141" s="658">
        <f>+India!H71</f>
        <v>1.0464694831562535</v>
      </c>
      <c r="I141" s="658">
        <f>+India!I71</f>
        <v>1.0209844366298892</v>
      </c>
      <c r="J141" s="658">
        <f>+India!J71</f>
        <v>0.96468238451297428</v>
      </c>
      <c r="K141" s="658">
        <f>+India!K71</f>
        <v>0.87635372567004477</v>
      </c>
      <c r="L141" s="658">
        <f>+India!L71</f>
        <v>0.75574883584299024</v>
      </c>
      <c r="M141" s="659">
        <f>+India!M71</f>
        <v>0.60416194832705261</v>
      </c>
      <c r="N141" s="658">
        <f>+India!N71</f>
        <v>0.42322155071985046</v>
      </c>
      <c r="O141" s="658">
        <f>+India!O71</f>
        <v>0.20921531717230918</v>
      </c>
      <c r="P141" s="658">
        <f>+India!P71</f>
        <v>0</v>
      </c>
      <c r="Q141" s="658">
        <f>+India!Q71</f>
        <v>0</v>
      </c>
      <c r="R141" s="658">
        <f>+India!R71</f>
        <v>0</v>
      </c>
    </row>
    <row r="142" spans="1:18" s="663" customFormat="1" ht="15.75" customHeight="1">
      <c r="A142" s="657" t="s">
        <v>56</v>
      </c>
      <c r="B142" s="658">
        <f>+MidEast!B71</f>
        <v>0.58943423723936128</v>
      </c>
      <c r="C142" s="658">
        <f>+MidEast!C71</f>
        <v>0.68943478365506294</v>
      </c>
      <c r="D142" s="658">
        <f>+MidEast!D71</f>
        <v>0.8342585865559361</v>
      </c>
      <c r="E142" s="658">
        <f>+MidEast!E71</f>
        <v>0.95999259294524941</v>
      </c>
      <c r="F142" s="658">
        <f>+MidEast!F71</f>
        <v>1.0503117597594762</v>
      </c>
      <c r="G142" s="658">
        <f>+MidEast!G71</f>
        <v>1.0843333800229615</v>
      </c>
      <c r="H142" s="658">
        <f>+MidEast!H71</f>
        <v>1.0772583975581138</v>
      </c>
      <c r="I142" s="658">
        <f>+MidEast!I71</f>
        <v>1.0424165453359111</v>
      </c>
      <c r="J142" s="658">
        <f>+MidEast!J71</f>
        <v>0.97684110480693798</v>
      </c>
      <c r="K142" s="658">
        <f>+MidEast!K71</f>
        <v>0.87724397827036948</v>
      </c>
      <c r="L142" s="658">
        <f>+MidEast!L71</f>
        <v>0.72476049901020156</v>
      </c>
      <c r="M142" s="659">
        <f>+MidEast!M71</f>
        <v>0.52913933773885979</v>
      </c>
      <c r="N142" s="658">
        <f>+MidEast!N71</f>
        <v>0.31575811969549122</v>
      </c>
      <c r="O142" s="658">
        <f>+MidEast!O71</f>
        <v>7.5950359830063791E-2</v>
      </c>
      <c r="P142" s="658">
        <f>+MidEast!P71</f>
        <v>0</v>
      </c>
      <c r="Q142" s="658">
        <f>+MidEast!Q71</f>
        <v>0</v>
      </c>
      <c r="R142" s="658">
        <f>+MidEast!R71</f>
        <v>0</v>
      </c>
    </row>
    <row r="143" spans="1:18" s="663" customFormat="1" ht="15.75" customHeight="1">
      <c r="A143" s="657" t="s">
        <v>57</v>
      </c>
      <c r="B143" s="658">
        <f>+Africa!B71</f>
        <v>0.1913029872516217</v>
      </c>
      <c r="C143" s="658">
        <f>+Africa!C71</f>
        <v>0.21020633189180787</v>
      </c>
      <c r="D143" s="658">
        <f>+Africa!D71</f>
        <v>0.286400119617233</v>
      </c>
      <c r="E143" s="658">
        <f>+Africa!E71</f>
        <v>0.36921676285792243</v>
      </c>
      <c r="F143" s="658">
        <f>+Africa!F71</f>
        <v>0.44969041323193615</v>
      </c>
      <c r="G143" s="658">
        <f>+Africa!G71</f>
        <v>0.50536938043403345</v>
      </c>
      <c r="H143" s="658">
        <f>+Africa!H71</f>
        <v>0.53471131854994758</v>
      </c>
      <c r="I143" s="658">
        <f>+Africa!I71</f>
        <v>0.54947686065105994</v>
      </c>
      <c r="J143" s="658">
        <f>+Africa!J71</f>
        <v>0.54632045780344396</v>
      </c>
      <c r="K143" s="658">
        <f>+Africa!K71</f>
        <v>0.52173971885616022</v>
      </c>
      <c r="L143" s="658">
        <f>+Africa!L71</f>
        <v>0.45992214706379536</v>
      </c>
      <c r="M143" s="659">
        <f>+Africa!M71</f>
        <v>0.36579998351138721</v>
      </c>
      <c r="N143" s="658">
        <f>+Africa!N71</f>
        <v>0.25391744170126468</v>
      </c>
      <c r="O143" s="658">
        <f>+Africa!O71</f>
        <v>0.12451944508793657</v>
      </c>
      <c r="P143" s="658">
        <f>+Africa!P71</f>
        <v>0</v>
      </c>
      <c r="Q143" s="658">
        <f>+Africa!Q71</f>
        <v>0</v>
      </c>
      <c r="R143" s="658">
        <f>+Africa!R71</f>
        <v>0</v>
      </c>
    </row>
    <row r="144" spans="1:18" s="663" customFormat="1" ht="15.75" customHeight="1">
      <c r="A144" s="657" t="s">
        <v>58</v>
      </c>
      <c r="B144" s="658">
        <f>+LatAm!B71</f>
        <v>0.41212692374686288</v>
      </c>
      <c r="C144" s="658">
        <f>+LatAm!C71</f>
        <v>0.46567029294143031</v>
      </c>
      <c r="D144" s="658">
        <f>+LatAm!D71</f>
        <v>0.5585206147295908</v>
      </c>
      <c r="E144" s="658">
        <f>+LatAm!E71</f>
        <v>0.63898680229642657</v>
      </c>
      <c r="F144" s="658">
        <f>+LatAm!F71</f>
        <v>0.6944066002394218</v>
      </c>
      <c r="G144" s="658">
        <f>+LatAm!G71</f>
        <v>0.71980780770086672</v>
      </c>
      <c r="H144" s="658">
        <f>+LatAm!H71</f>
        <v>0.72405425729905892</v>
      </c>
      <c r="I144" s="658">
        <f>+LatAm!I71</f>
        <v>0.71138561252038424</v>
      </c>
      <c r="J144" s="658">
        <f>+LatAm!J71</f>
        <v>0.68121140065227004</v>
      </c>
      <c r="K144" s="658">
        <f>+LatAm!K71</f>
        <v>0.63310545182761258</v>
      </c>
      <c r="L144" s="658">
        <f>+LatAm!L71</f>
        <v>0.56795462079805226</v>
      </c>
      <c r="M144" s="659">
        <f>+LatAm!M71</f>
        <v>0.48555454599294195</v>
      </c>
      <c r="N144" s="658">
        <f>+LatAm!N71</f>
        <v>0.3891387947416482</v>
      </c>
      <c r="O144" s="658">
        <f>+LatAm!O71</f>
        <v>0.27180779029355767</v>
      </c>
      <c r="P144" s="658">
        <f>+LatAm!P71</f>
        <v>0.14198157359639108</v>
      </c>
      <c r="Q144" s="658">
        <f>+LatAm!Q71</f>
        <v>0</v>
      </c>
      <c r="R144" s="658">
        <f>+LatAm!R71</f>
        <v>0</v>
      </c>
    </row>
    <row r="145" spans="1:18" s="663" customFormat="1" ht="15.75" customHeight="1">
      <c r="A145" s="657" t="s">
        <v>114</v>
      </c>
      <c r="B145" s="658">
        <f>+OHI!B71</f>
        <v>0.54156849752830349</v>
      </c>
      <c r="C145" s="658">
        <f>+OHI!C71</f>
        <v>0.49076012379826067</v>
      </c>
      <c r="D145" s="658">
        <f>+OHI!D71</f>
        <v>0.50187485346279792</v>
      </c>
      <c r="E145" s="658">
        <f>+OHI!E71</f>
        <v>0.49806595177182295</v>
      </c>
      <c r="F145" s="658">
        <f>+OHI!F71</f>
        <v>0.47589547460079235</v>
      </c>
      <c r="G145" s="658">
        <f>+OHI!G71</f>
        <v>0.4394014145825495</v>
      </c>
      <c r="H145" s="658">
        <f>+OHI!H71</f>
        <v>0.39522046246924403</v>
      </c>
      <c r="I145" s="658">
        <f>+OHI!I71</f>
        <v>0.34880574668369407</v>
      </c>
      <c r="J145" s="658">
        <f>+OHI!J71</f>
        <v>0.3006140901105106</v>
      </c>
      <c r="K145" s="658">
        <f>+OHI!K71</f>
        <v>0.2509184175889092</v>
      </c>
      <c r="L145" s="658">
        <f>+OHI!L71</f>
        <v>0.20339425692129592</v>
      </c>
      <c r="M145" s="659">
        <f>+OHI!M71</f>
        <v>0.15602827976135791</v>
      </c>
      <c r="N145" s="658">
        <f>+OHI!N71</f>
        <v>0.1060673475951234</v>
      </c>
      <c r="O145" s="658">
        <f>+OHI!O71</f>
        <v>5.0953618796710537E-2</v>
      </c>
      <c r="P145" s="658">
        <f>+OHI!P71</f>
        <v>0</v>
      </c>
      <c r="Q145" s="658">
        <f>+OHI!Q71</f>
        <v>0</v>
      </c>
      <c r="R145" s="658">
        <f>+OHI!R71</f>
        <v>0</v>
      </c>
    </row>
    <row r="146" spans="1:18" s="663" customFormat="1" ht="15.75" customHeight="1">
      <c r="A146" s="657" t="s">
        <v>224</v>
      </c>
      <c r="B146" s="658">
        <f>+OthAsia!B71</f>
        <v>0.36381783863801526</v>
      </c>
      <c r="C146" s="658">
        <f>+OthAsia!C71</f>
        <v>0.54750936593555988</v>
      </c>
      <c r="D146" s="658">
        <f>+OthAsia!D71</f>
        <v>0.71895192939575348</v>
      </c>
      <c r="E146" s="658">
        <f>+OthAsia!E71</f>
        <v>0.89452100904833109</v>
      </c>
      <c r="F146" s="658">
        <f>+OthAsia!F71</f>
        <v>1.0520546701027187</v>
      </c>
      <c r="G146" s="658">
        <f>+OthAsia!G71</f>
        <v>1.1618228173682423</v>
      </c>
      <c r="H146" s="658">
        <f>+OthAsia!H71</f>
        <v>1.2261958393388908</v>
      </c>
      <c r="I146" s="658">
        <f>+OthAsia!I71</f>
        <v>1.2572354115365489</v>
      </c>
      <c r="J146" s="658">
        <f>+OthAsia!J71</f>
        <v>1.249120225205979</v>
      </c>
      <c r="K146" s="658">
        <f>+OthAsia!K71</f>
        <v>1.1963693457658362</v>
      </c>
      <c r="L146" s="658">
        <f>+OthAsia!L71</f>
        <v>1.0859991305903032</v>
      </c>
      <c r="M146" s="659">
        <f>+OthAsia!M71</f>
        <v>0.92175137889875647</v>
      </c>
      <c r="N146" s="658">
        <f>+OthAsia!N71</f>
        <v>0.70546776354570195</v>
      </c>
      <c r="O146" s="658">
        <f>+OthAsia!O71</f>
        <v>0.44276603146941207</v>
      </c>
      <c r="P146" s="658">
        <f>+OthAsia!P71</f>
        <v>0.14736474736634331</v>
      </c>
      <c r="Q146" s="658">
        <f>+OthAsia!Q71</f>
        <v>0</v>
      </c>
      <c r="R146" s="658">
        <f>+OthAsia!R71</f>
        <v>0</v>
      </c>
    </row>
    <row r="147" spans="1:18" s="663" customFormat="1" ht="15.75" customHeight="1">
      <c r="B147" s="666">
        <f t="shared" ref="B147:R147" si="58">SUM(B135:B146)</f>
        <v>7.9676363556275431</v>
      </c>
      <c r="C147" s="666">
        <f t="shared" si="58"/>
        <v>8.4750540219496493</v>
      </c>
      <c r="D147" s="666">
        <f t="shared" si="58"/>
        <v>9.2630004882824721</v>
      </c>
      <c r="E147" s="666">
        <f t="shared" si="58"/>
        <v>9.806226205185439</v>
      </c>
      <c r="F147" s="666">
        <f t="shared" si="58"/>
        <v>10.01499851876105</v>
      </c>
      <c r="G147" s="666">
        <f t="shared" si="58"/>
        <v>9.8505012069377536</v>
      </c>
      <c r="H147" s="666">
        <f t="shared" si="58"/>
        <v>9.4141941277518377</v>
      </c>
      <c r="I147" s="666">
        <f t="shared" si="58"/>
        <v>8.7819387482462403</v>
      </c>
      <c r="J147" s="666">
        <f t="shared" si="58"/>
        <v>7.9467311757653363</v>
      </c>
      <c r="K147" s="666">
        <f t="shared" si="58"/>
        <v>6.900156607295278</v>
      </c>
      <c r="L147" s="666">
        <f t="shared" si="58"/>
        <v>5.6281362526947776</v>
      </c>
      <c r="M147" s="679">
        <f t="shared" si="58"/>
        <v>4.1691620495171904</v>
      </c>
      <c r="N147" s="666">
        <f t="shared" si="58"/>
        <v>2.8466454317521057</v>
      </c>
      <c r="O147" s="666">
        <f t="shared" si="58"/>
        <v>1.5410998302827212</v>
      </c>
      <c r="P147" s="666">
        <f t="shared" si="58"/>
        <v>0.51703664783015801</v>
      </c>
      <c r="Q147" s="666">
        <f t="shared" si="58"/>
        <v>6.6675068331188775E-2</v>
      </c>
      <c r="R147" s="666">
        <f t="shared" si="58"/>
        <v>0</v>
      </c>
    </row>
    <row r="148" spans="1:18" s="663" customFormat="1" ht="15.75" customHeight="1">
      <c r="A148" s="668" t="s">
        <v>1195</v>
      </c>
      <c r="B148" s="666"/>
      <c r="C148" s="666"/>
      <c r="D148" s="666"/>
      <c r="E148" s="666"/>
      <c r="F148" s="666"/>
      <c r="G148" s="666"/>
      <c r="H148" s="666"/>
      <c r="I148" s="666"/>
      <c r="J148" s="666"/>
      <c r="K148" s="666"/>
      <c r="L148" s="666"/>
      <c r="M148" s="666"/>
    </row>
    <row r="149" spans="1:18" s="663" customFormat="1" ht="15.75" customHeight="1">
      <c r="A149" s="657" t="s">
        <v>104</v>
      </c>
      <c r="C149" s="667">
        <f t="shared" ref="C149:R149" si="59">+LN(C135/B135)</f>
        <v>-0.1911064762805561</v>
      </c>
      <c r="D149" s="667">
        <f t="shared" si="59"/>
        <v>2.7865924680750196E-2</v>
      </c>
      <c r="E149" s="667">
        <f t="shared" si="59"/>
        <v>2.3877549946581906E-3</v>
      </c>
      <c r="F149" s="667">
        <f t="shared" si="59"/>
        <v>-2.8975456374779225E-2</v>
      </c>
      <c r="G149" s="667">
        <f t="shared" si="59"/>
        <v>-6.1263187198009113E-2</v>
      </c>
      <c r="H149" s="667">
        <f t="shared" si="59"/>
        <v>-8.9892775626130891E-2</v>
      </c>
      <c r="I149" s="667">
        <f t="shared" si="59"/>
        <v>-0.11454124200923982</v>
      </c>
      <c r="J149" s="667">
        <f t="shared" si="59"/>
        <v>-0.14773764997208197</v>
      </c>
      <c r="K149" s="667">
        <f t="shared" si="59"/>
        <v>-0.19637307213959845</v>
      </c>
      <c r="L149" s="667">
        <f t="shared" si="59"/>
        <v>-0.27734708434639249</v>
      </c>
      <c r="M149" s="667">
        <f t="shared" si="59"/>
        <v>-0.43091713588159297</v>
      </c>
      <c r="N149" s="667">
        <f t="shared" si="59"/>
        <v>-0.84272115196231601</v>
      </c>
      <c r="O149" s="667" t="e">
        <f t="shared" si="59"/>
        <v>#NUM!</v>
      </c>
      <c r="P149" s="667" t="e">
        <f t="shared" si="59"/>
        <v>#DIV/0!</v>
      </c>
      <c r="Q149" s="667" t="e">
        <f t="shared" si="59"/>
        <v>#DIV/0!</v>
      </c>
      <c r="R149" s="667" t="e">
        <f t="shared" si="59"/>
        <v>#DIV/0!</v>
      </c>
    </row>
    <row r="150" spans="1:18" s="663" customFormat="1" ht="15.75" customHeight="1">
      <c r="A150" s="657" t="s">
        <v>105</v>
      </c>
      <c r="C150" s="667">
        <f t="shared" ref="C150:R150" si="60">+LN(C136/B136)</f>
        <v>-0.27099575093098266</v>
      </c>
      <c r="D150" s="667">
        <f t="shared" si="60"/>
        <v>5.3756862684223965E-2</v>
      </c>
      <c r="E150" s="667">
        <f t="shared" si="60"/>
        <v>2.585225428791852E-2</v>
      </c>
      <c r="F150" s="667">
        <f t="shared" si="60"/>
        <v>-2.1435086812631151E-3</v>
      </c>
      <c r="G150" s="667">
        <f t="shared" si="60"/>
        <v>-3.0823739764172516E-2</v>
      </c>
      <c r="H150" s="667">
        <f t="shared" si="60"/>
        <v>-5.3414728332878227E-2</v>
      </c>
      <c r="I150" s="667">
        <f t="shared" si="60"/>
        <v>-7.077526483023823E-2</v>
      </c>
      <c r="J150" s="667">
        <f t="shared" si="60"/>
        <v>-9.0241245742521195E-2</v>
      </c>
      <c r="K150" s="667">
        <f t="shared" si="60"/>
        <v>-0.11354557753729205</v>
      </c>
      <c r="L150" s="667">
        <f t="shared" si="60"/>
        <v>-0.12790312223383046</v>
      </c>
      <c r="M150" s="667">
        <f t="shared" si="60"/>
        <v>-0.15238898402359241</v>
      </c>
      <c r="N150" s="667">
        <f t="shared" si="60"/>
        <v>-0.19941746861236401</v>
      </c>
      <c r="O150" s="667">
        <f t="shared" si="60"/>
        <v>-0.30000348620626782</v>
      </c>
      <c r="P150" s="667">
        <f t="shared" si="60"/>
        <v>-0.47276172333877059</v>
      </c>
      <c r="Q150" s="667">
        <f t="shared" si="60"/>
        <v>-1.2267130034386411</v>
      </c>
      <c r="R150" s="667" t="e">
        <f t="shared" si="60"/>
        <v>#NUM!</v>
      </c>
    </row>
    <row r="151" spans="1:18" s="663" customFormat="1" ht="15.75" customHeight="1">
      <c r="A151" s="657" t="s">
        <v>51</v>
      </c>
      <c r="C151" s="667">
        <f t="shared" ref="C151:R151" si="61">+LN(C137/B137)</f>
        <v>-9.6487229722160534E-2</v>
      </c>
      <c r="D151" s="667">
        <f t="shared" si="61"/>
        <v>-4.8131887091415131E-2</v>
      </c>
      <c r="E151" s="667">
        <f t="shared" si="61"/>
        <v>-7.7930454953541659E-2</v>
      </c>
      <c r="F151" s="667">
        <f t="shared" si="61"/>
        <v>-0.12481165848874574</v>
      </c>
      <c r="G151" s="667">
        <f t="shared" si="61"/>
        <v>-0.10196472954760395</v>
      </c>
      <c r="H151" s="667">
        <f t="shared" si="61"/>
        <v>-9.4014454905196471E-2</v>
      </c>
      <c r="I151" s="667">
        <f t="shared" si="61"/>
        <v>-0.10885626278149524</v>
      </c>
      <c r="J151" s="667">
        <f t="shared" si="61"/>
        <v>-0.12601749096606049</v>
      </c>
      <c r="K151" s="667">
        <f t="shared" si="61"/>
        <v>-0.14713673200907607</v>
      </c>
      <c r="L151" s="667">
        <f t="shared" si="61"/>
        <v>-0.15135413983191109</v>
      </c>
      <c r="M151" s="667">
        <f t="shared" si="61"/>
        <v>-0.16674486559787219</v>
      </c>
      <c r="N151" s="667">
        <f t="shared" si="61"/>
        <v>-0.20890760435030992</v>
      </c>
      <c r="O151" s="667">
        <f t="shared" si="61"/>
        <v>-0.3096085331806005</v>
      </c>
      <c r="P151" s="667">
        <f t="shared" si="61"/>
        <v>-0.48188245655921774</v>
      </c>
      <c r="Q151" s="667">
        <f t="shared" si="61"/>
        <v>-1.2351156170584459</v>
      </c>
      <c r="R151" s="667" t="e">
        <f t="shared" si="61"/>
        <v>#NUM!</v>
      </c>
    </row>
    <row r="152" spans="1:18" s="663" customFormat="1" ht="15.75" customHeight="1">
      <c r="A152" s="657" t="s">
        <v>52</v>
      </c>
      <c r="C152" s="667">
        <f t="shared" ref="C152:R152" si="62">+LN(C138/B138)</f>
        <v>-0.23366529645158324</v>
      </c>
      <c r="D152" s="667">
        <f t="shared" si="62"/>
        <v>-4.8544125793252541E-2</v>
      </c>
      <c r="E152" s="667">
        <f t="shared" si="62"/>
        <v>-7.3392772424555358E-2</v>
      </c>
      <c r="F152" s="667">
        <f t="shared" si="62"/>
        <v>-0.10059879623105897</v>
      </c>
      <c r="G152" s="667">
        <f t="shared" si="62"/>
        <v>-0.12812900977331793</v>
      </c>
      <c r="H152" s="667">
        <f t="shared" si="62"/>
        <v>-0.16479670867890175</v>
      </c>
      <c r="I152" s="667">
        <f t="shared" si="62"/>
        <v>-0.22047602152581766</v>
      </c>
      <c r="J152" s="667">
        <f t="shared" si="62"/>
        <v>-0.3086990479883347</v>
      </c>
      <c r="K152" s="667">
        <f t="shared" si="62"/>
        <v>-0.48152461700796723</v>
      </c>
      <c r="L152" s="667">
        <f t="shared" si="62"/>
        <v>-0.99411516908790343</v>
      </c>
      <c r="M152" s="667" t="e">
        <f t="shared" si="62"/>
        <v>#NUM!</v>
      </c>
      <c r="N152" s="667" t="e">
        <f t="shared" si="62"/>
        <v>#DIV/0!</v>
      </c>
      <c r="O152" s="667" t="e">
        <f t="shared" si="62"/>
        <v>#DIV/0!</v>
      </c>
      <c r="P152" s="667" t="e">
        <f t="shared" si="62"/>
        <v>#DIV/0!</v>
      </c>
      <c r="Q152" s="667" t="e">
        <f t="shared" si="62"/>
        <v>#DIV/0!</v>
      </c>
      <c r="R152" s="667" t="e">
        <f t="shared" si="62"/>
        <v>#DIV/0!</v>
      </c>
    </row>
    <row r="153" spans="1:18" s="663" customFormat="1" ht="15.75" customHeight="1">
      <c r="A153" s="657" t="s">
        <v>53</v>
      </c>
      <c r="C153" s="667">
        <f t="shared" ref="C153:R153" si="63">+LN(C139/B139)</f>
        <v>-0.30978522178752865</v>
      </c>
      <c r="D153" s="667">
        <f t="shared" si="63"/>
        <v>2.6388100672112114E-2</v>
      </c>
      <c r="E153" s="667">
        <f t="shared" si="63"/>
        <v>-7.0177125710780492E-3</v>
      </c>
      <c r="F153" s="667">
        <f t="shared" si="63"/>
        <v>-4.7965766296513272E-2</v>
      </c>
      <c r="G153" s="667">
        <f t="shared" si="63"/>
        <v>-9.0326796601066614E-2</v>
      </c>
      <c r="H153" s="667">
        <f t="shared" si="63"/>
        <v>-0.13320595442081354</v>
      </c>
      <c r="I153" s="667">
        <f t="shared" si="63"/>
        <v>-0.19037551583650172</v>
      </c>
      <c r="J153" s="667">
        <f t="shared" si="63"/>
        <v>-0.27995177900240376</v>
      </c>
      <c r="K153" s="667">
        <f t="shared" si="63"/>
        <v>-0.45398774458500291</v>
      </c>
      <c r="L153" s="667">
        <f t="shared" si="63"/>
        <v>-0.9797517729009062</v>
      </c>
      <c r="M153" s="667" t="e">
        <f t="shared" si="63"/>
        <v>#NUM!</v>
      </c>
      <c r="N153" s="667" t="e">
        <f t="shared" si="63"/>
        <v>#DIV/0!</v>
      </c>
      <c r="O153" s="667" t="e">
        <f t="shared" si="63"/>
        <v>#DIV/0!</v>
      </c>
      <c r="P153" s="667" t="e">
        <f t="shared" si="63"/>
        <v>#DIV/0!</v>
      </c>
      <c r="Q153" s="667" t="e">
        <f t="shared" si="63"/>
        <v>#DIV/0!</v>
      </c>
      <c r="R153" s="667" t="e">
        <f t="shared" si="63"/>
        <v>#DIV/0!</v>
      </c>
    </row>
    <row r="154" spans="1:18" s="663" customFormat="1" ht="15.75" customHeight="1">
      <c r="A154" s="657" t="s">
        <v>54</v>
      </c>
      <c r="C154" s="667">
        <f t="shared" ref="C154:R154" si="64">+LN(C140/B140)</f>
        <v>0.3790352702456854</v>
      </c>
      <c r="D154" s="667">
        <f t="shared" si="64"/>
        <v>3.5310818753122683E-2</v>
      </c>
      <c r="E154" s="667">
        <f t="shared" si="64"/>
        <v>-1.0569420005409532E-2</v>
      </c>
      <c r="F154" s="667">
        <f t="shared" si="64"/>
        <v>-5.8152610789312817E-2</v>
      </c>
      <c r="G154" s="667">
        <f t="shared" si="64"/>
        <v>-9.9809156708056623E-2</v>
      </c>
      <c r="H154" s="667">
        <f t="shared" si="64"/>
        <v>-0.13007131896150798</v>
      </c>
      <c r="I154" s="667">
        <f t="shared" si="64"/>
        <v>-0.17188416225616121</v>
      </c>
      <c r="J154" s="667">
        <f t="shared" si="64"/>
        <v>-0.23225065928340491</v>
      </c>
      <c r="K154" s="667">
        <f t="shared" si="64"/>
        <v>-0.33311871870530996</v>
      </c>
      <c r="L154" s="667">
        <f t="shared" si="64"/>
        <v>-0.52391196343543567</v>
      </c>
      <c r="M154" s="667">
        <f t="shared" si="64"/>
        <v>-1.3343281991415263</v>
      </c>
      <c r="N154" s="667" t="e">
        <f t="shared" si="64"/>
        <v>#NUM!</v>
      </c>
      <c r="O154" s="667" t="e">
        <f t="shared" si="64"/>
        <v>#DIV/0!</v>
      </c>
      <c r="P154" s="667" t="e">
        <f t="shared" si="64"/>
        <v>#DIV/0!</v>
      </c>
      <c r="Q154" s="667" t="e">
        <f t="shared" si="64"/>
        <v>#DIV/0!</v>
      </c>
      <c r="R154" s="667" t="e">
        <f t="shared" si="64"/>
        <v>#DIV/0!</v>
      </c>
    </row>
    <row r="155" spans="1:18" s="663" customFormat="1" ht="15.75" customHeight="1">
      <c r="A155" s="657" t="s">
        <v>55</v>
      </c>
      <c r="C155" s="667">
        <f t="shared" ref="C155:R155" si="65">+LN(C141/B141)</f>
        <v>0.43041928830172088</v>
      </c>
      <c r="D155" s="667">
        <f t="shared" si="65"/>
        <v>0.21240708279923234</v>
      </c>
      <c r="E155" s="667">
        <f t="shared" si="65"/>
        <v>0.15455029388976002</v>
      </c>
      <c r="F155" s="667">
        <f t="shared" si="65"/>
        <v>0.10307202180890031</v>
      </c>
      <c r="G155" s="667">
        <f t="shared" si="65"/>
        <v>4.5258139960808227E-2</v>
      </c>
      <c r="H155" s="667">
        <f t="shared" si="65"/>
        <v>3.596512987753442E-3</v>
      </c>
      <c r="I155" s="667">
        <f t="shared" si="65"/>
        <v>-2.4654805810409536E-2</v>
      </c>
      <c r="J155" s="667">
        <f t="shared" si="65"/>
        <v>-5.6723662844483359E-2</v>
      </c>
      <c r="K155" s="667">
        <f t="shared" si="65"/>
        <v>-9.6029106082839849E-2</v>
      </c>
      <c r="L155" s="667">
        <f t="shared" si="65"/>
        <v>-0.14806071260078082</v>
      </c>
      <c r="M155" s="667">
        <f t="shared" si="65"/>
        <v>-0.22386680489410865</v>
      </c>
      <c r="N155" s="667">
        <f t="shared" si="65"/>
        <v>-0.35594648586604721</v>
      </c>
      <c r="O155" s="667">
        <f t="shared" si="65"/>
        <v>-0.70453185514727068</v>
      </c>
      <c r="P155" s="667" t="e">
        <f t="shared" si="65"/>
        <v>#NUM!</v>
      </c>
      <c r="Q155" s="667" t="e">
        <f t="shared" si="65"/>
        <v>#DIV/0!</v>
      </c>
      <c r="R155" s="667" t="e">
        <f t="shared" si="65"/>
        <v>#DIV/0!</v>
      </c>
    </row>
    <row r="156" spans="1:18" s="663" customFormat="1" ht="15.75" customHeight="1">
      <c r="A156" s="657" t="s">
        <v>56</v>
      </c>
      <c r="C156" s="667">
        <f t="shared" ref="C156:R156" si="66">+LN(C142/B142)</f>
        <v>0.15670895086950479</v>
      </c>
      <c r="D156" s="667">
        <f t="shared" si="66"/>
        <v>0.19067130234570351</v>
      </c>
      <c r="E156" s="667">
        <f t="shared" si="66"/>
        <v>0.14038215862624501</v>
      </c>
      <c r="F156" s="667">
        <f t="shared" si="66"/>
        <v>8.9916744387873782E-2</v>
      </c>
      <c r="G156" s="667">
        <f t="shared" si="66"/>
        <v>3.1878367725655297E-2</v>
      </c>
      <c r="H156" s="667">
        <f t="shared" si="66"/>
        <v>-6.5461090319654863E-3</v>
      </c>
      <c r="I156" s="667">
        <f t="shared" si="66"/>
        <v>-3.287767379863514E-2</v>
      </c>
      <c r="J156" s="667">
        <f t="shared" si="66"/>
        <v>-6.4972895033717851E-2</v>
      </c>
      <c r="K156" s="667">
        <f t="shared" si="66"/>
        <v>-0.10753885288512735</v>
      </c>
      <c r="L156" s="667">
        <f t="shared" si="66"/>
        <v>-0.19094389602864126</v>
      </c>
      <c r="M156" s="667">
        <f t="shared" si="66"/>
        <v>-0.31458945853835196</v>
      </c>
      <c r="N156" s="667">
        <f t="shared" si="66"/>
        <v>-0.51627531906371005</v>
      </c>
      <c r="O156" s="667">
        <f t="shared" si="66"/>
        <v>-1.4248965097298796</v>
      </c>
      <c r="P156" s="667" t="e">
        <f t="shared" si="66"/>
        <v>#NUM!</v>
      </c>
      <c r="Q156" s="667" t="e">
        <f t="shared" si="66"/>
        <v>#DIV/0!</v>
      </c>
      <c r="R156" s="667" t="e">
        <f t="shared" si="66"/>
        <v>#DIV/0!</v>
      </c>
    </row>
    <row r="157" spans="1:18" s="663" customFormat="1" ht="15.75" customHeight="1">
      <c r="A157" s="657" t="s">
        <v>57</v>
      </c>
      <c r="C157" s="667">
        <f t="shared" ref="C157:R157" si="67">+LN(C143/B143)</f>
        <v>9.4231089308052615E-2</v>
      </c>
      <c r="D157" s="667">
        <f t="shared" si="67"/>
        <v>0.30930027157817103</v>
      </c>
      <c r="E157" s="667">
        <f t="shared" si="67"/>
        <v>0.25399405204413605</v>
      </c>
      <c r="F157" s="667">
        <f t="shared" si="67"/>
        <v>0.19717547061982621</v>
      </c>
      <c r="G157" s="667">
        <f t="shared" si="67"/>
        <v>0.11673023289453653</v>
      </c>
      <c r="H157" s="667">
        <f t="shared" si="67"/>
        <v>5.6437401465861632E-2</v>
      </c>
      <c r="I157" s="667">
        <f t="shared" si="67"/>
        <v>2.7239653363145527E-2</v>
      </c>
      <c r="J157" s="667">
        <f t="shared" si="67"/>
        <v>-5.760940502638894E-3</v>
      </c>
      <c r="K157" s="667">
        <f t="shared" si="67"/>
        <v>-4.6036881981214757E-2</v>
      </c>
      <c r="L157" s="667">
        <f t="shared" si="67"/>
        <v>-0.12611161100197779</v>
      </c>
      <c r="M157" s="667">
        <f t="shared" si="67"/>
        <v>-0.22897053876473594</v>
      </c>
      <c r="N157" s="667">
        <f t="shared" si="67"/>
        <v>-0.3650775093694959</v>
      </c>
      <c r="O157" s="667">
        <f t="shared" si="67"/>
        <v>-0.7125472923574232</v>
      </c>
      <c r="P157" s="667" t="e">
        <f t="shared" si="67"/>
        <v>#NUM!</v>
      </c>
      <c r="Q157" s="667" t="e">
        <f t="shared" si="67"/>
        <v>#DIV/0!</v>
      </c>
      <c r="R157" s="667" t="e">
        <f t="shared" si="67"/>
        <v>#DIV/0!</v>
      </c>
    </row>
    <row r="158" spans="1:18" s="663" customFormat="1" ht="15.75" customHeight="1">
      <c r="A158" s="657" t="s">
        <v>58</v>
      </c>
      <c r="C158" s="667">
        <f t="shared" ref="C158:R158" si="68">+LN(C144/B144)</f>
        <v>0.1221464885810509</v>
      </c>
      <c r="D158" s="667">
        <f t="shared" si="68"/>
        <v>0.18181367087930508</v>
      </c>
      <c r="E158" s="667">
        <f t="shared" si="68"/>
        <v>0.13459227176739572</v>
      </c>
      <c r="F158" s="667">
        <f t="shared" si="68"/>
        <v>8.3173867773021923E-2</v>
      </c>
      <c r="G158" s="667">
        <f t="shared" si="68"/>
        <v>3.5926574374097464E-2</v>
      </c>
      <c r="H158" s="667">
        <f t="shared" si="68"/>
        <v>5.8820879704275138E-3</v>
      </c>
      <c r="I158" s="667">
        <f t="shared" si="68"/>
        <v>-1.7651695465872318E-2</v>
      </c>
      <c r="J158" s="667">
        <f t="shared" si="68"/>
        <v>-4.3341950353465331E-2</v>
      </c>
      <c r="K158" s="667">
        <f t="shared" si="68"/>
        <v>-7.3235685944782622E-2</v>
      </c>
      <c r="L158" s="667">
        <f t="shared" si="68"/>
        <v>-0.10859547626609453</v>
      </c>
      <c r="M158" s="667">
        <f t="shared" si="68"/>
        <v>-0.15674989100784556</v>
      </c>
      <c r="N158" s="667">
        <f t="shared" si="68"/>
        <v>-0.22135555275791632</v>
      </c>
      <c r="O158" s="667">
        <f t="shared" si="68"/>
        <v>-0.35884091563626558</v>
      </c>
      <c r="P158" s="667">
        <f t="shared" si="68"/>
        <v>-0.64939787739077071</v>
      </c>
      <c r="Q158" s="667" t="e">
        <f t="shared" si="68"/>
        <v>#NUM!</v>
      </c>
      <c r="R158" s="667" t="e">
        <f t="shared" si="68"/>
        <v>#DIV/0!</v>
      </c>
    </row>
    <row r="159" spans="1:18" s="663" customFormat="1" ht="15.75" customHeight="1">
      <c r="A159" s="657" t="s">
        <v>114</v>
      </c>
      <c r="C159" s="667">
        <f t="shared" ref="C159:R159" si="69">+LN(C145/B145)</f>
        <v>-9.8514092157053798E-2</v>
      </c>
      <c r="D159" s="667">
        <f t="shared" si="69"/>
        <v>2.2395330540298308E-2</v>
      </c>
      <c r="E159" s="667">
        <f t="shared" si="69"/>
        <v>-7.6182911886088387E-3</v>
      </c>
      <c r="F159" s="667">
        <f t="shared" si="69"/>
        <v>-4.553426258995176E-2</v>
      </c>
      <c r="G159" s="667">
        <f t="shared" si="69"/>
        <v>-7.97848596472511E-2</v>
      </c>
      <c r="H159" s="667">
        <f t="shared" si="69"/>
        <v>-0.10596963725923877</v>
      </c>
      <c r="I159" s="667">
        <f t="shared" si="69"/>
        <v>-0.12492857455336304</v>
      </c>
      <c r="J159" s="667">
        <f t="shared" si="69"/>
        <v>-0.14868781797427466</v>
      </c>
      <c r="K159" s="667">
        <f t="shared" si="69"/>
        <v>-0.18069949273683369</v>
      </c>
      <c r="L159" s="667">
        <f t="shared" si="69"/>
        <v>-0.20998160894800602</v>
      </c>
      <c r="M159" s="667">
        <f t="shared" si="69"/>
        <v>-0.2651089764822408</v>
      </c>
      <c r="N159" s="667">
        <f t="shared" si="69"/>
        <v>-0.38596302431101864</v>
      </c>
      <c r="O159" s="667">
        <f t="shared" si="69"/>
        <v>-0.73315846345223645</v>
      </c>
      <c r="P159" s="667" t="e">
        <f t="shared" si="69"/>
        <v>#NUM!</v>
      </c>
      <c r="Q159" s="667" t="e">
        <f t="shared" si="69"/>
        <v>#DIV/0!</v>
      </c>
      <c r="R159" s="667" t="e">
        <f t="shared" si="69"/>
        <v>#DIV/0!</v>
      </c>
    </row>
    <row r="160" spans="1:18" s="663" customFormat="1" ht="15.75" customHeight="1">
      <c r="A160" s="657" t="s">
        <v>224</v>
      </c>
      <c r="C160" s="667">
        <f t="shared" ref="C160:R160" si="70">+LN(C146/B146)</f>
        <v>0.40872626920491156</v>
      </c>
      <c r="D160" s="667">
        <f t="shared" si="70"/>
        <v>0.27241492962414671</v>
      </c>
      <c r="E160" s="667">
        <f t="shared" si="70"/>
        <v>0.21849389169106159</v>
      </c>
      <c r="F160" s="667">
        <f t="shared" si="70"/>
        <v>0.16221197013446481</v>
      </c>
      <c r="G160" s="667">
        <f t="shared" si="70"/>
        <v>9.9245085309636688E-2</v>
      </c>
      <c r="H160" s="667">
        <f t="shared" si="70"/>
        <v>5.3926397153405609E-2</v>
      </c>
      <c r="I160" s="667">
        <f t="shared" si="70"/>
        <v>2.4998629325453079E-2</v>
      </c>
      <c r="J160" s="667">
        <f t="shared" si="70"/>
        <v>-6.4757088504490802E-3</v>
      </c>
      <c r="K160" s="667">
        <f t="shared" si="70"/>
        <v>-4.3148058297451213E-2</v>
      </c>
      <c r="L160" s="667">
        <f t="shared" si="70"/>
        <v>-9.679100443407665E-2</v>
      </c>
      <c r="M160" s="667">
        <f t="shared" si="70"/>
        <v>-0.16398016686158529</v>
      </c>
      <c r="N160" s="667">
        <f t="shared" si="70"/>
        <v>-0.26741445588231438</v>
      </c>
      <c r="O160" s="667">
        <f t="shared" si="70"/>
        <v>-0.46581959232840031</v>
      </c>
      <c r="P160" s="667">
        <f t="shared" si="70"/>
        <v>-1.1001306967592404</v>
      </c>
      <c r="Q160" s="667" t="e">
        <f t="shared" si="70"/>
        <v>#NUM!</v>
      </c>
      <c r="R160" s="667" t="e">
        <f t="shared" si="70"/>
        <v>#DIV/0!</v>
      </c>
    </row>
    <row r="161" spans="1:18" s="663" customFormat="1" ht="15.75" customHeight="1">
      <c r="A161" s="657" t="s">
        <v>255</v>
      </c>
      <c r="C161" s="667">
        <f t="shared" ref="C161:R161" si="71">+LN(C147/B147)</f>
        <v>6.1739146375648951E-2</v>
      </c>
      <c r="D161" s="667">
        <f t="shared" si="71"/>
        <v>8.8900995467556476E-2</v>
      </c>
      <c r="E161" s="667">
        <f t="shared" si="71"/>
        <v>5.6989488016369064E-2</v>
      </c>
      <c r="F161" s="667">
        <f t="shared" si="71"/>
        <v>2.1066310214259646E-2</v>
      </c>
      <c r="G161" s="667">
        <f t="shared" si="71"/>
        <v>-1.6561483373204247E-2</v>
      </c>
      <c r="H161" s="667">
        <f t="shared" si="71"/>
        <v>-4.5303773900084075E-2</v>
      </c>
      <c r="I161" s="667">
        <f t="shared" si="71"/>
        <v>-6.9521366520219091E-2</v>
      </c>
      <c r="J161" s="667">
        <f t="shared" si="71"/>
        <v>-9.9936526170425796E-2</v>
      </c>
      <c r="K161" s="667">
        <f t="shared" si="71"/>
        <v>-0.14121656319668768</v>
      </c>
      <c r="L161" s="667">
        <f t="shared" si="71"/>
        <v>-0.20376575930661131</v>
      </c>
      <c r="M161" s="667">
        <f t="shared" si="71"/>
        <v>-0.30006328048839981</v>
      </c>
      <c r="N161" s="667">
        <f t="shared" si="71"/>
        <v>-0.38157380872741037</v>
      </c>
      <c r="O161" s="667">
        <f t="shared" si="71"/>
        <v>-0.61364492250086022</v>
      </c>
      <c r="P161" s="667">
        <f t="shared" si="71"/>
        <v>-1.0921378584662329</v>
      </c>
      <c r="Q161" s="667">
        <f t="shared" si="71"/>
        <v>-2.0482826626404504</v>
      </c>
      <c r="R161" s="667" t="e">
        <f t="shared" si="71"/>
        <v>#NUM!</v>
      </c>
    </row>
    <row r="162" spans="1:18" s="663" customFormat="1" ht="15.75" customHeight="1">
      <c r="A162" s="668" t="s">
        <v>1195</v>
      </c>
      <c r="B162" s="663" t="s">
        <v>1184</v>
      </c>
      <c r="C162" s="669" t="s">
        <v>1185</v>
      </c>
      <c r="D162" s="670" t="s">
        <v>1186</v>
      </c>
      <c r="E162" s="663" t="s">
        <v>1187</v>
      </c>
      <c r="F162" s="663" t="s">
        <v>1188</v>
      </c>
      <c r="G162" s="663" t="s">
        <v>1189</v>
      </c>
      <c r="M162" s="665"/>
    </row>
    <row r="163" spans="1:18" s="663" customFormat="1" ht="15.75" customHeight="1">
      <c r="A163" s="657" t="s">
        <v>104</v>
      </c>
      <c r="B163" s="671">
        <f t="shared" ref="B163:B175" si="72">+AVERAGE(C149:G149)/10</f>
        <v>-5.0218288035587212E-3</v>
      </c>
      <c r="C163" s="671">
        <f t="shared" ref="C163:C175" si="73">+AVERAGE(H149:L149)/10</f>
        <v>-1.6517836481868872E-2</v>
      </c>
      <c r="D163" s="671" t="e">
        <f t="shared" ref="D163:D175" si="74">+AVERAGE(M149:Q149)/10</f>
        <v>#NUM!</v>
      </c>
      <c r="E163" s="680">
        <f t="shared" ref="E163:E175" si="75">+Q135</f>
        <v>0</v>
      </c>
      <c r="F163" s="682">
        <f t="shared" ref="F163:F175" si="76">+E163/B135</f>
        <v>0</v>
      </c>
      <c r="G163" s="681" t="e">
        <f t="shared" ref="G163:G175" si="77">+AVERAGE(B163:D163)</f>
        <v>#NUM!</v>
      </c>
      <c r="M163" s="665"/>
    </row>
    <row r="164" spans="1:18" s="663" customFormat="1" ht="15.75" customHeight="1">
      <c r="A164" s="657" t="s">
        <v>105</v>
      </c>
      <c r="B164" s="671">
        <f t="shared" si="72"/>
        <v>-4.4870776480855166E-3</v>
      </c>
      <c r="C164" s="671">
        <f t="shared" si="73"/>
        <v>-9.1175987735352022E-3</v>
      </c>
      <c r="D164" s="671">
        <f t="shared" si="74"/>
        <v>-4.7025693312392716E-2</v>
      </c>
      <c r="E164" s="680">
        <f t="shared" si="75"/>
        <v>5.5269426775405146E-2</v>
      </c>
      <c r="F164" s="682">
        <f t="shared" si="76"/>
        <v>4.8242327147098876E-2</v>
      </c>
      <c r="G164" s="681">
        <f t="shared" si="77"/>
        <v>-2.0210123244671144E-2</v>
      </c>
      <c r="M164" s="665"/>
    </row>
    <row r="165" spans="1:18" s="663" customFormat="1" ht="15.75" customHeight="1">
      <c r="A165" s="657" t="s">
        <v>51</v>
      </c>
      <c r="B165" s="671">
        <f t="shared" si="72"/>
        <v>-8.9865191960693397E-3</v>
      </c>
      <c r="C165" s="671">
        <f t="shared" si="73"/>
        <v>-1.2547581609874786E-2</v>
      </c>
      <c r="D165" s="671">
        <f t="shared" si="74"/>
        <v>-4.8045181534928927E-2</v>
      </c>
      <c r="E165" s="680">
        <f t="shared" si="75"/>
        <v>1.1405641555783625E-2</v>
      </c>
      <c r="F165" s="682">
        <f t="shared" si="76"/>
        <v>3.0839340439478041E-2</v>
      </c>
      <c r="G165" s="681">
        <f t="shared" si="77"/>
        <v>-2.3193094113624347E-2</v>
      </c>
      <c r="M165" s="665"/>
    </row>
    <row r="166" spans="1:18" s="663" customFormat="1" ht="15.75" customHeight="1">
      <c r="A166" s="657" t="s">
        <v>52</v>
      </c>
      <c r="B166" s="671">
        <f t="shared" si="72"/>
        <v>-1.168660001347536E-2</v>
      </c>
      <c r="C166" s="671">
        <f t="shared" si="73"/>
        <v>-4.3392231285778494E-2</v>
      </c>
      <c r="D166" s="671" t="e">
        <f t="shared" si="74"/>
        <v>#NUM!</v>
      </c>
      <c r="E166" s="680">
        <f t="shared" si="75"/>
        <v>0</v>
      </c>
      <c r="F166" s="682">
        <f t="shared" si="76"/>
        <v>0</v>
      </c>
      <c r="G166" s="681" t="e">
        <f t="shared" si="77"/>
        <v>#NUM!</v>
      </c>
      <c r="M166" s="665"/>
    </row>
    <row r="167" spans="1:18" s="663" customFormat="1" ht="15.75" customHeight="1">
      <c r="A167" s="657" t="s">
        <v>53</v>
      </c>
      <c r="B167" s="671">
        <f t="shared" si="72"/>
        <v>-8.5741479316814896E-3</v>
      </c>
      <c r="C167" s="671">
        <f t="shared" si="73"/>
        <v>-4.0745455334912563E-2</v>
      </c>
      <c r="D167" s="671" t="e">
        <f t="shared" si="74"/>
        <v>#NUM!</v>
      </c>
      <c r="E167" s="680">
        <f t="shared" si="75"/>
        <v>0</v>
      </c>
      <c r="F167" s="682">
        <f t="shared" si="76"/>
        <v>0</v>
      </c>
      <c r="G167" s="681" t="e">
        <f t="shared" si="77"/>
        <v>#NUM!</v>
      </c>
      <c r="M167" s="665"/>
    </row>
    <row r="168" spans="1:18" s="663" customFormat="1" ht="15.75" customHeight="1">
      <c r="A168" s="657" t="s">
        <v>54</v>
      </c>
      <c r="B168" s="671">
        <f t="shared" si="72"/>
        <v>4.9162980299205811E-3</v>
      </c>
      <c r="C168" s="671">
        <f t="shared" si="73"/>
        <v>-2.7824736452836396E-2</v>
      </c>
      <c r="D168" s="671" t="e">
        <f t="shared" si="74"/>
        <v>#NUM!</v>
      </c>
      <c r="E168" s="680">
        <f t="shared" si="75"/>
        <v>0</v>
      </c>
      <c r="F168" s="682">
        <f t="shared" si="76"/>
        <v>0</v>
      </c>
      <c r="G168" s="681" t="e">
        <f t="shared" si="77"/>
        <v>#NUM!</v>
      </c>
      <c r="M168" s="665"/>
    </row>
    <row r="169" spans="1:18" s="663" customFormat="1" ht="15.75" customHeight="1">
      <c r="A169" s="657" t="s">
        <v>55</v>
      </c>
      <c r="B169" s="671">
        <f t="shared" si="72"/>
        <v>1.8914136535208435E-2</v>
      </c>
      <c r="C169" s="671">
        <f t="shared" si="73"/>
        <v>-6.4374354870152016E-3</v>
      </c>
      <c r="D169" s="671" t="e">
        <f t="shared" si="74"/>
        <v>#NUM!</v>
      </c>
      <c r="E169" s="680">
        <f t="shared" si="75"/>
        <v>0</v>
      </c>
      <c r="F169" s="682">
        <f t="shared" si="76"/>
        <v>0</v>
      </c>
      <c r="G169" s="681" t="e">
        <f t="shared" si="77"/>
        <v>#NUM!</v>
      </c>
      <c r="M169" s="665"/>
    </row>
    <row r="170" spans="1:18" s="663" customFormat="1" ht="15.75" customHeight="1">
      <c r="A170" s="657" t="s">
        <v>56</v>
      </c>
      <c r="B170" s="671">
        <f t="shared" si="72"/>
        <v>1.2191150479099648E-2</v>
      </c>
      <c r="C170" s="671">
        <f t="shared" si="73"/>
        <v>-8.0575885355617417E-3</v>
      </c>
      <c r="D170" s="671" t="e">
        <f t="shared" si="74"/>
        <v>#NUM!</v>
      </c>
      <c r="E170" s="680">
        <f t="shared" si="75"/>
        <v>0</v>
      </c>
      <c r="F170" s="682">
        <f t="shared" si="76"/>
        <v>0</v>
      </c>
      <c r="G170" s="681" t="e">
        <f t="shared" si="77"/>
        <v>#NUM!</v>
      </c>
      <c r="M170" s="665"/>
    </row>
    <row r="171" spans="1:18" s="663" customFormat="1" ht="15.75" customHeight="1">
      <c r="A171" s="657" t="s">
        <v>57</v>
      </c>
      <c r="B171" s="671">
        <f t="shared" si="72"/>
        <v>1.9428622328894449E-2</v>
      </c>
      <c r="C171" s="671">
        <f t="shared" si="73"/>
        <v>-1.8846475731364859E-3</v>
      </c>
      <c r="D171" s="671" t="e">
        <f t="shared" si="74"/>
        <v>#NUM!</v>
      </c>
      <c r="E171" s="680">
        <f t="shared" si="75"/>
        <v>0</v>
      </c>
      <c r="F171" s="682">
        <f t="shared" si="76"/>
        <v>0</v>
      </c>
      <c r="G171" s="681" t="e">
        <f t="shared" si="77"/>
        <v>#NUM!</v>
      </c>
      <c r="M171" s="665"/>
    </row>
    <row r="172" spans="1:18" s="663" customFormat="1" ht="15.75" customHeight="1">
      <c r="A172" s="657" t="s">
        <v>58</v>
      </c>
      <c r="B172" s="671">
        <f t="shared" si="72"/>
        <v>1.1153057467497422E-2</v>
      </c>
      <c r="C172" s="671">
        <f t="shared" si="73"/>
        <v>-4.7388544011957457E-3</v>
      </c>
      <c r="D172" s="671" t="e">
        <f t="shared" si="74"/>
        <v>#NUM!</v>
      </c>
      <c r="E172" s="680">
        <f t="shared" si="75"/>
        <v>0</v>
      </c>
      <c r="F172" s="682">
        <f t="shared" si="76"/>
        <v>0</v>
      </c>
      <c r="G172" s="681" t="e">
        <f t="shared" si="77"/>
        <v>#NUM!</v>
      </c>
      <c r="M172" s="665"/>
    </row>
    <row r="173" spans="1:18" s="663" customFormat="1" ht="15.75" customHeight="1">
      <c r="A173" s="657" t="s">
        <v>114</v>
      </c>
      <c r="B173" s="671">
        <f t="shared" si="72"/>
        <v>-4.1811235008513432E-3</v>
      </c>
      <c r="C173" s="671">
        <f t="shared" si="73"/>
        <v>-1.5405342629434323E-2</v>
      </c>
      <c r="D173" s="671" t="e">
        <f t="shared" si="74"/>
        <v>#NUM!</v>
      </c>
      <c r="E173" s="680">
        <f t="shared" si="75"/>
        <v>0</v>
      </c>
      <c r="F173" s="682">
        <f t="shared" si="76"/>
        <v>0</v>
      </c>
      <c r="G173" s="681" t="e">
        <f t="shared" si="77"/>
        <v>#NUM!</v>
      </c>
      <c r="M173" s="665"/>
    </row>
    <row r="174" spans="1:18" s="663" customFormat="1" ht="15.75" customHeight="1">
      <c r="A174" s="657" t="s">
        <v>224</v>
      </c>
      <c r="B174" s="671">
        <f t="shared" si="72"/>
        <v>2.3221842919284426E-2</v>
      </c>
      <c r="C174" s="671">
        <f t="shared" si="73"/>
        <v>-1.349794902062365E-3</v>
      </c>
      <c r="D174" s="671" t="e">
        <f t="shared" si="74"/>
        <v>#NUM!</v>
      </c>
      <c r="E174" s="680">
        <f t="shared" si="75"/>
        <v>0</v>
      </c>
      <c r="F174" s="682">
        <f t="shared" si="76"/>
        <v>0</v>
      </c>
      <c r="G174" s="681" t="e">
        <f t="shared" si="77"/>
        <v>#NUM!</v>
      </c>
      <c r="M174" s="665"/>
    </row>
    <row r="175" spans="1:18" s="663" customFormat="1" ht="15.75" customHeight="1">
      <c r="A175" s="657" t="s">
        <v>255</v>
      </c>
      <c r="B175" s="671">
        <f t="shared" si="72"/>
        <v>4.2426891340125988E-3</v>
      </c>
      <c r="C175" s="671">
        <f t="shared" si="73"/>
        <v>-1.119487978188056E-2</v>
      </c>
      <c r="D175" s="671">
        <f t="shared" si="74"/>
        <v>-8.8714050656467064E-2</v>
      </c>
      <c r="E175" s="680">
        <f t="shared" si="75"/>
        <v>6.6675068331188775E-2</v>
      </c>
      <c r="F175" s="682">
        <f t="shared" si="76"/>
        <v>8.3682368716659818E-3</v>
      </c>
      <c r="G175" s="681">
        <f t="shared" si="77"/>
        <v>-3.1888747101445007E-2</v>
      </c>
      <c r="H175" s="666"/>
      <c r="I175" s="666"/>
      <c r="J175" s="666"/>
      <c r="K175" s="666"/>
      <c r="L175" s="666"/>
      <c r="M175" s="666"/>
    </row>
    <row r="176" spans="1:18" s="663" customFormat="1" ht="15.75" customHeight="1">
      <c r="M176" s="665"/>
    </row>
    <row r="177" spans="1:18" s="663" customFormat="1" ht="15.75" customHeight="1">
      <c r="A177" s="668" t="s">
        <v>1109</v>
      </c>
      <c r="M177" s="665"/>
    </row>
    <row r="178" spans="1:18" s="663" customFormat="1" ht="15.75" customHeight="1">
      <c r="A178" s="657" t="s">
        <v>104</v>
      </c>
      <c r="B178" s="658">
        <f>+US!B56</f>
        <v>296.842578</v>
      </c>
      <c r="C178" s="658">
        <f>+US!C56</f>
        <v>325.86437638060806</v>
      </c>
      <c r="D178" s="658">
        <f>+US!D56</f>
        <v>351.75615200154499</v>
      </c>
      <c r="E178" s="658">
        <f>+US!E56</f>
        <v>372.61088410817069</v>
      </c>
      <c r="F178" s="658">
        <f>+US!F56</f>
        <v>389.05183333766468</v>
      </c>
      <c r="G178" s="658">
        <f>+US!G56</f>
        <v>398.75208457544323</v>
      </c>
      <c r="H178" s="658">
        <f>+US!H56</f>
        <v>404.15409826279222</v>
      </c>
      <c r="I178" s="658">
        <f>+US!I56</f>
        <v>409.62929464436934</v>
      </c>
      <c r="J178" s="658">
        <f>+US!J56</f>
        <v>415.17866514800949</v>
      </c>
      <c r="K178" s="658">
        <f>+US!K56</f>
        <v>420.80321463271696</v>
      </c>
      <c r="L178" s="658">
        <f>+US!L56</f>
        <v>425.18113453181383</v>
      </c>
      <c r="M178" s="658">
        <f>+US!M56</f>
        <v>428.2721572408945</v>
      </c>
      <c r="N178" s="658">
        <f>+US!N56</f>
        <v>431.38565136418453</v>
      </c>
      <c r="O178" s="658">
        <f>+US!O56</f>
        <v>434.52178026653235</v>
      </c>
      <c r="P178" s="658">
        <f>+US!P56</f>
        <v>437.68070850043199</v>
      </c>
      <c r="Q178" s="658">
        <f>+US!Q56</f>
        <v>440.86260181465695</v>
      </c>
      <c r="R178" s="658">
        <f>+US!R56</f>
        <v>444.06762716295719</v>
      </c>
    </row>
    <row r="179" spans="1:18" s="663" customFormat="1" ht="15.75" customHeight="1">
      <c r="A179" s="657" t="s">
        <v>105</v>
      </c>
      <c r="B179" s="658">
        <f>+EU!B56</f>
        <v>490.08019258719162</v>
      </c>
      <c r="C179" s="658">
        <f>+EU!C56</f>
        <v>511.84722130982959</v>
      </c>
      <c r="D179" s="658">
        <f>+EU!D56</f>
        <v>524.06020897325209</v>
      </c>
      <c r="E179" s="658">
        <f>+EU!E56</f>
        <v>529.14964196619053</v>
      </c>
      <c r="F179" s="658">
        <f>+EU!F56</f>
        <v>529.14413690075742</v>
      </c>
      <c r="G179" s="658">
        <f>+EU!G56</f>
        <v>521.00265388596563</v>
      </c>
      <c r="H179" s="658">
        <f>+EU!H56</f>
        <v>508.73902001306698</v>
      </c>
      <c r="I179" s="658">
        <f>+EU!I56</f>
        <v>496.76405398983616</v>
      </c>
      <c r="J179" s="658">
        <f>+EU!J56</f>
        <v>485.07096100094395</v>
      </c>
      <c r="K179" s="658">
        <f>+EU!K56</f>
        <v>473.65310617099004</v>
      </c>
      <c r="L179" s="658">
        <f>+EU!L56</f>
        <v>469.07601347157805</v>
      </c>
      <c r="M179" s="658">
        <f>+EU!M56</f>
        <v>471.14412904799462</v>
      </c>
      <c r="N179" s="658">
        <f>+EU!N56</f>
        <v>473.22136276713132</v>
      </c>
      <c r="O179" s="658">
        <f>+EU!O56</f>
        <v>475.3077548300908</v>
      </c>
      <c r="P179" s="658">
        <f>+EU!P56</f>
        <v>477.40334561521894</v>
      </c>
      <c r="Q179" s="658">
        <f>+EU!Q56</f>
        <v>479.50817567888629</v>
      </c>
      <c r="R179" s="658">
        <f>+EU!R56</f>
        <v>481.6222857562729</v>
      </c>
    </row>
    <row r="180" spans="1:18" s="663" customFormat="1" ht="15.75" customHeight="1">
      <c r="A180" s="657" t="s">
        <v>51</v>
      </c>
      <c r="B180" s="658">
        <f>+Japan!B56</f>
        <v>127.773</v>
      </c>
      <c r="C180" s="658">
        <f>+Japan!C56</f>
        <v>126.11078504342912</v>
      </c>
      <c r="D180" s="658">
        <f>+Japan!D56</f>
        <v>121.1000791610762</v>
      </c>
      <c r="E180" s="658">
        <f>+Japan!E56</f>
        <v>114.02213127603983</v>
      </c>
      <c r="F180" s="658">
        <f>+Japan!F56</f>
        <v>106.00881152460984</v>
      </c>
      <c r="G180" s="658">
        <f>+Japan!G56</f>
        <v>99.905242120466625</v>
      </c>
      <c r="H180" s="658">
        <f>+Japan!H56</f>
        <v>95.999250914928439</v>
      </c>
      <c r="I180" s="658">
        <f>+Japan!I56</f>
        <v>92.245972089380729</v>
      </c>
      <c r="J180" s="658">
        <f>+Japan!J56</f>
        <v>88.639435054087073</v>
      </c>
      <c r="K180" s="658">
        <f>+Japan!K56</f>
        <v>85.173902651216196</v>
      </c>
      <c r="L180" s="658">
        <f>+Japan!L56</f>
        <v>83.70357831228803</v>
      </c>
      <c r="M180" s="658">
        <f>+Japan!M56</f>
        <v>84.127776690940138</v>
      </c>
      <c r="N180" s="658">
        <f>+Japan!N56</f>
        <v>84.554124849423388</v>
      </c>
      <c r="O180" s="658">
        <f>+Japan!O56</f>
        <v>84.98263368253032</v>
      </c>
      <c r="P180" s="658">
        <f>+Japan!P56</f>
        <v>85.413314140266763</v>
      </c>
      <c r="Q180" s="658">
        <f>+Japan!Q56</f>
        <v>85.846177228131722</v>
      </c>
      <c r="R180" s="658">
        <f>+Japan!R56</f>
        <v>86.281234007398567</v>
      </c>
    </row>
    <row r="181" spans="1:18" s="663" customFormat="1" ht="15.75" customHeight="1">
      <c r="A181" s="657" t="s">
        <v>52</v>
      </c>
      <c r="B181" s="658">
        <f>+Russia!B56</f>
        <v>143.15</v>
      </c>
      <c r="C181" s="658">
        <f>+Russia!C56</f>
        <v>137.96372459314105</v>
      </c>
      <c r="D181" s="658">
        <f>+Russia!D56</f>
        <v>132.32651218830762</v>
      </c>
      <c r="E181" s="658">
        <f>+Russia!E56</f>
        <v>125.36948417964659</v>
      </c>
      <c r="F181" s="658">
        <f>+Russia!F56</f>
        <v>119.08136271565274</v>
      </c>
      <c r="G181" s="658">
        <f>+Russia!G56</f>
        <v>113.28947562516088</v>
      </c>
      <c r="H181" s="658">
        <f>+Russia!H56</f>
        <v>107.90661026901763</v>
      </c>
      <c r="I181" s="658">
        <f>+Russia!I56</f>
        <v>102.77950776535891</v>
      </c>
      <c r="J181" s="658">
        <f>+Russia!J56</f>
        <v>97.896015732064228</v>
      </c>
      <c r="K181" s="658">
        <f>+Russia!K56</f>
        <v>93.244559198430593</v>
      </c>
      <c r="L181" s="658">
        <f>+Russia!L56</f>
        <v>91.397876887626765</v>
      </c>
      <c r="M181" s="658">
        <f>+Russia!M56</f>
        <v>92.194038330465446</v>
      </c>
      <c r="N181" s="658">
        <f>+Russia!N56</f>
        <v>92.997135088047187</v>
      </c>
      <c r="O181" s="658">
        <f>+Russia!O56</f>
        <v>93.807227573484198</v>
      </c>
      <c r="P181" s="658">
        <f>+Russia!P56</f>
        <v>94.624376726143709</v>
      </c>
      <c r="Q181" s="658">
        <f>+Russia!Q56</f>
        <v>95.448644016232123</v>
      </c>
      <c r="R181" s="658">
        <f>+Russia!R56</f>
        <v>96.280091449419132</v>
      </c>
    </row>
    <row r="182" spans="1:18" s="663" customFormat="1" ht="15.75" customHeight="1">
      <c r="A182" s="657" t="s">
        <v>53</v>
      </c>
      <c r="B182" s="658">
        <f>+Eurasia!B56</f>
        <v>155.94246849385479</v>
      </c>
      <c r="C182" s="658">
        <f>+Eurasia!C56</f>
        <v>157.7308776678519</v>
      </c>
      <c r="D182" s="658">
        <f>+Eurasia!D56</f>
        <v>159.22861094864402</v>
      </c>
      <c r="E182" s="658">
        <f>+Eurasia!E56</f>
        <v>157.78711196871717</v>
      </c>
      <c r="F182" s="658">
        <f>+Eurasia!F56</f>
        <v>154.93737936993875</v>
      </c>
      <c r="G182" s="658">
        <f>+Eurasia!G56</f>
        <v>150.41724029517886</v>
      </c>
      <c r="H182" s="658">
        <f>+Eurasia!H56</f>
        <v>145.53831861087627</v>
      </c>
      <c r="I182" s="658">
        <f>+Eurasia!I56</f>
        <v>140.81764924362753</v>
      </c>
      <c r="J182" s="658">
        <f>+Eurasia!J56</f>
        <v>136.25009913381959</v>
      </c>
      <c r="K182" s="658">
        <f>+Eurasia!K56</f>
        <v>131.83070171735417</v>
      </c>
      <c r="L182" s="658">
        <f>+Eurasia!L56</f>
        <v>129.67510617919314</v>
      </c>
      <c r="M182" s="658">
        <f>+Eurasia!M56</f>
        <v>129.67521371498509</v>
      </c>
      <c r="N182" s="658">
        <f>+Eurasia!N56</f>
        <v>129.6753212508662</v>
      </c>
      <c r="O182" s="658">
        <f>+Eurasia!O56</f>
        <v>129.67542878683651</v>
      </c>
      <c r="P182" s="658">
        <f>+Eurasia!P56</f>
        <v>129.67553632289597</v>
      </c>
      <c r="Q182" s="658">
        <f>+Eurasia!Q56</f>
        <v>129.67564385904461</v>
      </c>
      <c r="R182" s="658">
        <f>+Eurasia!R56</f>
        <v>129.67575139528245</v>
      </c>
    </row>
    <row r="183" spans="1:18" s="663" customFormat="1" ht="15.75" customHeight="1">
      <c r="A183" s="657" t="s">
        <v>54</v>
      </c>
      <c r="B183" s="658">
        <f>+China!B56</f>
        <v>1304.5</v>
      </c>
      <c r="C183" s="658">
        <f>+China!C56</f>
        <v>1387.7502211844821</v>
      </c>
      <c r="D183" s="658">
        <f>+China!D56</f>
        <v>1444.5546171355679</v>
      </c>
      <c r="E183" s="658">
        <f>+China!E56</f>
        <v>1453.7111970786125</v>
      </c>
      <c r="F183" s="658">
        <f>+China!F56</f>
        <v>1431.7795428930247</v>
      </c>
      <c r="G183" s="658">
        <f>+China!G56</f>
        <v>1385.4481804592529</v>
      </c>
      <c r="H183" s="658">
        <f>+China!H56</f>
        <v>1340.1411957953853</v>
      </c>
      <c r="I183" s="658">
        <f>+China!I56</f>
        <v>1296.3158420494287</v>
      </c>
      <c r="J183" s="658">
        <f>+China!J56</f>
        <v>1253.9236668647941</v>
      </c>
      <c r="K183" s="658">
        <f>+China!K56</f>
        <v>1212.9178023758952</v>
      </c>
      <c r="L183" s="658">
        <f>+China!L56</f>
        <v>1193.8838632508532</v>
      </c>
      <c r="M183" s="658">
        <f>+China!M56</f>
        <v>1195.812902455109</v>
      </c>
      <c r="N183" s="658">
        <f>+China!N56</f>
        <v>1197.7450585389593</v>
      </c>
      <c r="O183" s="658">
        <f>+China!O56</f>
        <v>1199.6803365385581</v>
      </c>
      <c r="P183" s="658">
        <f>+China!P56</f>
        <v>1201.6187414981966</v>
      </c>
      <c r="Q183" s="658">
        <f>+China!Q56</f>
        <v>1203.5602784703162</v>
      </c>
      <c r="R183" s="658">
        <f>+China!R56</f>
        <v>1205.5049525155223</v>
      </c>
    </row>
    <row r="184" spans="1:18" s="663" customFormat="1" ht="15.75" customHeight="1">
      <c r="A184" s="657" t="s">
        <v>55</v>
      </c>
      <c r="B184" s="658">
        <f>+India!B56</f>
        <v>1094.5830000000001</v>
      </c>
      <c r="C184" s="658">
        <f>+India!C56</f>
        <v>1252.9435777035217</v>
      </c>
      <c r="D184" s="658">
        <f>+India!D56</f>
        <v>1385.6545708417875</v>
      </c>
      <c r="E184" s="658">
        <f>+India!E56</f>
        <v>1479.1825173993338</v>
      </c>
      <c r="F184" s="658">
        <f>+India!F56</f>
        <v>1543.0528292632882</v>
      </c>
      <c r="G184" s="658">
        <f>+India!G56</f>
        <v>1554.7444927218087</v>
      </c>
      <c r="H184" s="658">
        <f>+India!H56</f>
        <v>1539.6147111605594</v>
      </c>
      <c r="I184" s="658">
        <f>+India!I56</f>
        <v>1524.6321629814913</v>
      </c>
      <c r="J184" s="658">
        <f>+India!J56</f>
        <v>1509.7954154032559</v>
      </c>
      <c r="K184" s="658">
        <f>+India!K56</f>
        <v>1495.1030495874188</v>
      </c>
      <c r="L184" s="658">
        <f>+India!L56</f>
        <v>1479.5416228087806</v>
      </c>
      <c r="M184" s="658">
        <f>+India!M56</f>
        <v>1463.1413439062758</v>
      </c>
      <c r="N184" s="658">
        <f>+India!N56</f>
        <v>1446.9228572182876</v>
      </c>
      <c r="O184" s="658">
        <f>+India!O56</f>
        <v>1430.8841476321795</v>
      </c>
      <c r="P184" s="658">
        <f>+India!P56</f>
        <v>1415.0232223722394</v>
      </c>
      <c r="Q184" s="658">
        <f>+India!Q56</f>
        <v>1399.3381107520811</v>
      </c>
      <c r="R184" s="658">
        <f>+India!R56</f>
        <v>1383.8268639297912</v>
      </c>
    </row>
    <row r="185" spans="1:18" s="663" customFormat="1" ht="15.75" customHeight="1">
      <c r="A185" s="657" t="s">
        <v>56</v>
      </c>
      <c r="B185" s="658">
        <f>+MidEast!B56</f>
        <v>412.76900131562951</v>
      </c>
      <c r="C185" s="658">
        <f>+MidEast!C56</f>
        <v>499.31653842438431</v>
      </c>
      <c r="D185" s="658">
        <f>+MidEast!D56</f>
        <v>582.45526247535781</v>
      </c>
      <c r="E185" s="658">
        <f>+MidEast!E56</f>
        <v>655.97279000116657</v>
      </c>
      <c r="F185" s="658">
        <f>+MidEast!F56</f>
        <v>718.79049213951976</v>
      </c>
      <c r="G185" s="658">
        <f>+MidEast!G56</f>
        <v>757.22635740042631</v>
      </c>
      <c r="H185" s="658">
        <f>+MidEast!H56</f>
        <v>783.94458908937531</v>
      </c>
      <c r="I185" s="658">
        <f>+MidEast!I56</f>
        <v>811.60555592958758</v>
      </c>
      <c r="J185" s="658">
        <f>+MidEast!J56</f>
        <v>840.24252170796979</v>
      </c>
      <c r="K185" s="658">
        <f>+MidEast!K56</f>
        <v>869.88992390217095</v>
      </c>
      <c r="L185" s="658">
        <f>+MidEast!L56</f>
        <v>880.49611539260263</v>
      </c>
      <c r="M185" s="658">
        <f>+MidEast!M56</f>
        <v>871.35291338015509</v>
      </c>
      <c r="N185" s="658">
        <f>+MidEast!N56</f>
        <v>862.3046557309807</v>
      </c>
      <c r="O185" s="658">
        <f>+MidEast!O56</f>
        <v>853.35035652875547</v>
      </c>
      <c r="P185" s="658">
        <f>+MidEast!P56</f>
        <v>844.48904009505657</v>
      </c>
      <c r="Q185" s="658">
        <f>+MidEast!Q56</f>
        <v>835.71974088305024</v>
      </c>
      <c r="R185" s="658">
        <f>+MidEast!R56</f>
        <v>827.04150337228396</v>
      </c>
    </row>
    <row r="186" spans="1:18" s="663" customFormat="1" ht="15.75" customHeight="1">
      <c r="A186" s="657" t="s">
        <v>57</v>
      </c>
      <c r="B186" s="658">
        <f>+Africa!B56</f>
        <v>763.50611154103387</v>
      </c>
      <c r="C186" s="658">
        <f>+Africa!C56</f>
        <v>946.29363600988199</v>
      </c>
      <c r="D186" s="658">
        <f>+Africa!D56</f>
        <v>1137.6991088911184</v>
      </c>
      <c r="E186" s="658">
        <f>+Africa!E56</f>
        <v>1325.5728111834637</v>
      </c>
      <c r="F186" s="658">
        <f>+Africa!F56</f>
        <v>1503.1748556643358</v>
      </c>
      <c r="G186" s="658">
        <f>+Africa!G56</f>
        <v>1611.4417457695624</v>
      </c>
      <c r="H186" s="658">
        <f>+Africa!H56</f>
        <v>1668.2449350273391</v>
      </c>
      <c r="I186" s="658">
        <f>+Africa!I56</f>
        <v>1727.0504320435723</v>
      </c>
      <c r="J186" s="658">
        <f>+Africa!J56</f>
        <v>1787.9288180023811</v>
      </c>
      <c r="K186" s="658">
        <f>+Africa!K56</f>
        <v>1850.9531620688315</v>
      </c>
      <c r="L186" s="658">
        <f>+Africa!L56</f>
        <v>1863.1005860693215</v>
      </c>
      <c r="M186" s="658">
        <f>+Africa!M56</f>
        <v>1823.3617677448246</v>
      </c>
      <c r="N186" s="658">
        <f>+Africa!N56</f>
        <v>1784.4705545864874</v>
      </c>
      <c r="O186" s="658">
        <f>+Africa!O56</f>
        <v>1746.4088676843676</v>
      </c>
      <c r="P186" s="658">
        <f>+Africa!P56</f>
        <v>1709.1590137408311</v>
      </c>
      <c r="Q186" s="658">
        <f>+Africa!Q56</f>
        <v>1672.7036768456733</v>
      </c>
      <c r="R186" s="658">
        <f>+Africa!R56</f>
        <v>1637.0259104266706</v>
      </c>
    </row>
    <row r="187" spans="1:18" s="663" customFormat="1" ht="15.75" customHeight="1">
      <c r="A187" s="657" t="s">
        <v>58</v>
      </c>
      <c r="B187" s="658">
        <f>+LatAm!B56</f>
        <v>555.38007856447791</v>
      </c>
      <c r="C187" s="658">
        <f>+LatAm!C56</f>
        <v>617.24666775945695</v>
      </c>
      <c r="D187" s="658">
        <f>+LatAm!D56</f>
        <v>668.20790232089644</v>
      </c>
      <c r="E187" s="658">
        <f>+LatAm!E56</f>
        <v>704.76915491453906</v>
      </c>
      <c r="F187" s="658">
        <f>+LatAm!F56</f>
        <v>724.34366223780523</v>
      </c>
      <c r="G187" s="658">
        <f>+LatAm!G56</f>
        <v>724.37497469952905</v>
      </c>
      <c r="H187" s="658">
        <f>+LatAm!H56</f>
        <v>717.60011089517116</v>
      </c>
      <c r="I187" s="658">
        <f>+LatAm!I56</f>
        <v>710.88861037802053</v>
      </c>
      <c r="J187" s="658">
        <f>+LatAm!J56</f>
        <v>704.2398805300877</v>
      </c>
      <c r="K187" s="658">
        <f>+LatAm!K56</f>
        <v>697.6533342759634</v>
      </c>
      <c r="L187" s="658">
        <f>+LatAm!L56</f>
        <v>691.83923244645564</v>
      </c>
      <c r="M187" s="658">
        <f>+LatAm!M56</f>
        <v>686.77922759032924</v>
      </c>
      <c r="N187" s="658">
        <f>+LatAm!N56</f>
        <v>681.75623082501829</v>
      </c>
      <c r="O187" s="658">
        <f>+LatAm!O56</f>
        <v>676.7699714790856</v>
      </c>
      <c r="P187" s="658">
        <f>+LatAm!P56</f>
        <v>671.82018086074322</v>
      </c>
      <c r="Q187" s="658">
        <f>+LatAm!Q56</f>
        <v>666.90659224337298</v>
      </c>
      <c r="R187" s="658">
        <f>+LatAm!R56</f>
        <v>662.02894085115395</v>
      </c>
    </row>
    <row r="188" spans="1:18" s="663" customFormat="1" ht="15.75" customHeight="1">
      <c r="A188" s="657" t="s">
        <v>114</v>
      </c>
      <c r="B188" s="658">
        <f>+OHI!B56</f>
        <v>129.169624</v>
      </c>
      <c r="C188" s="658">
        <f>+OHI!C56</f>
        <v>138.9149347636984</v>
      </c>
      <c r="D188" s="658">
        <f>+OHI!D56</f>
        <v>146.53148576729271</v>
      </c>
      <c r="E188" s="658">
        <f>+OHI!E56</f>
        <v>151.22321883689457</v>
      </c>
      <c r="F188" s="658">
        <f>+OHI!F56</f>
        <v>152.6260626118586</v>
      </c>
      <c r="G188" s="658">
        <f>+OHI!G56</f>
        <v>150.59003919774131</v>
      </c>
      <c r="H188" s="658">
        <f>+OHI!H56</f>
        <v>146.77893634951542</v>
      </c>
      <c r="I188" s="658">
        <f>+OHI!I56</f>
        <v>143.06428413638557</v>
      </c>
      <c r="J188" s="658">
        <f>+OHI!J56</f>
        <v>139.443641604806</v>
      </c>
      <c r="K188" s="658">
        <f>+OHI!K56</f>
        <v>135.91462957639931</v>
      </c>
      <c r="L188" s="658">
        <f>+OHI!L56</f>
        <v>134.53466436875334</v>
      </c>
      <c r="M188" s="658">
        <f>+OHI!M56</f>
        <v>135.23923246311676</v>
      </c>
      <c r="N188" s="658">
        <f>+OHI!N56</f>
        <v>135.94749043325996</v>
      </c>
      <c r="O188" s="658">
        <f>+OHI!O56</f>
        <v>136.65945760333824</v>
      </c>
      <c r="P188" s="658">
        <f>+OHI!P56</f>
        <v>137.37515339870893</v>
      </c>
      <c r="Q188" s="658">
        <f>+OHI!Q56</f>
        <v>138.09459734646143</v>
      </c>
      <c r="R188" s="658">
        <f>+OHI!R56</f>
        <v>138.81780907594992</v>
      </c>
    </row>
    <row r="189" spans="1:18" s="663" customFormat="1" ht="15.75" customHeight="1">
      <c r="A189" s="657" t="s">
        <v>224</v>
      </c>
      <c r="B189" s="658">
        <f>+OthAsia!B56</f>
        <v>937.19556697899202</v>
      </c>
      <c r="C189" s="658">
        <f>+OthAsia!C56</f>
        <v>1081.0130680798486</v>
      </c>
      <c r="D189" s="658">
        <f>+OthAsia!D56</f>
        <v>1214.6557543238846</v>
      </c>
      <c r="E189" s="658">
        <f>+OthAsia!E56</f>
        <v>1328.2043822189544</v>
      </c>
      <c r="F189" s="658">
        <f>+OthAsia!F56</f>
        <v>1416.5926818179369</v>
      </c>
      <c r="G189" s="658">
        <f>+OthAsia!G56</f>
        <v>1455.148901943053</v>
      </c>
      <c r="H189" s="658">
        <f>+OthAsia!H56</f>
        <v>1466.0562767158233</v>
      </c>
      <c r="I189" s="658">
        <f>+OthAsia!I56</f>
        <v>1477.0454100112265</v>
      </c>
      <c r="J189" s="658">
        <f>+OthAsia!J56</f>
        <v>1488.1169146674717</v>
      </c>
      <c r="K189" s="658">
        <f>+OthAsia!K56</f>
        <v>1499.2714081164261</v>
      </c>
      <c r="L189" s="658">
        <f>+OthAsia!L56</f>
        <v>1497.1045923920378</v>
      </c>
      <c r="M189" s="658">
        <f>+OthAsia!M56</f>
        <v>1481.6741508046164</v>
      </c>
      <c r="N189" s="658">
        <f>+OthAsia!N56</f>
        <v>1466.4027485580618</v>
      </c>
      <c r="O189" s="658">
        <f>+OthAsia!O56</f>
        <v>1451.2887464567748</v>
      </c>
      <c r="P189" s="658">
        <f>+OthAsia!P56</f>
        <v>1436.3305222001095</v>
      </c>
      <c r="Q189" s="658">
        <f>+OthAsia!Q56</f>
        <v>1421.5264702082393</v>
      </c>
      <c r="R189" s="658">
        <f>+OthAsia!R56</f>
        <v>1406.8750014498175</v>
      </c>
    </row>
    <row r="190" spans="1:18" s="663" customFormat="1" ht="15.75" customHeight="1">
      <c r="B190" s="666">
        <f t="shared" ref="B190:R190" si="78">SUM(B178:B189)</f>
        <v>6410.8916214811798</v>
      </c>
      <c r="C190" s="666">
        <f t="shared" si="78"/>
        <v>7182.9956289201327</v>
      </c>
      <c r="D190" s="666">
        <f t="shared" si="78"/>
        <v>7868.2302650287293</v>
      </c>
      <c r="E190" s="666">
        <f t="shared" si="78"/>
        <v>8397.5753251317292</v>
      </c>
      <c r="F190" s="666">
        <f t="shared" si="78"/>
        <v>8788.5836504763902</v>
      </c>
      <c r="G190" s="666">
        <f t="shared" si="78"/>
        <v>8922.3413886935887</v>
      </c>
      <c r="H190" s="666">
        <f t="shared" si="78"/>
        <v>8924.7180531038521</v>
      </c>
      <c r="I190" s="666">
        <f t="shared" si="78"/>
        <v>8932.8387752622839</v>
      </c>
      <c r="J190" s="666">
        <f t="shared" si="78"/>
        <v>8946.7260348496911</v>
      </c>
      <c r="K190" s="666">
        <f t="shared" si="78"/>
        <v>8966.4087942738133</v>
      </c>
      <c r="L190" s="666">
        <f t="shared" si="78"/>
        <v>8939.5343861113051</v>
      </c>
      <c r="M190" s="666">
        <f t="shared" si="78"/>
        <v>8862.7748533697068</v>
      </c>
      <c r="N190" s="666">
        <f t="shared" si="78"/>
        <v>8787.3831912107071</v>
      </c>
      <c r="O190" s="666">
        <f t="shared" si="78"/>
        <v>8713.3367090625325</v>
      </c>
      <c r="P190" s="666">
        <f t="shared" si="78"/>
        <v>8640.6131554708427</v>
      </c>
      <c r="Q190" s="666">
        <f t="shared" si="78"/>
        <v>8569.190709346145</v>
      </c>
      <c r="R190" s="666">
        <f t="shared" si="78"/>
        <v>8499.0479713925215</v>
      </c>
    </row>
    <row r="191" spans="1:18" s="663" customFormat="1" ht="15.75" customHeight="1">
      <c r="A191" s="668" t="s">
        <v>1109</v>
      </c>
      <c r="B191" s="666"/>
      <c r="C191" s="666"/>
      <c r="D191" s="666"/>
      <c r="E191" s="666"/>
      <c r="F191" s="666"/>
      <c r="G191" s="666"/>
      <c r="H191" s="666"/>
      <c r="I191" s="666"/>
      <c r="J191" s="666"/>
      <c r="K191" s="666"/>
      <c r="L191" s="666"/>
      <c r="M191" s="666"/>
    </row>
    <row r="192" spans="1:18" s="663" customFormat="1" ht="15.75" customHeight="1">
      <c r="A192" s="657" t="s">
        <v>104</v>
      </c>
      <c r="C192" s="667">
        <f t="shared" ref="C192:R192" si="79">+LN(C178/B178)</f>
        <v>9.3279313555020352E-2</v>
      </c>
      <c r="D192" s="667">
        <f t="shared" si="79"/>
        <v>7.645691410772508E-2</v>
      </c>
      <c r="E192" s="667">
        <f t="shared" si="79"/>
        <v>5.7596483440908827E-2</v>
      </c>
      <c r="F192" s="667">
        <f t="shared" si="79"/>
        <v>4.3177913415189215E-2</v>
      </c>
      <c r="G192" s="667">
        <f t="shared" si="79"/>
        <v>2.4627299464364743E-2</v>
      </c>
      <c r="H192" s="667">
        <f t="shared" si="79"/>
        <v>1.3456354717457319E-2</v>
      </c>
      <c r="I192" s="667">
        <f t="shared" si="79"/>
        <v>1.3456354717457319E-2</v>
      </c>
      <c r="J192" s="667">
        <f t="shared" si="79"/>
        <v>1.3456354717457319E-2</v>
      </c>
      <c r="K192" s="667">
        <f t="shared" si="79"/>
        <v>1.3456354717457319E-2</v>
      </c>
      <c r="L192" s="667">
        <f t="shared" si="79"/>
        <v>1.03499762952242E-2</v>
      </c>
      <c r="M192" s="667">
        <f t="shared" si="79"/>
        <v>7.2435978729910831E-3</v>
      </c>
      <c r="N192" s="667">
        <f t="shared" si="79"/>
        <v>7.2435978729910831E-3</v>
      </c>
      <c r="O192" s="667">
        <f t="shared" si="79"/>
        <v>7.2435978729910831E-3</v>
      </c>
      <c r="P192" s="667">
        <f t="shared" si="79"/>
        <v>7.2435978729910831E-3</v>
      </c>
      <c r="Q192" s="667">
        <f t="shared" si="79"/>
        <v>7.2435978729910831E-3</v>
      </c>
      <c r="R192" s="667">
        <f t="shared" si="79"/>
        <v>7.2435978729910831E-3</v>
      </c>
    </row>
    <row r="193" spans="1:18" s="663" customFormat="1" ht="15.75" customHeight="1">
      <c r="A193" s="657" t="s">
        <v>105</v>
      </c>
      <c r="C193" s="667">
        <f t="shared" ref="C193:R193" si="80">+LN(C179/B179)</f>
        <v>4.3457148576045657E-2</v>
      </c>
      <c r="D193" s="667">
        <f t="shared" si="80"/>
        <v>2.3580395709591803E-2</v>
      </c>
      <c r="E193" s="667">
        <f t="shared" si="80"/>
        <v>9.6646885779169776E-3</v>
      </c>
      <c r="F193" s="667">
        <f t="shared" si="80"/>
        <v>-1.0403662089125843E-5</v>
      </c>
      <c r="G193" s="667">
        <f t="shared" si="80"/>
        <v>-1.5505729685358164E-2</v>
      </c>
      <c r="H193" s="667">
        <f t="shared" si="80"/>
        <v>-2.3819981331415465E-2</v>
      </c>
      <c r="I193" s="667">
        <f t="shared" si="80"/>
        <v>-2.3819981331415465E-2</v>
      </c>
      <c r="J193" s="667">
        <f t="shared" si="80"/>
        <v>-2.3819981331415465E-2</v>
      </c>
      <c r="K193" s="667">
        <f t="shared" si="80"/>
        <v>-2.3819981331415465E-2</v>
      </c>
      <c r="L193" s="667">
        <f t="shared" si="80"/>
        <v>-9.7103792999541395E-3</v>
      </c>
      <c r="M193" s="667">
        <f t="shared" si="80"/>
        <v>4.3992227315072883E-3</v>
      </c>
      <c r="N193" s="667">
        <f t="shared" si="80"/>
        <v>4.3992227315072883E-3</v>
      </c>
      <c r="O193" s="667">
        <f t="shared" si="80"/>
        <v>4.3992227315072883E-3</v>
      </c>
      <c r="P193" s="667">
        <f t="shared" si="80"/>
        <v>4.3992227315072883E-3</v>
      </c>
      <c r="Q193" s="667">
        <f t="shared" si="80"/>
        <v>4.3992227315072883E-3</v>
      </c>
      <c r="R193" s="667">
        <f t="shared" si="80"/>
        <v>4.3992227315072883E-3</v>
      </c>
    </row>
    <row r="194" spans="1:18" s="663" customFormat="1" ht="15.75" customHeight="1">
      <c r="A194" s="657" t="s">
        <v>51</v>
      </c>
      <c r="C194" s="667">
        <f t="shared" ref="C194:R194" si="81">+LN(C180/B180)</f>
        <v>-1.3094485000426948E-2</v>
      </c>
      <c r="D194" s="667">
        <f t="shared" si="81"/>
        <v>-4.0543462774860511E-2</v>
      </c>
      <c r="E194" s="667">
        <f t="shared" si="81"/>
        <v>-6.0224740689090499E-2</v>
      </c>
      <c r="F194" s="667">
        <f t="shared" si="81"/>
        <v>-7.2870345305458911E-2</v>
      </c>
      <c r="G194" s="667">
        <f t="shared" si="81"/>
        <v>-5.9300060291662224E-2</v>
      </c>
      <c r="H194" s="667">
        <f t="shared" si="81"/>
        <v>-3.9881769488259666E-2</v>
      </c>
      <c r="I194" s="667">
        <f t="shared" si="81"/>
        <v>-3.9881769488259666E-2</v>
      </c>
      <c r="J194" s="667">
        <f t="shared" si="81"/>
        <v>-3.9881769488259666E-2</v>
      </c>
      <c r="K194" s="667">
        <f t="shared" si="81"/>
        <v>-3.9881769488259666E-2</v>
      </c>
      <c r="L194" s="667">
        <f t="shared" si="81"/>
        <v>-1.7413351781274782E-2</v>
      </c>
      <c r="M194" s="667">
        <f t="shared" si="81"/>
        <v>5.055065925709791E-3</v>
      </c>
      <c r="N194" s="667">
        <f t="shared" si="81"/>
        <v>5.055065925709791E-3</v>
      </c>
      <c r="O194" s="667">
        <f t="shared" si="81"/>
        <v>5.055065925709791E-3</v>
      </c>
      <c r="P194" s="667">
        <f t="shared" si="81"/>
        <v>5.055065925709791E-3</v>
      </c>
      <c r="Q194" s="667">
        <f t="shared" si="81"/>
        <v>5.055065925709791E-3</v>
      </c>
      <c r="R194" s="667">
        <f t="shared" si="81"/>
        <v>5.055065925709791E-3</v>
      </c>
    </row>
    <row r="195" spans="1:18" s="663" customFormat="1" ht="15.75" customHeight="1">
      <c r="A195" s="657" t="s">
        <v>52</v>
      </c>
      <c r="C195" s="667">
        <f t="shared" ref="C195:R195" si="82">+LN(C181/B181)</f>
        <v>-3.6902246209143202E-2</v>
      </c>
      <c r="D195" s="667">
        <f t="shared" si="82"/>
        <v>-4.1718339820915183E-2</v>
      </c>
      <c r="E195" s="667">
        <f t="shared" si="82"/>
        <v>-5.4007194778846031E-2</v>
      </c>
      <c r="F195" s="667">
        <f t="shared" si="82"/>
        <v>-5.1458270954325779E-2</v>
      </c>
      <c r="G195" s="667">
        <f t="shared" si="82"/>
        <v>-4.9860705512785979E-2</v>
      </c>
      <c r="H195" s="667">
        <f t="shared" si="82"/>
        <v>-4.8680140960981923E-2</v>
      </c>
      <c r="I195" s="667">
        <f t="shared" si="82"/>
        <v>-4.8680140960981923E-2</v>
      </c>
      <c r="J195" s="667">
        <f t="shared" si="82"/>
        <v>-4.8680140960981805E-2</v>
      </c>
      <c r="K195" s="667">
        <f t="shared" si="82"/>
        <v>-4.8680140960981923E-2</v>
      </c>
      <c r="L195" s="667">
        <f t="shared" si="82"/>
        <v>-2.0003461034451431E-2</v>
      </c>
      <c r="M195" s="667">
        <f t="shared" si="82"/>
        <v>8.6732188920793304E-3</v>
      </c>
      <c r="N195" s="667">
        <f t="shared" si="82"/>
        <v>8.6732188920793304E-3</v>
      </c>
      <c r="O195" s="667">
        <f t="shared" si="82"/>
        <v>8.6732188920793304E-3</v>
      </c>
      <c r="P195" s="667">
        <f t="shared" si="82"/>
        <v>8.6732188920793304E-3</v>
      </c>
      <c r="Q195" s="667">
        <f t="shared" si="82"/>
        <v>8.6732188920793304E-3</v>
      </c>
      <c r="R195" s="667">
        <f t="shared" si="82"/>
        <v>8.6732188920793304E-3</v>
      </c>
    </row>
    <row r="196" spans="1:18" s="663" customFormat="1" ht="15.75" customHeight="1">
      <c r="A196" s="657" t="s">
        <v>53</v>
      </c>
      <c r="C196" s="667">
        <f t="shared" ref="C196:R196" si="83">+LN(C182/B182)</f>
        <v>1.1403127329362234E-2</v>
      </c>
      <c r="D196" s="667">
        <f t="shared" si="83"/>
        <v>9.4506994247554547E-3</v>
      </c>
      <c r="E196" s="667">
        <f t="shared" si="83"/>
        <v>-9.0942424029197694E-3</v>
      </c>
      <c r="F196" s="667">
        <f t="shared" si="83"/>
        <v>-1.8225700651584489E-2</v>
      </c>
      <c r="G196" s="667">
        <f t="shared" si="83"/>
        <v>-2.9607996654239823E-2</v>
      </c>
      <c r="H196" s="667">
        <f t="shared" si="83"/>
        <v>-3.2973624479236872E-2</v>
      </c>
      <c r="I196" s="667">
        <f t="shared" si="83"/>
        <v>-3.297362447923699E-2</v>
      </c>
      <c r="J196" s="667">
        <f t="shared" si="83"/>
        <v>-3.2973624479236872E-2</v>
      </c>
      <c r="K196" s="667">
        <f t="shared" si="83"/>
        <v>-3.297362447923699E-2</v>
      </c>
      <c r="L196" s="667">
        <f t="shared" si="83"/>
        <v>-1.6486397604340588E-2</v>
      </c>
      <c r="M196" s="667">
        <f t="shared" si="83"/>
        <v>8.2927055566009676E-7</v>
      </c>
      <c r="N196" s="667">
        <f t="shared" si="83"/>
        <v>8.2927055566009676E-7</v>
      </c>
      <c r="O196" s="667">
        <f t="shared" si="83"/>
        <v>8.2927055566009676E-7</v>
      </c>
      <c r="P196" s="667">
        <f t="shared" si="83"/>
        <v>8.2927055566009676E-7</v>
      </c>
      <c r="Q196" s="667">
        <f t="shared" si="83"/>
        <v>8.2927055566009676E-7</v>
      </c>
      <c r="R196" s="667">
        <f t="shared" si="83"/>
        <v>8.2927055566009676E-7</v>
      </c>
    </row>
    <row r="197" spans="1:18" s="663" customFormat="1" ht="15.75" customHeight="1">
      <c r="A197" s="657" t="s">
        <v>54</v>
      </c>
      <c r="C197" s="667">
        <f t="shared" ref="C197:R197" si="84">+LN(C183/B183)</f>
        <v>6.1864064376996403E-2</v>
      </c>
      <c r="D197" s="667">
        <f t="shared" si="84"/>
        <v>4.0117160646553865E-2</v>
      </c>
      <c r="E197" s="667">
        <f t="shared" si="84"/>
        <v>6.3186822708878035E-3</v>
      </c>
      <c r="F197" s="667">
        <f t="shared" si="84"/>
        <v>-1.5201626695921917E-2</v>
      </c>
      <c r="G197" s="667">
        <f t="shared" si="84"/>
        <v>-3.2894422900293076E-2</v>
      </c>
      <c r="H197" s="667">
        <f t="shared" si="84"/>
        <v>-3.3248704884521148E-2</v>
      </c>
      <c r="I197" s="667">
        <f t="shared" si="84"/>
        <v>-3.3248704884521148E-2</v>
      </c>
      <c r="J197" s="667">
        <f t="shared" si="84"/>
        <v>-3.3248704884521148E-2</v>
      </c>
      <c r="K197" s="667">
        <f t="shared" si="84"/>
        <v>-3.3248704884521037E-2</v>
      </c>
      <c r="L197" s="667">
        <f t="shared" si="84"/>
        <v>-1.5817120474196061E-2</v>
      </c>
      <c r="M197" s="667">
        <f t="shared" si="84"/>
        <v>1.6144639361290413E-3</v>
      </c>
      <c r="N197" s="667">
        <f t="shared" si="84"/>
        <v>1.6144639361290413E-3</v>
      </c>
      <c r="O197" s="667">
        <f t="shared" si="84"/>
        <v>1.6144639361290413E-3</v>
      </c>
      <c r="P197" s="667">
        <f t="shared" si="84"/>
        <v>1.6144639361290413E-3</v>
      </c>
      <c r="Q197" s="667">
        <f t="shared" si="84"/>
        <v>1.6144639361290413E-3</v>
      </c>
      <c r="R197" s="667">
        <f t="shared" si="84"/>
        <v>1.6144639361290413E-3</v>
      </c>
    </row>
    <row r="198" spans="1:18" s="663" customFormat="1" ht="15.75" customHeight="1">
      <c r="A198" s="657" t="s">
        <v>55</v>
      </c>
      <c r="C198" s="667">
        <f t="shared" ref="C198:R198" si="85">+LN(C184/B184)</f>
        <v>0.13512217631474144</v>
      </c>
      <c r="D198" s="667">
        <f t="shared" si="85"/>
        <v>0.10067699718421139</v>
      </c>
      <c r="E198" s="667">
        <f t="shared" si="85"/>
        <v>6.5316939745763331E-2</v>
      </c>
      <c r="F198" s="667">
        <f t="shared" si="85"/>
        <v>4.2273228749606762E-2</v>
      </c>
      <c r="G198" s="667">
        <f t="shared" si="85"/>
        <v>7.5484079541995458E-3</v>
      </c>
      <c r="H198" s="667">
        <f t="shared" si="85"/>
        <v>-9.7790212027658047E-3</v>
      </c>
      <c r="I198" s="667">
        <f t="shared" si="85"/>
        <v>-9.7790212027658047E-3</v>
      </c>
      <c r="J198" s="667">
        <f t="shared" si="85"/>
        <v>-9.7790212027658047E-3</v>
      </c>
      <c r="K198" s="667">
        <f t="shared" si="85"/>
        <v>-9.7790212027658047E-3</v>
      </c>
      <c r="L198" s="667">
        <f t="shared" si="85"/>
        <v>-1.0462808470786377E-2</v>
      </c>
      <c r="M198" s="667">
        <f t="shared" si="85"/>
        <v>-1.114659573880694E-2</v>
      </c>
      <c r="N198" s="667">
        <f t="shared" si="85"/>
        <v>-1.114659573880694E-2</v>
      </c>
      <c r="O198" s="667">
        <f t="shared" si="85"/>
        <v>-1.114659573880694E-2</v>
      </c>
      <c r="P198" s="667">
        <f t="shared" si="85"/>
        <v>-1.114659573880694E-2</v>
      </c>
      <c r="Q198" s="667">
        <f t="shared" si="85"/>
        <v>-1.114659573880694E-2</v>
      </c>
      <c r="R198" s="667">
        <f t="shared" si="85"/>
        <v>-1.114659573880694E-2</v>
      </c>
    </row>
    <row r="199" spans="1:18" s="663" customFormat="1" ht="15.75" customHeight="1">
      <c r="A199" s="657" t="s">
        <v>56</v>
      </c>
      <c r="C199" s="667">
        <f t="shared" ref="C199:R199" si="86">+LN(C185/B185)</f>
        <v>0.19035212254373904</v>
      </c>
      <c r="D199" s="667">
        <f t="shared" si="86"/>
        <v>0.15401213969369185</v>
      </c>
      <c r="E199" s="667">
        <f t="shared" si="86"/>
        <v>0.11886692955409536</v>
      </c>
      <c r="F199" s="667">
        <f t="shared" si="86"/>
        <v>9.1450617987396274E-2</v>
      </c>
      <c r="G199" s="667">
        <f t="shared" si="86"/>
        <v>5.2092300348727152E-2</v>
      </c>
      <c r="H199" s="667">
        <f t="shared" si="86"/>
        <v>3.4676112907547997E-2</v>
      </c>
      <c r="I199" s="667">
        <f t="shared" si="86"/>
        <v>3.4676112907547997E-2</v>
      </c>
      <c r="J199" s="667">
        <f t="shared" si="86"/>
        <v>3.4676112907547997E-2</v>
      </c>
      <c r="K199" s="667">
        <f t="shared" si="86"/>
        <v>3.4676112907547997E-2</v>
      </c>
      <c r="L199" s="667">
        <f t="shared" si="86"/>
        <v>1.2118836713273608E-2</v>
      </c>
      <c r="M199" s="667">
        <f t="shared" si="86"/>
        <v>-1.0438439481000872E-2</v>
      </c>
      <c r="N199" s="667">
        <f t="shared" si="86"/>
        <v>-1.0438439481000872E-2</v>
      </c>
      <c r="O199" s="667">
        <f t="shared" si="86"/>
        <v>-1.0438439481000872E-2</v>
      </c>
      <c r="P199" s="667">
        <f t="shared" si="86"/>
        <v>-1.0438439481000872E-2</v>
      </c>
      <c r="Q199" s="667">
        <f t="shared" si="86"/>
        <v>-1.0438439481000872E-2</v>
      </c>
      <c r="R199" s="667">
        <f t="shared" si="86"/>
        <v>-1.0438439481000983E-2</v>
      </c>
    </row>
    <row r="200" spans="1:18" s="663" customFormat="1" ht="15.75" customHeight="1">
      <c r="A200" s="657" t="s">
        <v>57</v>
      </c>
      <c r="C200" s="667">
        <f t="shared" ref="C200:R200" si="87">+LN(C186/B186)</f>
        <v>0.21463178909745043</v>
      </c>
      <c r="D200" s="667">
        <f t="shared" si="87"/>
        <v>0.18421025792865878</v>
      </c>
      <c r="E200" s="667">
        <f t="shared" si="87"/>
        <v>0.15283677903762274</v>
      </c>
      <c r="F200" s="667">
        <f t="shared" si="87"/>
        <v>0.12573476542533846</v>
      </c>
      <c r="G200" s="667">
        <f t="shared" si="87"/>
        <v>6.9549830775917587E-2</v>
      </c>
      <c r="H200" s="667">
        <f t="shared" si="87"/>
        <v>3.4642864150270188E-2</v>
      </c>
      <c r="I200" s="667">
        <f t="shared" si="87"/>
        <v>3.4642864150270188E-2</v>
      </c>
      <c r="J200" s="667">
        <f t="shared" si="87"/>
        <v>3.4642864150270188E-2</v>
      </c>
      <c r="K200" s="667">
        <f t="shared" si="87"/>
        <v>3.4642864150270188E-2</v>
      </c>
      <c r="L200" s="667">
        <f t="shared" si="87"/>
        <v>6.5413524623984497E-3</v>
      </c>
      <c r="M200" s="667">
        <f t="shared" si="87"/>
        <v>-2.1560159225473219E-2</v>
      </c>
      <c r="N200" s="667">
        <f t="shared" si="87"/>
        <v>-2.1560159225473219E-2</v>
      </c>
      <c r="O200" s="667">
        <f t="shared" si="87"/>
        <v>-2.1560159225473219E-2</v>
      </c>
      <c r="P200" s="667">
        <f t="shared" si="87"/>
        <v>-2.1560159225473219E-2</v>
      </c>
      <c r="Q200" s="667">
        <f t="shared" si="87"/>
        <v>-2.1560159225473219E-2</v>
      </c>
      <c r="R200" s="667">
        <f t="shared" si="87"/>
        <v>-2.1560159225473219E-2</v>
      </c>
    </row>
    <row r="201" spans="1:18" s="663" customFormat="1" ht="15.75" customHeight="1">
      <c r="A201" s="657" t="s">
        <v>58</v>
      </c>
      <c r="C201" s="667">
        <f t="shared" ref="C201:R201" si="88">+LN(C187/B187)</f>
        <v>0.10561602408186886</v>
      </c>
      <c r="D201" s="667">
        <f t="shared" si="88"/>
        <v>7.9330626449506725E-2</v>
      </c>
      <c r="E201" s="667">
        <f t="shared" si="88"/>
        <v>5.3270953220981666E-2</v>
      </c>
      <c r="F201" s="667">
        <f t="shared" si="88"/>
        <v>2.7395642009361929E-2</v>
      </c>
      <c r="G201" s="667">
        <f t="shared" si="88"/>
        <v>4.3227802735927343E-5</v>
      </c>
      <c r="H201" s="667">
        <f t="shared" si="88"/>
        <v>-9.3967138859383289E-3</v>
      </c>
      <c r="I201" s="667">
        <f t="shared" si="88"/>
        <v>-9.3967138859383289E-3</v>
      </c>
      <c r="J201" s="667">
        <f t="shared" si="88"/>
        <v>-9.3967138859384416E-3</v>
      </c>
      <c r="K201" s="667">
        <f t="shared" si="88"/>
        <v>-9.3967138859382179E-3</v>
      </c>
      <c r="L201" s="667">
        <f t="shared" si="88"/>
        <v>-8.368718050717731E-3</v>
      </c>
      <c r="M201" s="667">
        <f t="shared" si="88"/>
        <v>-7.3407222154971332E-3</v>
      </c>
      <c r="N201" s="667">
        <f t="shared" si="88"/>
        <v>-7.3407222154970213E-3</v>
      </c>
      <c r="O201" s="667">
        <f t="shared" si="88"/>
        <v>-7.3407222154971332E-3</v>
      </c>
      <c r="P201" s="667">
        <f t="shared" si="88"/>
        <v>-7.3407222154970213E-3</v>
      </c>
      <c r="Q201" s="667">
        <f t="shared" si="88"/>
        <v>-7.3407222154971332E-3</v>
      </c>
      <c r="R201" s="667">
        <f t="shared" si="88"/>
        <v>-7.3407222154972451E-3</v>
      </c>
    </row>
    <row r="202" spans="1:18" s="663" customFormat="1" ht="15.75" customHeight="1">
      <c r="A202" s="657" t="s">
        <v>114</v>
      </c>
      <c r="C202" s="667">
        <f t="shared" ref="C202:R202" si="89">+LN(C188/B188)</f>
        <v>7.2735310330082181E-2</v>
      </c>
      <c r="D202" s="667">
        <f t="shared" si="89"/>
        <v>5.3378559601259278E-2</v>
      </c>
      <c r="E202" s="667">
        <f t="shared" si="89"/>
        <v>3.1516690413397441E-2</v>
      </c>
      <c r="F202" s="667">
        <f t="shared" si="89"/>
        <v>9.2338789546880032E-3</v>
      </c>
      <c r="G202" s="667">
        <f t="shared" si="89"/>
        <v>-1.3429722253347509E-2</v>
      </c>
      <c r="H202" s="667">
        <f t="shared" si="89"/>
        <v>-2.5633551865262665E-2</v>
      </c>
      <c r="I202" s="667">
        <f t="shared" si="89"/>
        <v>-2.5633551865262436E-2</v>
      </c>
      <c r="J202" s="667">
        <f t="shared" si="89"/>
        <v>-2.563355186526255E-2</v>
      </c>
      <c r="K202" s="667">
        <f t="shared" si="89"/>
        <v>-2.563355186526255E-2</v>
      </c>
      <c r="L202" s="667">
        <f t="shared" si="89"/>
        <v>-1.0205071447542156E-2</v>
      </c>
      <c r="M202" s="667">
        <f t="shared" si="89"/>
        <v>5.2234089701781875E-3</v>
      </c>
      <c r="N202" s="667">
        <f t="shared" si="89"/>
        <v>5.2234089701781875E-3</v>
      </c>
      <c r="O202" s="667">
        <f t="shared" si="89"/>
        <v>5.2234089701781875E-3</v>
      </c>
      <c r="P202" s="667">
        <f t="shared" si="89"/>
        <v>5.2234089701781875E-3</v>
      </c>
      <c r="Q202" s="667">
        <f t="shared" si="89"/>
        <v>5.2234089701781875E-3</v>
      </c>
      <c r="R202" s="667">
        <f t="shared" si="89"/>
        <v>5.2234089701781875E-3</v>
      </c>
    </row>
    <row r="203" spans="1:18" s="663" customFormat="1" ht="15.75" customHeight="1">
      <c r="A203" s="657" t="s">
        <v>224</v>
      </c>
      <c r="C203" s="667">
        <f t="shared" ref="C203:R203" si="90">+LN(C189/B189)</f>
        <v>0.14276192989357461</v>
      </c>
      <c r="D203" s="667">
        <f t="shared" si="90"/>
        <v>0.11656207940794015</v>
      </c>
      <c r="E203" s="667">
        <f t="shared" si="90"/>
        <v>8.9367234613343796E-2</v>
      </c>
      <c r="F203" s="667">
        <f t="shared" si="90"/>
        <v>6.4426526819549343E-2</v>
      </c>
      <c r="G203" s="667">
        <f t="shared" si="90"/>
        <v>2.685376518709982E-2</v>
      </c>
      <c r="H203" s="667">
        <f t="shared" si="90"/>
        <v>7.4677571723251908E-3</v>
      </c>
      <c r="I203" s="667">
        <f t="shared" si="90"/>
        <v>7.4677571723251908E-3</v>
      </c>
      <c r="J203" s="667">
        <f t="shared" si="90"/>
        <v>7.4677571723251908E-3</v>
      </c>
      <c r="K203" s="667">
        <f t="shared" si="90"/>
        <v>7.4677571723251908E-3</v>
      </c>
      <c r="L203" s="667">
        <f t="shared" si="90"/>
        <v>-1.4462911875713534E-3</v>
      </c>
      <c r="M203" s="667">
        <f t="shared" si="90"/>
        <v>-1.0360339547467692E-2</v>
      </c>
      <c r="N203" s="667">
        <f t="shared" si="90"/>
        <v>-1.0360339547467692E-2</v>
      </c>
      <c r="O203" s="667">
        <f t="shared" si="90"/>
        <v>-1.0360339547467918E-2</v>
      </c>
      <c r="P203" s="667">
        <f t="shared" si="90"/>
        <v>-1.0360339547467805E-2</v>
      </c>
      <c r="Q203" s="667">
        <f t="shared" si="90"/>
        <v>-1.0360339547467805E-2</v>
      </c>
      <c r="R203" s="667">
        <f t="shared" si="90"/>
        <v>-1.0360339547467805E-2</v>
      </c>
    </row>
    <row r="204" spans="1:18" s="663" customFormat="1" ht="15.75" customHeight="1">
      <c r="A204" s="657" t="s">
        <v>255</v>
      </c>
      <c r="C204" s="667">
        <f t="shared" ref="C204:R204" si="91">+LN(C190/B190)</f>
        <v>0.11371815478696164</v>
      </c>
      <c r="D204" s="667">
        <f t="shared" si="91"/>
        <v>9.1116651555213868E-2</v>
      </c>
      <c r="E204" s="667">
        <f t="shared" si="91"/>
        <v>6.5109846294837612E-2</v>
      </c>
      <c r="F204" s="667">
        <f t="shared" si="91"/>
        <v>4.5510554388700435E-2</v>
      </c>
      <c r="G204" s="667">
        <f t="shared" si="91"/>
        <v>1.5104832869803237E-2</v>
      </c>
      <c r="H204" s="667">
        <f t="shared" si="91"/>
        <v>2.6633680826385937E-4</v>
      </c>
      <c r="I204" s="667">
        <f t="shared" si="91"/>
        <v>9.0949986006088072E-4</v>
      </c>
      <c r="J204" s="667">
        <f t="shared" si="91"/>
        <v>1.5534228631997706E-3</v>
      </c>
      <c r="K204" s="667">
        <f t="shared" si="91"/>
        <v>2.1975793218921686E-3</v>
      </c>
      <c r="L204" s="667">
        <f t="shared" si="91"/>
        <v>-3.0017327845696566E-3</v>
      </c>
      <c r="M204" s="667">
        <f t="shared" si="91"/>
        <v>-8.6236012871391942E-3</v>
      </c>
      <c r="N204" s="667">
        <f t="shared" si="91"/>
        <v>-8.5429400106714175E-3</v>
      </c>
      <c r="O204" s="667">
        <f t="shared" si="91"/>
        <v>-8.4621574918421136E-3</v>
      </c>
      <c r="P204" s="667">
        <f t="shared" si="91"/>
        <v>-8.3812595826872199E-3</v>
      </c>
      <c r="Q204" s="667">
        <f t="shared" si="91"/>
        <v>-8.3002521974719096E-3</v>
      </c>
      <c r="R204" s="667">
        <f t="shared" si="91"/>
        <v>-8.2191413109938792E-3</v>
      </c>
    </row>
    <row r="205" spans="1:18" s="663" customFormat="1" ht="15.75" customHeight="1">
      <c r="A205" s="668" t="s">
        <v>1109</v>
      </c>
      <c r="B205" s="663" t="s">
        <v>1184</v>
      </c>
      <c r="C205" s="669" t="s">
        <v>1185</v>
      </c>
      <c r="D205" s="670" t="s">
        <v>1186</v>
      </c>
      <c r="E205" s="663" t="s">
        <v>1187</v>
      </c>
      <c r="F205" s="663" t="s">
        <v>1188</v>
      </c>
      <c r="G205" s="663" t="s">
        <v>1189</v>
      </c>
      <c r="M205" s="665"/>
    </row>
    <row r="206" spans="1:18" s="663" customFormat="1" ht="15.75" customHeight="1">
      <c r="A206" s="657" t="s">
        <v>104</v>
      </c>
      <c r="B206" s="671">
        <f t="shared" ref="B206:B218" si="92">+AVERAGE(C192:G192)/10</f>
        <v>5.9027584796641653E-3</v>
      </c>
      <c r="C206" s="671">
        <f t="shared" ref="C206:C218" si="93">+AVERAGE(H192:L192)/10</f>
        <v>1.2835079033010695E-3</v>
      </c>
      <c r="D206" s="671">
        <f t="shared" ref="D206:D218" si="94">+AVERAGE(M192:Q192)/10</f>
        <v>7.2435978729910844E-4</v>
      </c>
      <c r="E206" s="680">
        <f t="shared" ref="E206:E218" si="95">+Q178</f>
        <v>440.86260181465695</v>
      </c>
      <c r="F206" s="682">
        <f t="shared" ref="F206:F218" si="96">+E206/B178</f>
        <v>1.4851730664280141</v>
      </c>
      <c r="G206" s="681">
        <f t="shared" ref="G206:G218" si="97">+AVERAGE(B206:D206)</f>
        <v>2.6368753900881145E-3</v>
      </c>
      <c r="M206" s="665"/>
    </row>
    <row r="207" spans="1:18" s="663" customFormat="1" ht="15.75" customHeight="1">
      <c r="A207" s="657" t="s">
        <v>105</v>
      </c>
      <c r="B207" s="671">
        <f t="shared" si="92"/>
        <v>1.2237219903221432E-3</v>
      </c>
      <c r="C207" s="671">
        <f t="shared" si="93"/>
        <v>-2.0998060925123199E-3</v>
      </c>
      <c r="D207" s="671">
        <f t="shared" si="94"/>
        <v>4.3992227315072885E-4</v>
      </c>
      <c r="E207" s="680">
        <f t="shared" si="95"/>
        <v>479.50817567888629</v>
      </c>
      <c r="F207" s="682">
        <f t="shared" si="96"/>
        <v>0.97842798572924483</v>
      </c>
      <c r="G207" s="681">
        <f t="shared" si="97"/>
        <v>-1.4538727634648264E-4</v>
      </c>
      <c r="M207" s="665"/>
    </row>
    <row r="208" spans="1:18" s="663" customFormat="1" ht="15.75" customHeight="1">
      <c r="A208" s="657" t="s">
        <v>51</v>
      </c>
      <c r="B208" s="671">
        <f t="shared" si="92"/>
        <v>-4.920661881229982E-3</v>
      </c>
      <c r="C208" s="671">
        <f t="shared" si="93"/>
        <v>-3.538808594686269E-3</v>
      </c>
      <c r="D208" s="671">
        <f t="shared" si="94"/>
        <v>5.0550659257097912E-4</v>
      </c>
      <c r="E208" s="680">
        <f t="shared" si="95"/>
        <v>85.846177228131722</v>
      </c>
      <c r="F208" s="682">
        <f t="shared" si="96"/>
        <v>0.67186476977242238</v>
      </c>
      <c r="G208" s="681">
        <f t="shared" si="97"/>
        <v>-2.6513212944484239E-3</v>
      </c>
      <c r="M208" s="665"/>
    </row>
    <row r="209" spans="1:13" s="663" customFormat="1" ht="15.75" customHeight="1">
      <c r="A209" s="657" t="s">
        <v>52</v>
      </c>
      <c r="B209" s="671">
        <f t="shared" si="92"/>
        <v>-4.6789351455203236E-3</v>
      </c>
      <c r="C209" s="671">
        <f t="shared" si="93"/>
        <v>-4.2944804975675807E-3</v>
      </c>
      <c r="D209" s="671">
        <f t="shared" si="94"/>
        <v>8.6732188920793309E-4</v>
      </c>
      <c r="E209" s="680">
        <f t="shared" si="95"/>
        <v>95.448644016232123</v>
      </c>
      <c r="F209" s="682">
        <f t="shared" si="96"/>
        <v>0.66677362218813918</v>
      </c>
      <c r="G209" s="681">
        <f t="shared" si="97"/>
        <v>-2.7020312512933235E-3</v>
      </c>
      <c r="M209" s="665"/>
    </row>
    <row r="210" spans="1:13" s="663" customFormat="1" ht="15.75" customHeight="1">
      <c r="A210" s="657" t="s">
        <v>53</v>
      </c>
      <c r="B210" s="671">
        <f t="shared" si="92"/>
        <v>-7.2148225909252788E-4</v>
      </c>
      <c r="C210" s="671">
        <f t="shared" si="93"/>
        <v>-2.9676179104257665E-3</v>
      </c>
      <c r="D210" s="671">
        <f t="shared" si="94"/>
        <v>8.2927055566009663E-8</v>
      </c>
      <c r="E210" s="680">
        <f t="shared" si="95"/>
        <v>129.67564385904461</v>
      </c>
      <c r="F210" s="682">
        <f t="shared" si="96"/>
        <v>0.83156080002770205</v>
      </c>
      <c r="G210" s="681">
        <f t="shared" si="97"/>
        <v>-1.2296724141542426E-3</v>
      </c>
      <c r="M210" s="665"/>
    </row>
    <row r="211" spans="1:13" s="663" customFormat="1" ht="15.75" customHeight="1">
      <c r="A211" s="657" t="s">
        <v>54</v>
      </c>
      <c r="B211" s="671">
        <f t="shared" si="92"/>
        <v>1.2040771539644616E-3</v>
      </c>
      <c r="C211" s="671">
        <f t="shared" si="93"/>
        <v>-2.9762388002456111E-3</v>
      </c>
      <c r="D211" s="671">
        <f t="shared" si="94"/>
        <v>1.6144639361290414E-4</v>
      </c>
      <c r="E211" s="680">
        <f t="shared" si="95"/>
        <v>1203.5602784703162</v>
      </c>
      <c r="F211" s="682">
        <f t="shared" si="96"/>
        <v>0.92262190760468854</v>
      </c>
      <c r="G211" s="681">
        <f t="shared" si="97"/>
        <v>-5.3690508422274841E-4</v>
      </c>
      <c r="M211" s="665"/>
    </row>
    <row r="212" spans="1:13" s="663" customFormat="1" ht="15.75" customHeight="1">
      <c r="A212" s="657" t="s">
        <v>55</v>
      </c>
      <c r="B212" s="671">
        <f t="shared" si="92"/>
        <v>7.0187549989704483E-3</v>
      </c>
      <c r="C212" s="671">
        <f t="shared" si="93"/>
        <v>-9.9157786563699199E-4</v>
      </c>
      <c r="D212" s="671">
        <f t="shared" si="94"/>
        <v>-1.1146595738806939E-3</v>
      </c>
      <c r="E212" s="680">
        <f t="shared" si="95"/>
        <v>1399.3381107520811</v>
      </c>
      <c r="F212" s="682">
        <f t="shared" si="96"/>
        <v>1.2784211985313869</v>
      </c>
      <c r="G212" s="681">
        <f t="shared" si="97"/>
        <v>1.6375058531509206E-3</v>
      </c>
      <c r="M212" s="665"/>
    </row>
    <row r="213" spans="1:13" s="663" customFormat="1" ht="15.75" customHeight="1">
      <c r="A213" s="657" t="s">
        <v>56</v>
      </c>
      <c r="B213" s="671">
        <f t="shared" si="92"/>
        <v>1.2135482202552995E-2</v>
      </c>
      <c r="C213" s="671">
        <f t="shared" si="93"/>
        <v>3.0164657668693118E-3</v>
      </c>
      <c r="D213" s="671">
        <f t="shared" si="94"/>
        <v>-1.0438439481000872E-3</v>
      </c>
      <c r="E213" s="680">
        <f t="shared" si="95"/>
        <v>835.71974088305024</v>
      </c>
      <c r="F213" s="682">
        <f t="shared" si="96"/>
        <v>2.0246669159247395</v>
      </c>
      <c r="G213" s="681">
        <f t="shared" si="97"/>
        <v>4.7027013404407399E-3</v>
      </c>
      <c r="M213" s="665"/>
    </row>
    <row r="214" spans="1:13" s="663" customFormat="1" ht="15.75" customHeight="1">
      <c r="A214" s="657" t="s">
        <v>57</v>
      </c>
      <c r="B214" s="671">
        <f t="shared" si="92"/>
        <v>1.4939268445299761E-2</v>
      </c>
      <c r="C214" s="671">
        <f t="shared" si="93"/>
        <v>2.9022561812695842E-3</v>
      </c>
      <c r="D214" s="671">
        <f t="shared" si="94"/>
        <v>-2.1560159225473218E-3</v>
      </c>
      <c r="E214" s="680">
        <f t="shared" si="95"/>
        <v>1672.7036768456733</v>
      </c>
      <c r="F214" s="682">
        <f t="shared" si="96"/>
        <v>2.1908189752005351</v>
      </c>
      <c r="G214" s="681">
        <f t="shared" si="97"/>
        <v>5.2285029013406752E-3</v>
      </c>
      <c r="M214" s="665"/>
    </row>
    <row r="215" spans="1:13" s="663" customFormat="1" ht="15.75" customHeight="1">
      <c r="A215" s="657" t="s">
        <v>58</v>
      </c>
      <c r="B215" s="671">
        <f t="shared" si="92"/>
        <v>5.3131294712891021E-3</v>
      </c>
      <c r="C215" s="671">
        <f t="shared" si="93"/>
        <v>-9.19111471889421E-4</v>
      </c>
      <c r="D215" s="671">
        <f t="shared" si="94"/>
        <v>-7.3407222154970881E-4</v>
      </c>
      <c r="E215" s="680">
        <f t="shared" si="95"/>
        <v>666.90659224337298</v>
      </c>
      <c r="F215" s="682">
        <f t="shared" si="96"/>
        <v>1.2008111525482943</v>
      </c>
      <c r="G215" s="681">
        <f t="shared" si="97"/>
        <v>1.2199819259499907E-3</v>
      </c>
      <c r="M215" s="665"/>
    </row>
    <row r="216" spans="1:13" s="663" customFormat="1" ht="15.75" customHeight="1">
      <c r="A216" s="657" t="s">
        <v>114</v>
      </c>
      <c r="B216" s="671">
        <f t="shared" si="92"/>
        <v>3.0686943409215877E-3</v>
      </c>
      <c r="C216" s="671">
        <f t="shared" si="93"/>
        <v>-2.2547855781718468E-3</v>
      </c>
      <c r="D216" s="671">
        <f t="shared" si="94"/>
        <v>5.2234089701781879E-4</v>
      </c>
      <c r="E216" s="680">
        <f t="shared" si="95"/>
        <v>138.09459734646143</v>
      </c>
      <c r="F216" s="682">
        <f t="shared" si="96"/>
        <v>1.0690949858804375</v>
      </c>
      <c r="G216" s="681">
        <f t="shared" si="97"/>
        <v>4.4541655325585321E-4</v>
      </c>
      <c r="M216" s="665"/>
    </row>
    <row r="217" spans="1:13" s="663" customFormat="1" ht="15.75" customHeight="1">
      <c r="A217" s="657" t="s">
        <v>224</v>
      </c>
      <c r="B217" s="671">
        <f t="shared" si="92"/>
        <v>8.7994307184301544E-3</v>
      </c>
      <c r="C217" s="671">
        <f t="shared" si="93"/>
        <v>5.6849475003458816E-4</v>
      </c>
      <c r="D217" s="671">
        <f t="shared" si="94"/>
        <v>-1.0360339547467782E-3</v>
      </c>
      <c r="E217" s="680">
        <f t="shared" si="95"/>
        <v>1421.5264702082393</v>
      </c>
      <c r="F217" s="682">
        <f t="shared" si="96"/>
        <v>1.5167874457520816</v>
      </c>
      <c r="G217" s="681">
        <f t="shared" si="97"/>
        <v>2.7772971712393211E-3</v>
      </c>
      <c r="M217" s="665"/>
    </row>
    <row r="218" spans="1:13" s="663" customFormat="1" ht="15.75" customHeight="1">
      <c r="A218" s="657" t="s">
        <v>255</v>
      </c>
      <c r="B218" s="671">
        <f t="shared" si="92"/>
        <v>6.6112007979103353E-3</v>
      </c>
      <c r="C218" s="671">
        <f t="shared" si="93"/>
        <v>3.8502121376940438E-5</v>
      </c>
      <c r="D218" s="671">
        <f t="shared" si="94"/>
        <v>-8.4620421139623703E-4</v>
      </c>
      <c r="E218" s="680">
        <f t="shared" si="95"/>
        <v>8569.190709346145</v>
      </c>
      <c r="F218" s="682">
        <f t="shared" si="96"/>
        <v>1.3366612969455112</v>
      </c>
      <c r="G218" s="681">
        <f t="shared" si="97"/>
        <v>1.9344995692970131E-3</v>
      </c>
      <c r="H218" s="666"/>
      <c r="I218" s="666"/>
      <c r="J218" s="666"/>
      <c r="K218" s="666"/>
      <c r="L218" s="666"/>
      <c r="M218" s="66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zoomScale="70" zoomScaleNormal="70" workbookViewId="0">
      <pane xSplit="1" ySplit="4" topLeftCell="AC61" activePane="bottomRight" state="frozen"/>
      <selection pane="topRight" activeCell="B1" sqref="B1"/>
      <selection pane="bottomLeft" activeCell="A5" sqref="A5"/>
      <selection pane="bottomRight" activeCell="B70" sqref="B70:AF70"/>
    </sheetView>
  </sheetViews>
  <sheetFormatPr defaultColWidth="8.83203125" defaultRowHeight="12.3"/>
  <cols>
    <col min="1" max="1" width="47.83203125" style="19" customWidth="1"/>
    <col min="2" max="2" width="14.5546875" style="19" customWidth="1"/>
    <col min="3" max="3" width="13.1640625" style="19" bestFit="1" customWidth="1"/>
    <col min="4" max="4" width="14.71875" style="19" customWidth="1"/>
    <col min="5" max="8" width="12.44140625" style="19" bestFit="1" customWidth="1"/>
    <col min="9" max="11" width="11.27734375" style="19" bestFit="1" customWidth="1"/>
    <col min="12" max="12" width="12.44140625" style="19" bestFit="1" customWidth="1"/>
    <col min="13" max="13" width="12.44140625" style="446" bestFit="1" customWidth="1"/>
    <col min="14" max="17" width="12.44140625" style="19" bestFit="1" customWidth="1"/>
    <col min="18" max="23" width="13.1640625" style="19" bestFit="1" customWidth="1"/>
    <col min="24" max="28" width="14.27734375" style="19" bestFit="1" customWidth="1"/>
    <col min="29" max="34" width="16.1640625" style="19" bestFit="1" customWidth="1"/>
    <col min="35" max="38" width="17.27734375" style="19" bestFit="1" customWidth="1"/>
    <col min="39" max="60" width="12.44140625" style="19" bestFit="1" customWidth="1"/>
    <col min="61" max="61" width="13" style="19" customWidth="1"/>
    <col min="62" max="128" width="12.44140625" style="19" bestFit="1" customWidth="1"/>
    <col min="129" max="221" width="9.27734375" style="19" bestFit="1" customWidth="1"/>
    <col min="222" max="16384" width="8.83203125" style="19"/>
  </cols>
  <sheetData>
    <row r="1" spans="1:128" s="61" customFormat="1" ht="12.9">
      <c r="A1" s="65" t="s">
        <v>106</v>
      </c>
      <c r="M1" s="444"/>
    </row>
    <row r="2" spans="1:128" s="61" customFormat="1" ht="15.6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2.6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2.9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2.9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5.8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2.9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12.9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2.9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2.9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2.9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5.8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2.9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2.9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2.9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2.9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2.9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2.9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2.9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2.9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2.9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5.8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2.9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2.9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2.9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2.9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2.9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4.1">
      <c r="A32" s="72" t="s">
        <v>86</v>
      </c>
    </row>
    <row r="33" spans="1:61" ht="15.6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8699.4589182731143</v>
      </c>
      <c r="AJ34" s="29">
        <f>SUM(US:OthAsia!AJ56)</f>
        <v>8699.4589182731143</v>
      </c>
      <c r="AK34" s="29">
        <f>SUM(US:OthAsia!AK56)</f>
        <v>8699.4589182731143</v>
      </c>
      <c r="AL34" s="29">
        <f>SUM(US:OthAsia!AL56)</f>
        <v>8699.4589182731143</v>
      </c>
      <c r="AM34" s="29">
        <f>SUM(US:OthAsia!AM56)</f>
        <v>8699.4589182731143</v>
      </c>
      <c r="AN34" s="29">
        <f>SUM(US:OthAsia!AN56)</f>
        <v>8699.4589182731143</v>
      </c>
      <c r="AO34" s="29">
        <f>SUM(US:OthAsia!AO56)</f>
        <v>8699.4589182731143</v>
      </c>
      <c r="AP34" s="29">
        <f>SUM(US:OthAsia!AP56)</f>
        <v>8699.4589182731143</v>
      </c>
      <c r="AQ34" s="29">
        <f>SUM(US:OthAsia!AQ56)</f>
        <v>8699.4589182731143</v>
      </c>
      <c r="AR34" s="29">
        <f>SUM(US:OthAsia!AR56)</f>
        <v>8699.4589182731143</v>
      </c>
      <c r="AS34" s="29">
        <f>SUM(US:OthAsia!AS56)</f>
        <v>8699.4589182731143</v>
      </c>
      <c r="AT34" s="29">
        <f>SUM(US:OthAsia!AT56)</f>
        <v>8699.4589182731143</v>
      </c>
      <c r="AU34" s="29">
        <f>SUM(US:OthAsia!AU56)</f>
        <v>8699.4589182731143</v>
      </c>
      <c r="AV34" s="29">
        <f>SUM(US:OthAsia!AV56)</f>
        <v>8699.4589182731143</v>
      </c>
      <c r="AW34" s="29">
        <f>SUM(US:OthAsia!AW56)</f>
        <v>8699.4589182731143</v>
      </c>
      <c r="AX34" s="29">
        <f>SUM(US:OthAsia!AX56)</f>
        <v>8699.4589182731143</v>
      </c>
      <c r="AY34" s="29">
        <f>SUM(US:OthAsia!AY56)</f>
        <v>8699.4589182731143</v>
      </c>
      <c r="AZ34" s="29">
        <f>SUM(US:OthAsia!AZ56)</f>
        <v>8699.4589182731143</v>
      </c>
      <c r="BA34" s="29">
        <f>SUM(US:OthAsia!BA56)</f>
        <v>8699.4589182731143</v>
      </c>
      <c r="BB34" s="29">
        <f>SUM(US:OthAsia!BB56)</f>
        <v>8699.4589182731143</v>
      </c>
      <c r="BC34" s="29">
        <f>SUM(US:OthAsia!BC56)</f>
        <v>8699.4589182731143</v>
      </c>
      <c r="BD34" s="29">
        <f>SUM(US:OthAsia!BD56)</f>
        <v>8699.4589182731143</v>
      </c>
      <c r="BE34" s="29">
        <f>SUM(US:OthAsia!BE56)</f>
        <v>8699.4589182731143</v>
      </c>
      <c r="BF34" s="29">
        <f>SUM(US:OthAsia!BF56)</f>
        <v>8699.4589182731143</v>
      </c>
      <c r="BG34" s="29">
        <f>SUM(US:OthAsia!BG56)</f>
        <v>8699.4589182731143</v>
      </c>
      <c r="BH34" s="29">
        <f>SUM(US:OthAsia!BH56)</f>
        <v>8699.4589182731143</v>
      </c>
      <c r="BI34" s="29">
        <f>SUM(US:OthAsia!BI56)</f>
        <v>8699.4589182731143</v>
      </c>
    </row>
    <row r="35" spans="1:61" s="23" customFormat="1" ht="18" customHeight="1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8699.4589182731143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4.4">
      <c r="A38" s="69" t="s">
        <v>123</v>
      </c>
      <c r="B38" s="46">
        <f t="shared" ref="B38:AG38" si="11">1-B43/B39-B41</f>
        <v>1.5759127974782627E-3</v>
      </c>
      <c r="C38" s="46">
        <f t="shared" si="11"/>
        <v>3.0220023894746983E-3</v>
      </c>
      <c r="D38" s="46">
        <f t="shared" si="11"/>
        <v>4.3450175936385893E-3</v>
      </c>
      <c r="E38" s="46">
        <f t="shared" si="11"/>
        <v>6.0898622387756118E-3</v>
      </c>
      <c r="F38" s="46">
        <f t="shared" si="11"/>
        <v>8.168498968697202E-3</v>
      </c>
      <c r="G38" s="46">
        <f t="shared" si="11"/>
        <v>1.0484419589360416E-2</v>
      </c>
      <c r="H38" s="46">
        <f t="shared" si="11"/>
        <v>1.2949304833929864E-2</v>
      </c>
      <c r="I38" s="46">
        <f t="shared" si="11"/>
        <v>1.5486637947589865E-2</v>
      </c>
      <c r="J38" s="46">
        <f t="shared" si="11"/>
        <v>1.8014754057442905E-2</v>
      </c>
      <c r="K38" s="46">
        <f t="shared" si="11"/>
        <v>2.0454793392267079E-2</v>
      </c>
      <c r="L38" s="46">
        <f t="shared" si="11"/>
        <v>2.2716763031906173E-2</v>
      </c>
      <c r="M38" s="46">
        <f t="shared" si="11"/>
        <v>2.4677712426453668E-2</v>
      </c>
      <c r="N38" s="46">
        <f t="shared" si="11"/>
        <v>2.620425577607377E-2</v>
      </c>
      <c r="O38" s="46">
        <f t="shared" si="11"/>
        <v>2.7408034871831521E-2</v>
      </c>
      <c r="P38" s="46">
        <f t="shared" si="11"/>
        <v>2.8304655931798872E-2</v>
      </c>
      <c r="Q38" s="46">
        <f t="shared" si="11"/>
        <v>2.8952051634623777E-2</v>
      </c>
      <c r="R38" s="46">
        <f t="shared" si="11"/>
        <v>2.9443210742480019E-2</v>
      </c>
      <c r="S38" s="46">
        <f t="shared" si="11"/>
        <v>2.9861626576297873E-2</v>
      </c>
      <c r="T38" s="46">
        <f t="shared" si="11"/>
        <v>3.0262377134822382E-2</v>
      </c>
      <c r="U38" s="46">
        <f t="shared" si="11"/>
        <v>3.0676940752343396E-2</v>
      </c>
      <c r="V38" s="46">
        <f t="shared" si="11"/>
        <v>3.1123160427559138E-2</v>
      </c>
      <c r="W38" s="46">
        <f t="shared" si="11"/>
        <v>3.1617055525514082E-2</v>
      </c>
      <c r="X38" s="46">
        <f t="shared" si="11"/>
        <v>3.217449211504475E-2</v>
      </c>
      <c r="Y38" s="46">
        <f t="shared" si="11"/>
        <v>3.2780083684008532E-2</v>
      </c>
      <c r="Z38" s="46">
        <f t="shared" si="11"/>
        <v>3.3424231813172001E-2</v>
      </c>
      <c r="AA38" s="46">
        <f t="shared" si="11"/>
        <v>3.4101238021072455E-2</v>
      </c>
      <c r="AB38" s="46">
        <f t="shared" si="11"/>
        <v>3.4805561739794211E-2</v>
      </c>
      <c r="AC38" s="46">
        <f t="shared" si="11"/>
        <v>3.5534767382791488E-2</v>
      </c>
      <c r="AD38" s="46">
        <f t="shared" si="11"/>
        <v>3.6283814828260708E-2</v>
      </c>
      <c r="AE38" s="46">
        <f t="shared" si="11"/>
        <v>3.704904758176375E-2</v>
      </c>
      <c r="AF38" s="46">
        <f t="shared" si="11"/>
        <v>3.782299625914709E-2</v>
      </c>
      <c r="AG38" s="46">
        <f t="shared" si="11"/>
        <v>3.8588321775975598E-2</v>
      </c>
      <c r="AH38" s="46">
        <f t="shared" ref="AH38:BI38" si="12">1-AH43/AH39-AH41</f>
        <v>3.9342943461057156E-2</v>
      </c>
      <c r="AI38" s="46">
        <f t="shared" si="12"/>
        <v>4.009740574194276E-2</v>
      </c>
      <c r="AJ38" s="46">
        <f t="shared" si="12"/>
        <v>4.0852514902446346E-2</v>
      </c>
      <c r="AK38" s="46">
        <f t="shared" si="12"/>
        <v>4.1608321616766641E-2</v>
      </c>
      <c r="AL38" s="46">
        <f t="shared" si="12"/>
        <v>4.2364575634519896E-2</v>
      </c>
      <c r="AM38" s="46">
        <f t="shared" si="12"/>
        <v>4.3120928612211062E-2</v>
      </c>
      <c r="AN38" s="46">
        <f t="shared" si="12"/>
        <v>4.3877032579878961E-2</v>
      </c>
      <c r="AO38" s="46">
        <f t="shared" si="12"/>
        <v>4.463258382546631E-2</v>
      </c>
      <c r="AP38" s="46">
        <f t="shared" si="12"/>
        <v>4.5387338644033104E-2</v>
      </c>
      <c r="AQ38" s="46">
        <f t="shared" si="12"/>
        <v>4.6141115097095731E-2</v>
      </c>
      <c r="AR38" s="46">
        <f t="shared" si="12"/>
        <v>4.6893788282479254E-2</v>
      </c>
      <c r="AS38" s="46">
        <f t="shared" si="12"/>
        <v>4.7645283026662155E-2</v>
      </c>
      <c r="AT38" s="46">
        <f t="shared" si="12"/>
        <v>4.8395565981633304E-2</v>
      </c>
      <c r="AU38" s="46">
        <f t="shared" si="12"/>
        <v>4.9144638078512215E-2</v>
      </c>
      <c r="AV38" s="46">
        <f t="shared" si="12"/>
        <v>4.9892527748021331E-2</v>
      </c>
      <c r="AW38" s="46">
        <f t="shared" si="12"/>
        <v>5.063928503888171E-2</v>
      </c>
      <c r="AX38" s="46">
        <f t="shared" si="12"/>
        <v>5.1384976627235179E-2</v>
      </c>
      <c r="AY38" s="46">
        <f t="shared" si="12"/>
        <v>5.2129681647050563E-2</v>
      </c>
      <c r="AZ38" s="46">
        <f t="shared" si="12"/>
        <v>5.2873488247356937E-2</v>
      </c>
      <c r="BA38" s="46">
        <f t="shared" si="12"/>
        <v>5.3786947313603006E-2</v>
      </c>
      <c r="BB38" s="46">
        <f t="shared" si="12"/>
        <v>5.4803207423386624E-2</v>
      </c>
      <c r="BC38" s="46">
        <f t="shared" si="12"/>
        <v>5.5710249171110116E-2</v>
      </c>
      <c r="BD38" s="46">
        <f t="shared" si="12"/>
        <v>5.6546094900158717E-2</v>
      </c>
      <c r="BE38" s="46">
        <f t="shared" si="12"/>
        <v>5.7337074158212986E-2</v>
      </c>
      <c r="BF38" s="46">
        <f t="shared" si="12"/>
        <v>5.8100614531963135E-2</v>
      </c>
      <c r="BG38" s="46">
        <f t="shared" si="12"/>
        <v>5.8848066467924398E-2</v>
      </c>
      <c r="BH38" s="46">
        <f t="shared" si="12"/>
        <v>5.9586707088008173E-2</v>
      </c>
      <c r="BI38" s="46">
        <f t="shared" si="12"/>
        <v>6.032111907170068E-2</v>
      </c>
    </row>
    <row r="39" spans="1:61" ht="14.4">
      <c r="A39" s="23" t="s">
        <v>124</v>
      </c>
      <c r="B39" s="29">
        <f>SUM(US:OthAsia!B61)</f>
        <v>55.378945693874201</v>
      </c>
      <c r="C39" s="136">
        <f>SUM(US:OthAsia!C61)</f>
        <v>81.275403292327525</v>
      </c>
      <c r="D39" s="136">
        <f>SUM(US:OthAsia!D61)</f>
        <v>112.30272198828698</v>
      </c>
      <c r="E39" s="136">
        <f>SUM(US:OthAsia!E61)</f>
        <v>147.47611803546704</v>
      </c>
      <c r="F39" s="136">
        <f>SUM(US:OthAsia!F61)</f>
        <v>186.66451098780138</v>
      </c>
      <c r="G39" s="136">
        <f>SUM(US:OthAsia!G61)</f>
        <v>228.0033958940098</v>
      </c>
      <c r="H39" s="136">
        <f>SUM(US:OthAsia!H61)</f>
        <v>272.01203686871423</v>
      </c>
      <c r="I39" s="136">
        <f>SUM(US:OthAsia!I61)</f>
        <v>320.45436939821536</v>
      </c>
      <c r="J39" s="136">
        <f>SUM(US:OthAsia!J61)</f>
        <v>373.44922872659981</v>
      </c>
      <c r="K39" s="136">
        <f>SUM(US:OthAsia!K61)</f>
        <v>431.05108528332067</v>
      </c>
      <c r="L39" s="136">
        <f>SUM(US:OthAsia!L61)</f>
        <v>492.75721445770728</v>
      </c>
      <c r="M39" s="44">
        <f>SUM(US:OthAsia!M61)</f>
        <v>557.74531675275091</v>
      </c>
      <c r="N39" s="136">
        <f>SUM(US:OthAsia!N61)</f>
        <v>627.37649016408454</v>
      </c>
      <c r="O39" s="136">
        <f>SUM(US:OthAsia!O61)</f>
        <v>698.34948574191378</v>
      </c>
      <c r="P39" s="136">
        <f>SUM(US:OthAsia!P61)</f>
        <v>770.82606503691625</v>
      </c>
      <c r="Q39" s="136">
        <f>SUM(US:OthAsia!Q61)</f>
        <v>844.81649118339249</v>
      </c>
      <c r="R39" s="136">
        <f>SUM(US:OthAsia!R61)</f>
        <v>920.27515498749506</v>
      </c>
      <c r="S39" s="136">
        <f>SUM(US:OthAsia!S61)</f>
        <v>997.04418329030182</v>
      </c>
      <c r="T39" s="136">
        <f>SUM(US:OthAsia!T61)</f>
        <v>1074.8816921302898</v>
      </c>
      <c r="U39" s="136">
        <f>SUM(US:OthAsia!U61)</f>
        <v>1153.5635846993159</v>
      </c>
      <c r="V39" s="136">
        <f>SUM(US:OthAsia!V61)</f>
        <v>1237.0368113118202</v>
      </c>
      <c r="W39" s="136">
        <f>SUM(US:OthAsia!W61)</f>
        <v>1326.9462871351748</v>
      </c>
      <c r="X39" s="136">
        <f>SUM(US:OthAsia!X61)</f>
        <v>1421.1924977757153</v>
      </c>
      <c r="Y39" s="136">
        <f>SUM(US:OthAsia!Y61)</f>
        <v>1518.5639425069237</v>
      </c>
      <c r="Z39" s="136">
        <f>SUM(US:OthAsia!Z61)</f>
        <v>1618.7217275734424</v>
      </c>
      <c r="AA39" s="136">
        <f>SUM(US:OthAsia!AA61)</f>
        <v>1721.4969689844768</v>
      </c>
      <c r="AB39" s="136">
        <f>SUM(US:OthAsia!AB61)</f>
        <v>1827.3455129466265</v>
      </c>
      <c r="AC39" s="136">
        <f>SUM(US:OthAsia!AC61)</f>
        <v>1935.782772352567</v>
      </c>
      <c r="AD39" s="136">
        <f>SUM(US:OthAsia!AD61)</f>
        <v>2046.7132978839204</v>
      </c>
      <c r="AE39" s="136">
        <f>SUM(US:OthAsia!AE61)</f>
        <v>2160.2059976702653</v>
      </c>
      <c r="AF39" s="136">
        <f>SUM(US:OthAsia!AF61)</f>
        <v>2272.0376484017643</v>
      </c>
      <c r="AG39" s="136">
        <f>SUM(US:OthAsia!AG61)</f>
        <v>2380.7977023589392</v>
      </c>
      <c r="AH39" s="136">
        <f>SUM(US:OthAsia!AH61)</f>
        <v>2490.1468586632627</v>
      </c>
      <c r="AI39" s="136">
        <f>SUM(US:OthAsia!AI61)</f>
        <v>2600.7572827171307</v>
      </c>
      <c r="AJ39" s="136">
        <f>SUM(US:OthAsia!AJ61)</f>
        <v>2713.0616568464843</v>
      </c>
      <c r="AK39" s="136">
        <f>SUM(US:OthAsia!AK61)</f>
        <v>2827.3649817669489</v>
      </c>
      <c r="AL39" s="136">
        <f>SUM(US:OthAsia!AL61)</f>
        <v>2943.9028675676022</v>
      </c>
      <c r="AM39" s="136">
        <f>SUM(US:OthAsia!AM61)</f>
        <v>3062.8739830096983</v>
      </c>
      <c r="AN39" s="136">
        <f>SUM(US:OthAsia!AN61)</f>
        <v>3184.4580646754948</v>
      </c>
      <c r="AO39" s="136">
        <f>SUM(US:OthAsia!AO61)</f>
        <v>3308.8258642159408</v>
      </c>
      <c r="AP39" s="136">
        <f>SUM(US:OthAsia!AP61)</f>
        <v>3436.1446144286747</v>
      </c>
      <c r="AQ39" s="136">
        <f>SUM(US:OthAsia!AQ61)</f>
        <v>3566.5810201808426</v>
      </c>
      <c r="AR39" s="136">
        <f>SUM(US:OthAsia!AR61)</f>
        <v>3700.3028945795754</v>
      </c>
      <c r="AS39" s="136">
        <f>SUM(US:OthAsia!AS61)</f>
        <v>3837.480063646246</v>
      </c>
      <c r="AT39" s="136">
        <f>SUM(US:OthAsia!AT61)</f>
        <v>3978.2848843309989</v>
      </c>
      <c r="AU39" s="136">
        <f>SUM(US:OthAsia!AU61)</f>
        <v>4122.8925652272383</v>
      </c>
      <c r="AV39" s="136">
        <f>SUM(US:OthAsia!AV61)</f>
        <v>4271.4813928333206</v>
      </c>
      <c r="AW39" s="136">
        <f>SUM(US:OthAsia!AW61)</f>
        <v>4424.2329182958729</v>
      </c>
      <c r="AX39" s="136">
        <f>SUM(US:OthAsia!AX61)</f>
        <v>4581.3321332058613</v>
      </c>
      <c r="AY39" s="136">
        <f>SUM(US:OthAsia!AY61)</f>
        <v>4742.9676486503977</v>
      </c>
      <c r="AZ39" s="136">
        <f>SUM(US:OthAsia!AZ61)</f>
        <v>4909.3318840064476</v>
      </c>
      <c r="BA39" s="136">
        <f>SUM(US:OthAsia!BA61)</f>
        <v>5080.6212679148648</v>
      </c>
      <c r="BB39" s="136">
        <f>SUM(US:OthAsia!BB61)</f>
        <v>5256.8480700504369</v>
      </c>
      <c r="BC39" s="136">
        <f>SUM(US:OthAsia!BC61)</f>
        <v>5438.1691326981236</v>
      </c>
      <c r="BD39" s="136">
        <f>SUM(US:OthAsia!BD61)</f>
        <v>5625.0052901294521</v>
      </c>
      <c r="BE39" s="136">
        <f>SUM(US:OthAsia!BE61)</f>
        <v>5817.6544432737892</v>
      </c>
      <c r="BF39" s="136">
        <f>SUM(US:OthAsia!BF61)</f>
        <v>6016.3578641398826</v>
      </c>
      <c r="BG39" s="136">
        <f>SUM(US:OthAsia!BG61)</f>
        <v>6221.3355724018802</v>
      </c>
      <c r="BH39" s="136">
        <f>SUM(US:OthAsia!BH61)</f>
        <v>6432.8039354697285</v>
      </c>
      <c r="BI39" s="136">
        <f>SUM(US:OthAsia!BI61)</f>
        <v>6650.9839386698322</v>
      </c>
    </row>
    <row r="40" spans="1:61" s="145" customFormat="1" ht="14.4">
      <c r="A40" s="60" t="s">
        <v>161</v>
      </c>
      <c r="B40" s="46">
        <f t="shared" ref="B40:AG40" si="13">+(B39-B43)/B39</f>
        <v>1.5759127974782801E-3</v>
      </c>
      <c r="C40" s="46">
        <f t="shared" si="13"/>
        <v>3.0220023894746897E-3</v>
      </c>
      <c r="D40" s="46">
        <f t="shared" si="13"/>
        <v>4.3450175936385589E-3</v>
      </c>
      <c r="E40" s="46">
        <f t="shared" si="13"/>
        <v>6.0898622387756604E-3</v>
      </c>
      <c r="F40" s="46">
        <f t="shared" si="13"/>
        <v>8.16849896869715E-3</v>
      </c>
      <c r="G40" s="46">
        <f t="shared" si="13"/>
        <v>1.0484419589360462E-2</v>
      </c>
      <c r="H40" s="46">
        <f t="shared" si="13"/>
        <v>1.2949304833929823E-2</v>
      </c>
      <c r="I40" s="46">
        <f t="shared" si="13"/>
        <v>1.5486637947589844E-2</v>
      </c>
      <c r="J40" s="46">
        <f t="shared" si="13"/>
        <v>1.8014754057442881E-2</v>
      </c>
      <c r="K40" s="46">
        <f t="shared" si="13"/>
        <v>2.0454793392267068E-2</v>
      </c>
      <c r="L40" s="46">
        <f t="shared" si="13"/>
        <v>2.2716763031906201E-2</v>
      </c>
      <c r="M40" s="46">
        <f t="shared" si="13"/>
        <v>2.4677712426453686E-2</v>
      </c>
      <c r="N40" s="46">
        <f t="shared" si="13"/>
        <v>2.6204255776073802E-2</v>
      </c>
      <c r="O40" s="46">
        <f t="shared" si="13"/>
        <v>2.740803487183149E-2</v>
      </c>
      <c r="P40" s="46">
        <f t="shared" si="13"/>
        <v>2.8304655931798879E-2</v>
      </c>
      <c r="Q40" s="46">
        <f t="shared" si="13"/>
        <v>2.8952051634623829E-2</v>
      </c>
      <c r="R40" s="46">
        <f t="shared" si="13"/>
        <v>2.9443210742479971E-2</v>
      </c>
      <c r="S40" s="46">
        <f t="shared" si="13"/>
        <v>2.9861626576297824E-2</v>
      </c>
      <c r="T40" s="46">
        <f t="shared" si="13"/>
        <v>3.0262377134822417E-2</v>
      </c>
      <c r="U40" s="46">
        <f t="shared" si="13"/>
        <v>3.0676940752343354E-2</v>
      </c>
      <c r="V40" s="46">
        <f t="shared" si="13"/>
        <v>3.11231604275591E-2</v>
      </c>
      <c r="W40" s="46">
        <f t="shared" si="13"/>
        <v>3.1617055525514075E-2</v>
      </c>
      <c r="X40" s="46">
        <f t="shared" si="13"/>
        <v>3.2174492115044764E-2</v>
      </c>
      <c r="Y40" s="46">
        <f t="shared" si="13"/>
        <v>3.278008368400858E-2</v>
      </c>
      <c r="Z40" s="46">
        <f t="shared" si="13"/>
        <v>3.3424231813171966E-2</v>
      </c>
      <c r="AA40" s="46">
        <f t="shared" si="13"/>
        <v>3.4101238021072462E-2</v>
      </c>
      <c r="AB40" s="46">
        <f t="shared" si="13"/>
        <v>3.4805561739794183E-2</v>
      </c>
      <c r="AC40" s="46">
        <f t="shared" si="13"/>
        <v>3.5534767382791439E-2</v>
      </c>
      <c r="AD40" s="46">
        <f t="shared" si="13"/>
        <v>3.6283814828260673E-2</v>
      </c>
      <c r="AE40" s="46">
        <f t="shared" si="13"/>
        <v>3.7049047581763778E-2</v>
      </c>
      <c r="AF40" s="46">
        <f t="shared" si="13"/>
        <v>3.7822996259147063E-2</v>
      </c>
      <c r="AG40" s="46">
        <f t="shared" si="13"/>
        <v>3.8588321775975647E-2</v>
      </c>
      <c r="AH40" s="46">
        <f t="shared" ref="AH40:BI40" si="14">+(AH39-AH43)/AH39</f>
        <v>3.93429434610571E-2</v>
      </c>
      <c r="AI40" s="46">
        <f t="shared" si="14"/>
        <v>4.0097405741942725E-2</v>
      </c>
      <c r="AJ40" s="46">
        <f t="shared" si="14"/>
        <v>4.0852514902446339E-2</v>
      </c>
      <c r="AK40" s="46">
        <f t="shared" si="14"/>
        <v>4.1608321616766683E-2</v>
      </c>
      <c r="AL40" s="46">
        <f t="shared" si="14"/>
        <v>4.2364575634519903E-2</v>
      </c>
      <c r="AM40" s="46">
        <f t="shared" si="14"/>
        <v>4.3120928612211111E-2</v>
      </c>
      <c r="AN40" s="46">
        <f t="shared" si="14"/>
        <v>4.387703257987894E-2</v>
      </c>
      <c r="AO40" s="46">
        <f t="shared" si="14"/>
        <v>4.4632583825466331E-2</v>
      </c>
      <c r="AP40" s="46">
        <f t="shared" si="14"/>
        <v>4.5387338644033118E-2</v>
      </c>
      <c r="AQ40" s="46">
        <f t="shared" si="14"/>
        <v>4.6141115097095751E-2</v>
      </c>
      <c r="AR40" s="46">
        <f t="shared" si="14"/>
        <v>4.6893788282479268E-2</v>
      </c>
      <c r="AS40" s="46">
        <f t="shared" si="14"/>
        <v>4.7645283026662211E-2</v>
      </c>
      <c r="AT40" s="46">
        <f t="shared" si="14"/>
        <v>4.8395565981633359E-2</v>
      </c>
      <c r="AU40" s="46">
        <f t="shared" si="14"/>
        <v>4.914463807851225E-2</v>
      </c>
      <c r="AV40" s="46">
        <f t="shared" si="14"/>
        <v>4.9892527748021373E-2</v>
      </c>
      <c r="AW40" s="46">
        <f t="shared" si="14"/>
        <v>5.063928503888171E-2</v>
      </c>
      <c r="AX40" s="46">
        <f t="shared" si="14"/>
        <v>5.1384976627235179E-2</v>
      </c>
      <c r="AY40" s="46">
        <f t="shared" si="14"/>
        <v>5.2129681647050508E-2</v>
      </c>
      <c r="AZ40" s="46">
        <f t="shared" si="14"/>
        <v>5.2873488247356971E-2</v>
      </c>
      <c r="BA40" s="46">
        <f t="shared" si="14"/>
        <v>5.3786947313602992E-2</v>
      </c>
      <c r="BB40" s="46">
        <f t="shared" si="14"/>
        <v>5.4803207423386589E-2</v>
      </c>
      <c r="BC40" s="46">
        <f t="shared" si="14"/>
        <v>5.5710249171110171E-2</v>
      </c>
      <c r="BD40" s="46">
        <f t="shared" si="14"/>
        <v>5.654609490015873E-2</v>
      </c>
      <c r="BE40" s="46">
        <f t="shared" si="14"/>
        <v>5.7337074158213007E-2</v>
      </c>
      <c r="BF40" s="46">
        <f t="shared" si="14"/>
        <v>5.8100614531963114E-2</v>
      </c>
      <c r="BG40" s="46">
        <f t="shared" si="14"/>
        <v>5.8848066467924343E-2</v>
      </c>
      <c r="BH40" s="46">
        <f t="shared" si="14"/>
        <v>5.9586707088008228E-2</v>
      </c>
      <c r="BI40" s="46">
        <f t="shared" si="14"/>
        <v>6.0321119071700693E-2</v>
      </c>
    </row>
    <row r="41" spans="1:61" s="149" customFormat="1" ht="14.4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4.4">
      <c r="A42" s="60" t="s">
        <v>158</v>
      </c>
      <c r="B42" s="196">
        <f t="shared" ref="B42:AG42" si="15">+B39-B43</f>
        <v>8.7272389229831049E-2</v>
      </c>
      <c r="C42" s="196">
        <f t="shared" si="15"/>
        <v>0.24561446295493283</v>
      </c>
      <c r="D42" s="196">
        <f t="shared" si="15"/>
        <v>0.48795730285260674</v>
      </c>
      <c r="E42" s="196">
        <f t="shared" si="15"/>
        <v>0.89810924234541289</v>
      </c>
      <c r="F42" s="196">
        <f t="shared" si="15"/>
        <v>1.5247688654962133</v>
      </c>
      <c r="G42" s="196">
        <f t="shared" si="15"/>
        <v>2.390483270351865</v>
      </c>
      <c r="H42" s="196">
        <f t="shared" si="15"/>
        <v>3.5223667839111386</v>
      </c>
      <c r="I42" s="196">
        <f t="shared" si="15"/>
        <v>4.9627607975933756</v>
      </c>
      <c r="J42" s="196">
        <f t="shared" si="15"/>
        <v>6.7275960084514281</v>
      </c>
      <c r="K42" s="196">
        <f t="shared" si="15"/>
        <v>8.8170608909828161</v>
      </c>
      <c r="L42" s="196">
        <f t="shared" si="15"/>
        <v>11.19384887309792</v>
      </c>
      <c r="M42" s="196">
        <f t="shared" si="15"/>
        <v>13.763878534025707</v>
      </c>
      <c r="N42" s="196">
        <f t="shared" si="15"/>
        <v>16.439934016155121</v>
      </c>
      <c r="O42" s="196">
        <f t="shared" si="15"/>
        <v>19.140387057939961</v>
      </c>
      <c r="P42" s="196">
        <f t="shared" si="15"/>
        <v>21.81796655413234</v>
      </c>
      <c r="Q42" s="196">
        <f t="shared" si="15"/>
        <v>24.459170674523307</v>
      </c>
      <c r="R42" s="196">
        <f t="shared" si="15"/>
        <v>27.095855329365236</v>
      </c>
      <c r="S42" s="196">
        <f t="shared" si="15"/>
        <v>29.773361081484836</v>
      </c>
      <c r="T42" s="196">
        <f t="shared" si="15"/>
        <v>32.528475142562911</v>
      </c>
      <c r="U42" s="196">
        <f t="shared" si="15"/>
        <v>35.387801741881731</v>
      </c>
      <c r="V42" s="196">
        <f t="shared" si="15"/>
        <v>38.500495133253935</v>
      </c>
      <c r="W42" s="196">
        <f t="shared" si="15"/>
        <v>41.954134439727568</v>
      </c>
      <c r="X42" s="196">
        <f t="shared" si="15"/>
        <v>45.726146813645528</v>
      </c>
      <c r="Y42" s="196">
        <f t="shared" si="15"/>
        <v>49.778653114894951</v>
      </c>
      <c r="Z42" s="196">
        <f t="shared" si="15"/>
        <v>54.104530263432935</v>
      </c>
      <c r="AA42" s="196">
        <f t="shared" si="15"/>
        <v>58.705177891894436</v>
      </c>
      <c r="AB42" s="196">
        <f t="shared" si="15"/>
        <v>63.601787070799674</v>
      </c>
      <c r="AC42" s="196">
        <f t="shared" si="15"/>
        <v>68.787590519163587</v>
      </c>
      <c r="AD42" s="196">
        <f t="shared" si="15"/>
        <v>74.262566306958888</v>
      </c>
      <c r="AE42" s="196">
        <f t="shared" si="15"/>
        <v>80.033574794097149</v>
      </c>
      <c r="AF42" s="196">
        <f t="shared" si="15"/>
        <v>85.935271476141224</v>
      </c>
      <c r="AG42" s="196">
        <f t="shared" si="15"/>
        <v>91.870987822130246</v>
      </c>
      <c r="AH42" s="196">
        <f t="shared" ref="AH42:BI42" si="16">+AH39-AH43</f>
        <v>97.969707070117693</v>
      </c>
      <c r="AI42" s="196">
        <f t="shared" si="16"/>
        <v>104.28362000142124</v>
      </c>
      <c r="AJ42" s="196">
        <f t="shared" si="16"/>
        <v>110.83539176757677</v>
      </c>
      <c r="AK42" s="196">
        <f t="shared" si="16"/>
        <v>117.64191148934287</v>
      </c>
      <c r="AL42" s="196">
        <f t="shared" si="16"/>
        <v>124.71719569374773</v>
      </c>
      <c r="AM42" s="196">
        <f t="shared" si="16"/>
        <v>132.0739703695599</v>
      </c>
      <c r="AN42" s="196">
        <f t="shared" si="16"/>
        <v>139.72457025302492</v>
      </c>
      <c r="AO42" s="196">
        <f t="shared" si="16"/>
        <v>147.68144774848906</v>
      </c>
      <c r="AP42" s="196">
        <f t="shared" si="16"/>
        <v>155.95745924494486</v>
      </c>
      <c r="AQ42" s="196">
        <f t="shared" si="16"/>
        <v>164.56602535528145</v>
      </c>
      <c r="AR42" s="196">
        <f t="shared" si="16"/>
        <v>173.5212205194598</v>
      </c>
      <c r="AS42" s="196">
        <f t="shared" si="16"/>
        <v>182.8378237415991</v>
      </c>
      <c r="AT42" s="196">
        <f t="shared" si="16"/>
        <v>192.53134861337549</v>
      </c>
      <c r="AU42" s="196">
        <f t="shared" si="16"/>
        <v>202.61806295468159</v>
      </c>
      <c r="AV42" s="196">
        <f t="shared" si="16"/>
        <v>213.11500391709342</v>
      </c>
      <c r="AW42" s="196">
        <f t="shared" si="16"/>
        <v>224.03999182798816</v>
      </c>
      <c r="AX42" s="196">
        <f t="shared" si="16"/>
        <v>235.41164458638468</v>
      </c>
      <c r="AY42" s="196">
        <f t="shared" si="16"/>
        <v>247.24939358640495</v>
      </c>
      <c r="AZ42" s="196">
        <f t="shared" si="16"/>
        <v>259.57350167138975</v>
      </c>
      <c r="BA42" s="196">
        <f t="shared" si="16"/>
        <v>273.27110845770767</v>
      </c>
      <c r="BB42" s="196">
        <f t="shared" si="16"/>
        <v>288.09213517620356</v>
      </c>
      <c r="BC42" s="196">
        <f t="shared" si="16"/>
        <v>302.96175741725256</v>
      </c>
      <c r="BD42" s="196">
        <f t="shared" si="16"/>
        <v>318.0720829495549</v>
      </c>
      <c r="BE42" s="196">
        <f t="shared" si="16"/>
        <v>333.56728424084667</v>
      </c>
      <c r="BF42" s="196">
        <f t="shared" si="16"/>
        <v>349.55408915073622</v>
      </c>
      <c r="BG42" s="196">
        <f t="shared" si="16"/>
        <v>366.11356928396799</v>
      </c>
      <c r="BH42" s="196">
        <f t="shared" si="16"/>
        <v>383.30960385742128</v>
      </c>
      <c r="BI42" s="196">
        <f t="shared" si="16"/>
        <v>401.1947941084718</v>
      </c>
    </row>
    <row r="43" spans="1:61" ht="14.4">
      <c r="A43" s="23" t="s">
        <v>21</v>
      </c>
      <c r="B43" s="29">
        <f>SUM(US:OthAsia!B65)</f>
        <v>55.29167330464437</v>
      </c>
      <c r="C43" s="136">
        <f>SUM(US:OthAsia!C65)</f>
        <v>81.029788829372592</v>
      </c>
      <c r="D43" s="136">
        <f>SUM(US:OthAsia!D65)</f>
        <v>111.81476468543437</v>
      </c>
      <c r="E43" s="136">
        <f>SUM(US:OthAsia!E65)</f>
        <v>146.57800879312163</v>
      </c>
      <c r="F43" s="136">
        <f>SUM(US:OthAsia!F65)</f>
        <v>185.13974212230517</v>
      </c>
      <c r="G43" s="136">
        <f>SUM(US:OthAsia!G65)</f>
        <v>225.61291262365793</v>
      </c>
      <c r="H43" s="136">
        <f>SUM(US:OthAsia!H65)</f>
        <v>268.48967008480309</v>
      </c>
      <c r="I43" s="136">
        <f>SUM(US:OthAsia!I65)</f>
        <v>315.49160860062199</v>
      </c>
      <c r="J43" s="136">
        <f>SUM(US:OthAsia!J65)</f>
        <v>366.72163271814838</v>
      </c>
      <c r="K43" s="136">
        <f>SUM(US:OthAsia!K65)</f>
        <v>422.23402439233786</v>
      </c>
      <c r="L43" s="136">
        <f>SUM(US:OthAsia!L65)</f>
        <v>481.56336558460936</v>
      </c>
      <c r="M43" s="44">
        <f>SUM(US:OthAsia!M65)</f>
        <v>543.9814382187252</v>
      </c>
      <c r="N43" s="136">
        <f>SUM(US:OthAsia!N65)</f>
        <v>610.93655614792942</v>
      </c>
      <c r="O43" s="136">
        <f>SUM(US:OthAsia!O65)</f>
        <v>679.20909868397382</v>
      </c>
      <c r="P43" s="136">
        <f>SUM(US:OthAsia!P65)</f>
        <v>749.00809848278391</v>
      </c>
      <c r="Q43" s="136">
        <f>SUM(US:OthAsia!Q65)</f>
        <v>820.35732050886918</v>
      </c>
      <c r="R43" s="136">
        <f>SUM(US:OthAsia!R65)</f>
        <v>893.17929965812982</v>
      </c>
      <c r="S43" s="136">
        <f>SUM(US:OthAsia!S65)</f>
        <v>967.27082220881698</v>
      </c>
      <c r="T43" s="136">
        <f>SUM(US:OthAsia!T65)</f>
        <v>1042.3532169877269</v>
      </c>
      <c r="U43" s="136">
        <f>SUM(US:OthAsia!U65)</f>
        <v>1118.1757829574342</v>
      </c>
      <c r="V43" s="136">
        <f>SUM(US:OthAsia!V65)</f>
        <v>1198.5363161785663</v>
      </c>
      <c r="W43" s="136">
        <f>SUM(US:OthAsia!W65)</f>
        <v>1284.9921526954472</v>
      </c>
      <c r="X43" s="136">
        <f>SUM(US:OthAsia!X65)</f>
        <v>1375.4663509620698</v>
      </c>
      <c r="Y43" s="136">
        <f>SUM(US:OthAsia!Y65)</f>
        <v>1468.7852893920287</v>
      </c>
      <c r="Z43" s="136">
        <f>SUM(US:OthAsia!Z65)</f>
        <v>1564.6171973100095</v>
      </c>
      <c r="AA43" s="136">
        <f>SUM(US:OthAsia!AA65)</f>
        <v>1662.7917910925823</v>
      </c>
      <c r="AB43" s="136">
        <f>SUM(US:OthAsia!AB65)</f>
        <v>1763.7437258758268</v>
      </c>
      <c r="AC43" s="136">
        <f>SUM(US:OthAsia!AC65)</f>
        <v>1866.9951818334034</v>
      </c>
      <c r="AD43" s="136">
        <f>SUM(US:OthAsia!AD65)</f>
        <v>1972.4507315769615</v>
      </c>
      <c r="AE43" s="136">
        <f>SUM(US:OthAsia!AE65)</f>
        <v>2080.1724228761682</v>
      </c>
      <c r="AF43" s="136">
        <f>SUM(US:OthAsia!AF65)</f>
        <v>2186.102376925623</v>
      </c>
      <c r="AG43" s="136">
        <f>SUM(US:OthAsia!AG65)</f>
        <v>2288.926714536809</v>
      </c>
      <c r="AH43" s="136">
        <f>SUM(US:OthAsia!AH65)</f>
        <v>2392.177151593145</v>
      </c>
      <c r="AI43" s="136">
        <f>SUM(US:OthAsia!AI65)</f>
        <v>2496.4736627157095</v>
      </c>
      <c r="AJ43" s="136">
        <f>SUM(US:OthAsia!AJ65)</f>
        <v>2602.2262650789075</v>
      </c>
      <c r="AK43" s="136">
        <f>SUM(US:OthAsia!AK65)</f>
        <v>2709.723070277606</v>
      </c>
      <c r="AL43" s="136">
        <f>SUM(US:OthAsia!AL65)</f>
        <v>2819.1856718738545</v>
      </c>
      <c r="AM43" s="136">
        <f>SUM(US:OthAsia!AM65)</f>
        <v>2930.8000126401384</v>
      </c>
      <c r="AN43" s="136">
        <f>SUM(US:OthAsia!AN65)</f>
        <v>3044.7334944224699</v>
      </c>
      <c r="AO43" s="136">
        <f>SUM(US:OthAsia!AO65)</f>
        <v>3161.1444164674517</v>
      </c>
      <c r="AP43" s="136">
        <f>SUM(US:OthAsia!AP65)</f>
        <v>3280.1871551837298</v>
      </c>
      <c r="AQ43" s="136">
        <f>SUM(US:OthAsia!AQ65)</f>
        <v>3402.0149948255612</v>
      </c>
      <c r="AR43" s="136">
        <f>SUM(US:OthAsia!AR65)</f>
        <v>3526.7816740601156</v>
      </c>
      <c r="AS43" s="136">
        <f>SUM(US:OthAsia!AS65)</f>
        <v>3654.6422399046469</v>
      </c>
      <c r="AT43" s="136">
        <f>SUM(US:OthAsia!AT65)</f>
        <v>3785.7535357176234</v>
      </c>
      <c r="AU43" s="136">
        <f>SUM(US:OthAsia!AU65)</f>
        <v>3920.2745022725567</v>
      </c>
      <c r="AV43" s="136">
        <f>SUM(US:OthAsia!AV65)</f>
        <v>4058.3663889162272</v>
      </c>
      <c r="AW43" s="136">
        <f>SUM(US:OthAsia!AW65)</f>
        <v>4200.1929264678847</v>
      </c>
      <c r="AX43" s="136">
        <f>SUM(US:OthAsia!AX65)</f>
        <v>4345.9204886194766</v>
      </c>
      <c r="AY43" s="136">
        <f>SUM(US:OthAsia!AY65)</f>
        <v>4495.7182550639927</v>
      </c>
      <c r="AZ43" s="136">
        <f>SUM(US:OthAsia!AZ65)</f>
        <v>4649.7583823350578</v>
      </c>
      <c r="BA43" s="136">
        <f>SUM(US:OthAsia!BA65)</f>
        <v>4807.3501594571571</v>
      </c>
      <c r="BB43" s="136">
        <f>SUM(US:OthAsia!BB65)</f>
        <v>4968.7559348742334</v>
      </c>
      <c r="BC43" s="136">
        <f>SUM(US:OthAsia!BC65)</f>
        <v>5135.207375280871</v>
      </c>
      <c r="BD43" s="136">
        <f>SUM(US:OthAsia!BD65)</f>
        <v>5306.9332071798972</v>
      </c>
      <c r="BE43" s="136">
        <f>SUM(US:OthAsia!BE65)</f>
        <v>5484.0871590329425</v>
      </c>
      <c r="BF43" s="136">
        <f>SUM(US:OthAsia!BF65)</f>
        <v>5666.8037749891464</v>
      </c>
      <c r="BG43" s="136">
        <f>SUM(US:OthAsia!BG65)</f>
        <v>5855.2220031179122</v>
      </c>
      <c r="BH43" s="136">
        <f>SUM(US:OthAsia!BH65)</f>
        <v>6049.4943316123072</v>
      </c>
      <c r="BI43" s="136">
        <f>SUM(US:OthAsia!BI65)</f>
        <v>6249.7891445613604</v>
      </c>
    </row>
    <row r="44" spans="1:61" ht="14.4">
      <c r="A44" s="23" t="s">
        <v>1114</v>
      </c>
      <c r="B44" s="29">
        <f t="shared" ref="B44:AG44" si="17">+B45/B43</f>
        <v>2.1726626990887927E-11</v>
      </c>
      <c r="C44" s="29">
        <f t="shared" si="17"/>
        <v>2.5471045260573149E-4</v>
      </c>
      <c r="D44" s="29">
        <f t="shared" si="17"/>
        <v>5.0299674102523891E-4</v>
      </c>
      <c r="E44" s="29">
        <f t="shared" si="17"/>
        <v>7.2747548209844005E-4</v>
      </c>
      <c r="F44" s="29">
        <f t="shared" si="17"/>
        <v>1.0096950609959706E-3</v>
      </c>
      <c r="G44" s="29">
        <f t="shared" si="17"/>
        <v>1.3579113866551947E-3</v>
      </c>
      <c r="H44" s="29">
        <f t="shared" si="17"/>
        <v>1.7833349815053157E-3</v>
      </c>
      <c r="I44" s="29">
        <f t="shared" si="17"/>
        <v>2.298309821140081E-3</v>
      </c>
      <c r="J44" s="29">
        <f t="shared" si="17"/>
        <v>2.9139183746402179E-3</v>
      </c>
      <c r="K44" s="29">
        <f t="shared" si="17"/>
        <v>3.6388101809296481E-3</v>
      </c>
      <c r="L44" s="29">
        <f t="shared" si="17"/>
        <v>4.4785256882471456E-3</v>
      </c>
      <c r="M44" s="44">
        <f t="shared" si="17"/>
        <v>5.3917344222030863E-3</v>
      </c>
      <c r="N44" s="29">
        <f t="shared" si="17"/>
        <v>6.0950862132274934E-3</v>
      </c>
      <c r="O44" s="29">
        <f t="shared" si="17"/>
        <v>6.7236488890053377E-3</v>
      </c>
      <c r="P44" s="29">
        <f t="shared" si="17"/>
        <v>7.0381959416060654E-3</v>
      </c>
      <c r="Q44" s="29">
        <f t="shared" si="17"/>
        <v>6.7905223424993433E-3</v>
      </c>
      <c r="R44" s="29">
        <f t="shared" si="17"/>
        <v>6.2143274577088825E-3</v>
      </c>
      <c r="S44" s="29">
        <f t="shared" si="17"/>
        <v>5.6480754517159153E-3</v>
      </c>
      <c r="T44" s="29">
        <f t="shared" si="17"/>
        <v>5.1508764008068768E-3</v>
      </c>
      <c r="U44" s="29">
        <f t="shared" si="17"/>
        <v>4.7122361647638682E-3</v>
      </c>
      <c r="V44" s="29">
        <f t="shared" si="17"/>
        <v>4.3245413642097772E-3</v>
      </c>
      <c r="W44" s="29">
        <f t="shared" si="17"/>
        <v>3.9805956096218877E-3</v>
      </c>
      <c r="X44" s="29">
        <f t="shared" si="17"/>
        <v>3.672502879186378E-3</v>
      </c>
      <c r="Y44" s="29">
        <f t="shared" si="17"/>
        <v>3.3960253324624777E-3</v>
      </c>
      <c r="Z44" s="29">
        <f t="shared" si="17"/>
        <v>3.147046686024882E-3</v>
      </c>
      <c r="AA44" s="29">
        <f t="shared" si="17"/>
        <v>1.5159566552297452E-3</v>
      </c>
      <c r="AB44" s="29">
        <f t="shared" si="17"/>
        <v>7.3121749755258837E-4</v>
      </c>
      <c r="AC44" s="29">
        <f t="shared" si="17"/>
        <v>3.531180474924777E-4</v>
      </c>
      <c r="AD44" s="29">
        <f t="shared" si="17"/>
        <v>1.7070786146939902E-4</v>
      </c>
      <c r="AE44" s="29">
        <f t="shared" si="17"/>
        <v>8.2604025893484795E-5</v>
      </c>
      <c r="AF44" s="29">
        <f t="shared" si="17"/>
        <v>4.0006396747017783E-5</v>
      </c>
      <c r="AG44" s="29">
        <f t="shared" si="17"/>
        <v>1.9390832378854227E-5</v>
      </c>
      <c r="AH44" s="29">
        <f t="shared" ref="AH44:BI44" si="18">+AH45/AH43</f>
        <v>9.4050275404614992E-6</v>
      </c>
      <c r="AI44" s="29">
        <f t="shared" si="18"/>
        <v>4.5645098217119236E-6</v>
      </c>
      <c r="AJ44" s="29">
        <f t="shared" si="18"/>
        <v>2.2165207300700305E-6</v>
      </c>
      <c r="AK44" s="29">
        <f t="shared" si="18"/>
        <v>1.0768834575971845E-6</v>
      </c>
      <c r="AL44" s="29">
        <f t="shared" si="18"/>
        <v>5.2343519290526753E-7</v>
      </c>
      <c r="AM44" s="29">
        <f t="shared" si="18"/>
        <v>2.5452746267954721E-7</v>
      </c>
      <c r="AN44" s="29">
        <f t="shared" si="18"/>
        <v>1.2381294987351159E-7</v>
      </c>
      <c r="AO44" s="29">
        <f t="shared" si="18"/>
        <v>6.0247793461441925E-8</v>
      </c>
      <c r="AP44" s="29">
        <f t="shared" si="18"/>
        <v>2.9325501063796136E-8</v>
      </c>
      <c r="AQ44" s="29">
        <f t="shared" si="18"/>
        <v>1.4277954000325938E-8</v>
      </c>
      <c r="AR44" s="29">
        <f t="shared" si="18"/>
        <v>6.9533019086249144E-9</v>
      </c>
      <c r="AS44" s="29">
        <f t="shared" si="18"/>
        <v>3.3869616058412018E-9</v>
      </c>
      <c r="AT44" s="29">
        <f t="shared" si="18"/>
        <v>1.6501146008426044E-9</v>
      </c>
      <c r="AU44" s="29">
        <f t="shared" si="18"/>
        <v>8.0407046269806751E-10</v>
      </c>
      <c r="AV44" s="29">
        <f t="shared" si="18"/>
        <v>3.9187057793104253E-10</v>
      </c>
      <c r="AW44" s="29">
        <f t="shared" si="18"/>
        <v>1.9100859198576415E-10</v>
      </c>
      <c r="AX44" s="29">
        <f t="shared" si="18"/>
        <v>9.3114794561343107E-11</v>
      </c>
      <c r="AY44" s="29">
        <f t="shared" si="18"/>
        <v>4.5397766057702565E-11</v>
      </c>
      <c r="AZ44" s="29">
        <f t="shared" si="18"/>
        <v>2.2135804435494186E-11</v>
      </c>
      <c r="BA44" s="29">
        <f t="shared" si="18"/>
        <v>9.9921740756435931E-12</v>
      </c>
      <c r="BB44" s="29">
        <f t="shared" si="18"/>
        <v>5.2667025503433814E-12</v>
      </c>
      <c r="BC44" s="29">
        <f t="shared" si="18"/>
        <v>2.5691290130536959E-12</v>
      </c>
      <c r="BD44" s="29">
        <f t="shared" si="18"/>
        <v>1.253228895849228E-12</v>
      </c>
      <c r="BE44" s="29">
        <f t="shared" si="18"/>
        <v>6.1133789744773513E-13</v>
      </c>
      <c r="BF44" s="29">
        <f t="shared" si="18"/>
        <v>2.9822494593235604E-13</v>
      </c>
      <c r="BG44" s="29">
        <f t="shared" si="18"/>
        <v>1.454859777518598E-13</v>
      </c>
      <c r="BH44" s="29">
        <f t="shared" si="18"/>
        <v>7.0976404204405506E-14</v>
      </c>
      <c r="BI44" s="29">
        <f t="shared" si="18"/>
        <v>3.4627623916090783E-14</v>
      </c>
    </row>
    <row r="45" spans="1:61" ht="14.4">
      <c r="A45" s="23" t="s">
        <v>1115</v>
      </c>
      <c r="B45" s="29">
        <f>SUM(US:OthAsia!B67)</f>
        <v>1.2013015615920438E-9</v>
      </c>
      <c r="C45" s="136">
        <f>SUM(US:OthAsia!C67)</f>
        <v>2.0639134187276337E-2</v>
      </c>
      <c r="D45" s="136">
        <f>SUM(US:OthAsia!D67)</f>
        <v>5.6242462235277464E-2</v>
      </c>
      <c r="E45" s="136">
        <f>SUM(US:OthAsia!E67)</f>
        <v>0.10663190761180553</v>
      </c>
      <c r="F45" s="136">
        <f>SUM(US:OthAsia!F67)</f>
        <v>0.18693468321495918</v>
      </c>
      <c r="G45" s="136">
        <f>SUM(US:OthAsia!G67)</f>
        <v>0.30636234302810861</v>
      </c>
      <c r="H45" s="136">
        <f>SUM(US:OthAsia!H67)</f>
        <v>0.47880702083505067</v>
      </c>
      <c r="I45" s="136">
        <f>SUM(US:OthAsia!I67)</f>
        <v>0.72509746253409191</v>
      </c>
      <c r="J45" s="136">
        <f>SUM(US:OthAsia!J67)</f>
        <v>1.0685969039554739</v>
      </c>
      <c r="K45" s="136">
        <f>SUM(US:OthAsia!K67)</f>
        <v>1.5364294666937364</v>
      </c>
      <c r="L45" s="136">
        <f>SUM(US:OthAsia!L67)</f>
        <v>2.1566939032894243</v>
      </c>
      <c r="M45" s="44">
        <f>SUM(US:OthAsia!M67)</f>
        <v>2.9330034454834424</v>
      </c>
      <c r="N45" s="136">
        <f>SUM(US:OthAsia!N67)</f>
        <v>3.7237109805339288</v>
      </c>
      <c r="O45" s="136">
        <f>SUM(US:OthAsia!O67)</f>
        <v>4.5667635017688175</v>
      </c>
      <c r="P45" s="136">
        <f>SUM(US:OthAsia!P67)</f>
        <v>5.2716657589716061</v>
      </c>
      <c r="Q45" s="136">
        <f>SUM(US:OthAsia!Q67)</f>
        <v>5.5706547137483708</v>
      </c>
      <c r="R45" s="136">
        <f>SUM(US:OthAsia!R67)</f>
        <v>5.5505086465227063</v>
      </c>
      <c r="S45" s="136">
        <f>SUM(US:OthAsia!S67)</f>
        <v>5.463218586078689</v>
      </c>
      <c r="T45" s="136">
        <f>SUM(US:OthAsia!T67)</f>
        <v>5.3690325866872124</v>
      </c>
      <c r="U45" s="136">
        <f>SUM(US:OthAsia!U67)</f>
        <v>5.2691083630151754</v>
      </c>
      <c r="V45" s="136">
        <f>SUM(US:OthAsia!V67)</f>
        <v>5.1831198758218182</v>
      </c>
      <c r="W45" s="136">
        <f>SUM(US:OthAsia!W67)</f>
        <v>5.1150341214180752</v>
      </c>
      <c r="X45" s="136">
        <f>SUM(US:OthAsia!X67)</f>
        <v>5.0514041341321825</v>
      </c>
      <c r="Y45" s="136">
        <f>SUM(US:OthAsia!Y67)</f>
        <v>4.9880320507235609</v>
      </c>
      <c r="Z45" s="136">
        <f>SUM(US:OthAsia!Z67)</f>
        <v>4.9239233656920041</v>
      </c>
      <c r="AA45" s="136">
        <f>SUM(US:OthAsia!AA67)</f>
        <v>2.5207202819681882</v>
      </c>
      <c r="AB45" s="136">
        <f>SUM(US:OthAsia!AB67)</f>
        <v>1.2896802735590005</v>
      </c>
      <c r="AC45" s="136">
        <f>SUM(US:OthAsia!AC67)</f>
        <v>0.65926969328687479</v>
      </c>
      <c r="AD45" s="136">
        <f>SUM(US:OthAsia!AD67)</f>
        <v>0.33671284624125469</v>
      </c>
      <c r="AE45" s="136">
        <f>SUM(US:OthAsia!AE67)</f>
        <v>0.171830616682176</v>
      </c>
      <c r="AF45" s="136">
        <f>SUM(US:OthAsia!AF67)</f>
        <v>8.7458079020885093E-2</v>
      </c>
      <c r="AG45" s="136">
        <f>SUM(US:OthAsia!AG67)</f>
        <v>4.4384194249064784E-2</v>
      </c>
      <c r="AH45" s="136">
        <f>SUM(US:OthAsia!AH67)</f>
        <v>2.2498491992396272E-2</v>
      </c>
      <c r="AI45" s="136">
        <f>SUM(US:OthAsia!AI67)</f>
        <v>1.1395178553110995E-2</v>
      </c>
      <c r="AJ45" s="136">
        <f>SUM(US:OthAsia!AJ67)</f>
        <v>5.7678884608801089E-3</v>
      </c>
      <c r="AK45" s="136">
        <f>SUM(US:OthAsia!AK67)</f>
        <v>2.918055949051407E-3</v>
      </c>
      <c r="AL45" s="136">
        <f>SUM(US:OthAsia!AL67)</f>
        <v>1.4756609959930573E-3</v>
      </c>
      <c r="AM45" s="136">
        <f>SUM(US:OthAsia!AM67)</f>
        <v>7.4596909083847929E-4</v>
      </c>
      <c r="AN45" s="136">
        <f>SUM(US:OthAsia!AN67)</f>
        <v>3.7697743552313109E-4</v>
      </c>
      <c r="AO45" s="136">
        <f>SUM(US:OthAsia!AO67)</f>
        <v>1.9045197590512137E-4</v>
      </c>
      <c r="AP45" s="136">
        <f>SUM(US:OthAsia!AP67)</f>
        <v>9.6193131908790889E-5</v>
      </c>
      <c r="AQ45" s="136">
        <f>SUM(US:OthAsia!AQ67)</f>
        <v>4.8573813604538447E-5</v>
      </c>
      <c r="AR45" s="136">
        <f>SUM(US:OthAsia!AR67)</f>
        <v>2.4522777745545572E-5</v>
      </c>
      <c r="AS45" s="136">
        <f>SUM(US:OthAsia!AS67)</f>
        <v>1.2378132949642529E-5</v>
      </c>
      <c r="AT45" s="136">
        <f>SUM(US:OthAsia!AT67)</f>
        <v>6.2469271844791646E-6</v>
      </c>
      <c r="AU45" s="136">
        <f>SUM(US:OthAsia!AU67)</f>
        <v>3.1521769329457307E-6</v>
      </c>
      <c r="AV45" s="136">
        <f>SUM(US:OthAsia!AV67)</f>
        <v>1.5903543822805201E-6</v>
      </c>
      <c r="AW45" s="136">
        <f>SUM(US:OthAsia!AW67)</f>
        <v>8.0227293695319689E-7</v>
      </c>
      <c r="AX45" s="136">
        <f>SUM(US:OthAsia!AX67)</f>
        <v>4.0466949347773441E-7</v>
      </c>
      <c r="AY45" s="136">
        <f>SUM(US:OthAsia!AY67)</f>
        <v>2.0409556560473794E-7</v>
      </c>
      <c r="AZ45" s="136">
        <f>SUM(US:OthAsia!AZ67)</f>
        <v>1.0292614222366865E-7</v>
      </c>
      <c r="BA45" s="136">
        <f>SUM(US:OthAsia!BA67)</f>
        <v>4.8035879635868903E-8</v>
      </c>
      <c r="BB45" s="136">
        <f>SUM(US:OthAsia!BB67)</f>
        <v>2.6168959554235936E-8</v>
      </c>
      <c r="BC45" s="136">
        <f>SUM(US:OthAsia!BC67)</f>
        <v>1.3193010255881403E-8</v>
      </c>
      <c r="BD45" s="136">
        <f>SUM(US:OthAsia!BD67)</f>
        <v>6.6508020435796649E-9</v>
      </c>
      <c r="BE45" s="136">
        <f>SUM(US:OthAsia!BE67)</f>
        <v>3.352630313223322E-9</v>
      </c>
      <c r="BF45" s="136">
        <f>SUM(US:OthAsia!BF67)</f>
        <v>1.6899822494054092E-9</v>
      </c>
      <c r="BG45" s="136">
        <f>SUM(US:OthAsia!BG67)</f>
        <v>8.5185269807781252E-10</v>
      </c>
      <c r="BH45" s="136">
        <f>SUM(US:OthAsia!BH67)</f>
        <v>4.2937135491277507E-10</v>
      </c>
      <c r="BI45" s="136">
        <f>SUM(US:OthAsia!BI67)</f>
        <v>2.1641534805273754E-10</v>
      </c>
    </row>
    <row r="46" spans="1:61" ht="14.4">
      <c r="A46" s="23" t="s">
        <v>1123</v>
      </c>
      <c r="B46" s="29">
        <f>SUM(US:OthAsia!B68)</f>
        <v>55.291673303443062</v>
      </c>
      <c r="C46" s="136">
        <f>SUM(US:OthAsia!C68)</f>
        <v>81.009149695185329</v>
      </c>
      <c r="D46" s="136">
        <f>SUM(US:OthAsia!D68)</f>
        <v>111.75852222319912</v>
      </c>
      <c r="E46" s="136">
        <f>SUM(US:OthAsia!E68)</f>
        <v>146.47137688550981</v>
      </c>
      <c r="F46" s="136">
        <f>SUM(US:OthAsia!F68)</f>
        <v>184.95280743909018</v>
      </c>
      <c r="G46" s="136">
        <f>SUM(US:OthAsia!G68)</f>
        <v>225.30655028062981</v>
      </c>
      <c r="H46" s="136">
        <f>SUM(US:OthAsia!H68)</f>
        <v>268.01086306396797</v>
      </c>
      <c r="I46" s="136">
        <f>SUM(US:OthAsia!I68)</f>
        <v>314.76651113808794</v>
      </c>
      <c r="J46" s="136">
        <f>SUM(US:OthAsia!J68)</f>
        <v>365.65303581419289</v>
      </c>
      <c r="K46" s="136">
        <f>SUM(US:OthAsia!K68)</f>
        <v>420.69759492564418</v>
      </c>
      <c r="L46" s="136">
        <f>SUM(US:OthAsia!L68)</f>
        <v>479.40667168131989</v>
      </c>
      <c r="M46" s="44">
        <f>SUM(US:OthAsia!M68)</f>
        <v>541.04843477324175</v>
      </c>
      <c r="N46" s="136">
        <f>SUM(US:OthAsia!N68)</f>
        <v>607.21284516739547</v>
      </c>
      <c r="O46" s="136">
        <f>SUM(US:OthAsia!O68)</f>
        <v>674.64233518220499</v>
      </c>
      <c r="P46" s="136">
        <f>SUM(US:OthAsia!P68)</f>
        <v>743.7364327238123</v>
      </c>
      <c r="Q46" s="136">
        <f>SUM(US:OthAsia!Q68)</f>
        <v>814.78666579512083</v>
      </c>
      <c r="R46" s="136">
        <f>SUM(US:OthAsia!R68)</f>
        <v>887.62879101160718</v>
      </c>
      <c r="S46" s="136">
        <f>SUM(US:OthAsia!S68)</f>
        <v>961.80760362273816</v>
      </c>
      <c r="T46" s="136">
        <f>SUM(US:OthAsia!T68)</f>
        <v>1036.9841844010396</v>
      </c>
      <c r="U46" s="136">
        <f>SUM(US:OthAsia!U68)</f>
        <v>1112.906674594419</v>
      </c>
      <c r="V46" s="136">
        <f>SUM(US:OthAsia!V68)</f>
        <v>1193.3531963027444</v>
      </c>
      <c r="W46" s="136">
        <f>SUM(US:OthAsia!W68)</f>
        <v>1279.8771185740295</v>
      </c>
      <c r="X46" s="136">
        <f>SUM(US:OthAsia!X68)</f>
        <v>1370.4149468279377</v>
      </c>
      <c r="Y46" s="136">
        <f>SUM(US:OthAsia!Y68)</f>
        <v>1463.7972573413051</v>
      </c>
      <c r="Z46" s="136">
        <f>SUM(US:OthAsia!Z68)</f>
        <v>1559.6932739443178</v>
      </c>
      <c r="AA46" s="136">
        <f>SUM(US:OthAsia!AA68)</f>
        <v>1660.2710708106144</v>
      </c>
      <c r="AB46" s="136">
        <f>SUM(US:OthAsia!AB68)</f>
        <v>1762.4540456022683</v>
      </c>
      <c r="AC46" s="136">
        <f>SUM(US:OthAsia!AC68)</f>
        <v>1866.3359121401163</v>
      </c>
      <c r="AD46" s="136">
        <f>SUM(US:OthAsia!AD68)</f>
        <v>1972.1140187307201</v>
      </c>
      <c r="AE46" s="136">
        <f>SUM(US:OthAsia!AE68)</f>
        <v>2080.000592259486</v>
      </c>
      <c r="AF46" s="136">
        <f>SUM(US:OthAsia!AF68)</f>
        <v>2186.0149188466021</v>
      </c>
      <c r="AG46" s="136">
        <f>SUM(US:OthAsia!AG68)</f>
        <v>2288.8823303425602</v>
      </c>
      <c r="AH46" s="136">
        <f>SUM(US:OthAsia!AH68)</f>
        <v>2392.1546531011522</v>
      </c>
      <c r="AI46" s="136">
        <f>SUM(US:OthAsia!AI68)</f>
        <v>2496.4622675371561</v>
      </c>
      <c r="AJ46" s="136">
        <f>SUM(US:OthAsia!AJ68)</f>
        <v>2602.2204971904466</v>
      </c>
      <c r="AK46" s="136">
        <f>SUM(US:OthAsia!AK68)</f>
        <v>2709.7201522216569</v>
      </c>
      <c r="AL46" s="136">
        <f>SUM(US:OthAsia!AL68)</f>
        <v>2819.1841962128583</v>
      </c>
      <c r="AM46" s="136">
        <f>SUM(US:OthAsia!AM68)</f>
        <v>2930.7992666710475</v>
      </c>
      <c r="AN46" s="136">
        <f>SUM(US:OthAsia!AN68)</f>
        <v>3044.7331174450342</v>
      </c>
      <c r="AO46" s="136">
        <f>SUM(US:OthAsia!AO68)</f>
        <v>3161.1442260154763</v>
      </c>
      <c r="AP46" s="136">
        <f>SUM(US:OthAsia!AP68)</f>
        <v>3280.1870589905975</v>
      </c>
      <c r="AQ46" s="136">
        <f>SUM(US:OthAsia!AQ68)</f>
        <v>3402.0149462517466</v>
      </c>
      <c r="AR46" s="136">
        <f>SUM(US:OthAsia!AR68)</f>
        <v>3526.7816495373372</v>
      </c>
      <c r="AS46" s="136">
        <f>SUM(US:OthAsia!AS68)</f>
        <v>3654.642227526514</v>
      </c>
      <c r="AT46" s="136">
        <f>SUM(US:OthAsia!AT68)</f>
        <v>3785.7535294706959</v>
      </c>
      <c r="AU46" s="136">
        <f>SUM(US:OthAsia!AU68)</f>
        <v>3920.2744991203799</v>
      </c>
      <c r="AV46" s="136">
        <f>SUM(US:OthAsia!AV68)</f>
        <v>4058.3663873258724</v>
      </c>
      <c r="AW46" s="136">
        <f>SUM(US:OthAsia!AW68)</f>
        <v>4200.1929256656122</v>
      </c>
      <c r="AX46" s="136">
        <f>SUM(US:OthAsia!AX68)</f>
        <v>4345.9204882148069</v>
      </c>
      <c r="AY46" s="136">
        <f>SUM(US:OthAsia!AY68)</f>
        <v>4495.7182548598967</v>
      </c>
      <c r="AZ46" s="136">
        <f>SUM(US:OthAsia!AZ68)</f>
        <v>4649.7583822321312</v>
      </c>
      <c r="BA46" s="136">
        <f>SUM(US:OthAsia!BA68)</f>
        <v>4807.3501594091222</v>
      </c>
      <c r="BB46" s="136">
        <f>SUM(US:OthAsia!BB68)</f>
        <v>4968.7559348480645</v>
      </c>
      <c r="BC46" s="136">
        <f>SUM(US:OthAsia!BC68)</f>
        <v>5135.207375267677</v>
      </c>
      <c r="BD46" s="136">
        <f>SUM(US:OthAsia!BD68)</f>
        <v>5306.933207173246</v>
      </c>
      <c r="BE46" s="136">
        <f>SUM(US:OthAsia!BE68)</f>
        <v>5484.0871590295892</v>
      </c>
      <c r="BF46" s="136">
        <f>SUM(US:OthAsia!BF68)</f>
        <v>5666.8037749874566</v>
      </c>
      <c r="BG46" s="136">
        <f>SUM(US:OthAsia!BG68)</f>
        <v>5855.2220031170609</v>
      </c>
      <c r="BH46" s="136">
        <f>SUM(US:OthAsia!BH68)</f>
        <v>6049.494331611877</v>
      </c>
      <c r="BI46" s="136">
        <f>SUM(US:OthAsia!BI68)</f>
        <v>6249.7891445611458</v>
      </c>
    </row>
    <row r="47" spans="1:61" ht="14.4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4.4">
      <c r="A48" s="426" t="s">
        <v>98</v>
      </c>
      <c r="B48" s="399">
        <f>SUM(US:OthAsia!B84)</f>
        <v>43.426252805621154</v>
      </c>
      <c r="C48" s="399">
        <f>SUM(US:OthAsia!C84)</f>
        <v>63.043137801226798</v>
      </c>
      <c r="D48" s="399">
        <f>SUM(US:OthAsia!D84)</f>
        <v>87.494048041207535</v>
      </c>
      <c r="E48" s="399">
        <f>SUM(US:OthAsia!E84)</f>
        <v>115.19542743866515</v>
      </c>
      <c r="F48" s="399">
        <f>SUM(US:OthAsia!F84)</f>
        <v>146.07219760416947</v>
      </c>
      <c r="G48" s="399">
        <f>SUM(US:OthAsia!G84)</f>
        <v>178.08519743401297</v>
      </c>
      <c r="H48" s="399">
        <f>SUM(US:OthAsia!H84)</f>
        <v>211.47899085044685</v>
      </c>
      <c r="I48" s="399">
        <f>SUM(US:OthAsia!I84)</f>
        <v>247.91135564488252</v>
      </c>
      <c r="J48" s="399">
        <f>SUM(US:OthAsia!J84)</f>
        <v>287.39458495837187</v>
      </c>
      <c r="K48" s="399">
        <f>SUM(US:OthAsia!K84)</f>
        <v>329.9390792483378</v>
      </c>
      <c r="L48" s="399">
        <f>SUM(US:OthAsia!L84)</f>
        <v>375.21474108397882</v>
      </c>
      <c r="M48" s="443">
        <f>SUM(US:OthAsia!M84)</f>
        <v>421.17219517394403</v>
      </c>
      <c r="N48" s="399">
        <f>SUM(US:OthAsia!N84)</f>
        <v>472.65289876813534</v>
      </c>
      <c r="O48" s="399">
        <f>SUM(US:OthAsia!O84)</f>
        <v>525.11757076376216</v>
      </c>
      <c r="P48" s="399">
        <f>SUM(US:OthAsia!P84)</f>
        <v>578.87747531354933</v>
      </c>
      <c r="Q48" s="399">
        <f>SUM(US:OthAsia!Q84)</f>
        <v>634.15833678988872</v>
      </c>
      <c r="R48" s="399">
        <f>SUM(US:OthAsia!R84)</f>
        <v>690.83276861060131</v>
      </c>
      <c r="S48" s="399">
        <f>SUM(US:OthAsia!S84)</f>
        <v>748.54759289328717</v>
      </c>
      <c r="T48" s="399">
        <f>SUM(US:OthAsia!T84)</f>
        <v>807.0395378751009</v>
      </c>
      <c r="U48" s="399">
        <f>SUM(US:OthAsia!U84)</f>
        <v>866.11305842681782</v>
      </c>
      <c r="V48" s="399">
        <f>SUM(US:OthAsia!V84)</f>
        <v>928.70152071125767</v>
      </c>
      <c r="W48" s="399">
        <f>SUM(US:OthAsia!W84)</f>
        <v>996.01078834497503</v>
      </c>
      <c r="X48" s="399">
        <f>SUM(US:OthAsia!X84)</f>
        <v>1066.4384984859146</v>
      </c>
      <c r="Y48" s="399">
        <f>SUM(US:OthAsia!Y84)</f>
        <v>1139.076942126349</v>
      </c>
      <c r="Z48" s="399">
        <f>SUM(US:OthAsia!Z84)</f>
        <v>1213.669439651949</v>
      </c>
      <c r="AA48" s="399">
        <f>SUM(US:OthAsia!AA84)</f>
        <v>1291.9029848080179</v>
      </c>
      <c r="AB48" s="399">
        <f>SUM(US:OthAsia!AB84)</f>
        <v>1371.3844444453894</v>
      </c>
      <c r="AC48" s="399">
        <f>SUM(US:OthAsia!AC84)</f>
        <v>1452.1869345772411</v>
      </c>
      <c r="AD48" s="399">
        <f>SUM(US:OthAsia!AD84)</f>
        <v>1534.4641315141278</v>
      </c>
      <c r="AE48" s="399">
        <f>SUM(US:OthAsia!AE84)</f>
        <v>1618.3812304449871</v>
      </c>
      <c r="AF48" s="399">
        <f>SUM(US:OthAsia!AF84)</f>
        <v>1700.8396467529396</v>
      </c>
      <c r="AG48" s="399">
        <f>SUM(US:OthAsia!AG84)</f>
        <v>1780.847463779317</v>
      </c>
      <c r="AH48" s="399">
        <f>SUM(US:OthAsia!AH84)</f>
        <v>1861.1695303078948</v>
      </c>
      <c r="AI48" s="399">
        <f>SUM(US:OthAsia!AI84)</f>
        <v>1942.2964025144229</v>
      </c>
      <c r="AJ48" s="399">
        <f>SUM(US:OthAsia!AJ84)</f>
        <v>2024.5512779248802</v>
      </c>
      <c r="AK48" s="399">
        <f>SUM(US:OthAsia!AK84)</f>
        <v>2108.16042762898</v>
      </c>
      <c r="AL48" s="399">
        <f>SUM(US:OthAsia!AL84)</f>
        <v>2193.2973065754804</v>
      </c>
      <c r="AM48" s="399">
        <f>SUM(US:OthAsia!AM84)</f>
        <v>2280.107089223924</v>
      </c>
      <c r="AN48" s="399">
        <f>SUM(US:OthAsia!AN84)</f>
        <v>2368.720246529047</v>
      </c>
      <c r="AO48" s="399">
        <f>SUM(US:OthAsia!AO84)</f>
        <v>2459.260024113225</v>
      </c>
      <c r="AP48" s="399">
        <f>SUM(US:OthAsia!AP84)</f>
        <v>2551.8465409067849</v>
      </c>
      <c r="AQ48" s="399">
        <f>SUM(US:OthAsia!AQ84)</f>
        <v>2646.5990264587604</v>
      </c>
      <c r="AR48" s="399">
        <f>SUM(US:OthAsia!AR84)</f>
        <v>2743.6370420518638</v>
      </c>
      <c r="AS48" s="399">
        <f>SUM(US:OthAsia!AS84)</f>
        <v>2843.0811542270994</v>
      </c>
      <c r="AT48" s="399">
        <f>SUM(US:OthAsia!AT84)</f>
        <v>2945.0533191566597</v>
      </c>
      <c r="AU48" s="399">
        <f>SUM(US:OthAsia!AU84)</f>
        <v>3049.6771193204604</v>
      </c>
      <c r="AV48" s="399">
        <f>SUM(US:OthAsia!AV84)</f>
        <v>3157.0779290557703</v>
      </c>
      <c r="AW48" s="399">
        <f>SUM(US:OthAsia!AW84)</f>
        <v>3267.3830497290405</v>
      </c>
      <c r="AX48" s="399">
        <f>SUM(US:OthAsia!AX84)</f>
        <v>3380.7218356349881</v>
      </c>
      <c r="AY48" s="399">
        <f>SUM(US:OthAsia!AY84)</f>
        <v>3497.2258210601467</v>
      </c>
      <c r="AZ48" s="399">
        <f>SUM(US:OthAsia!AZ84)</f>
        <v>3617.0288532416357</v>
      </c>
      <c r="BA48" s="399">
        <f>SUM(US:OthAsia!BA84)</f>
        <v>3739.593998100504</v>
      </c>
      <c r="BB48" s="399">
        <f>SUM(US:OthAsia!BB84)</f>
        <v>3865.1250858878834</v>
      </c>
      <c r="BC48" s="399">
        <f>SUM(US:OthAsia!BC84)</f>
        <v>3994.5795034471694</v>
      </c>
      <c r="BD48" s="399">
        <f>SUM(US:OthAsia!BD84)</f>
        <v>4128.1351206494373</v>
      </c>
      <c r="BE48" s="399">
        <f>SUM(US:OthAsia!BE84)</f>
        <v>4265.9114979052374</v>
      </c>
      <c r="BF48" s="399">
        <f>SUM(US:OthAsia!BF84)</f>
        <v>4408.0132763387346</v>
      </c>
      <c r="BG48" s="399">
        <f>SUM(US:OthAsia!BG84)</f>
        <v>4554.5485118942624</v>
      </c>
      <c r="BH48" s="399">
        <f>SUM(US:OthAsia!BH84)</f>
        <v>4705.6357773571217</v>
      </c>
      <c r="BI48" s="399">
        <f>SUM(US:OthAsia!BI84)</f>
        <v>4705.6357773571217</v>
      </c>
    </row>
    <row r="49" spans="1:128" s="438" customFormat="1" ht="14.4">
      <c r="A49" s="427" t="s">
        <v>970</v>
      </c>
      <c r="B49" s="399">
        <f>SUM(US:OthAsia!B85)</f>
        <v>3.4388565540488041</v>
      </c>
      <c r="C49" s="399">
        <f>SUM(US:OthAsia!C85)</f>
        <v>5.5247447591222203</v>
      </c>
      <c r="D49" s="399">
        <f>SUM(US:OthAsia!D85)</f>
        <v>8.026950780697991</v>
      </c>
      <c r="E49" s="399">
        <f>SUM(US:OthAsia!E85)</f>
        <v>9.0972869650062922</v>
      </c>
      <c r="F49" s="399">
        <f>SUM(US:OthAsia!F85)</f>
        <v>10.183503092953552</v>
      </c>
      <c r="G49" s="399">
        <f>SUM(US:OthAsia!G85)</f>
        <v>11.155428361280675</v>
      </c>
      <c r="H49" s="399">
        <f>SUM(US:OthAsia!H85)</f>
        <v>12.230400371354753</v>
      </c>
      <c r="I49" s="399">
        <f>SUM(US:OthAsia!I85)</f>
        <v>13.574996290186743</v>
      </c>
      <c r="J49" s="399">
        <f>SUM(US:OthAsia!J85)</f>
        <v>15.05659181050979</v>
      </c>
      <c r="K49" s="399">
        <f>SUM(US:OthAsia!K85)</f>
        <v>16.653204308326679</v>
      </c>
      <c r="L49" s="399">
        <f>SUM(US:OthAsia!L85)</f>
        <v>18.306678122379299</v>
      </c>
      <c r="M49" s="443">
        <f>SUM(US:OthAsia!M85)</f>
        <v>19.816558891158763</v>
      </c>
      <c r="N49" s="399">
        <f>SUM(US:OthAsia!N85)</f>
        <v>22.593915844275585</v>
      </c>
      <c r="O49" s="399">
        <f>SUM(US:OthAsia!O85)</f>
        <v>22.561718132295102</v>
      </c>
      <c r="P49" s="399">
        <f>SUM(US:OthAsia!P85)</f>
        <v>22.831602703527455</v>
      </c>
      <c r="Q49" s="399">
        <f>SUM(US:OthAsia!Q85)</f>
        <v>23.295080607468854</v>
      </c>
      <c r="R49" s="399">
        <f>SUM(US:OthAsia!R85)</f>
        <v>23.891863963185152</v>
      </c>
      <c r="S49" s="399">
        <f>SUM(US:OthAsia!S85)</f>
        <v>24.498271253538604</v>
      </c>
      <c r="T49" s="399">
        <f>SUM(US:OthAsia!T85)</f>
        <v>25.006007334275623</v>
      </c>
      <c r="U49" s="399">
        <f>SUM(US:OthAsia!U85)</f>
        <v>25.403691426932411</v>
      </c>
      <c r="V49" s="399">
        <f>SUM(US:OthAsia!V85)</f>
        <v>25.706689141186615</v>
      </c>
      <c r="W49" s="399">
        <f>SUM(US:OthAsia!W85)</f>
        <v>26.821427693770197</v>
      </c>
      <c r="X49" s="399">
        <f>SUM(US:OthAsia!X85)</f>
        <v>28.566708207086307</v>
      </c>
      <c r="Y49" s="399">
        <f>SUM(US:OthAsia!Y85)</f>
        <v>30.070713369407326</v>
      </c>
      <c r="Z49" s="399">
        <f>SUM(US:OthAsia!Z85)</f>
        <v>31.228876303272521</v>
      </c>
      <c r="AA49" s="399">
        <f>SUM(US:OthAsia!AA85)</f>
        <v>32.19235495291322</v>
      </c>
      <c r="AB49" s="399">
        <f>SUM(US:OthAsia!AB85)</f>
        <v>33.569031818355057</v>
      </c>
      <c r="AC49" s="399">
        <f>SUM(US:OthAsia!AC85)</f>
        <v>34.406312804373776</v>
      </c>
      <c r="AD49" s="399">
        <f>SUM(US:OthAsia!AD85)</f>
        <v>35.076115884218083</v>
      </c>
      <c r="AE49" s="399">
        <f>SUM(US:OthAsia!AE85)</f>
        <v>35.73119502499334</v>
      </c>
      <c r="AF49" s="399">
        <f>SUM(US:OthAsia!AF85)</f>
        <v>36.42817194212995</v>
      </c>
      <c r="AG49" s="399">
        <f>SUM(US:OthAsia!AG85)</f>
        <v>36.25762844763981</v>
      </c>
      <c r="AH49" s="399">
        <f>SUM(US:OthAsia!AH85)</f>
        <v>35.501847798429324</v>
      </c>
      <c r="AI49" s="399">
        <f>SUM(US:OthAsia!AI85)</f>
        <v>35.328985141038089</v>
      </c>
      <c r="AJ49" s="399">
        <f>SUM(US:OthAsia!AJ85)</f>
        <v>35.49919765876875</v>
      </c>
      <c r="AK49" s="399">
        <f>SUM(US:OthAsia!AK85)</f>
        <v>35.88115910729465</v>
      </c>
      <c r="AL49" s="399">
        <f>SUM(US:OthAsia!AL85)</f>
        <v>36.401491913622586</v>
      </c>
      <c r="AM49" s="399">
        <f>SUM(US:OthAsia!AM85)</f>
        <v>37.019580462455515</v>
      </c>
      <c r="AN49" s="399">
        <f>SUM(US:OthAsia!AN85)</f>
        <v>37.713217378551008</v>
      </c>
      <c r="AO49" s="399">
        <f>SUM(US:OthAsia!AO85)</f>
        <v>38.470479275568493</v>
      </c>
      <c r="AP49" s="399">
        <f>SUM(US:OthAsia!AP85)</f>
        <v>39.285157689968798</v>
      </c>
      <c r="AQ49" s="399">
        <f>SUM(US:OthAsia!AQ85)</f>
        <v>40.154203683982885</v>
      </c>
      <c r="AR49" s="399">
        <f>SUM(US:OthAsia!AR85)</f>
        <v>41.07630681316212</v>
      </c>
      <c r="AS49" s="399">
        <f>SUM(US:OthAsia!AS85)</f>
        <v>42.051110277169805</v>
      </c>
      <c r="AT49" s="399">
        <f>SUM(US:OthAsia!AT85)</f>
        <v>43.078781349856961</v>
      </c>
      <c r="AU49" s="399">
        <f>SUM(US:OthAsia!AU85)</f>
        <v>44.159779297099234</v>
      </c>
      <c r="AV49" s="399">
        <f>SUM(US:OthAsia!AV85)</f>
        <v>45.294732446355233</v>
      </c>
      <c r="AW49" s="399">
        <f>SUM(US:OthAsia!AW85)</f>
        <v>46.484375124325375</v>
      </c>
      <c r="AX49" s="399">
        <f>SUM(US:OthAsia!AX85)</f>
        <v>47.72951707384226</v>
      </c>
      <c r="AY49" s="399">
        <f>SUM(US:OthAsia!AY85)</f>
        <v>49.031030203280665</v>
      </c>
      <c r="AZ49" s="399">
        <f>SUM(US:OthAsia!AZ85)</f>
        <v>50.389844347707751</v>
      </c>
      <c r="BA49" s="399">
        <f>SUM(US:OthAsia!BA85)</f>
        <v>51.806947514786884</v>
      </c>
      <c r="BB49" s="399">
        <f>SUM(US:OthAsia!BB85)</f>
        <v>53.090597963919052</v>
      </c>
      <c r="BC49" s="399">
        <f>SUM(US:OthAsia!BC85)</f>
        <v>54.386234533598234</v>
      </c>
      <c r="BD49" s="399">
        <f>SUM(US:OthAsia!BD85)</f>
        <v>55.960330280416102</v>
      </c>
      <c r="BE49" s="399">
        <f>SUM(US:OthAsia!BE85)</f>
        <v>57.682375372957246</v>
      </c>
      <c r="BF49" s="399">
        <f>SUM(US:OthAsia!BF85)</f>
        <v>59.490175266848311</v>
      </c>
      <c r="BG49" s="399">
        <f>SUM(US:OthAsia!BG85)</f>
        <v>61.357779037690463</v>
      </c>
      <c r="BH49" s="399">
        <f>SUM(US:OthAsia!BH85)</f>
        <v>63.277127256938797</v>
      </c>
      <c r="BI49" s="399">
        <f>SUM(US:OthAsia!BI85)</f>
        <v>65.248433057915392</v>
      </c>
    </row>
    <row r="50" spans="1:128" s="478" customFormat="1" ht="14.4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14.4">
      <c r="A51" s="426" t="s">
        <v>972</v>
      </c>
      <c r="B51" s="399">
        <f>SUM(US:OthAsia!B87)</f>
        <v>46.865109359669951</v>
      </c>
      <c r="C51" s="399">
        <f>SUM(US:OthAsia!C87)</f>
        <v>68.56788256034902</v>
      </c>
      <c r="D51" s="399">
        <f>SUM(US:OthAsia!D87)</f>
        <v>95.520998821905565</v>
      </c>
      <c r="E51" s="399">
        <f>SUM(US:OthAsia!E87)</f>
        <v>124.29271440367143</v>
      </c>
      <c r="F51" s="399">
        <f>SUM(US:OthAsia!F87)</f>
        <v>156.25570069712302</v>
      </c>
      <c r="G51" s="399">
        <f>SUM(US:OthAsia!G87)</f>
        <v>189.24062579529368</v>
      </c>
      <c r="H51" s="399">
        <f>SUM(US:OthAsia!H87)</f>
        <v>223.70939122180155</v>
      </c>
      <c r="I51" s="399">
        <f>SUM(US:OthAsia!I87)</f>
        <v>261.48635193506931</v>
      </c>
      <c r="J51" s="399">
        <f>SUM(US:OthAsia!J87)</f>
        <v>302.45117676888168</v>
      </c>
      <c r="K51" s="399">
        <f>SUM(US:OthAsia!K87)</f>
        <v>346.59228355666448</v>
      </c>
      <c r="L51" s="399">
        <f>SUM(US:OthAsia!L87)</f>
        <v>393.52141920635813</v>
      </c>
      <c r="M51" s="443">
        <f>SUM(US:OthAsia!M87)</f>
        <v>440.98875406510274</v>
      </c>
      <c r="N51" s="399">
        <f>SUM(US:OthAsia!N87)</f>
        <v>495.24681461241096</v>
      </c>
      <c r="O51" s="399">
        <f>SUM(US:OthAsia!O87)</f>
        <v>547.67928889605707</v>
      </c>
      <c r="P51" s="399">
        <f>SUM(US:OthAsia!P87)</f>
        <v>601.70907801707676</v>
      </c>
      <c r="Q51" s="399">
        <f>SUM(US:OthAsia!Q87)</f>
        <v>657.45341739735761</v>
      </c>
      <c r="R51" s="399">
        <f>SUM(US:OthAsia!R87)</f>
        <v>714.72463257378661</v>
      </c>
      <c r="S51" s="399">
        <f>SUM(US:OthAsia!S87)</f>
        <v>773.04586414682581</v>
      </c>
      <c r="T51" s="399">
        <f>SUM(US:OthAsia!T87)</f>
        <v>832.04554520937643</v>
      </c>
      <c r="U51" s="399">
        <f>SUM(US:OthAsia!U87)</f>
        <v>891.5167498537503</v>
      </c>
      <c r="V51" s="399">
        <f>SUM(US:OthAsia!V87)</f>
        <v>954.40820985244443</v>
      </c>
      <c r="W51" s="399">
        <f>SUM(US:OthAsia!W87)</f>
        <v>1022.8322160387453</v>
      </c>
      <c r="X51" s="399">
        <f>SUM(US:OthAsia!X87)</f>
        <v>1095.0052066930007</v>
      </c>
      <c r="Y51" s="399">
        <f>SUM(US:OthAsia!Y87)</f>
        <v>1169.1476554957562</v>
      </c>
      <c r="Z51" s="399">
        <f>SUM(US:OthAsia!Z87)</f>
        <v>1244.8983159552211</v>
      </c>
      <c r="AA51" s="399">
        <f>SUM(US:OthAsia!AA87)</f>
        <v>1324.095339760931</v>
      </c>
      <c r="AB51" s="399">
        <f>SUM(US:OthAsia!AB87)</f>
        <v>1404.9534762637441</v>
      </c>
      <c r="AC51" s="399">
        <f>SUM(US:OthAsia!AC87)</f>
        <v>1486.5932473816149</v>
      </c>
      <c r="AD51" s="399">
        <f>SUM(US:OthAsia!AD87)</f>
        <v>1569.5402473983459</v>
      </c>
      <c r="AE51" s="399">
        <f>SUM(US:OthAsia!AE87)</f>
        <v>1654.1124254699805</v>
      </c>
      <c r="AF51" s="399">
        <f>SUM(US:OthAsia!AF87)</f>
        <v>1737.2678186950695</v>
      </c>
      <c r="AG51" s="399">
        <f>SUM(US:OthAsia!AG87)</f>
        <v>1817.1050922269565</v>
      </c>
      <c r="AH51" s="399">
        <f>SUM(US:OthAsia!AH87)</f>
        <v>1896.671378106324</v>
      </c>
      <c r="AI51" s="399">
        <f>SUM(US:OthAsia!AI87)</f>
        <v>1977.6253876554611</v>
      </c>
      <c r="AJ51" s="399">
        <f>SUM(US:OthAsia!AJ87)</f>
        <v>2060.0504755836491</v>
      </c>
      <c r="AK51" s="399">
        <f>SUM(US:OthAsia!AK87)</f>
        <v>2144.041586736274</v>
      </c>
      <c r="AL51" s="399">
        <f>SUM(US:OthAsia!AL87)</f>
        <v>2229.698798489103</v>
      </c>
      <c r="AM51" s="399">
        <f>SUM(US:OthAsia!AM87)</f>
        <v>2317.126669686379</v>
      </c>
      <c r="AN51" s="399">
        <f>SUM(US:OthAsia!AN87)</f>
        <v>2406.4334639075987</v>
      </c>
      <c r="AO51" s="399">
        <f>SUM(US:OthAsia!AO87)</f>
        <v>2497.7305033887933</v>
      </c>
      <c r="AP51" s="399">
        <f>SUM(US:OthAsia!AP87)</f>
        <v>2591.1316985967537</v>
      </c>
      <c r="AQ51" s="399">
        <f>SUM(US:OthAsia!AQ87)</f>
        <v>2686.7532301427427</v>
      </c>
      <c r="AR51" s="399">
        <f>SUM(US:OthAsia!AR87)</f>
        <v>2784.7133488650256</v>
      </c>
      <c r="AS51" s="399">
        <f>SUM(US:OthAsia!AS87)</f>
        <v>2885.1322645042692</v>
      </c>
      <c r="AT51" s="399">
        <f>SUM(US:OthAsia!AT87)</f>
        <v>2988.132100506517</v>
      </c>
      <c r="AU51" s="399">
        <f>SUM(US:OthAsia!AU87)</f>
        <v>3093.8368986175597</v>
      </c>
      <c r="AV51" s="399">
        <f>SUM(US:OthAsia!AV87)</f>
        <v>3202.3726615021251</v>
      </c>
      <c r="AW51" s="399">
        <f>SUM(US:OthAsia!AW87)</f>
        <v>3313.8674248533653</v>
      </c>
      <c r="AX51" s="399">
        <f>SUM(US:OthAsia!AX87)</f>
        <v>3428.4513527088302</v>
      </c>
      <c r="AY51" s="399">
        <f>SUM(US:OthAsia!AY87)</f>
        <v>3546.256851263428</v>
      </c>
      <c r="AZ51" s="399">
        <f>SUM(US:OthAsia!AZ87)</f>
        <v>3667.4186975893431</v>
      </c>
      <c r="BA51" s="399">
        <f>SUM(US:OthAsia!BA87)</f>
        <v>3791.4009456152912</v>
      </c>
      <c r="BB51" s="399">
        <f>SUM(US:OthAsia!BB87)</f>
        <v>3918.2156838518035</v>
      </c>
      <c r="BC51" s="399">
        <f>SUM(US:OthAsia!BC87)</f>
        <v>4048.9657379807677</v>
      </c>
      <c r="BD51" s="399">
        <f>SUM(US:OthAsia!BD87)</f>
        <v>4184.0954509298535</v>
      </c>
      <c r="BE51" s="399">
        <f>SUM(US:OthAsia!BE87)</f>
        <v>4323.5938732781951</v>
      </c>
      <c r="BF51" s="399">
        <f>SUM(US:OthAsia!BF87)</f>
        <v>4467.5034516055821</v>
      </c>
      <c r="BG51" s="399">
        <f>SUM(US:OthAsia!BG87)</f>
        <v>4615.9062909319528</v>
      </c>
      <c r="BH51" s="399">
        <f>SUM(US:OthAsia!BH87)</f>
        <v>4768.9129046140606</v>
      </c>
      <c r="BI51" s="399">
        <f>SUM(US:OthAsia!BI87)</f>
        <v>4770.8842104150372</v>
      </c>
    </row>
    <row r="52" spans="1:128" ht="14.4">
      <c r="A52" s="23" t="s">
        <v>241</v>
      </c>
      <c r="B52" s="29">
        <f t="shared" ref="B52:AG52" si="19">+B48/B34*1000</f>
        <v>6.7738241994469881</v>
      </c>
      <c r="C52" s="29">
        <f t="shared" si="19"/>
        <v>8.7767194995083813</v>
      </c>
      <c r="D52" s="29">
        <f t="shared" si="19"/>
        <v>11.119914528948787</v>
      </c>
      <c r="E52" s="29">
        <f t="shared" si="19"/>
        <v>13.717701000420394</v>
      </c>
      <c r="F52" s="29">
        <f t="shared" si="19"/>
        <v>16.620675573390209</v>
      </c>
      <c r="G52" s="29">
        <f t="shared" si="19"/>
        <v>19.95946912092861</v>
      </c>
      <c r="H52" s="29">
        <f t="shared" si="19"/>
        <v>23.695873594225016</v>
      </c>
      <c r="I52" s="29">
        <f t="shared" si="19"/>
        <v>27.75280757685044</v>
      </c>
      <c r="J52" s="29">
        <f t="shared" si="19"/>
        <v>32.122877557544456</v>
      </c>
      <c r="K52" s="29">
        <f t="shared" si="19"/>
        <v>36.79723809369986</v>
      </c>
      <c r="L52" s="29">
        <f t="shared" si="19"/>
        <v>41.972514996633642</v>
      </c>
      <c r="M52" s="44">
        <f t="shared" si="19"/>
        <v>47.521481944654226</v>
      </c>
      <c r="N52" s="29">
        <f t="shared" si="19"/>
        <v>53.787673586476913</v>
      </c>
      <c r="O52" s="29">
        <f t="shared" si="19"/>
        <v>60.26595646391123</v>
      </c>
      <c r="P52" s="29">
        <f t="shared" si="19"/>
        <v>66.994953355483858</v>
      </c>
      <c r="Q52" s="29">
        <f t="shared" si="19"/>
        <v>74.004460666073442</v>
      </c>
      <c r="R52" s="29">
        <f t="shared" si="19"/>
        <v>81.283547396828297</v>
      </c>
      <c r="S52" s="29">
        <f t="shared" si="19"/>
        <v>88.79395428435717</v>
      </c>
      <c r="T52" s="29">
        <f t="shared" si="19"/>
        <v>96.506761480306423</v>
      </c>
      <c r="U52" s="29">
        <f t="shared" si="19"/>
        <v>104.4001500892963</v>
      </c>
      <c r="V52" s="29">
        <f t="shared" si="19"/>
        <v>112.18729638731948</v>
      </c>
      <c r="W52" s="29">
        <f t="shared" si="19"/>
        <v>119.88670613021748</v>
      </c>
      <c r="X52" s="29">
        <f t="shared" si="19"/>
        <v>127.67057660201816</v>
      </c>
      <c r="Y52" s="29">
        <f t="shared" si="19"/>
        <v>135.6300286814463</v>
      </c>
      <c r="Z52" s="29">
        <f t="shared" si="19"/>
        <v>143.73110534723151</v>
      </c>
      <c r="AA52" s="29">
        <f t="shared" si="19"/>
        <v>152.16948641324598</v>
      </c>
      <c r="AB52" s="29">
        <f t="shared" si="19"/>
        <v>160.65860229580585</v>
      </c>
      <c r="AC52" s="29">
        <f t="shared" si="19"/>
        <v>169.20537330092617</v>
      </c>
      <c r="AD52" s="29">
        <f t="shared" si="19"/>
        <v>177.82589129006385</v>
      </c>
      <c r="AE52" s="29">
        <f t="shared" si="19"/>
        <v>186.53721182347388</v>
      </c>
      <c r="AF52" s="29">
        <f t="shared" si="19"/>
        <v>195.51096944435767</v>
      </c>
      <c r="AG52" s="29">
        <f t="shared" si="19"/>
        <v>204.70784223587367</v>
      </c>
      <c r="AH52" s="29">
        <f t="shared" ref="AH52:BI52" si="20">+AH48/AH34*1000</f>
        <v>213.94083790642765</v>
      </c>
      <c r="AI52" s="29">
        <f t="shared" si="20"/>
        <v>223.26634573038231</v>
      </c>
      <c r="AJ52" s="29">
        <f t="shared" si="20"/>
        <v>232.72151715922624</v>
      </c>
      <c r="AK52" s="29">
        <f t="shared" si="20"/>
        <v>242.33236198182544</v>
      </c>
      <c r="AL52" s="29">
        <f t="shared" si="20"/>
        <v>252.11881878865873</v>
      </c>
      <c r="AM52" s="29">
        <f t="shared" si="20"/>
        <v>262.09757533708046</v>
      </c>
      <c r="AN52" s="29">
        <f t="shared" si="20"/>
        <v>272.28362922130447</v>
      </c>
      <c r="AO52" s="29">
        <f t="shared" si="20"/>
        <v>282.69114748591744</v>
      </c>
      <c r="AP52" s="29">
        <f t="shared" si="20"/>
        <v>293.33393776326255</v>
      </c>
      <c r="AQ52" s="29">
        <f t="shared" si="20"/>
        <v>304.22570545158953</v>
      </c>
      <c r="AR52" s="29">
        <f t="shared" si="20"/>
        <v>315.38019408182794</v>
      </c>
      <c r="AS52" s="29">
        <f t="shared" si="20"/>
        <v>326.8112627390239</v>
      </c>
      <c r="AT52" s="29">
        <f t="shared" si="20"/>
        <v>338.532930245881</v>
      </c>
      <c r="AU52" s="29">
        <f t="shared" si="20"/>
        <v>350.55940236865172</v>
      </c>
      <c r="AV52" s="29">
        <f t="shared" si="20"/>
        <v>362.90509084701392</v>
      </c>
      <c r="AW52" s="29">
        <f t="shared" si="20"/>
        <v>375.58462893202926</v>
      </c>
      <c r="AX52" s="29">
        <f t="shared" si="20"/>
        <v>388.61288585820211</v>
      </c>
      <c r="AY52" s="29">
        <f t="shared" si="20"/>
        <v>402.00498144939377</v>
      </c>
      <c r="AZ52" s="29">
        <f t="shared" si="20"/>
        <v>415.7763014023904</v>
      </c>
      <c r="BA52" s="29">
        <f t="shared" si="20"/>
        <v>429.86512531779761</v>
      </c>
      <c r="BB52" s="29">
        <f t="shared" si="20"/>
        <v>444.29488341731604</v>
      </c>
      <c r="BC52" s="29">
        <f t="shared" si="20"/>
        <v>459.17562701015811</v>
      </c>
      <c r="BD52" s="29">
        <f t="shared" si="20"/>
        <v>474.52780218070075</v>
      </c>
      <c r="BE52" s="29">
        <f t="shared" si="20"/>
        <v>490.36515235961849</v>
      </c>
      <c r="BF52" s="29">
        <f t="shared" si="20"/>
        <v>506.69970601042246</v>
      </c>
      <c r="BG52" s="29">
        <f t="shared" si="20"/>
        <v>523.54388412910203</v>
      </c>
      <c r="BH52" s="29">
        <f t="shared" si="20"/>
        <v>540.91131661912766</v>
      </c>
      <c r="BI52" s="29">
        <f t="shared" si="20"/>
        <v>540.91131661912766</v>
      </c>
    </row>
    <row r="53" spans="1:128" ht="14.4">
      <c r="A53" s="23" t="s">
        <v>242</v>
      </c>
      <c r="B53" s="29">
        <f t="shared" ref="B53:AG53" si="21">1-B48/B46</f>
        <v>0.21459687849749043</v>
      </c>
      <c r="C53" s="29">
        <f t="shared" si="21"/>
        <v>0.2217775641586115</v>
      </c>
      <c r="D53" s="29">
        <f t="shared" si="21"/>
        <v>0.21711520248569205</v>
      </c>
      <c r="E53" s="29">
        <f t="shared" si="21"/>
        <v>0.21352942883367365</v>
      </c>
      <c r="F53" s="29">
        <f t="shared" si="21"/>
        <v>0.21021908438846004</v>
      </c>
      <c r="G53" s="29">
        <f t="shared" si="21"/>
        <v>0.20958712823839543</v>
      </c>
      <c r="H53" s="29">
        <f t="shared" si="21"/>
        <v>0.2109312718418741</v>
      </c>
      <c r="I53" s="29">
        <f t="shared" si="21"/>
        <v>0.2123960241242947</v>
      </c>
      <c r="J53" s="29">
        <f t="shared" si="21"/>
        <v>0.21402379630614676</v>
      </c>
      <c r="K53" s="29">
        <f t="shared" si="21"/>
        <v>0.21573338372268902</v>
      </c>
      <c r="L53" s="29">
        <f t="shared" si="21"/>
        <v>0.21733517022600279</v>
      </c>
      <c r="M53" s="44">
        <f t="shared" si="21"/>
        <v>0.22156286183424401</v>
      </c>
      <c r="N53" s="29">
        <f t="shared" si="21"/>
        <v>0.2216026019050451</v>
      </c>
      <c r="O53" s="29">
        <f t="shared" si="21"/>
        <v>0.22163560841176644</v>
      </c>
      <c r="P53" s="29">
        <f t="shared" si="21"/>
        <v>0.22166314591648306</v>
      </c>
      <c r="Q53" s="29">
        <f t="shared" si="21"/>
        <v>0.22168788050668875</v>
      </c>
      <c r="R53" s="29">
        <f t="shared" si="21"/>
        <v>0.22170982328854227</v>
      </c>
      <c r="S53" s="29">
        <f t="shared" si="21"/>
        <v>0.22172834767180805</v>
      </c>
      <c r="T53" s="29">
        <f t="shared" si="21"/>
        <v>0.22174363889527815</v>
      </c>
      <c r="U53" s="29">
        <f t="shared" si="21"/>
        <v>0.22175589544158425</v>
      </c>
      <c r="V53" s="29">
        <f t="shared" si="21"/>
        <v>0.22177145576970214</v>
      </c>
      <c r="W53" s="29">
        <f t="shared" si="21"/>
        <v>0.2217918627573584</v>
      </c>
      <c r="X53" s="29">
        <f t="shared" si="21"/>
        <v>0.22181343617539284</v>
      </c>
      <c r="Y53" s="29">
        <f t="shared" si="21"/>
        <v>0.22183421480427257</v>
      </c>
      <c r="Z53" s="29">
        <f t="shared" si="21"/>
        <v>0.22185377091311487</v>
      </c>
      <c r="AA53" s="29">
        <f t="shared" si="21"/>
        <v>0.22187225476544847</v>
      </c>
      <c r="AB53" s="29">
        <f t="shared" si="21"/>
        <v>0.22188924706019331</v>
      </c>
      <c r="AC53" s="29">
        <f t="shared" si="21"/>
        <v>0.2219048429968713</v>
      </c>
      <c r="AD53" s="29">
        <f t="shared" si="21"/>
        <v>0.22191916038316584</v>
      </c>
      <c r="AE53" s="29">
        <f t="shared" si="21"/>
        <v>0.22193232229469995</v>
      </c>
      <c r="AF53" s="29">
        <f t="shared" si="21"/>
        <v>0.22194508734169727</v>
      </c>
      <c r="AG53" s="29">
        <f t="shared" si="21"/>
        <v>0.22195761653121304</v>
      </c>
      <c r="AH53" s="29">
        <f t="shared" ref="AH53:BI53" si="22">1-AH48/AH46</f>
        <v>0.22196939570980356</v>
      </c>
      <c r="AI53" s="29">
        <f t="shared" si="22"/>
        <v>0.221980469013632</v>
      </c>
      <c r="AJ53" s="29">
        <f t="shared" si="22"/>
        <v>0.22199088043817261</v>
      </c>
      <c r="AK53" s="29">
        <f t="shared" si="22"/>
        <v>0.22200068302236586</v>
      </c>
      <c r="AL53" s="29">
        <f t="shared" si="22"/>
        <v>0.22200993126953572</v>
      </c>
      <c r="AM53" s="29">
        <f t="shared" si="22"/>
        <v>0.22201867758286054</v>
      </c>
      <c r="AN53" s="29">
        <f t="shared" si="22"/>
        <v>0.22202697078529443</v>
      </c>
      <c r="AO53" s="29">
        <f t="shared" si="22"/>
        <v>0.22203485564685999</v>
      </c>
      <c r="AP53" s="29">
        <f t="shared" si="22"/>
        <v>0.22204237288465578</v>
      </c>
      <c r="AQ53" s="29">
        <f t="shared" si="22"/>
        <v>0.22204955937224324</v>
      </c>
      <c r="AR53" s="29">
        <f t="shared" si="22"/>
        <v>0.22205644843031624</v>
      </c>
      <c r="AS53" s="29">
        <f t="shared" si="22"/>
        <v>0.22206307013769844</v>
      </c>
      <c r="AT53" s="29">
        <f t="shared" si="22"/>
        <v>0.22206945163479208</v>
      </c>
      <c r="AU53" s="29">
        <f t="shared" si="22"/>
        <v>0.2220756174077253</v>
      </c>
      <c r="AV53" s="29">
        <f t="shared" si="22"/>
        <v>0.22208158954913304</v>
      </c>
      <c r="AW53" s="29">
        <f t="shared" si="22"/>
        <v>0.22208738799509964</v>
      </c>
      <c r="AX53" s="29">
        <f t="shared" si="22"/>
        <v>0.22209303073934006</v>
      </c>
      <c r="AY53" s="29">
        <f t="shared" si="22"/>
        <v>0.22209853402632029</v>
      </c>
      <c r="AZ53" s="29">
        <f t="shared" si="22"/>
        <v>0.22210391252517736</v>
      </c>
      <c r="BA53" s="29">
        <f t="shared" si="22"/>
        <v>0.22210908835479082</v>
      </c>
      <c r="BB53" s="29">
        <f t="shared" si="22"/>
        <v>0.22211411939554804</v>
      </c>
      <c r="BC53" s="29">
        <f t="shared" si="22"/>
        <v>0.22211914504446895</v>
      </c>
      <c r="BD53" s="29">
        <f t="shared" si="22"/>
        <v>0.22212416107488553</v>
      </c>
      <c r="BE53" s="29">
        <f t="shared" si="22"/>
        <v>0.22212915765181029</v>
      </c>
      <c r="BF53" s="29">
        <f t="shared" si="22"/>
        <v>0.222134125096207</v>
      </c>
      <c r="BG53" s="29">
        <f t="shared" si="22"/>
        <v>0.22213905647478049</v>
      </c>
      <c r="BH53" s="29">
        <f t="shared" si="22"/>
        <v>0.22214394800444193</v>
      </c>
      <c r="BI53" s="29">
        <f t="shared" si="22"/>
        <v>0.2470728742181354</v>
      </c>
    </row>
    <row r="54" spans="1:128" s="61" customFormat="1" ht="12.9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4.4">
      <c r="A55" s="514" t="s">
        <v>36</v>
      </c>
      <c r="B55" s="76">
        <f>+Results!B5</f>
        <v>9.5676363556275419</v>
      </c>
      <c r="C55" s="582">
        <f>+Results!C5</f>
        <v>9.7550540219496504</v>
      </c>
      <c r="D55" s="582">
        <f>+Results!D5</f>
        <v>10.287000488282473</v>
      </c>
      <c r="E55" s="582">
        <f>+Results!E5</f>
        <v>10.625426205185438</v>
      </c>
      <c r="F55" s="582">
        <f>+Results!F5</f>
        <v>10.67035851876105</v>
      </c>
      <c r="G55" s="582">
        <f>+Results!G5</f>
        <v>10.37478920693775</v>
      </c>
      <c r="H55" s="582">
        <f>+Results!H5</f>
        <v>9.8336245277518373</v>
      </c>
      <c r="I55" s="582">
        <f>+Results!I5</f>
        <v>9.1174830682462407</v>
      </c>
      <c r="J55" s="582">
        <f>+Results!J5</f>
        <v>8.2151666317653369</v>
      </c>
      <c r="K55" s="582">
        <f>+Results!K5</f>
        <v>7.1149049720952782</v>
      </c>
      <c r="L55" s="582">
        <f>+Results!L5</f>
        <v>5.7999349445347779</v>
      </c>
      <c r="M55" s="582">
        <f>+Results!M5</f>
        <v>4.3066010029891899</v>
      </c>
      <c r="N55" s="582">
        <f>+Results!N5</f>
        <v>2.9565965945297061</v>
      </c>
      <c r="O55" s="582">
        <f>+Results!O5</f>
        <v>1.6290607605048013</v>
      </c>
      <c r="P55" s="582">
        <f>+Results!P5</f>
        <v>0.58740539200782205</v>
      </c>
      <c r="Q55" s="582">
        <f>+Results!Q5</f>
        <v>0.12297006367332002</v>
      </c>
      <c r="R55" s="582">
        <f>+Results!R5</f>
        <v>4.5035996273704998E-2</v>
      </c>
      <c r="S55" s="582">
        <f>+Results!S5</f>
        <v>3.6028797018963998E-2</v>
      </c>
      <c r="T55" s="582">
        <f>+Results!T5</f>
        <v>2.8823037615171201E-2</v>
      </c>
      <c r="U55" s="582">
        <f>+Results!U5</f>
        <v>2.3058430092136963E-2</v>
      </c>
      <c r="V55" s="582">
        <f>+Results!V5</f>
        <v>1.8446744073709571E-2</v>
      </c>
      <c r="W55" s="582">
        <f>+Results!W5</f>
        <v>1.4757395258967658E-2</v>
      </c>
      <c r="X55" s="582">
        <f>+Results!X5</f>
        <v>1.1805916207174125E-2</v>
      </c>
      <c r="Y55" s="582">
        <f>+Results!Y5</f>
        <v>9.4447329657393018E-3</v>
      </c>
      <c r="Z55" s="582">
        <f>+Results!Z5</f>
        <v>7.5557863725914404E-3</v>
      </c>
      <c r="AA55" s="582">
        <f>+Results!AA5</f>
        <v>6.044629098073153E-3</v>
      </c>
      <c r="AB55" s="582">
        <f>+Results!AB5</f>
        <v>4.835703278458523E-3</v>
      </c>
      <c r="AC55" s="582">
        <f>+Results!AC5</f>
        <v>3.8685626227668189E-3</v>
      </c>
      <c r="AD55" s="582">
        <f>+Results!AD5</f>
        <v>3.0948500982134553E-3</v>
      </c>
      <c r="AE55" s="582">
        <f>+Results!AE5</f>
        <v>2.4758800785707642E-3</v>
      </c>
      <c r="AF55" s="582">
        <f>+Results!AF5</f>
        <v>1.9807040628566112E-3</v>
      </c>
      <c r="AG55" s="582">
        <f>+Results!AG5</f>
        <v>1.5845632502852892E-3</v>
      </c>
      <c r="AH55" s="582">
        <f>+Results!AH5</f>
        <v>1.2676506002282316E-3</v>
      </c>
      <c r="AI55" s="582">
        <f>+Results!AI5</f>
        <v>1.0141204801825854E-3</v>
      </c>
      <c r="AJ55" s="582">
        <f>+Results!AJ5</f>
        <v>8.1129638414606823E-4</v>
      </c>
      <c r="AK55" s="582">
        <f>+Results!AK5</f>
        <v>6.4903710731685472E-4</v>
      </c>
      <c r="AL55" s="582">
        <f>+Results!AL5</f>
        <v>5.1922968585348377E-4</v>
      </c>
      <c r="AM55" s="582">
        <f>+Results!AM5</f>
        <v>4.1538374868278706E-4</v>
      </c>
      <c r="AN55" s="582">
        <f>+Results!AN5</f>
        <v>3.3230699894622965E-4</v>
      </c>
      <c r="AO55" s="582">
        <f>+Results!AO5</f>
        <v>2.658455991569837E-4</v>
      </c>
      <c r="AP55" s="582">
        <f>+Results!AP5</f>
        <v>2.12676479325587E-4</v>
      </c>
      <c r="AQ55" s="582">
        <f>+Results!AQ5</f>
        <v>1.7014118346046962E-4</v>
      </c>
      <c r="AR55" s="582">
        <f>+Results!AR5</f>
        <v>1.3611294676837569E-4</v>
      </c>
      <c r="AS55" s="582">
        <f>+Results!AS5</f>
        <v>1.0889035741470056E-4</v>
      </c>
      <c r="AT55" s="582">
        <f>+Results!AT5</f>
        <v>8.7112285931760449E-5</v>
      </c>
      <c r="AU55" s="582">
        <f>+Results!AU5</f>
        <v>6.9689828745408375E-5</v>
      </c>
      <c r="AV55" s="582">
        <f>+Results!AV5</f>
        <v>5.5751862996326699E-5</v>
      </c>
      <c r="AW55" s="582">
        <f>+Results!AW5</f>
        <v>4.460149039706136E-5</v>
      </c>
      <c r="AX55" s="582">
        <f>+Results!AX5</f>
        <v>3.568119231764909E-5</v>
      </c>
      <c r="AY55" s="582">
        <f>+Results!AY5</f>
        <v>2.8544953854119276E-5</v>
      </c>
      <c r="AZ55" s="582">
        <f>+Results!AZ5</f>
        <v>2.2835963083295419E-5</v>
      </c>
      <c r="BA55" s="582">
        <f>+Results!BA5</f>
        <v>3.1173859195351845</v>
      </c>
      <c r="BB55" s="582">
        <f>+Results!BB5</f>
        <v>1.4615016373309069E-5</v>
      </c>
      <c r="BC55" s="582">
        <f>+Results!BC5</f>
        <v>1.1692013098647256E-5</v>
      </c>
      <c r="BD55" s="582">
        <f>+Results!BD5</f>
        <v>9.3536104789178057E-6</v>
      </c>
      <c r="BE55" s="582">
        <f>+Results!BE5</f>
        <v>7.4828883831342453E-6</v>
      </c>
      <c r="BF55" s="582">
        <f>+Results!BF5</f>
        <v>5.9863107065073967E-6</v>
      </c>
      <c r="BG55" s="582">
        <f>+Results!BG5</f>
        <v>4.7890485652059181E-6</v>
      </c>
      <c r="BH55" s="582">
        <f>+Results!BH5</f>
        <v>3.8312388521647341E-6</v>
      </c>
      <c r="BI55" s="582">
        <f>+Results!BI5</f>
        <v>3.0649910817317878E-6</v>
      </c>
    </row>
    <row r="56" spans="1:128" s="76" customFormat="1" ht="14.4">
      <c r="A56" s="75" t="s">
        <v>1</v>
      </c>
      <c r="B56" s="29">
        <f>SUM(US:OthAsia!B71)</f>
        <v>7.9676363556275431</v>
      </c>
      <c r="C56" s="29">
        <f>SUM(US:OthAsia!C71)</f>
        <v>8.4750540219496493</v>
      </c>
      <c r="D56" s="29">
        <f>SUM(US:OthAsia!D71)</f>
        <v>9.2630004882824721</v>
      </c>
      <c r="E56" s="29">
        <f>SUM(US:OthAsia!E71)</f>
        <v>9.806226205185439</v>
      </c>
      <c r="F56" s="29">
        <f>SUM(US:OthAsia!F71)</f>
        <v>10.01499851876105</v>
      </c>
      <c r="G56" s="29">
        <f>SUM(US:OthAsia!G71)</f>
        <v>9.8505012069377536</v>
      </c>
      <c r="H56" s="29">
        <f>SUM(US:OthAsia!H71)</f>
        <v>9.4141941277518377</v>
      </c>
      <c r="I56" s="29">
        <f>SUM(US:OthAsia!I71)</f>
        <v>8.7819387482462403</v>
      </c>
      <c r="J56" s="29">
        <f>SUM(US:OthAsia!J71)</f>
        <v>7.9467311757653363</v>
      </c>
      <c r="K56" s="29">
        <f>SUM(US:OthAsia!K71)</f>
        <v>6.900156607295278</v>
      </c>
      <c r="L56" s="29">
        <f>SUM(US:OthAsia!L71)</f>
        <v>5.6281362526947776</v>
      </c>
      <c r="M56" s="44">
        <f>SUM(US:OthAsia!M71)</f>
        <v>4.1691620495171904</v>
      </c>
      <c r="N56" s="29">
        <f>SUM(US:OthAsia!N71)</f>
        <v>2.8466454317521057</v>
      </c>
      <c r="O56" s="29">
        <f>SUM(US:OthAsia!O71)</f>
        <v>1.5410998302827212</v>
      </c>
      <c r="P56" s="29">
        <f>SUM(US:OthAsia!P71)</f>
        <v>0.51703664783015801</v>
      </c>
      <c r="Q56" s="29">
        <f>SUM(US:OthAsia!Q71)</f>
        <v>6.6675068331188775E-2</v>
      </c>
      <c r="R56" s="29">
        <f>SUM(US:OthAsia!R71)</f>
        <v>0</v>
      </c>
      <c r="S56" s="29">
        <f>SUM(US:OthAsia!S71)</f>
        <v>0</v>
      </c>
      <c r="T56" s="29">
        <f>SUM(US:OthAsia!T71)</f>
        <v>0</v>
      </c>
      <c r="U56" s="29">
        <f>SUM(US:OthAsia!U71)</f>
        <v>0</v>
      </c>
      <c r="V56" s="29">
        <f>SUM(US:OthAsia!V71)</f>
        <v>0</v>
      </c>
      <c r="W56" s="29">
        <f>SUM(US:OthAsia!W71)</f>
        <v>0</v>
      </c>
      <c r="X56" s="29">
        <f>SUM(US:OthAsia!X71)</f>
        <v>0</v>
      </c>
      <c r="Y56" s="29">
        <f>SUM(US:OthAsia!Y71)</f>
        <v>0</v>
      </c>
      <c r="Z56" s="29">
        <f>SUM(US:OthAsia!Z71)</f>
        <v>0</v>
      </c>
      <c r="AA56" s="29">
        <f>SUM(US:OthAsia!AA71)</f>
        <v>0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3.1173676507647179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4.4">
      <c r="A57" s="75" t="s">
        <v>243</v>
      </c>
      <c r="B57" s="29">
        <f t="shared" ref="B57:AG57" si="23">+B56/B39</f>
        <v>0.14387482924776757</v>
      </c>
      <c r="C57" s="29">
        <f t="shared" si="23"/>
        <v>0.10427575476269217</v>
      </c>
      <c r="D57" s="29">
        <f t="shared" si="23"/>
        <v>8.2482421835230232E-2</v>
      </c>
      <c r="E57" s="29">
        <f t="shared" si="23"/>
        <v>6.6493655622445302E-2</v>
      </c>
      <c r="F57" s="29">
        <f t="shared" si="23"/>
        <v>5.3652397371965019E-2</v>
      </c>
      <c r="G57" s="29">
        <f t="shared" si="23"/>
        <v>4.3203309180170638E-2</v>
      </c>
      <c r="H57" s="29">
        <f t="shared" si="23"/>
        <v>3.4609476242757481E-2</v>
      </c>
      <c r="I57" s="29">
        <f t="shared" si="23"/>
        <v>2.7404646610804325E-2</v>
      </c>
      <c r="J57" s="29">
        <f t="shared" si="23"/>
        <v>2.1279281263646942E-2</v>
      </c>
      <c r="K57" s="29">
        <f t="shared" si="23"/>
        <v>1.6007746744820171E-2</v>
      </c>
      <c r="L57" s="29">
        <f t="shared" si="23"/>
        <v>1.1421722681196449E-2</v>
      </c>
      <c r="M57" s="44">
        <f t="shared" si="23"/>
        <v>7.4750283405165454E-3</v>
      </c>
      <c r="N57" s="29">
        <f t="shared" si="23"/>
        <v>4.5373798291478721E-3</v>
      </c>
      <c r="O57" s="29">
        <f t="shared" si="23"/>
        <v>2.2067744900613551E-3</v>
      </c>
      <c r="P57" s="29">
        <f t="shared" si="23"/>
        <v>6.7075657049219808E-4</v>
      </c>
      <c r="Q57" s="29">
        <f t="shared" si="23"/>
        <v>7.8922545933960678E-5</v>
      </c>
      <c r="R57" s="29">
        <f t="shared" si="23"/>
        <v>0</v>
      </c>
      <c r="S57" s="29">
        <f t="shared" si="23"/>
        <v>0</v>
      </c>
      <c r="T57" s="29">
        <f t="shared" si="23"/>
        <v>0</v>
      </c>
      <c r="U57" s="29">
        <f t="shared" si="23"/>
        <v>0</v>
      </c>
      <c r="V57" s="29">
        <f t="shared" si="23"/>
        <v>0</v>
      </c>
      <c r="W57" s="29">
        <f t="shared" si="23"/>
        <v>0</v>
      </c>
      <c r="X57" s="29">
        <f t="shared" si="23"/>
        <v>0</v>
      </c>
      <c r="Y57" s="29">
        <f t="shared" si="23"/>
        <v>0</v>
      </c>
      <c r="Z57" s="29">
        <f t="shared" si="23"/>
        <v>0</v>
      </c>
      <c r="AA57" s="29">
        <f t="shared" si="23"/>
        <v>0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6.1358001047067128E-4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2.9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2.9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903.21341205949648</v>
      </c>
      <c r="E59" s="78">
        <f>$B13*D59/100+$B14*D61/100+Results!D5*10</f>
        <v>974.91091366002797</v>
      </c>
      <c r="F59" s="78">
        <f>$B13*E59/100+$B14*E61/100+Results!E5*10</f>
        <v>1042.822452094638</v>
      </c>
      <c r="G59" s="78">
        <f>$B13*F59/100+$B14*F61/100+Results!F5*10</f>
        <v>1104.7975533312572</v>
      </c>
      <c r="H59" s="78">
        <f>$B13*G59/100+$B14*G61/100+Results!G5*10</f>
        <v>1158.4351716374431</v>
      </c>
      <c r="I59" s="78">
        <f>$B13*H59/100+$B14*H61/100+Results!H5*10</f>
        <v>1202.5227711764683</v>
      </c>
      <c r="J59" s="78">
        <f>$B13*I59/100+$B14*I61/100+Results!I5*10</f>
        <v>1236.6398089875984</v>
      </c>
      <c r="K59" s="78">
        <f>$B13*J59/100+$B14*J61/100+Results!J5*10</f>
        <v>1260.2407910341099</v>
      </c>
      <c r="L59" s="78">
        <f>$B13*K59/100+$B14*K61/100+Results!K5*10</f>
        <v>1272.6654737557044</v>
      </c>
      <c r="M59" s="444">
        <f>$B13*L59/100+$B14*L61/100+Results!L5*10</f>
        <v>1273.1028790942191</v>
      </c>
      <c r="N59" s="78">
        <f>$B13*M59/100+$B14*M61/100+Results!M5*10</f>
        <v>1261.1399756558662</v>
      </c>
      <c r="O59" s="78">
        <f>$B13*N59/100+$B14*N61/100+Results!N5*10</f>
        <v>1239.566106113024</v>
      </c>
      <c r="P59" s="78">
        <f>$B13*O59/100+$B14*O61/100+Results!O5*10</f>
        <v>1209.5641635394475</v>
      </c>
      <c r="Q59" s="78">
        <f>$B13*P59/100+$B14*P61/100+Results!P5*10</f>
        <v>1174.7651233459947</v>
      </c>
      <c r="R59" s="78">
        <f>$B13*Q59/100+$B14*Q61/100+Results!Q5*10</f>
        <v>1141.2425211045454</v>
      </c>
      <c r="S59" s="78">
        <f>$B13*R59/100+$B14*R61/100+Results!R5*10</f>
        <v>1112.4210845853879</v>
      </c>
      <c r="T59" s="78">
        <f>$B13*S59/100+$B14*S61/100+Results!S5*10</f>
        <v>1088.1609833074281</v>
      </c>
      <c r="U59" s="78">
        <f>$B13*T59/100+$B14*T61/100+Results!T5*10</f>
        <v>1067.7082431525403</v>
      </c>
      <c r="V59" s="78">
        <f>$B13*U59/100+$B14*U61/100+Results!U5*10</f>
        <v>1050.433205867902</v>
      </c>
      <c r="W59" s="78">
        <f>$B13*V59/100+$B14*V61/100+Results!V5*10</f>
        <v>1035.8101263854442</v>
      </c>
      <c r="X59" s="78">
        <f>$B13*W59/100+$B14*W61/100+Results!W5*10</f>
        <v>1023.4000991535721</v>
      </c>
      <c r="Y59" s="78">
        <f>$B13*X59/100+$B14*X61/100+Results!X5*10</f>
        <v>1012.8367742993954</v>
      </c>
      <c r="Z59" s="78">
        <f>$B13*Y59/100+$B14*Y61/100+Results!Y5*10</f>
        <v>1003.8144109423442</v>
      </c>
      <c r="AA59" s="78">
        <f>$B13*Z59/100+$B14*Z61/100+Results!Z5*10</f>
        <v>996.07788777655708</v>
      </c>
      <c r="AB59" s="78">
        <f>$B13*AA59/100+$B14*AA61/100+Results!AA5*10</f>
        <v>989.41435226546309</v>
      </c>
      <c r="AC59" s="78">
        <f>$B13*AB59/100+$B14*AB61/100+Results!AB5*10</f>
        <v>983.64624125803437</v>
      </c>
      <c r="AD59" s="78">
        <f>$B13*AC59/100+$B14*AC61/100+Results!AC5*10</f>
        <v>978.62544907556264</v>
      </c>
      <c r="AE59" s="78">
        <f>$B13*AD59/100+$B14*AD61/100+Results!AD5*10</f>
        <v>974.22845542763014</v>
      </c>
      <c r="AF59" s="78">
        <f>$B13*AE59/100+$B14*AE61/100+Results!AE5*10</f>
        <v>970.35225599264425</v>
      </c>
      <c r="AG59" s="78">
        <f>$B13*AF59/100+$B14*AF61/100+Results!AF5*10</f>
        <v>966.91096406773215</v>
      </c>
      <c r="AH59" s="78">
        <f>$B13*AG59/100+$B14*AG61/100+Results!AG5*10</f>
        <v>963.83297313625735</v>
      </c>
      <c r="AI59" s="78">
        <f>$B13*AH59/100+$B14*AH61/100+Results!AH5*10</f>
        <v>961.05858817745377</v>
      </c>
      <c r="AJ59" s="78">
        <f>$B13*AI59/100+$B14*AI61/100+Results!AI5*10</f>
        <v>958.53804860671244</v>
      </c>
      <c r="AK59" s="78">
        <f>$B13*AJ59/100+$B14*AJ61/100+Results!AJ5*10</f>
        <v>956.22987835426989</v>
      </c>
      <c r="AL59" s="78">
        <f>$B13*AK59/100+$B14*AK61/100+Results!AK5*10</f>
        <v>954.09950915769059</v>
      </c>
      <c r="AM59" s="78">
        <f>$B13*AL59/100+$B14*AL61/100+Results!AL5*10</f>
        <v>952.1181319903593</v>
      </c>
      <c r="AN59" s="78">
        <f>$B13*AM59/100+$B14*AM61/100+Results!AM5*10</f>
        <v>950.26173895219858</v>
      </c>
      <c r="AO59" s="78">
        <f>$B13*AN59/100+$B14*AN61/100+Results!AN5*10</f>
        <v>948.5103241435495</v>
      </c>
      <c r="AP59" s="78">
        <f>$B13*AO59/100+$B14*AO61/100+Results!AO5*10</f>
        <v>946.84721722470783</v>
      </c>
      <c r="AQ59" s="78">
        <f>$B13*AP59/100+$B14*AP61/100+Results!AP5*10</f>
        <v>945.25852769659105</v>
      </c>
      <c r="AR59" s="78">
        <f>$B13*AQ59/100+$B14*AQ61/100+Results!AQ5*10</f>
        <v>943.73268156049335</v>
      </c>
      <c r="AS59" s="78">
        <f>$B13*AR59/100+$B14*AR61/100+Results!AR5*10</f>
        <v>942.26003504268999</v>
      </c>
      <c r="AT59" s="78">
        <f>$B13*AS59/100+$B14*AS61/100+Results!AS5*10</f>
        <v>940.83255259981468</v>
      </c>
      <c r="AU59" s="78">
        <f>$B13*AT59/100+$B14*AT61/100+Results!AT5*10</f>
        <v>939.4435385348213</v>
      </c>
      <c r="AV59" s="78">
        <f>$B13*AU59/100+$B14*AU61/100+Results!AU5*10</f>
        <v>938.08741331907743</v>
      </c>
      <c r="AW59" s="78">
        <f>$B13*AV59/100+$B14*AV61/100+Results!AV5*10</f>
        <v>936.75952719077486</v>
      </c>
      <c r="AX59" s="78">
        <f>$B13*AW59/100+$B14*AW61/100+Results!AW5*10</f>
        <v>935.45600483115697</v>
      </c>
      <c r="AY59" s="78">
        <f>$B13*AX59/100+$B14*AX61/100+Results!AX5*10</f>
        <v>934.17361594801639</v>
      </c>
      <c r="AZ59" s="78">
        <f>$B13*AY59/100+$B14*AY61/100+Results!AY5*10</f>
        <v>932.90966745395599</v>
      </c>
      <c r="BA59" s="78">
        <f>$B13*AZ59/100+$B14*AZ61/100+Results!AZ5*10</f>
        <v>931.66191364300073</v>
      </c>
      <c r="BB59" s="78">
        <f>$B13*BA59/100+$B14*BA61/100+Results!BA5*10</f>
        <v>961.60215787434379</v>
      </c>
      <c r="BC59" s="78">
        <f>$B13*BB59/100+$B14*BB61/100+Results!BB5*10</f>
        <v>956.64064303610542</v>
      </c>
      <c r="BD59" s="78">
        <f>$B13*BC59/100+$B14*BC61/100+Results!BC5*10</f>
        <v>952.31545233483507</v>
      </c>
      <c r="BE59" s="78">
        <f>$B13*BD59/100+$B14*BD61/100+Results!BD5*10</f>
        <v>948.5202381184971</v>
      </c>
      <c r="BF59" s="78">
        <f>$B13*BE59/100+$B14*BE61/100+Results!BE5*10</f>
        <v>945.16656617105923</v>
      </c>
      <c r="BG59" s="78">
        <f>$B13*BF59/100+$B14*BF61/100+Results!BF5*10</f>
        <v>942.18089775403496</v>
      </c>
      <c r="BH59" s="78">
        <f>$B13*BG59/100+$B14*BG61/100+Results!BG5*10</f>
        <v>939.5020800943463</v>
      </c>
      <c r="BI59" s="78">
        <f>$B13*BH59/100+$B14*BH61/100+Results!BH5*10</f>
        <v>937.07925965982406</v>
      </c>
      <c r="BJ59" s="78">
        <f>$B13*BI59/100+$B14*BI61/100+Results!BI5*10</f>
        <v>934.87014699448537</v>
      </c>
      <c r="BK59" s="78">
        <f t="shared" ref="BK59:CP59" si="25">$B13*BJ59/100+$B14*BJ61/100+BJ55*10</f>
        <v>932.83954936551402</v>
      </c>
      <c r="BL59" s="78">
        <f t="shared" si="25"/>
        <v>930.95825241799344</v>
      </c>
      <c r="BM59" s="78">
        <f t="shared" si="25"/>
        <v>929.20193123902413</v>
      </c>
      <c r="BN59" s="78">
        <f t="shared" si="25"/>
        <v>927.55035573260807</v>
      </c>
      <c r="BO59" s="78">
        <f t="shared" si="25"/>
        <v>925.98670071860965</v>
      </c>
      <c r="BP59" s="78">
        <f t="shared" si="25"/>
        <v>924.4969722698271</v>
      </c>
      <c r="BQ59" s="78">
        <f t="shared" si="25"/>
        <v>923.06953070276552</v>
      </c>
      <c r="BR59" s="78">
        <f t="shared" si="25"/>
        <v>921.69469393738154</v>
      </c>
      <c r="BS59" s="78">
        <f t="shared" si="25"/>
        <v>920.36440768481327</v>
      </c>
      <c r="BT59" s="78">
        <f t="shared" si="25"/>
        <v>919.07197120356022</v>
      </c>
      <c r="BU59" s="78">
        <f t="shared" si="25"/>
        <v>917.81180926165007</v>
      </c>
      <c r="BV59" s="78">
        <f t="shared" si="25"/>
        <v>916.57928251976114</v>
      </c>
      <c r="BW59" s="78">
        <f t="shared" si="25"/>
        <v>915.37052986193487</v>
      </c>
      <c r="BX59" s="78">
        <f t="shared" si="25"/>
        <v>914.18233729118128</v>
      </c>
      <c r="BY59" s="78">
        <f t="shared" si="25"/>
        <v>913.01202891418291</v>
      </c>
      <c r="BZ59" s="78">
        <f t="shared" si="25"/>
        <v>911.85737629340861</v>
      </c>
      <c r="CA59" s="78">
        <f t="shared" si="25"/>
        <v>910.71652307199986</v>
      </c>
      <c r="CB59" s="78">
        <f t="shared" si="25"/>
        <v>909.58792229819312</v>
      </c>
      <c r="CC59" s="78">
        <f t="shared" si="25"/>
        <v>908.47028430959176</v>
      </c>
      <c r="CD59" s="78">
        <f t="shared" si="25"/>
        <v>907.36253339810935</v>
      </c>
      <c r="CE59" s="78">
        <f t="shared" si="25"/>
        <v>906.26377177617087</v>
      </c>
      <c r="CF59" s="78">
        <f t="shared" si="25"/>
        <v>905.1732496140171</v>
      </c>
      <c r="CG59" s="78">
        <f t="shared" si="25"/>
        <v>904.09034012522091</v>
      </c>
      <c r="CH59" s="78">
        <f t="shared" si="25"/>
        <v>903.0145188498667</v>
      </c>
      <c r="CI59" s="78">
        <f t="shared" si="25"/>
        <v>901.94534642814801</v>
      </c>
      <c r="CJ59" s="78">
        <f t="shared" si="25"/>
        <v>900.88245427629954</v>
      </c>
      <c r="CK59" s="78">
        <f t="shared" si="25"/>
        <v>899.82553267586457</v>
      </c>
      <c r="CL59" s="78">
        <f t="shared" si="25"/>
        <v>898.77432086968417</v>
      </c>
      <c r="CM59" s="78">
        <f t="shared" si="25"/>
        <v>897.72859882650755</v>
      </c>
      <c r="CN59" s="78">
        <f t="shared" si="25"/>
        <v>896.68818039308405</v>
      </c>
      <c r="CO59" s="78">
        <f t="shared" si="25"/>
        <v>895.65290759996776</v>
      </c>
      <c r="CP59" s="78">
        <f t="shared" si="25"/>
        <v>894.62264592665144</v>
      </c>
      <c r="CQ59" s="78">
        <f t="shared" ref="CQ59:DX59" si="26">$B13*CP59/100+$B14*CP61/100+CP55*10</f>
        <v>893.59728036439617</v>
      </c>
      <c r="CR59" s="78">
        <f t="shared" si="26"/>
        <v>892.57671214235825</v>
      </c>
      <c r="CS59" s="78">
        <f t="shared" si="26"/>
        <v>891.56085600525671</v>
      </c>
      <c r="CT59" s="78">
        <f t="shared" si="26"/>
        <v>890.54963794965522</v>
      </c>
      <c r="CU59" s="78">
        <f t="shared" si="26"/>
        <v>889.54299334159055</v>
      </c>
      <c r="CV59" s="78">
        <f t="shared" si="26"/>
        <v>888.54086535129431</v>
      </c>
      <c r="CW59" s="78">
        <f t="shared" si="26"/>
        <v>887.54320365158344</v>
      </c>
      <c r="CX59" s="78">
        <f t="shared" si="26"/>
        <v>886.54996333549661</v>
      </c>
      <c r="CY59" s="78">
        <f t="shared" si="26"/>
        <v>885.56110401623494</v>
      </c>
      <c r="CZ59" s="78">
        <f t="shared" si="26"/>
        <v>884.57658907869336</v>
      </c>
      <c r="DA59" s="78">
        <f t="shared" si="26"/>
        <v>883.59638505704163</v>
      </c>
      <c r="DB59" s="78">
        <f t="shared" si="26"/>
        <v>882.62046111711709</v>
      </c>
      <c r="DC59" s="78">
        <f t="shared" si="26"/>
        <v>881.64878862597084</v>
      </c>
      <c r="DD59" s="78">
        <f t="shared" si="26"/>
        <v>880.68134079388381</v>
      </c>
      <c r="DE59" s="78">
        <f t="shared" si="26"/>
        <v>879.71809237664138</v>
      </c>
      <c r="DF59" s="78">
        <f t="shared" si="26"/>
        <v>878.7590194279162</v>
      </c>
      <c r="DG59" s="78">
        <f t="shared" si="26"/>
        <v>877.80409909331524</v>
      </c>
      <c r="DH59" s="78">
        <f t="shared" si="26"/>
        <v>876.85330943907218</v>
      </c>
      <c r="DI59" s="78">
        <f t="shared" si="26"/>
        <v>875.90662930954829</v>
      </c>
      <c r="DJ59" s="78">
        <f t="shared" si="26"/>
        <v>874.96403820868795</v>
      </c>
      <c r="DK59" s="78">
        <f t="shared" si="26"/>
        <v>874.02551620139252</v>
      </c>
      <c r="DL59" s="78">
        <f t="shared" si="26"/>
        <v>873.09104383145871</v>
      </c>
      <c r="DM59" s="78">
        <f t="shared" si="26"/>
        <v>872.16060205328813</v>
      </c>
      <c r="DN59" s="78">
        <f t="shared" si="26"/>
        <v>871.23417217505039</v>
      </c>
      <c r="DO59" s="78">
        <f t="shared" si="26"/>
        <v>870.31173581136909</v>
      </c>
      <c r="DP59" s="78">
        <f t="shared" si="26"/>
        <v>869.39327484392618</v>
      </c>
      <c r="DQ59" s="78">
        <f t="shared" si="26"/>
        <v>868.47877138865135</v>
      </c>
      <c r="DR59" s="78">
        <f t="shared" si="26"/>
        <v>867.56820776838754</v>
      </c>
      <c r="DS59" s="78">
        <f t="shared" si="26"/>
        <v>866.66156649010941</v>
      </c>
      <c r="DT59" s="78">
        <f t="shared" si="26"/>
        <v>865.75883022592768</v>
      </c>
      <c r="DU59" s="78">
        <f t="shared" si="26"/>
        <v>864.85998179724288</v>
      </c>
      <c r="DV59" s="78">
        <f t="shared" si="26"/>
        <v>863.96500416151719</v>
      </c>
      <c r="DW59" s="78">
        <f t="shared" si="26"/>
        <v>863.07388040122362</v>
      </c>
      <c r="DX59" s="78">
        <f t="shared" si="26"/>
        <v>862.18659371460592</v>
      </c>
    </row>
    <row r="60" spans="1:128" s="78" customFormat="1" ht="12.9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424.04385542699367</v>
      </c>
      <c r="E60" s="78">
        <f t="shared" si="27"/>
        <v>457.70465430048262</v>
      </c>
      <c r="F60" s="78">
        <f t="shared" si="27"/>
        <v>489.58800567823386</v>
      </c>
      <c r="G60" s="78">
        <f t="shared" si="27"/>
        <v>518.68429733861842</v>
      </c>
      <c r="H60" s="78">
        <f t="shared" si="27"/>
        <v>543.86627776405783</v>
      </c>
      <c r="I60" s="78">
        <f t="shared" si="27"/>
        <v>564.56468130350629</v>
      </c>
      <c r="J60" s="78">
        <f t="shared" si="27"/>
        <v>580.58206994722934</v>
      </c>
      <c r="K60" s="78">
        <f t="shared" si="27"/>
        <v>591.66234320850231</v>
      </c>
      <c r="L60" s="78">
        <f t="shared" si="27"/>
        <v>597.49552758483776</v>
      </c>
      <c r="M60" s="444">
        <f t="shared" si="27"/>
        <v>597.70088220385878</v>
      </c>
      <c r="N60" s="78">
        <f t="shared" si="27"/>
        <v>592.08449561308282</v>
      </c>
      <c r="O60" s="78">
        <f t="shared" si="27"/>
        <v>581.95591836292215</v>
      </c>
      <c r="P60" s="78">
        <f t="shared" si="27"/>
        <v>567.87049931429465</v>
      </c>
      <c r="Q60" s="78">
        <f t="shared" si="27"/>
        <v>551.53292175868296</v>
      </c>
      <c r="R60" s="78">
        <f t="shared" si="27"/>
        <v>535.79461084720447</v>
      </c>
      <c r="S60" s="78">
        <f t="shared" si="27"/>
        <v>522.26341999313991</v>
      </c>
      <c r="T60" s="78">
        <f t="shared" si="27"/>
        <v>510.87370108329958</v>
      </c>
      <c r="U60" s="78">
        <f t="shared" si="27"/>
        <v>501.27147565846963</v>
      </c>
      <c r="V60" s="78">
        <f t="shared" si="27"/>
        <v>493.16112951544693</v>
      </c>
      <c r="W60" s="78">
        <f t="shared" si="27"/>
        <v>486.29583398377662</v>
      </c>
      <c r="X60" s="78">
        <f t="shared" si="27"/>
        <v>480.46953011904799</v>
      </c>
      <c r="Y60" s="78">
        <f t="shared" si="27"/>
        <v>475.51022267577252</v>
      </c>
      <c r="Z60" s="78">
        <f t="shared" si="27"/>
        <v>471.27437133443397</v>
      </c>
      <c r="AA60" s="78">
        <f t="shared" si="27"/>
        <v>467.6422008340644</v>
      </c>
      <c r="AB60" s="78">
        <f t="shared" si="27"/>
        <v>464.51378040632073</v>
      </c>
      <c r="AC60" s="78">
        <f t="shared" si="27"/>
        <v>461.80574706949972</v>
      </c>
      <c r="AD60" s="78">
        <f t="shared" si="27"/>
        <v>459.44856764110926</v>
      </c>
      <c r="AE60" s="78">
        <f t="shared" si="27"/>
        <v>457.38425137447427</v>
      </c>
      <c r="AF60" s="78">
        <f t="shared" si="27"/>
        <v>455.56443943316634</v>
      </c>
      <c r="AG60" s="78">
        <f t="shared" si="27"/>
        <v>453.94880942147051</v>
      </c>
      <c r="AH60" s="78">
        <f t="shared" ref="AH60:BM60" si="28">+AH59/2.13</f>
        <v>452.50374325645885</v>
      </c>
      <c r="AI60" s="78">
        <f t="shared" si="28"/>
        <v>451.20121510678581</v>
      </c>
      <c r="AJ60" s="78">
        <f t="shared" si="28"/>
        <v>450.01786319563968</v>
      </c>
      <c r="AK60" s="78">
        <f t="shared" si="28"/>
        <v>448.93421518979807</v>
      </c>
      <c r="AL60" s="78">
        <f t="shared" si="28"/>
        <v>447.93404185807071</v>
      </c>
      <c r="AM60" s="78">
        <f t="shared" si="28"/>
        <v>447.00381783584947</v>
      </c>
      <c r="AN60" s="78">
        <f t="shared" si="28"/>
        <v>446.13227180854398</v>
      </c>
      <c r="AO60" s="78">
        <f t="shared" si="28"/>
        <v>445.31001133499979</v>
      </c>
      <c r="AP60" s="78">
        <f t="shared" si="28"/>
        <v>444.52920996465161</v>
      </c>
      <c r="AQ60" s="78">
        <f t="shared" si="28"/>
        <v>443.78334633642777</v>
      </c>
      <c r="AR60" s="78">
        <f t="shared" si="28"/>
        <v>443.06698664811898</v>
      </c>
      <c r="AS60" s="78">
        <f t="shared" si="28"/>
        <v>442.37560330642725</v>
      </c>
      <c r="AT60" s="78">
        <f t="shared" si="28"/>
        <v>441.70542375578157</v>
      </c>
      <c r="AU60" s="78">
        <f t="shared" si="28"/>
        <v>441.05330447644195</v>
      </c>
      <c r="AV60" s="78">
        <f t="shared" si="28"/>
        <v>440.41662597139788</v>
      </c>
      <c r="AW60" s="78">
        <f t="shared" si="28"/>
        <v>439.79320525388493</v>
      </c>
      <c r="AX60" s="78">
        <f t="shared" si="28"/>
        <v>439.18122292542586</v>
      </c>
      <c r="AY60" s="78">
        <f t="shared" si="28"/>
        <v>438.57916241690913</v>
      </c>
      <c r="AZ60" s="78">
        <f t="shared" si="28"/>
        <v>437.98575936805446</v>
      </c>
      <c r="BA60" s="78">
        <f t="shared" si="28"/>
        <v>437.39995945680789</v>
      </c>
      <c r="BB60" s="78">
        <f t="shared" si="28"/>
        <v>451.45641214757927</v>
      </c>
      <c r="BC60" s="78">
        <f t="shared" si="28"/>
        <v>449.12706245826547</v>
      </c>
      <c r="BD60" s="78">
        <f t="shared" si="28"/>
        <v>447.09645649522776</v>
      </c>
      <c r="BE60" s="78">
        <f t="shared" si="28"/>
        <v>445.31466578333198</v>
      </c>
      <c r="BF60" s="78">
        <f t="shared" si="28"/>
        <v>443.74017191129542</v>
      </c>
      <c r="BG60" s="78">
        <f t="shared" si="28"/>
        <v>442.33844964978169</v>
      </c>
      <c r="BH60" s="78">
        <f t="shared" si="28"/>
        <v>441.08078877668845</v>
      </c>
      <c r="BI60" s="78">
        <f t="shared" si="28"/>
        <v>439.94331439428362</v>
      </c>
      <c r="BJ60" s="78">
        <f t="shared" si="28"/>
        <v>438.90617229788046</v>
      </c>
      <c r="BK60" s="78">
        <f t="shared" si="28"/>
        <v>437.95284007770613</v>
      </c>
      <c r="BL60" s="78">
        <f t="shared" si="28"/>
        <v>437.06960207417535</v>
      </c>
      <c r="BM60" s="78">
        <f t="shared" si="28"/>
        <v>436.24503814038695</v>
      </c>
      <c r="BN60" s="78">
        <f t="shared" ref="BN60:CS60" si="29">+BN59/2.13</f>
        <v>435.46965057868925</v>
      </c>
      <c r="BO60" s="78">
        <f t="shared" si="29"/>
        <v>434.73554024347874</v>
      </c>
      <c r="BP60" s="78">
        <f t="shared" si="29"/>
        <v>434.0361372158813</v>
      </c>
      <c r="BQ60" s="78">
        <f t="shared" si="29"/>
        <v>433.3659768557585</v>
      </c>
      <c r="BR60" s="78">
        <f t="shared" si="29"/>
        <v>432.72051358562516</v>
      </c>
      <c r="BS60" s="78">
        <f t="shared" si="29"/>
        <v>432.09596604920813</v>
      </c>
      <c r="BT60" s="78">
        <f t="shared" si="29"/>
        <v>431.489188358479</v>
      </c>
      <c r="BU60" s="78">
        <f t="shared" si="29"/>
        <v>430.89756303363856</v>
      </c>
      <c r="BV60" s="78">
        <f t="shared" si="29"/>
        <v>430.31891198110856</v>
      </c>
      <c r="BW60" s="78">
        <f t="shared" si="29"/>
        <v>429.75142247039196</v>
      </c>
      <c r="BX60" s="78">
        <f t="shared" si="29"/>
        <v>429.19358558271426</v>
      </c>
      <c r="BY60" s="78">
        <f t="shared" si="29"/>
        <v>428.64414503013285</v>
      </c>
      <c r="BZ60" s="78">
        <f t="shared" si="29"/>
        <v>428.10205459784441</v>
      </c>
      <c r="CA60" s="78">
        <f t="shared" si="29"/>
        <v>427.56644275680748</v>
      </c>
      <c r="CB60" s="78">
        <f t="shared" si="29"/>
        <v>427.03658323858832</v>
      </c>
      <c r="CC60" s="78">
        <f t="shared" si="29"/>
        <v>426.51187056788348</v>
      </c>
      <c r="CD60" s="78">
        <f t="shared" si="29"/>
        <v>425.99179971742223</v>
      </c>
      <c r="CE60" s="78">
        <f t="shared" si="29"/>
        <v>425.47594919069059</v>
      </c>
      <c r="CF60" s="78">
        <f t="shared" si="29"/>
        <v>424.96396695493763</v>
      </c>
      <c r="CG60" s="78">
        <f t="shared" si="29"/>
        <v>424.45555874423519</v>
      </c>
      <c r="CH60" s="78">
        <f t="shared" si="29"/>
        <v>423.95047833327078</v>
      </c>
      <c r="CI60" s="78">
        <f t="shared" si="29"/>
        <v>423.44851944983475</v>
      </c>
      <c r="CJ60" s="78">
        <f t="shared" si="29"/>
        <v>422.94950904990588</v>
      </c>
      <c r="CK60" s="78">
        <f t="shared" si="29"/>
        <v>422.45330172575802</v>
      </c>
      <c r="CL60" s="78">
        <f t="shared" si="29"/>
        <v>421.95977505618976</v>
      </c>
      <c r="CM60" s="78">
        <f t="shared" si="29"/>
        <v>421.46882574014444</v>
      </c>
      <c r="CN60" s="78">
        <f t="shared" si="29"/>
        <v>420.9803663817296</v>
      </c>
      <c r="CO60" s="78">
        <f t="shared" si="29"/>
        <v>420.49432281688627</v>
      </c>
      <c r="CP60" s="78">
        <f t="shared" si="29"/>
        <v>420.01063189044669</v>
      </c>
      <c r="CQ60" s="78">
        <f t="shared" si="29"/>
        <v>419.52923960769778</v>
      </c>
      <c r="CR60" s="78">
        <f t="shared" si="29"/>
        <v>419.05009959735133</v>
      </c>
      <c r="CS60" s="78">
        <f t="shared" si="29"/>
        <v>418.5731718334539</v>
      </c>
      <c r="CT60" s="78">
        <f t="shared" ref="CT60:DX60" si="30">+CT59/2.13</f>
        <v>418.09842157260812</v>
      </c>
      <c r="CU60" s="78">
        <f t="shared" si="30"/>
        <v>417.62581847023034</v>
      </c>
      <c r="CV60" s="78">
        <f t="shared" si="30"/>
        <v>417.15533584567811</v>
      </c>
      <c r="CW60" s="78">
        <f t="shared" si="30"/>
        <v>416.68695007116594</v>
      </c>
      <c r="CX60" s="78">
        <f t="shared" si="30"/>
        <v>416.22064006361347</v>
      </c>
      <c r="CY60" s="78">
        <f t="shared" si="30"/>
        <v>415.75638686208214</v>
      </c>
      <c r="CZ60" s="78">
        <f t="shared" si="30"/>
        <v>415.29417327638185</v>
      </c>
      <c r="DA60" s="78">
        <f t="shared" si="30"/>
        <v>414.83398359485523</v>
      </c>
      <c r="DB60" s="78">
        <f t="shared" si="30"/>
        <v>414.37580334136953</v>
      </c>
      <c r="DC60" s="78">
        <f t="shared" si="30"/>
        <v>413.91961907322576</v>
      </c>
      <c r="DD60" s="78">
        <f t="shared" si="30"/>
        <v>413.46541821309103</v>
      </c>
      <c r="DE60" s="78">
        <f t="shared" si="30"/>
        <v>413.0131889092213</v>
      </c>
      <c r="DF60" s="78">
        <f t="shared" si="30"/>
        <v>412.56291991920949</v>
      </c>
      <c r="DG60" s="78">
        <f t="shared" si="30"/>
        <v>412.11460051329357</v>
      </c>
      <c r="DH60" s="78">
        <f t="shared" si="30"/>
        <v>411.6682203939306</v>
      </c>
      <c r="DI60" s="78">
        <f t="shared" si="30"/>
        <v>411.22376962889592</v>
      </c>
      <c r="DJ60" s="78">
        <f t="shared" si="30"/>
        <v>410.78123859562817</v>
      </c>
      <c r="DK60" s="78">
        <f t="shared" si="30"/>
        <v>410.34061793492606</v>
      </c>
      <c r="DL60" s="78">
        <f t="shared" si="30"/>
        <v>409.90189851242195</v>
      </c>
      <c r="DM60" s="78">
        <f t="shared" si="30"/>
        <v>409.46507138652026</v>
      </c>
      <c r="DN60" s="78">
        <f t="shared" si="30"/>
        <v>409.03012778171382</v>
      </c>
      <c r="DO60" s="78">
        <f t="shared" si="30"/>
        <v>408.59705906637049</v>
      </c>
      <c r="DP60" s="78">
        <f t="shared" si="30"/>
        <v>408.16585673423765</v>
      </c>
      <c r="DQ60" s="78">
        <f t="shared" si="30"/>
        <v>407.73651238903824</v>
      </c>
      <c r="DR60" s="78">
        <f t="shared" si="30"/>
        <v>407.30901773163737</v>
      </c>
      <c r="DS60" s="78">
        <f t="shared" si="30"/>
        <v>406.88336454934716</v>
      </c>
      <c r="DT60" s="78">
        <f t="shared" si="30"/>
        <v>406.45954470700832</v>
      </c>
      <c r="DU60" s="78">
        <f t="shared" si="30"/>
        <v>406.03755013955066</v>
      </c>
      <c r="DV60" s="78">
        <f t="shared" si="30"/>
        <v>405.61737284578271</v>
      </c>
      <c r="DW60" s="78">
        <f t="shared" si="30"/>
        <v>405.1990048832036</v>
      </c>
      <c r="DX60" s="78">
        <f t="shared" si="30"/>
        <v>404.78243836366477</v>
      </c>
    </row>
    <row r="61" spans="1:128" s="78" customFormat="1" ht="12.9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1671.908716453212</v>
      </c>
      <c r="F61" s="78">
        <f t="shared" si="31"/>
        <v>1709.4007291744322</v>
      </c>
      <c r="G61" s="78">
        <f t="shared" si="31"/>
        <v>1753.0916801989654</v>
      </c>
      <c r="H61" s="78">
        <f t="shared" si="31"/>
        <v>1801.9467444302709</v>
      </c>
      <c r="I61" s="78">
        <f t="shared" si="31"/>
        <v>1854.6968467228703</v>
      </c>
      <c r="J61" s="78">
        <f t="shared" si="31"/>
        <v>1909.9934695444306</v>
      </c>
      <c r="K61" s="78">
        <f t="shared" si="31"/>
        <v>1966.5078215292297</v>
      </c>
      <c r="L61" s="78">
        <f t="shared" si="31"/>
        <v>2022.914811731536</v>
      </c>
      <c r="M61" s="444">
        <f t="shared" si="31"/>
        <v>2077.8790821229036</v>
      </c>
      <c r="N61" s="78">
        <f t="shared" si="31"/>
        <v>2130.0374487790127</v>
      </c>
      <c r="O61" s="78">
        <f t="shared" si="31"/>
        <v>2178.0480985318445</v>
      </c>
      <c r="P61" s="78">
        <f t="shared" si="31"/>
        <v>2220.9737566156996</v>
      </c>
      <c r="Q61" s="78">
        <f t="shared" si="31"/>
        <v>2258.0678555131126</v>
      </c>
      <c r="R61" s="78">
        <f t="shared" si="31"/>
        <v>2289.058376927102</v>
      </c>
      <c r="S61" s="78">
        <f t="shared" si="31"/>
        <v>2314.4162606738319</v>
      </c>
      <c r="T61" s="78">
        <f t="shared" si="31"/>
        <v>2334.9988832026343</v>
      </c>
      <c r="U61" s="78">
        <f t="shared" si="31"/>
        <v>2351.6022022267221</v>
      </c>
      <c r="V61" s="78">
        <f t="shared" si="31"/>
        <v>2364.8902589488398</v>
      </c>
      <c r="W61" s="78">
        <f t="shared" si="31"/>
        <v>2375.4169638986295</v>
      </c>
      <c r="X61" s="78">
        <f t="shared" si="31"/>
        <v>2383.6443002164174</v>
      </c>
      <c r="Y61" s="78">
        <f t="shared" si="31"/>
        <v>2389.9575303830525</v>
      </c>
      <c r="Z61" s="78">
        <f t="shared" si="31"/>
        <v>2394.677897184702</v>
      </c>
      <c r="AA61" s="78">
        <f t="shared" si="31"/>
        <v>2398.0732298280623</v>
      </c>
      <c r="AB61" s="78">
        <f t="shared" si="31"/>
        <v>2400.3667991420571</v>
      </c>
      <c r="AC61" s="78">
        <f t="shared" si="31"/>
        <v>2401.7447096569863</v>
      </c>
      <c r="AD61" s="78">
        <f t="shared" si="31"/>
        <v>2402.3620693059706</v>
      </c>
      <c r="AE61" s="78">
        <f t="shared" si="31"/>
        <v>2402.3481380855455</v>
      </c>
      <c r="AF61" s="78">
        <f t="shared" si="31"/>
        <v>2401.8106240131065</v>
      </c>
      <c r="AG61" s="78">
        <f t="shared" si="31"/>
        <v>2400.8392670950298</v>
      </c>
      <c r="AH61" s="78">
        <f t="shared" si="31"/>
        <v>2399.5088289018931</v>
      </c>
      <c r="AI61" s="78">
        <f t="shared" ref="AI61:BN61" si="32">AH59* $B15/100+AH61* $B16/100+AH62* $B17/100</f>
        <v>2397.8815860066179</v>
      </c>
      <c r="AJ61" s="78">
        <f t="shared" si="32"/>
        <v>2396.0094093648263</v>
      </c>
      <c r="AK61" s="78">
        <f t="shared" si="32"/>
        <v>2393.9354981900474</v>
      </c>
      <c r="AL61" s="78">
        <f t="shared" si="32"/>
        <v>2391.6958255683044</v>
      </c>
      <c r="AM61" s="78">
        <f t="shared" si="32"/>
        <v>2389.3203436053491</v>
      </c>
      <c r="AN61" s="78">
        <f t="shared" si="32"/>
        <v>2386.8339880022368</v>
      </c>
      <c r="AO61" s="78">
        <f t="shared" si="32"/>
        <v>2384.2575153569901</v>
      </c>
      <c r="AP61" s="78">
        <f t="shared" si="32"/>
        <v>2381.6082009790575</v>
      </c>
      <c r="AQ61" s="78">
        <f t="shared" si="32"/>
        <v>2378.9004204009061</v>
      </c>
      <c r="AR61" s="78">
        <f t="shared" si="32"/>
        <v>2376.146133928321</v>
      </c>
      <c r="AS61" s="78">
        <f t="shared" si="32"/>
        <v>2373.3552903629529</v>
      </c>
      <c r="AT61" s="78">
        <f t="shared" si="32"/>
        <v>2370.5361633529997</v>
      </c>
      <c r="AU61" s="78">
        <f t="shared" si="32"/>
        <v>2367.6956315932662</v>
      </c>
      <c r="AV61" s="78">
        <f t="shared" si="32"/>
        <v>2364.8394122312211</v>
      </c>
      <c r="AW61" s="78">
        <f t="shared" si="32"/>
        <v>2361.9722552799949</v>
      </c>
      <c r="AX61" s="78">
        <f t="shared" si="32"/>
        <v>2359.0981055415623</v>
      </c>
      <c r="AY61" s="78">
        <f t="shared" si="32"/>
        <v>2356.2202374609483</v>
      </c>
      <c r="AZ61" s="78">
        <f t="shared" si="32"/>
        <v>2353.3413674296044</v>
      </c>
      <c r="BA61" s="78">
        <f t="shared" si="32"/>
        <v>2350.4637473033858</v>
      </c>
      <c r="BB61" s="78">
        <f t="shared" si="32"/>
        <v>2347.5892422729439</v>
      </c>
      <c r="BC61" s="78">
        <f t="shared" si="32"/>
        <v>2348.4602368820429</v>
      </c>
      <c r="BD61" s="78">
        <f t="shared" si="32"/>
        <v>2348.6935911508799</v>
      </c>
      <c r="BE61" s="78">
        <f t="shared" si="32"/>
        <v>2348.3988477444286</v>
      </c>
      <c r="BF61" s="78">
        <f t="shared" si="32"/>
        <v>2347.6670846172574</v>
      </c>
      <c r="BG61" s="78">
        <f t="shared" si="32"/>
        <v>2346.5740259419595</v>
      </c>
      <c r="BH61" s="78">
        <f t="shared" si="32"/>
        <v>2345.1826289202982</v>
      </c>
      <c r="BI61" s="78">
        <f t="shared" si="32"/>
        <v>2343.5452347774103</v>
      </c>
      <c r="BJ61" s="78">
        <f t="shared" si="32"/>
        <v>2341.7053573632434</v>
      </c>
      <c r="BK61" s="78">
        <f t="shared" si="32"/>
        <v>2339.6991704154157</v>
      </c>
      <c r="BL61" s="78">
        <f t="shared" si="32"/>
        <v>2337.556741309309</v>
      </c>
      <c r="BM61" s="78">
        <f t="shared" si="32"/>
        <v>2335.3030663747218</v>
      </c>
      <c r="BN61" s="78">
        <f t="shared" si="32"/>
        <v>2332.9589216393392</v>
      </c>
      <c r="BO61" s="78">
        <f t="shared" ref="BO61:CT61" si="33">BN59* $B15/100+BN61* $B16/100+BN62* $B17/100</f>
        <v>2330.5415739253972</v>
      </c>
      <c r="BP61" s="78">
        <f t="shared" si="33"/>
        <v>2328.0653721368549</v>
      </c>
      <c r="BQ61" s="78">
        <f t="shared" si="33"/>
        <v>2325.5422389232126</v>
      </c>
      <c r="BR61" s="78">
        <f t="shared" si="33"/>
        <v>2322.9820795050464</v>
      </c>
      <c r="BS61" s="78">
        <f t="shared" si="33"/>
        <v>2320.3931216182928</v>
      </c>
      <c r="BT61" s="78">
        <f t="shared" si="33"/>
        <v>2317.7821981827624</v>
      </c>
      <c r="BU61" s="78">
        <f t="shared" si="33"/>
        <v>2315.1549823450046</v>
      </c>
      <c r="BV61" s="78">
        <f t="shared" si="33"/>
        <v>2312.5161829197491</v>
      </c>
      <c r="BW61" s="78">
        <f t="shared" si="33"/>
        <v>2309.8697069021828</v>
      </c>
      <c r="BX61" s="78">
        <f t="shared" si="33"/>
        <v>2307.2187945991377</v>
      </c>
      <c r="BY61" s="78">
        <f t="shared" si="33"/>
        <v>2304.566131992508</v>
      </c>
      <c r="BZ61" s="78">
        <f t="shared" si="33"/>
        <v>2301.9139441709249</v>
      </c>
      <c r="CA61" s="78">
        <f t="shared" si="33"/>
        <v>2299.2640730194157</v>
      </c>
      <c r="CB61" s="78">
        <f t="shared" si="33"/>
        <v>2296.6180418193421</v>
      </c>
      <c r="CC61" s="78">
        <f t="shared" si="33"/>
        <v>2293.9771089640435</v>
      </c>
      <c r="CD61" s="78">
        <f t="shared" si="33"/>
        <v>2291.3423126240359</v>
      </c>
      <c r="CE61" s="78">
        <f t="shared" si="33"/>
        <v>2288.7145078866229</v>
      </c>
      <c r="CF61" s="78">
        <f t="shared" si="33"/>
        <v>2286.0943976378817</v>
      </c>
      <c r="CG61" s="78">
        <f t="shared" si="33"/>
        <v>2283.482558241335</v>
      </c>
      <c r="CH61" s="78">
        <f t="shared" si="33"/>
        <v>2280.879460889993</v>
      </c>
      <c r="CI61" s="78">
        <f t="shared" si="33"/>
        <v>2278.2854893607423</v>
      </c>
      <c r="CJ61" s="78">
        <f t="shared" si="33"/>
        <v>2275.7009547772309</v>
      </c>
      <c r="CK61" s="78">
        <f t="shared" si="33"/>
        <v>2273.1261078852749</v>
      </c>
      <c r="CL61" s="78">
        <f t="shared" si="33"/>
        <v>2270.5611492598937</v>
      </c>
      <c r="CM61" s="78">
        <f t="shared" si="33"/>
        <v>2268.0062377924596</v>
      </c>
      <c r="CN61" s="78">
        <f t="shared" si="33"/>
        <v>2265.4614977477418</v>
      </c>
      <c r="CO61" s="78">
        <f t="shared" si="33"/>
        <v>2262.9270246317992</v>
      </c>
      <c r="CP61" s="78">
        <f t="shared" si="33"/>
        <v>2260.4028900710678</v>
      </c>
      <c r="CQ61" s="78">
        <f t="shared" si="33"/>
        <v>2257.8891458692547</v>
      </c>
      <c r="CR61" s="78">
        <f t="shared" si="33"/>
        <v>2255.3858273805563</v>
      </c>
      <c r="CS61" s="78">
        <f t="shared" si="33"/>
        <v>2252.8929563143984</v>
      </c>
      <c r="CT61" s="78">
        <f t="shared" si="33"/>
        <v>2250.4105430674736</v>
      </c>
      <c r="CU61" s="78">
        <f t="shared" ref="CU61:DX61" si="34">CT59* $B15/100+CT61* $B16/100+CT62* $B17/100</f>
        <v>2247.9385886627238</v>
      </c>
      <c r="CV61" s="78">
        <f t="shared" si="34"/>
        <v>2245.4770863614885</v>
      </c>
      <c r="CW61" s="78">
        <f t="shared" si="34"/>
        <v>2243.0260230038925</v>
      </c>
      <c r="CX61" s="78">
        <f t="shared" si="34"/>
        <v>2240.5853801232538</v>
      </c>
      <c r="CY61" s="78">
        <f t="shared" si="34"/>
        <v>2238.1551348725907</v>
      </c>
      <c r="CZ61" s="78">
        <f t="shared" si="34"/>
        <v>2235.7352607948883</v>
      </c>
      <c r="DA61" s="78">
        <f t="shared" si="34"/>
        <v>2233.3257284634456</v>
      </c>
      <c r="DB61" s="78">
        <f t="shared" si="34"/>
        <v>2230.9265060141984</v>
      </c>
      <c r="DC61" s="78">
        <f t="shared" si="34"/>
        <v>2228.5375595882101</v>
      </c>
      <c r="DD61" s="78">
        <f t="shared" si="34"/>
        <v>2226.1588536994809</v>
      </c>
      <c r="DE61" s="78">
        <f t="shared" si="34"/>
        <v>2223.790351540641</v>
      </c>
      <c r="DF61" s="78">
        <f t="shared" si="34"/>
        <v>2221.4320152370101</v>
      </c>
      <c r="DG61" s="78">
        <f t="shared" si="34"/>
        <v>2219.083806057713</v>
      </c>
      <c r="DH61" s="78">
        <f t="shared" si="34"/>
        <v>2216.7456845910897</v>
      </c>
      <c r="DI61" s="78">
        <f t="shared" si="34"/>
        <v>2214.4176108904207</v>
      </c>
      <c r="DJ61" s="78">
        <f t="shared" si="34"/>
        <v>2212.0995445949643</v>
      </c>
      <c r="DK61" s="78">
        <f t="shared" si="34"/>
        <v>2209.7914450304675</v>
      </c>
      <c r="DL61" s="78">
        <f t="shared" si="34"/>
        <v>2207.4932712926106</v>
      </c>
      <c r="DM61" s="78">
        <f t="shared" si="34"/>
        <v>2205.2049823162611</v>
      </c>
      <c r="DN61" s="78">
        <f t="shared" si="34"/>
        <v>2202.9265369329255</v>
      </c>
      <c r="DO61" s="78">
        <f t="shared" si="34"/>
        <v>2200.6578939183969</v>
      </c>
      <c r="DP61" s="78">
        <f t="shared" si="34"/>
        <v>2198.3990120322355</v>
      </c>
      <c r="DQ61" s="78">
        <f t="shared" si="34"/>
        <v>2196.1498500504781</v>
      </c>
      <c r="DR61" s="78">
        <f t="shared" si="34"/>
        <v>2193.9103667926956</v>
      </c>
      <c r="DS61" s="78">
        <f t="shared" si="34"/>
        <v>2191.6805211443748</v>
      </c>
      <c r="DT61" s="78">
        <f t="shared" si="34"/>
        <v>2189.4602720753942</v>
      </c>
      <c r="DU61" s="78">
        <f t="shared" si="34"/>
        <v>2187.2495786552613</v>
      </c>
      <c r="DV61" s="78">
        <f t="shared" si="34"/>
        <v>2185.048400065657</v>
      </c>
      <c r="DW61" s="78">
        <f t="shared" si="34"/>
        <v>2182.856695610737</v>
      </c>
      <c r="DX61" s="78">
        <f t="shared" si="34"/>
        <v>2180.6744247255779</v>
      </c>
    </row>
    <row r="62" spans="1:128" s="78" customFormat="1" ht="12.9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10012.627625885105</v>
      </c>
      <c r="G62" s="78">
        <f t="shared" si="35"/>
        <v>10013.665158811562</v>
      </c>
      <c r="H62" s="78">
        <f t="shared" si="35"/>
        <v>10014.920368343448</v>
      </c>
      <c r="I62" s="78">
        <f t="shared" si="35"/>
        <v>10016.41891178934</v>
      </c>
      <c r="J62" s="78">
        <f t="shared" si="35"/>
        <v>10018.180081839111</v>
      </c>
      <c r="K62" s="78">
        <f t="shared" si="35"/>
        <v>10020.216414125454</v>
      </c>
      <c r="L62" s="78">
        <f t="shared" si="35"/>
        <v>10022.533790922507</v>
      </c>
      <c r="M62" s="444">
        <f t="shared" si="35"/>
        <v>10025.131464637972</v>
      </c>
      <c r="N62" s="78">
        <f t="shared" si="35"/>
        <v>10028.002011450109</v>
      </c>
      <c r="O62" s="78">
        <f t="shared" si="35"/>
        <v>10031.131197185416</v>
      </c>
      <c r="P62" s="78">
        <f t="shared" si="35"/>
        <v>10034.498089280185</v>
      </c>
      <c r="Q62" s="78">
        <f t="shared" si="35"/>
        <v>10038.077084496303</v>
      </c>
      <c r="R62" s="78">
        <f t="shared" si="35"/>
        <v>10041.838865960497</v>
      </c>
      <c r="S62" s="78">
        <f t="shared" si="35"/>
        <v>10045.752778695663</v>
      </c>
      <c r="T62" s="78">
        <f t="shared" si="35"/>
        <v>10049.790545415011</v>
      </c>
      <c r="U62" s="78">
        <f t="shared" si="35"/>
        <v>10053.928196921963</v>
      </c>
      <c r="V62" s="78">
        <f t="shared" si="35"/>
        <v>10058.145761785405</v>
      </c>
      <c r="W62" s="78">
        <f t="shared" si="35"/>
        <v>10062.42660375881</v>
      </c>
      <c r="X62" s="78">
        <f t="shared" si="35"/>
        <v>10066.756868625484</v>
      </c>
      <c r="Y62" s="78">
        <f t="shared" si="35"/>
        <v>10071.125022475097</v>
      </c>
      <c r="Z62" s="78">
        <f t="shared" si="35"/>
        <v>10075.521466360155</v>
      </c>
      <c r="AA62" s="78">
        <f t="shared" si="35"/>
        <v>10079.938214746307</v>
      </c>
      <c r="AB62" s="78">
        <f t="shared" si="35"/>
        <v>10084.368627234388</v>
      </c>
      <c r="AC62" s="78">
        <f t="shared" si="35"/>
        <v>10088.807184759671</v>
      </c>
      <c r="AD62" s="78">
        <f t="shared" si="35"/>
        <v>10093.249302919385</v>
      </c>
      <c r="AE62" s="78">
        <f t="shared" si="35"/>
        <v>10097.691176288725</v>
      </c>
      <c r="AF62" s="78">
        <f t="shared" si="35"/>
        <v>10102.129648596936</v>
      </c>
      <c r="AG62" s="78">
        <f t="shared" si="35"/>
        <v>10106.562104480554</v>
      </c>
      <c r="AH62" s="78">
        <f t="shared" si="35"/>
        <v>10110.986379237667</v>
      </c>
      <c r="AI62" s="78">
        <f t="shared" ref="AI62:BN62" si="36">( $B18/100)*AH61+( $B19/100)*AH62</f>
        <v>10115.400683597749</v>
      </c>
      <c r="AJ62" s="78">
        <f t="shared" si="36"/>
        <v>10119.803541015084</v>
      </c>
      <c r="AK62" s="78">
        <f t="shared" si="36"/>
        <v>10124.193735406147</v>
      </c>
      <c r="AL62" s="78">
        <f t="shared" si="36"/>
        <v>10128.570267595542</v>
      </c>
      <c r="AM62" s="78">
        <f t="shared" si="36"/>
        <v>10132.932319022686</v>
      </c>
      <c r="AN62" s="78">
        <f t="shared" si="36"/>
        <v>10137.279221501447</v>
      </c>
      <c r="AO62" s="78">
        <f t="shared" si="36"/>
        <v>10141.610432025333</v>
      </c>
      <c r="AP62" s="78">
        <f t="shared" si="36"/>
        <v>10145.925511778098</v>
      </c>
      <c r="AQ62" s="78">
        <f t="shared" si="36"/>
        <v>10150.224108649159</v>
      </c>
      <c r="AR62" s="78">
        <f t="shared" si="36"/>
        <v>10154.505942669677</v>
      </c>
      <c r="AS62" s="78">
        <f t="shared" si="36"/>
        <v>10158.770793882317</v>
      </c>
      <c r="AT62" s="78">
        <f t="shared" si="36"/>
        <v>10163.01849223872</v>
      </c>
      <c r="AU62" s="78">
        <f t="shared" si="36"/>
        <v>10167.248909186304</v>
      </c>
      <c r="AV62" s="78">
        <f t="shared" si="36"/>
        <v>10171.46195066238</v>
      </c>
      <c r="AW62" s="78">
        <f t="shared" si="36"/>
        <v>10175.65755126054</v>
      </c>
      <c r="AX62" s="78">
        <f t="shared" si="36"/>
        <v>10179.835669373495</v>
      </c>
      <c r="AY62" s="78">
        <f t="shared" si="36"/>
        <v>10183.996283149172</v>
      </c>
      <c r="AZ62" s="78">
        <f t="shared" si="36"/>
        <v>10188.139387124116</v>
      </c>
      <c r="BA62" s="78">
        <f t="shared" si="36"/>
        <v>10192.264989420921</v>
      </c>
      <c r="BB62" s="78">
        <f t="shared" si="36"/>
        <v>10196.373109415372</v>
      </c>
      <c r="BC62" s="78">
        <f t="shared" si="36"/>
        <v>10200.463775794675</v>
      </c>
      <c r="BD62" s="78">
        <f t="shared" si="36"/>
        <v>10204.555729147238</v>
      </c>
      <c r="BE62" s="78">
        <f t="shared" si="36"/>
        <v>10208.645780306131</v>
      </c>
      <c r="BF62" s="78">
        <f t="shared" si="36"/>
        <v>10212.731290209624</v>
      </c>
      <c r="BG62" s="78">
        <f t="shared" si="36"/>
        <v>10216.810077165052</v>
      </c>
      <c r="BH62" s="78">
        <f t="shared" si="36"/>
        <v>10220.880339736888</v>
      </c>
      <c r="BI62" s="78">
        <f t="shared" si="36"/>
        <v>10224.940592626686</v>
      </c>
      <c r="BJ62" s="78">
        <f t="shared" si="36"/>
        <v>10228.989613356103</v>
      </c>
      <c r="BK62" s="78">
        <f t="shared" si="36"/>
        <v>10233.026397932903</v>
      </c>
      <c r="BL62" s="78">
        <f t="shared" si="36"/>
        <v>10237.05012398653</v>
      </c>
      <c r="BM62" s="78">
        <f t="shared" si="36"/>
        <v>10241.060120100085</v>
      </c>
      <c r="BN62" s="78">
        <f t="shared" si="36"/>
        <v>10245.055840341884</v>
      </c>
      <c r="BO62" s="78">
        <f t="shared" ref="BO62:CT62" si="37">( $B18/100)*BN61+( $B19/100)*BN62</f>
        <v>10249.036843069824</v>
      </c>
      <c r="BP62" s="78">
        <f t="shared" si="37"/>
        <v>10253.002773307147</v>
      </c>
      <c r="BQ62" s="78">
        <f t="shared" si="37"/>
        <v>10256.953348087851</v>
      </c>
      <c r="BR62" s="78">
        <f t="shared" si="37"/>
        <v>10260.888344271401</v>
      </c>
      <c r="BS62" s="78">
        <f t="shared" si="37"/>
        <v>10264.807588410724</v>
      </c>
      <c r="BT62" s="78">
        <f t="shared" si="37"/>
        <v>10268.710948327507</v>
      </c>
      <c r="BU62" s="78">
        <f t="shared" si="37"/>
        <v>10272.598326107174</v>
      </c>
      <c r="BV62" s="78">
        <f t="shared" si="37"/>
        <v>10276.46965227432</v>
      </c>
      <c r="BW62" s="78">
        <f t="shared" si="37"/>
        <v>10280.324880949713</v>
      </c>
      <c r="BX62" s="78">
        <f t="shared" si="37"/>
        <v>10284.16398582351</v>
      </c>
      <c r="BY62" s="78">
        <f t="shared" si="37"/>
        <v>10287.986956807139</v>
      </c>
      <c r="BZ62" s="78">
        <f t="shared" si="37"/>
        <v>10291.793797249495</v>
      </c>
      <c r="CA62" s="78">
        <f t="shared" si="37"/>
        <v>10295.584521622412</v>
      </c>
      <c r="CB62" s="78">
        <f t="shared" si="37"/>
        <v>10299.359153596291</v>
      </c>
      <c r="CC62" s="78">
        <f t="shared" si="37"/>
        <v>10303.11772444019</v>
      </c>
      <c r="CD62" s="78">
        <f t="shared" si="37"/>
        <v>10306.860271691679</v>
      </c>
      <c r="CE62" s="78">
        <f t="shared" si="37"/>
        <v>10310.586838051031</v>
      </c>
      <c r="CF62" s="78">
        <f t="shared" si="37"/>
        <v>10314.297470461925</v>
      </c>
      <c r="CG62" s="78">
        <f t="shared" si="37"/>
        <v>10317.992219347267</v>
      </c>
      <c r="CH62" s="78">
        <f t="shared" si="37"/>
        <v>10321.671137973963</v>
      </c>
      <c r="CI62" s="78">
        <f t="shared" si="37"/>
        <v>10325.334281924932</v>
      </c>
      <c r="CJ62" s="78">
        <f t="shared" si="37"/>
        <v>10328.981708660292</v>
      </c>
      <c r="CK62" s="78">
        <f t="shared" si="37"/>
        <v>10332.613477152683</v>
      </c>
      <c r="CL62" s="78">
        <f t="shared" si="37"/>
        <v>10336.229647584245</v>
      </c>
      <c r="CM62" s="78">
        <f t="shared" si="37"/>
        <v>10339.830281094855</v>
      </c>
      <c r="CN62" s="78">
        <f t="shared" si="37"/>
        <v>10343.415439572997</v>
      </c>
      <c r="CO62" s="78">
        <f t="shared" si="37"/>
        <v>10346.985185482055</v>
      </c>
      <c r="CP62" s="78">
        <f t="shared" si="37"/>
        <v>10350.539581716102</v>
      </c>
      <c r="CQ62" s="78">
        <f t="shared" si="37"/>
        <v>10354.07869148017</v>
      </c>
      <c r="CR62" s="78">
        <f t="shared" si="37"/>
        <v>10357.602578190907</v>
      </c>
      <c r="CS62" s="78">
        <f t="shared" si="37"/>
        <v>10361.111305394164</v>
      </c>
      <c r="CT62" s="78">
        <f t="shared" si="37"/>
        <v>10364.604936696691</v>
      </c>
      <c r="CU62" s="78">
        <f t="shared" ref="CU62:DX62" si="38">( $B18/100)*CT61+( $B19/100)*CT62</f>
        <v>10368.083535709506</v>
      </c>
      <c r="CV62" s="78">
        <f t="shared" si="38"/>
        <v>10371.547166001037</v>
      </c>
      <c r="CW62" s="78">
        <f t="shared" si="38"/>
        <v>10374.995891058345</v>
      </c>
      <c r="CX62" s="78">
        <f t="shared" si="38"/>
        <v>10378.42977425507</v>
      </c>
      <c r="CY62" s="78">
        <f t="shared" si="38"/>
        <v>10381.848878824994</v>
      </c>
      <c r="CZ62" s="78">
        <f t="shared" si="38"/>
        <v>10385.253267840237</v>
      </c>
      <c r="DA62" s="78">
        <f t="shared" si="38"/>
        <v>10388.643004193331</v>
      </c>
      <c r="DB62" s="78">
        <f t="shared" si="38"/>
        <v>10392.018150582502</v>
      </c>
      <c r="DC62" s="78">
        <f t="shared" si="38"/>
        <v>10395.378769499637</v>
      </c>
      <c r="DD62" s="78">
        <f t="shared" si="38"/>
        <v>10398.724923220454</v>
      </c>
      <c r="DE62" s="78">
        <f t="shared" si="38"/>
        <v>10402.056673796536</v>
      </c>
      <c r="DF62" s="78">
        <f t="shared" si="38"/>
        <v>10405.374083048893</v>
      </c>
      <c r="DG62" s="78">
        <f t="shared" si="38"/>
        <v>10408.67721256279</v>
      </c>
      <c r="DH62" s="78">
        <f t="shared" si="38"/>
        <v>10411.966123683656</v>
      </c>
      <c r="DI62" s="78">
        <f t="shared" si="38"/>
        <v>10415.240877513848</v>
      </c>
      <c r="DJ62" s="78">
        <f t="shared" si="38"/>
        <v>10418.501534910165</v>
      </c>
      <c r="DK62" s="78">
        <f t="shared" si="38"/>
        <v>10421.748156481955</v>
      </c>
      <c r="DL62" s="78">
        <f t="shared" si="38"/>
        <v>10424.980802589746</v>
      </c>
      <c r="DM62" s="78">
        <f t="shared" si="38"/>
        <v>10428.199533344266</v>
      </c>
      <c r="DN62" s="78">
        <f t="shared" si="38"/>
        <v>10431.40440860584</v>
      </c>
      <c r="DO62" s="78">
        <f t="shared" si="38"/>
        <v>10434.59548798405</v>
      </c>
      <c r="DP62" s="78">
        <f t="shared" si="38"/>
        <v>10437.772830837654</v>
      </c>
      <c r="DQ62" s="78">
        <f t="shared" si="38"/>
        <v>10440.936496274686</v>
      </c>
      <c r="DR62" s="78">
        <f t="shared" si="38"/>
        <v>10444.086543152733</v>
      </c>
      <c r="DS62" s="78">
        <f t="shared" si="38"/>
        <v>10447.223030079331</v>
      </c>
      <c r="DT62" s="78">
        <f t="shared" si="38"/>
        <v>10450.346015412493</v>
      </c>
      <c r="DU62" s="78">
        <f t="shared" si="38"/>
        <v>10453.45555726131</v>
      </c>
      <c r="DV62" s="78">
        <f t="shared" si="38"/>
        <v>10456.55171348664</v>
      </c>
      <c r="DW62" s="78">
        <f t="shared" si="38"/>
        <v>10459.634541701853</v>
      </c>
      <c r="DX62" s="78">
        <f t="shared" si="38"/>
        <v>10462.704099273631</v>
      </c>
    </row>
    <row r="63" spans="1:128" s="61" customFormat="1" ht="12.9">
      <c r="A63" s="69" t="s">
        <v>16</v>
      </c>
      <c r="M63" s="444"/>
    </row>
    <row r="64" spans="1:128" s="78" customFormat="1" ht="12.9">
      <c r="A64" s="77" t="s">
        <v>17</v>
      </c>
      <c r="B64" s="78">
        <f>+B56*10</f>
        <v>79.676363556275433</v>
      </c>
      <c r="C64" s="78">
        <f t="shared" ref="C64:AH64" si="39">+B64+C56*10</f>
        <v>164.4269037757719</v>
      </c>
      <c r="D64" s="78">
        <f t="shared" si="39"/>
        <v>257.05690865859663</v>
      </c>
      <c r="E64" s="78">
        <f t="shared" si="39"/>
        <v>355.11917071045104</v>
      </c>
      <c r="F64" s="78">
        <f t="shared" si="39"/>
        <v>455.26915589806151</v>
      </c>
      <c r="G64" s="78">
        <f t="shared" si="39"/>
        <v>553.7741679674391</v>
      </c>
      <c r="H64" s="78">
        <f t="shared" si="39"/>
        <v>647.91610924495751</v>
      </c>
      <c r="I64" s="78">
        <f t="shared" si="39"/>
        <v>735.7354967274199</v>
      </c>
      <c r="J64" s="78">
        <f t="shared" si="39"/>
        <v>815.20280848507332</v>
      </c>
      <c r="K64" s="78">
        <f t="shared" si="39"/>
        <v>884.20437455802607</v>
      </c>
      <c r="L64" s="78">
        <f t="shared" si="39"/>
        <v>940.48573708497383</v>
      </c>
      <c r="M64" s="444">
        <f t="shared" si="39"/>
        <v>982.17735758014578</v>
      </c>
      <c r="N64" s="78">
        <f t="shared" si="39"/>
        <v>1010.6438118976669</v>
      </c>
      <c r="O64" s="78">
        <f t="shared" si="39"/>
        <v>1026.0548102004941</v>
      </c>
      <c r="P64" s="78">
        <f t="shared" si="39"/>
        <v>1031.2251766787956</v>
      </c>
      <c r="Q64" s="78">
        <f t="shared" si="39"/>
        <v>1031.8919273621075</v>
      </c>
      <c r="R64" s="78">
        <f t="shared" si="39"/>
        <v>1031.8919273621075</v>
      </c>
      <c r="S64" s="78">
        <f t="shared" si="39"/>
        <v>1031.8919273621075</v>
      </c>
      <c r="T64" s="78">
        <f t="shared" si="39"/>
        <v>1031.8919273621075</v>
      </c>
      <c r="U64" s="78">
        <f t="shared" si="39"/>
        <v>1031.8919273621075</v>
      </c>
      <c r="V64" s="78">
        <f t="shared" si="39"/>
        <v>1031.8919273621075</v>
      </c>
      <c r="W64" s="78">
        <f t="shared" si="39"/>
        <v>1031.8919273621075</v>
      </c>
      <c r="X64" s="78">
        <f t="shared" si="39"/>
        <v>1031.8919273621075</v>
      </c>
      <c r="Y64" s="78">
        <f t="shared" si="39"/>
        <v>1031.8919273621075</v>
      </c>
      <c r="Z64" s="78">
        <f t="shared" si="39"/>
        <v>1031.8919273621075</v>
      </c>
      <c r="AA64" s="78">
        <f t="shared" si="39"/>
        <v>1031.8919273621075</v>
      </c>
      <c r="AB64" s="78">
        <f t="shared" si="39"/>
        <v>1031.8919273621075</v>
      </c>
      <c r="AC64" s="78">
        <f t="shared" si="39"/>
        <v>1031.8919273621075</v>
      </c>
      <c r="AD64" s="78">
        <f t="shared" si="39"/>
        <v>1031.8919273621075</v>
      </c>
      <c r="AE64" s="78">
        <f t="shared" si="39"/>
        <v>1031.8919273621075</v>
      </c>
      <c r="AF64" s="78">
        <f t="shared" si="39"/>
        <v>1031.8919273621075</v>
      </c>
      <c r="AG64" s="78">
        <f t="shared" si="39"/>
        <v>1031.8919273621075</v>
      </c>
      <c r="AH64" s="78">
        <f t="shared" si="39"/>
        <v>1031.8919273621075</v>
      </c>
      <c r="AI64" s="78">
        <f t="shared" ref="AI64:BI64" si="40">+AH64+AI56*10</f>
        <v>1031.8919273621075</v>
      </c>
      <c r="AJ64" s="78">
        <f t="shared" si="40"/>
        <v>1031.8919273621075</v>
      </c>
      <c r="AK64" s="78">
        <f t="shared" si="40"/>
        <v>1031.8919273621075</v>
      </c>
      <c r="AL64" s="78">
        <f t="shared" si="40"/>
        <v>1031.8919273621075</v>
      </c>
      <c r="AM64" s="78">
        <f t="shared" si="40"/>
        <v>1031.8919273621075</v>
      </c>
      <c r="AN64" s="78">
        <f t="shared" si="40"/>
        <v>1031.8919273621075</v>
      </c>
      <c r="AO64" s="78">
        <f t="shared" si="40"/>
        <v>1031.8919273621075</v>
      </c>
      <c r="AP64" s="78">
        <f t="shared" si="40"/>
        <v>1031.8919273621075</v>
      </c>
      <c r="AQ64" s="78">
        <f t="shared" si="40"/>
        <v>1031.8919273621075</v>
      </c>
      <c r="AR64" s="78">
        <f t="shared" si="40"/>
        <v>1031.8919273621075</v>
      </c>
      <c r="AS64" s="78">
        <f t="shared" si="40"/>
        <v>1031.8919273621075</v>
      </c>
      <c r="AT64" s="78">
        <f t="shared" si="40"/>
        <v>1031.8919273621075</v>
      </c>
      <c r="AU64" s="78">
        <f t="shared" si="40"/>
        <v>1031.8919273621075</v>
      </c>
      <c r="AV64" s="78">
        <f t="shared" si="40"/>
        <v>1031.8919273621075</v>
      </c>
      <c r="AW64" s="78">
        <f t="shared" si="40"/>
        <v>1031.8919273621075</v>
      </c>
      <c r="AX64" s="78">
        <f t="shared" si="40"/>
        <v>1031.8919273621075</v>
      </c>
      <c r="AY64" s="78">
        <f t="shared" si="40"/>
        <v>1031.8919273621075</v>
      </c>
      <c r="AZ64" s="78">
        <f t="shared" si="40"/>
        <v>1031.8919273621075</v>
      </c>
      <c r="BA64" s="78">
        <f t="shared" si="40"/>
        <v>1063.0656038697546</v>
      </c>
      <c r="BB64" s="78">
        <f t="shared" si="40"/>
        <v>1063.0656038697546</v>
      </c>
      <c r="BC64" s="78">
        <f t="shared" si="40"/>
        <v>1063.0656038697546</v>
      </c>
      <c r="BD64" s="78">
        <f t="shared" si="40"/>
        <v>1063.0656038697546</v>
      </c>
      <c r="BE64" s="78">
        <f t="shared" si="40"/>
        <v>1063.0656038697546</v>
      </c>
      <c r="BF64" s="78">
        <f t="shared" si="40"/>
        <v>1063.0656038697546</v>
      </c>
      <c r="BG64" s="78">
        <f t="shared" si="40"/>
        <v>1063.0656038697546</v>
      </c>
      <c r="BH64" s="78">
        <f t="shared" si="40"/>
        <v>1063.0656038697546</v>
      </c>
      <c r="BI64" s="78">
        <f t="shared" si="40"/>
        <v>1063.0656038697546</v>
      </c>
    </row>
    <row r="65" spans="1:309" s="61" customFormat="1" ht="12.9">
      <c r="A65" s="79" t="s">
        <v>18</v>
      </c>
      <c r="B65" s="61">
        <f t="shared" ref="B65:AG65" si="41">+B64/ $B$7</f>
        <v>1.3279393926045905E-2</v>
      </c>
      <c r="C65" s="61">
        <f t="shared" si="41"/>
        <v>2.7404483962628651E-2</v>
      </c>
      <c r="D65" s="61">
        <f t="shared" si="41"/>
        <v>4.2842818109766104E-2</v>
      </c>
      <c r="E65" s="61">
        <f t="shared" si="41"/>
        <v>5.9186528451741841E-2</v>
      </c>
      <c r="F65" s="61">
        <f t="shared" si="41"/>
        <v>7.587819264967692E-2</v>
      </c>
      <c r="G65" s="61">
        <f t="shared" si="41"/>
        <v>9.2295694661239852E-2</v>
      </c>
      <c r="H65" s="61">
        <f t="shared" si="41"/>
        <v>0.10798601820749291</v>
      </c>
      <c r="I65" s="61">
        <f t="shared" si="41"/>
        <v>0.12262258278790332</v>
      </c>
      <c r="J65" s="61">
        <f t="shared" si="41"/>
        <v>0.13586713474751222</v>
      </c>
      <c r="K65" s="61">
        <f t="shared" si="41"/>
        <v>0.147367395759671</v>
      </c>
      <c r="L65" s="61">
        <f t="shared" si="41"/>
        <v>0.15674762284749563</v>
      </c>
      <c r="M65" s="444">
        <f t="shared" si="41"/>
        <v>0.16369622626335764</v>
      </c>
      <c r="N65" s="61">
        <f t="shared" si="41"/>
        <v>0.16844063531627781</v>
      </c>
      <c r="O65" s="61">
        <f t="shared" si="41"/>
        <v>0.17100913503341569</v>
      </c>
      <c r="P65" s="61">
        <f t="shared" si="41"/>
        <v>0.17187086277979927</v>
      </c>
      <c r="Q65" s="61">
        <f t="shared" si="41"/>
        <v>0.17198198789368457</v>
      </c>
      <c r="R65" s="61">
        <f t="shared" si="41"/>
        <v>0.17198198789368457</v>
      </c>
      <c r="S65" s="61">
        <f t="shared" si="41"/>
        <v>0.17198198789368457</v>
      </c>
      <c r="T65" s="61">
        <f t="shared" si="41"/>
        <v>0.17198198789368457</v>
      </c>
      <c r="U65" s="61">
        <f t="shared" si="41"/>
        <v>0.17198198789368457</v>
      </c>
      <c r="V65" s="61">
        <f t="shared" si="41"/>
        <v>0.17198198789368457</v>
      </c>
      <c r="W65" s="61">
        <f t="shared" si="41"/>
        <v>0.17198198789368457</v>
      </c>
      <c r="X65" s="61">
        <f t="shared" si="41"/>
        <v>0.17198198789368457</v>
      </c>
      <c r="Y65" s="61">
        <f t="shared" si="41"/>
        <v>0.17198198789368457</v>
      </c>
      <c r="Z65" s="61">
        <f t="shared" si="41"/>
        <v>0.17198198789368457</v>
      </c>
      <c r="AA65" s="61">
        <f t="shared" si="41"/>
        <v>0.17198198789368457</v>
      </c>
      <c r="AB65" s="61">
        <f t="shared" si="41"/>
        <v>0.17198198789368457</v>
      </c>
      <c r="AC65" s="61">
        <f t="shared" si="41"/>
        <v>0.17198198789368457</v>
      </c>
      <c r="AD65" s="61">
        <f t="shared" si="41"/>
        <v>0.17198198789368457</v>
      </c>
      <c r="AE65" s="61">
        <f t="shared" si="41"/>
        <v>0.17198198789368457</v>
      </c>
      <c r="AF65" s="61">
        <f t="shared" si="41"/>
        <v>0.17198198789368457</v>
      </c>
      <c r="AG65" s="61">
        <f t="shared" si="41"/>
        <v>0.17198198789368457</v>
      </c>
      <c r="AH65" s="61">
        <f t="shared" ref="AH65:BI65" si="42">+AH64/ $B$7</f>
        <v>0.17198198789368457</v>
      </c>
      <c r="AI65" s="61">
        <f t="shared" si="42"/>
        <v>0.17198198789368457</v>
      </c>
      <c r="AJ65" s="61">
        <f t="shared" si="42"/>
        <v>0.17198198789368457</v>
      </c>
      <c r="AK65" s="61">
        <f t="shared" si="42"/>
        <v>0.17198198789368457</v>
      </c>
      <c r="AL65" s="61">
        <f t="shared" si="42"/>
        <v>0.17198198789368457</v>
      </c>
      <c r="AM65" s="61">
        <f t="shared" si="42"/>
        <v>0.17198198789368457</v>
      </c>
      <c r="AN65" s="61">
        <f t="shared" si="42"/>
        <v>0.17198198789368457</v>
      </c>
      <c r="AO65" s="61">
        <f t="shared" si="42"/>
        <v>0.17198198789368457</v>
      </c>
      <c r="AP65" s="61">
        <f t="shared" si="42"/>
        <v>0.17198198789368457</v>
      </c>
      <c r="AQ65" s="61">
        <f t="shared" si="42"/>
        <v>0.17198198789368457</v>
      </c>
      <c r="AR65" s="61">
        <f t="shared" si="42"/>
        <v>0.17198198789368457</v>
      </c>
      <c r="AS65" s="61">
        <f t="shared" si="42"/>
        <v>0.17198198789368457</v>
      </c>
      <c r="AT65" s="61">
        <f t="shared" si="42"/>
        <v>0.17198198789368457</v>
      </c>
      <c r="AU65" s="61">
        <f t="shared" si="42"/>
        <v>0.17198198789368457</v>
      </c>
      <c r="AV65" s="61">
        <f t="shared" si="42"/>
        <v>0.17198198789368457</v>
      </c>
      <c r="AW65" s="61">
        <f t="shared" si="42"/>
        <v>0.17198198789368457</v>
      </c>
      <c r="AX65" s="61">
        <f t="shared" si="42"/>
        <v>0.17198198789368457</v>
      </c>
      <c r="AY65" s="61">
        <f t="shared" si="42"/>
        <v>0.17198198789368457</v>
      </c>
      <c r="AZ65" s="61">
        <f t="shared" si="42"/>
        <v>0.17198198789368457</v>
      </c>
      <c r="BA65" s="61">
        <f t="shared" si="42"/>
        <v>0.1771776006449591</v>
      </c>
      <c r="BB65" s="61">
        <f t="shared" si="42"/>
        <v>0.1771776006449591</v>
      </c>
      <c r="BC65" s="61">
        <f t="shared" si="42"/>
        <v>0.1771776006449591</v>
      </c>
      <c r="BD65" s="61">
        <f t="shared" si="42"/>
        <v>0.1771776006449591</v>
      </c>
      <c r="BE65" s="61">
        <f t="shared" si="42"/>
        <v>0.1771776006449591</v>
      </c>
      <c r="BF65" s="61">
        <f t="shared" si="42"/>
        <v>0.1771776006449591</v>
      </c>
      <c r="BG65" s="61">
        <f t="shared" si="42"/>
        <v>0.1771776006449591</v>
      </c>
      <c r="BH65" s="61">
        <f t="shared" si="42"/>
        <v>0.1771776006449591</v>
      </c>
      <c r="BI65" s="61">
        <f t="shared" si="42"/>
        <v>0.1771776006449591</v>
      </c>
    </row>
    <row r="66" spans="1:309" s="61" customFormat="1" ht="12.9">
      <c r="A66" s="79" t="s">
        <v>65</v>
      </c>
      <c r="B66" s="61">
        <f>+MAX(B65:BI65)</f>
        <v>0.1771776006449591</v>
      </c>
      <c r="M66" s="444"/>
    </row>
    <row r="67" spans="1:309" s="61" customFormat="1" ht="12.9">
      <c r="A67" s="79" t="s">
        <v>1035</v>
      </c>
      <c r="B67" s="61">
        <f>+Parameters!B102</f>
        <v>100</v>
      </c>
      <c r="M67" s="444"/>
    </row>
    <row r="68" spans="1:309" s="61" customFormat="1" ht="12.9">
      <c r="A68" s="79" t="s">
        <v>267</v>
      </c>
      <c r="B68" s="61">
        <f>+Parameters!B103</f>
        <v>12</v>
      </c>
      <c r="M68" s="444"/>
    </row>
    <row r="69" spans="1:309" s="61" customFormat="1" ht="25.8">
      <c r="A69" s="69" t="s">
        <v>40</v>
      </c>
      <c r="B69" s="690"/>
      <c r="C69" s="690"/>
      <c r="D69" s="690"/>
      <c r="E69" s="690"/>
      <c r="F69" s="690"/>
      <c r="G69" s="690"/>
      <c r="H69" s="690"/>
      <c r="I69" s="690"/>
      <c r="J69" s="690"/>
      <c r="M69" s="444"/>
    </row>
    <row r="70" spans="1:309" s="81" customFormat="1" ht="25.5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1.1980029582341192</v>
      </c>
      <c r="E70" s="82">
        <f t="shared" si="43"/>
        <v>1.4403565782557473</v>
      </c>
      <c r="F70" s="82">
        <f t="shared" si="43"/>
        <v>1.689405921524564</v>
      </c>
      <c r="G70" s="82">
        <f t="shared" si="43"/>
        <v>1.9323210936624604</v>
      </c>
      <c r="H70" s="82">
        <f t="shared" si="43"/>
        <v>2.1600213424302184</v>
      </c>
      <c r="I70" s="82">
        <f t="shared" si="43"/>
        <v>2.366746271443791</v>
      </c>
      <c r="J70" s="82">
        <f t="shared" si="43"/>
        <v>2.5490075997123509</v>
      </c>
      <c r="K70" s="82">
        <f t="shared" si="43"/>
        <v>2.7044694834303189</v>
      </c>
      <c r="L70" s="82">
        <f t="shared" si="43"/>
        <v>2.8312003484858028</v>
      </c>
      <c r="M70" s="98">
        <f t="shared" si="43"/>
        <v>2.9198910543008276</v>
      </c>
      <c r="N70" s="82">
        <f t="shared" si="43"/>
        <v>2.9724518466511691</v>
      </c>
      <c r="O70" s="82">
        <f t="shared" si="43"/>
        <v>2.9915148535784519</v>
      </c>
      <c r="P70" s="82">
        <f t="shared" si="43"/>
        <v>2.9805382474314737</v>
      </c>
      <c r="Q70" s="82">
        <f t="shared" si="43"/>
        <v>2.9460417543055284</v>
      </c>
      <c r="R70" s="82">
        <f t="shared" si="43"/>
        <v>2.8970410906687949</v>
      </c>
      <c r="S70" s="82">
        <f t="shared" si="43"/>
        <v>2.8415862774098604</v>
      </c>
      <c r="T70" s="82">
        <f t="shared" si="43"/>
        <v>2.7850279395493232</v>
      </c>
      <c r="U70" s="82">
        <f t="shared" si="43"/>
        <v>2.7305554720755398</v>
      </c>
      <c r="V70" s="82">
        <f t="shared" si="43"/>
        <v>2.6799357945927165</v>
      </c>
      <c r="W70" s="82">
        <f t="shared" si="43"/>
        <v>2.6340144065320623</v>
      </c>
      <c r="X70" s="82">
        <f t="shared" si="43"/>
        <v>2.5930537220635514</v>
      </c>
      <c r="Y70" s="82">
        <f t="shared" si="43"/>
        <v>2.5569600069827096</v>
      </c>
      <c r="Z70" s="82">
        <f t="shared" si="43"/>
        <v>2.5254341282855002</v>
      </c>
      <c r="AA70" s="82">
        <f t="shared" si="43"/>
        <v>2.4980703175467109</v>
      </c>
      <c r="AB70" s="82">
        <f t="shared" si="43"/>
        <v>2.4744196008400405</v>
      </c>
      <c r="AC70" s="82">
        <f t="shared" si="43"/>
        <v>2.454029356657768</v>
      </c>
      <c r="AD70" s="82">
        <f t="shared" si="43"/>
        <v>2.4364668837253753</v>
      </c>
      <c r="AE70" s="82">
        <f t="shared" si="43"/>
        <v>2.4213323875444988</v>
      </c>
      <c r="AF70" s="82">
        <f t="shared" si="43"/>
        <v>2.4082650839421538</v>
      </c>
      <c r="AG70" s="82">
        <f t="shared" si="43"/>
        <v>2.3969449345192655</v>
      </c>
      <c r="AH70" s="82">
        <f t="shared" si="43"/>
        <v>2.3870917109232397</v>
      </c>
      <c r="AI70" s="82">
        <f t="shared" ref="AI70:BN70" si="44">AH70+$B26*(AI71-($B$28/$B27)*AH70-$B29*(AH70-AH72))</f>
        <v>2.378462520656345</v>
      </c>
      <c r="AJ70" s="82">
        <f t="shared" si="44"/>
        <v>2.3708485392998937</v>
      </c>
      <c r="AK70" s="82">
        <f t="shared" si="44"/>
        <v>2.3640714288014584</v>
      </c>
      <c r="AL70" s="82">
        <f t="shared" si="44"/>
        <v>2.3579797413684305</v>
      </c>
      <c r="AM70" s="82">
        <f t="shared" si="44"/>
        <v>2.3524454873915914</v>
      </c>
      <c r="AN70" s="82">
        <f t="shared" si="44"/>
        <v>2.3473609654340044</v>
      </c>
      <c r="AO70" s="82">
        <f t="shared" si="44"/>
        <v>2.3426358999236521</v>
      </c>
      <c r="AP70" s="82">
        <f t="shared" si="44"/>
        <v>2.3381948989019907</v>
      </c>
      <c r="AQ70" s="82">
        <f t="shared" si="44"/>
        <v>2.3339752238280416</v>
      </c>
      <c r="AR70" s="82">
        <f t="shared" si="44"/>
        <v>2.3299248517367319</v>
      </c>
      <c r="AS70" s="82">
        <f t="shared" si="44"/>
        <v>2.3260008040460916</v>
      </c>
      <c r="AT70" s="82">
        <f t="shared" si="44"/>
        <v>2.3221677139739079</v>
      </c>
      <c r="AU70" s="82">
        <f t="shared" si="44"/>
        <v>2.3183966044815785</v>
      </c>
      <c r="AV70" s="82">
        <f t="shared" si="44"/>
        <v>2.3146638499825336</v>
      </c>
      <c r="AW70" s="82">
        <f t="shared" si="44"/>
        <v>2.3109502971180795</v>
      </c>
      <c r="AX70" s="82">
        <f t="shared" si="44"/>
        <v>2.3072405223128545</v>
      </c>
      <c r="AY70" s="82">
        <f t="shared" si="44"/>
        <v>2.3035222063201775</v>
      </c>
      <c r="AZ70" s="82">
        <f t="shared" si="44"/>
        <v>2.2997856083986132</v>
      </c>
      <c r="BA70" s="82">
        <f t="shared" si="44"/>
        <v>2.3149552137033491</v>
      </c>
      <c r="BB70" s="82">
        <f t="shared" si="44"/>
        <v>2.3406461843867064</v>
      </c>
      <c r="BC70" s="82">
        <f t="shared" si="44"/>
        <v>2.3531350842727705</v>
      </c>
      <c r="BD70" s="82">
        <f t="shared" si="44"/>
        <v>2.3572731064602368</v>
      </c>
      <c r="BE70" s="82">
        <f t="shared" si="44"/>
        <v>2.3562459874726045</v>
      </c>
      <c r="BF70" s="82">
        <f t="shared" si="44"/>
        <v>2.3521278526600424</v>
      </c>
      <c r="BG70" s="82">
        <f t="shared" si="44"/>
        <v>2.3462537140196691</v>
      </c>
      <c r="BH70" s="82">
        <f t="shared" si="44"/>
        <v>2.3394695464611375</v>
      </c>
      <c r="BI70" s="82">
        <f t="shared" si="44"/>
        <v>2.3322997935163339</v>
      </c>
      <c r="BJ70" s="82">
        <f t="shared" si="44"/>
        <v>2.262659227274916</v>
      </c>
      <c r="BK70" s="82">
        <f t="shared" si="44"/>
        <v>2.2125637708883867</v>
      </c>
      <c r="BL70" s="82">
        <f t="shared" si="44"/>
        <v>2.1758519005248291</v>
      </c>
      <c r="BM70" s="82">
        <f t="shared" si="44"/>
        <v>2.1483297387364377</v>
      </c>
      <c r="BN70" s="82">
        <f t="shared" si="44"/>
        <v>2.1271389249346098</v>
      </c>
      <c r="BO70" s="82">
        <f t="shared" ref="BO70:CT70" si="45">BN70+$B26*(BO71-($B$28/$B27)*BN70-$B29*(BN70-BN72))</f>
        <v>2.1103281931256594</v>
      </c>
      <c r="BP70" s="82">
        <f t="shared" si="45"/>
        <v>2.0965629059638626</v>
      </c>
      <c r="BQ70" s="82">
        <f t="shared" si="45"/>
        <v>2.0849280342645753</v>
      </c>
      <c r="BR70" s="82">
        <f t="shared" si="45"/>
        <v>2.0747944469335482</v>
      </c>
      <c r="BS70" s="82">
        <f t="shared" si="45"/>
        <v>2.0657281066491877</v>
      </c>
      <c r="BT70" s="82">
        <f t="shared" si="45"/>
        <v>2.0574283531179631</v>
      </c>
      <c r="BU70" s="82">
        <f t="shared" si="45"/>
        <v>2.0496859144415462</v>
      </c>
      <c r="BV70" s="82">
        <f t="shared" si="45"/>
        <v>2.0423543057433098</v>
      </c>
      <c r="BW70" s="82">
        <f t="shared" si="45"/>
        <v>2.0353303180732238</v>
      </c>
      <c r="BX70" s="82">
        <f t="shared" si="45"/>
        <v>2.0285406846920573</v>
      </c>
      <c r="BY70" s="82">
        <f t="shared" si="45"/>
        <v>2.0219329492807603</v>
      </c>
      <c r="BZ70" s="82">
        <f t="shared" si="45"/>
        <v>2.0154691956931341</v>
      </c>
      <c r="CA70" s="82">
        <f t="shared" si="45"/>
        <v>2.0091217292133381</v>
      </c>
      <c r="CB70" s="82">
        <f t="shared" si="45"/>
        <v>2.0028700909878014</v>
      </c>
      <c r="CC70" s="82">
        <f t="shared" si="45"/>
        <v>1.996698985114032</v>
      </c>
      <c r="CD70" s="82">
        <f t="shared" si="45"/>
        <v>1.9905968320752572</v>
      </c>
      <c r="CE70" s="82">
        <f t="shared" si="45"/>
        <v>1.9845547533169463</v>
      </c>
      <c r="CF70" s="82">
        <f t="shared" si="45"/>
        <v>1.9785658536553954</v>
      </c>
      <c r="CG70" s="82">
        <f t="shared" si="45"/>
        <v>1.9726247102943328</v>
      </c>
      <c r="CH70" s="82">
        <f t="shared" si="45"/>
        <v>1.9667270058735811</v>
      </c>
      <c r="CI70" s="82">
        <f t="shared" si="45"/>
        <v>1.960869262500633</v>
      </c>
      <c r="CJ70" s="82">
        <f t="shared" si="45"/>
        <v>1.9550486470471402</v>
      </c>
      <c r="CK70" s="82">
        <f t="shared" si="45"/>
        <v>1.9492628271113279</v>
      </c>
      <c r="CL70" s="82">
        <f t="shared" si="45"/>
        <v>1.943509863299751</v>
      </c>
      <c r="CM70" s="82">
        <f t="shared" si="45"/>
        <v>1.9377881277807827</v>
      </c>
      <c r="CN70" s="82">
        <f t="shared" si="45"/>
        <v>1.9320962420279899</v>
      </c>
      <c r="CO70" s="82">
        <f t="shared" si="45"/>
        <v>1.9264330287256981</v>
      </c>
      <c r="CP70" s="82">
        <f t="shared" si="45"/>
        <v>1.9207974742383938</v>
      </c>
      <c r="CQ70" s="82">
        <f t="shared" si="45"/>
        <v>1.9151886990456359</v>
      </c>
      <c r="CR70" s="82">
        <f t="shared" si="45"/>
        <v>1.909605934248136</v>
      </c>
      <c r="CS70" s="82">
        <f t="shared" si="45"/>
        <v>1.9040485027497946</v>
      </c>
      <c r="CT70" s="82">
        <f t="shared" si="45"/>
        <v>1.8985158040771728</v>
      </c>
      <c r="CU70" s="82">
        <f t="shared" ref="CU70:DX70" si="46">CT70+$B26*(CU71-($B$28/$B27)*CT70-$B29*(CT70-CT72))</f>
        <v>1.8930073020550151</v>
      </c>
      <c r="CV70" s="82">
        <f t="shared" si="46"/>
        <v>1.8875225147435852</v>
      </c>
      <c r="CW70" s="82">
        <f t="shared" si="46"/>
        <v>1.8820610061811427</v>
      </c>
      <c r="CX70" s="82">
        <f t="shared" si="46"/>
        <v>1.8766223795770973</v>
      </c>
      <c r="CY70" s="82">
        <f t="shared" si="46"/>
        <v>1.8712062716781237</v>
      </c>
      <c r="CZ70" s="82">
        <f t="shared" si="46"/>
        <v>1.8658123480877686</v>
      </c>
      <c r="DA70" s="82">
        <f t="shared" si="46"/>
        <v>1.8604402993647617</v>
      </c>
      <c r="DB70" s="82">
        <f t="shared" si="46"/>
        <v>1.8550898377598561</v>
      </c>
      <c r="DC70" s="82">
        <f t="shared" si="46"/>
        <v>1.8497606944780984</v>
      </c>
      <c r="DD70" s="82">
        <f t="shared" si="46"/>
        <v>1.8444526173747822</v>
      </c>
      <c r="DE70" s="82">
        <f t="shared" si="46"/>
        <v>1.8391653690103218</v>
      </c>
      <c r="DF70" s="82">
        <f t="shared" si="46"/>
        <v>1.8338987250028906</v>
      </c>
      <c r="DG70" s="82">
        <f t="shared" si="46"/>
        <v>1.8286524726286131</v>
      </c>
      <c r="DH70" s="82">
        <f t="shared" si="46"/>
        <v>1.8234264096279891</v>
      </c>
      <c r="DI70" s="82">
        <f t="shared" si="46"/>
        <v>1.8182203431844459</v>
      </c>
      <c r="DJ70" s="82">
        <f t="shared" si="46"/>
        <v>1.8130340890468215</v>
      </c>
      <c r="DK70" s="82">
        <f t="shared" si="46"/>
        <v>1.8078674707724163</v>
      </c>
      <c r="DL70" s="82">
        <f t="shared" si="46"/>
        <v>1.8027203190712391</v>
      </c>
      <c r="DM70" s="82">
        <f t="shared" si="46"/>
        <v>1.7975924712353437</v>
      </c>
      <c r="DN70" s="82">
        <f t="shared" si="46"/>
        <v>1.7924837706398604</v>
      </c>
      <c r="DO70" s="82">
        <f t="shared" si="46"/>
        <v>1.7873940663045758</v>
      </c>
      <c r="DP70" s="82">
        <f t="shared" si="46"/>
        <v>1.782323212506757</v>
      </c>
      <c r="DQ70" s="82">
        <f t="shared" si="46"/>
        <v>1.7772710684374642</v>
      </c>
      <c r="DR70" s="82">
        <f t="shared" si="46"/>
        <v>1.7722374978948683</v>
      </c>
      <c r="DS70" s="82">
        <f t="shared" si="46"/>
        <v>1.7672223690091533</v>
      </c>
      <c r="DT70" s="82">
        <f t="shared" si="46"/>
        <v>1.7622255539944638</v>
      </c>
      <c r="DU70" s="82">
        <f t="shared" si="46"/>
        <v>1.757246928924094</v>
      </c>
      <c r="DV70" s="82">
        <f t="shared" si="46"/>
        <v>1.752286373525725</v>
      </c>
      <c r="DW70" s="82">
        <f t="shared" si="46"/>
        <v>1.7473437709940289</v>
      </c>
      <c r="DX70" s="82">
        <f t="shared" si="46"/>
        <v>1.7435899831615731</v>
      </c>
    </row>
    <row r="71" spans="1:309" s="84" customFormat="1" ht="25.5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2.0214051865632143</v>
      </c>
      <c r="D71" s="139">
        <f xml:space="preserve"> $B$28*((LOG(( ((D59+E59)/2) +0.000001)/(280*2.13))/LOG(2)))+D21</f>
        <v>2.5007735453563424</v>
      </c>
      <c r="E71" s="139">
        <f xml:space="preserve"> $B$28*((LOG(( ((E59+F59)/2) +0.000001)/(280*2.13))/LOG(2)))+E21</f>
        <v>2.9298568446749589</v>
      </c>
      <c r="F71" s="139">
        <f t="shared" ref="F71:BQ71" si="47" xml:space="preserve"> $B$28*((LOG(( ((F59+G59)/2) +0.000001)/(280*2.13))/LOG(2)))+F21</f>
        <v>3.3078690329546641</v>
      </c>
      <c r="G71" s="139">
        <f t="shared" si="47"/>
        <v>3.6313245679191901</v>
      </c>
      <c r="H71" s="139">
        <f t="shared" si="47"/>
        <v>3.8990766865669642</v>
      </c>
      <c r="I71" s="139">
        <f t="shared" si="47"/>
        <v>4.1137282929939776</v>
      </c>
      <c r="J71" s="139">
        <f t="shared" si="47"/>
        <v>4.2779437541799847</v>
      </c>
      <c r="K71" s="139">
        <f t="shared" si="47"/>
        <v>4.3924778012991483</v>
      </c>
      <c r="L71" s="139">
        <f t="shared" si="47"/>
        <v>4.4562461560434921</v>
      </c>
      <c r="M71" s="139">
        <f t="shared" si="47"/>
        <v>4.4313699635305559</v>
      </c>
      <c r="N71" s="139">
        <f t="shared" si="47"/>
        <v>4.3583366921671605</v>
      </c>
      <c r="O71" s="139">
        <f t="shared" si="47"/>
        <v>4.2440859360028309</v>
      </c>
      <c r="P71" s="139">
        <f t="shared" si="47"/>
        <v>4.0970790573563196</v>
      </c>
      <c r="Q71" s="139">
        <f t="shared" si="47"/>
        <v>3.9376938442611813</v>
      </c>
      <c r="R71" s="139">
        <f t="shared" si="47"/>
        <v>3.78809609680689</v>
      </c>
      <c r="S71" s="139">
        <f t="shared" si="47"/>
        <v>3.6574254561591695</v>
      </c>
      <c r="T71" s="139">
        <f t="shared" si="47"/>
        <v>3.5448865245594683</v>
      </c>
      <c r="U71" s="139">
        <f t="shared" si="47"/>
        <v>3.4480977413263916</v>
      </c>
      <c r="V71" s="139">
        <f t="shared" si="47"/>
        <v>3.3649100537887793</v>
      </c>
      <c r="W71" s="139">
        <f t="shared" si="47"/>
        <v>3.2934080534349706</v>
      </c>
      <c r="X71" s="139">
        <f t="shared" si="47"/>
        <v>3.2319023012401353</v>
      </c>
      <c r="Y71" s="139">
        <f t="shared" si="47"/>
        <v>3.1789157394793928</v>
      </c>
      <c r="Z71" s="139">
        <f t="shared" si="47"/>
        <v>3.1331665569462621</v>
      </c>
      <c r="AA71" s="139">
        <f t="shared" si="47"/>
        <v>3.0935493320469734</v>
      </c>
      <c r="AB71" s="139">
        <f t="shared" si="47"/>
        <v>3.0591157847262944</v>
      </c>
      <c r="AC71" s="139">
        <f t="shared" si="47"/>
        <v>3.029056052561963</v>
      </c>
      <c r="AD71" s="139">
        <f t="shared" si="47"/>
        <v>3.0026810761513971</v>
      </c>
      <c r="AE71" s="139">
        <f t="shared" si="47"/>
        <v>2.9794064290295883</v>
      </c>
      <c r="AF71" s="139">
        <f t="shared" si="47"/>
        <v>2.9587377465832847</v>
      </c>
      <c r="AG71" s="139">
        <f t="shared" si="47"/>
        <v>2.9402577835784265</v>
      </c>
      <c r="AH71" s="139">
        <f t="shared" si="47"/>
        <v>2.9236150482464387</v>
      </c>
      <c r="AI71" s="139">
        <f t="shared" si="47"/>
        <v>2.9085139112425438</v>
      </c>
      <c r="AJ71" s="139">
        <f t="shared" si="47"/>
        <v>2.8947060610778599</v>
      </c>
      <c r="AK71" s="139">
        <f t="shared" si="47"/>
        <v>2.8819831667133498</v>
      </c>
      <c r="AL71" s="139">
        <f t="shared" si="47"/>
        <v>2.8701706075256967</v>
      </c>
      <c r="AM71" s="139">
        <f t="shared" si="47"/>
        <v>2.8591221369022755</v>
      </c>
      <c r="AN71" s="139">
        <f t="shared" si="47"/>
        <v>2.8487153555264149</v>
      </c>
      <c r="AO71" s="139">
        <f t="shared" si="47"/>
        <v>2.8388478820736149</v>
      </c>
      <c r="AP71" s="139">
        <f t="shared" si="47"/>
        <v>2.8294341212926204</v>
      </c>
      <c r="AQ71" s="139">
        <f t="shared" si="47"/>
        <v>2.8204025414898108</v>
      </c>
      <c r="AR71" s="139">
        <f t="shared" si="47"/>
        <v>2.8116933847919943</v>
      </c>
      <c r="AS71" s="139">
        <f t="shared" si="47"/>
        <v>2.803256743972486</v>
      </c>
      <c r="AT71" s="139">
        <f t="shared" si="47"/>
        <v>2.7950509489767112</v>
      </c>
      <c r="AU71" s="139">
        <f t="shared" si="47"/>
        <v>2.7870412145592711</v>
      </c>
      <c r="AV71" s="139">
        <f t="shared" si="47"/>
        <v>2.7791985076850336</v>
      </c>
      <c r="AW71" s="139">
        <f t="shared" si="47"/>
        <v>2.771498599625895</v>
      </c>
      <c r="AX71" s="139">
        <f t="shared" si="47"/>
        <v>2.7639212730920555</v>
      </c>
      <c r="AY71" s="139">
        <f t="shared" si="47"/>
        <v>2.7564496593670849</v>
      </c>
      <c r="AZ71" s="139">
        <f t="shared" si="47"/>
        <v>2.7490696843633637</v>
      </c>
      <c r="BA71" s="139">
        <f t="shared" si="47"/>
        <v>2.8327892629224425</v>
      </c>
      <c r="BB71" s="139">
        <f t="shared" si="47"/>
        <v>2.9046460813527628</v>
      </c>
      <c r="BC71" s="139">
        <f t="shared" si="47"/>
        <v>2.8780406915859085</v>
      </c>
      <c r="BD71" s="139">
        <f t="shared" si="47"/>
        <v>2.8546703407056158</v>
      </c>
      <c r="BE71" s="139">
        <f t="shared" si="47"/>
        <v>2.8340132149010815</v>
      </c>
      <c r="BF71" s="139">
        <f t="shared" si="47"/>
        <v>2.8156299775608602</v>
      </c>
      <c r="BG71" s="139">
        <f t="shared" si="47"/>
        <v>2.7991514149589238</v>
      </c>
      <c r="BH71" s="139">
        <f t="shared" si="47"/>
        <v>2.7842677212613203</v>
      </c>
      <c r="BI71" s="139">
        <f t="shared" si="47"/>
        <v>2.770719273144469</v>
      </c>
      <c r="BJ71" s="139">
        <f t="shared" si="47"/>
        <v>2.4582886619280782</v>
      </c>
      <c r="BK71" s="139">
        <f t="shared" si="47"/>
        <v>2.4467941346964222</v>
      </c>
      <c r="BL71" s="139">
        <f t="shared" si="47"/>
        <v>2.4360838601982082</v>
      </c>
      <c r="BM71" s="139">
        <f t="shared" si="47"/>
        <v>2.426030937604736</v>
      </c>
      <c r="BN71" s="139">
        <f t="shared" si="47"/>
        <v>2.4165294287763133</v>
      </c>
      <c r="BO71" s="139">
        <f t="shared" si="47"/>
        <v>2.4074909327855161</v>
      </c>
      <c r="BP71" s="139">
        <f t="shared" si="47"/>
        <v>2.3988417084337241</v>
      </c>
      <c r="BQ71" s="139">
        <f t="shared" si="47"/>
        <v>2.3905202607253315</v>
      </c>
      <c r="BR71" s="139">
        <f t="shared" ref="BR71:DW71" si="48" xml:space="preserve"> $B$28*((LOG(( ((BR59+BS59)/2) +0.000001)/(280*2.13))/LOG(2)))+BR21</f>
        <v>2.3824753190114474</v>
      </c>
      <c r="BS71" s="139">
        <f t="shared" si="48"/>
        <v>2.3746641449907511</v>
      </c>
      <c r="BT71" s="139">
        <f t="shared" si="48"/>
        <v>2.367051117966092</v>
      </c>
      <c r="BU71" s="139">
        <f t="shared" si="48"/>
        <v>2.3596065527671044</v>
      </c>
      <c r="BV71" s="139">
        <f t="shared" si="48"/>
        <v>2.352305712659692</v>
      </c>
      <c r="BW71" s="139">
        <f t="shared" si="48"/>
        <v>2.3451279854847136</v>
      </c>
      <c r="BX71" s="139">
        <f t="shared" si="48"/>
        <v>2.3380561963156046</v>
      </c>
      <c r="BY71" s="139">
        <f t="shared" si="48"/>
        <v>2.3310760342087189</v>
      </c>
      <c r="BZ71" s="139">
        <f t="shared" si="48"/>
        <v>2.3241755742441579</v>
      </c>
      <c r="CA71" s="139">
        <f t="shared" si="48"/>
        <v>2.3173448791117206</v>
      </c>
      <c r="CB71" s="139">
        <f t="shared" si="48"/>
        <v>2.3105756670693709</v>
      </c>
      <c r="CC71" s="139">
        <f t="shared" si="48"/>
        <v>2.3038610352629445</v>
      </c>
      <c r="CD71" s="139">
        <f t="shared" si="48"/>
        <v>2.2971952292086617</v>
      </c>
      <c r="CE71" s="139">
        <f t="shared" si="48"/>
        <v>2.2905734507586422</v>
      </c>
      <c r="CF71" s="139">
        <f t="shared" si="48"/>
        <v>2.2839916981405906</v>
      </c>
      <c r="CG71" s="139">
        <f t="shared" si="48"/>
        <v>2.2774466327253644</v>
      </c>
      <c r="CH71" s="139">
        <f t="shared" si="48"/>
        <v>2.2709354680640867</v>
      </c>
      <c r="CI71" s="139">
        <f t="shared" si="48"/>
        <v>2.2644558774778312</v>
      </c>
      <c r="CJ71" s="139">
        <f t="shared" si="48"/>
        <v>2.2580059171017313</v>
      </c>
      <c r="CK71" s="139">
        <f t="shared" si="48"/>
        <v>2.2515839618016193</v>
      </c>
      <c r="CL71" s="139">
        <f t="shared" si="48"/>
        <v>2.2451886518118762</v>
      </c>
      <c r="CM71" s="139">
        <f t="shared" si="48"/>
        <v>2.2388188483021696</v>
      </c>
      <c r="CN71" s="139">
        <f t="shared" si="48"/>
        <v>2.232473596379998</v>
      </c>
      <c r="CO71" s="139">
        <f t="shared" si="48"/>
        <v>2.2261520942853927</v>
      </c>
      <c r="CP71" s="139">
        <f t="shared" si="48"/>
        <v>2.2198536677418956</v>
      </c>
      <c r="CQ71" s="139">
        <f t="shared" si="48"/>
        <v>2.2135777486011379</v>
      </c>
      <c r="CR71" s="139">
        <f t="shared" si="48"/>
        <v>2.2073238570625424</v>
      </c>
      <c r="CS71" s="139">
        <f t="shared" si="48"/>
        <v>2.2010915868698571</v>
      </c>
      <c r="CT71" s="139">
        <f t="shared" si="48"/>
        <v>2.1948805929862854</v>
      </c>
      <c r="CU71" s="139">
        <f t="shared" si="48"/>
        <v>2.1886905813333404</v>
      </c>
      <c r="CV71" s="139">
        <f t="shared" si="48"/>
        <v>2.1825213002479775</v>
      </c>
      <c r="CW71" s="139">
        <f t="shared" si="48"/>
        <v>2.1763725333703436</v>
      </c>
      <c r="CX71" s="139">
        <f t="shared" si="48"/>
        <v>2.170244093722637</v>
      </c>
      <c r="CY71" s="139">
        <f t="shared" si="48"/>
        <v>2.164135818779672</v>
      </c>
      <c r="CZ71" s="139">
        <f t="shared" si="48"/>
        <v>2.1580475663650862</v>
      </c>
      <c r="DA71" s="139">
        <f t="shared" si="48"/>
        <v>2.1519792112349636</v>
      </c>
      <c r="DB71" s="139">
        <f t="shared" si="48"/>
        <v>2.1459306422337576</v>
      </c>
      <c r="DC71" s="139">
        <f t="shared" si="48"/>
        <v>2.1399017599266918</v>
      </c>
      <c r="DD71" s="139">
        <f t="shared" si="48"/>
        <v>2.1338924746288468</v>
      </c>
      <c r="DE71" s="139">
        <f t="shared" si="48"/>
        <v>2.1279027047644896</v>
      </c>
      <c r="DF71" s="139">
        <f t="shared" si="48"/>
        <v>2.1219323755013737</v>
      </c>
      <c r="DG71" s="139">
        <f t="shared" si="48"/>
        <v>2.1159814176139249</v>
      </c>
      <c r="DH71" s="139">
        <f t="shared" si="48"/>
        <v>2.1100497665370042</v>
      </c>
      <c r="DI71" s="139">
        <f t="shared" si="48"/>
        <v>2.1041373615783208</v>
      </c>
      <c r="DJ71" s="139">
        <f t="shared" si="48"/>
        <v>2.098244145262925</v>
      </c>
      <c r="DK71" s="139">
        <f t="shared" si="48"/>
        <v>2.0923700627876567</v>
      </c>
      <c r="DL71" s="139">
        <f t="shared" si="48"/>
        <v>2.0865150615671411</v>
      </c>
      <c r="DM71" s="139">
        <f t="shared" si="48"/>
        <v>2.0806790908559933</v>
      </c>
      <c r="DN71" s="139">
        <f t="shared" si="48"/>
        <v>2.0748621014344555</v>
      </c>
      <c r="DO71" s="139">
        <f t="shared" si="48"/>
        <v>2.0690640453468672</v>
      </c>
      <c r="DP71" s="139">
        <f t="shared" si="48"/>
        <v>2.0632848756840878</v>
      </c>
      <c r="DQ71" s="139">
        <f t="shared" si="48"/>
        <v>2.0575245464025378</v>
      </c>
      <c r="DR71" s="139">
        <f t="shared" si="48"/>
        <v>2.0517830121736962</v>
      </c>
      <c r="DS71" s="139">
        <f t="shared" si="48"/>
        <v>2.0460602282589826</v>
      </c>
      <c r="DT71" s="139">
        <f t="shared" si="48"/>
        <v>2.0403561504057399</v>
      </c>
      <c r="DU71" s="139">
        <f t="shared" si="48"/>
        <v>2.0346707347608017</v>
      </c>
      <c r="DV71" s="139">
        <f t="shared" si="48"/>
        <v>2.0290039377987013</v>
      </c>
      <c r="DW71" s="139">
        <f t="shared" si="48"/>
        <v>2.0233557162620497</v>
      </c>
      <c r="DX71" s="139">
        <f>+DW71</f>
        <v>2.0233557162620497</v>
      </c>
    </row>
    <row r="72" spans="1:309" s="61" customFormat="1" ht="25.5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0.14973404791170597</v>
      </c>
      <c r="F72" s="61">
        <f t="shared" si="49"/>
        <v>0.21426517442890802</v>
      </c>
      <c r="G72" s="61">
        <f t="shared" si="49"/>
        <v>0.28802221178369081</v>
      </c>
      <c r="H72" s="61">
        <f t="shared" si="49"/>
        <v>0.37023715587762929</v>
      </c>
      <c r="I72" s="61">
        <f t="shared" si="49"/>
        <v>0.45972636520525872</v>
      </c>
      <c r="J72" s="61">
        <f t="shared" si="49"/>
        <v>0.55507736051718537</v>
      </c>
      <c r="K72" s="61">
        <f t="shared" si="49"/>
        <v>0.65477387247694363</v>
      </c>
      <c r="L72" s="61">
        <f t="shared" si="49"/>
        <v>0.75725865302461237</v>
      </c>
      <c r="M72" s="444">
        <f t="shared" si="49"/>
        <v>0.86095573779767187</v>
      </c>
      <c r="N72" s="61">
        <f t="shared" si="49"/>
        <v>0.9639025036228297</v>
      </c>
      <c r="O72" s="61">
        <f t="shared" si="49"/>
        <v>1.0643299707742466</v>
      </c>
      <c r="P72" s="61">
        <f t="shared" si="49"/>
        <v>1.160689214914457</v>
      </c>
      <c r="Q72" s="61">
        <f t="shared" si="49"/>
        <v>1.2516816665403079</v>
      </c>
      <c r="R72" s="61">
        <f t="shared" si="49"/>
        <v>1.3363996709285688</v>
      </c>
      <c r="S72" s="61">
        <f t="shared" si="49"/>
        <v>1.4144317419155801</v>
      </c>
      <c r="T72" s="61">
        <f t="shared" si="49"/>
        <v>1.4857894686902942</v>
      </c>
      <c r="U72" s="61">
        <f t="shared" si="49"/>
        <v>1.5507513922332457</v>
      </c>
      <c r="V72" s="61">
        <f t="shared" si="49"/>
        <v>1.6097415962253603</v>
      </c>
      <c r="W72" s="61">
        <f t="shared" si="49"/>
        <v>1.6632513061437282</v>
      </c>
      <c r="X72" s="61">
        <f t="shared" si="49"/>
        <v>1.7117894611631448</v>
      </c>
      <c r="Y72" s="61">
        <f t="shared" si="49"/>
        <v>1.755852674208165</v>
      </c>
      <c r="Z72" s="61">
        <f t="shared" si="49"/>
        <v>1.7959080408468924</v>
      </c>
      <c r="AA72" s="61">
        <f t="shared" si="49"/>
        <v>1.8323843452188227</v>
      </c>
      <c r="AB72" s="61">
        <f t="shared" si="49"/>
        <v>1.865668643835217</v>
      </c>
      <c r="AC72" s="61">
        <f t="shared" si="49"/>
        <v>1.8961061916854582</v>
      </c>
      <c r="AD72" s="61">
        <f t="shared" si="49"/>
        <v>1.9240023499340737</v>
      </c>
      <c r="AE72" s="61">
        <f t="shared" si="49"/>
        <v>1.9496255766236388</v>
      </c>
      <c r="AF72" s="61">
        <f t="shared" si="49"/>
        <v>1.9732109171696819</v>
      </c>
      <c r="AG72" s="61">
        <f t="shared" si="49"/>
        <v>1.9949636255083054</v>
      </c>
      <c r="AH72" s="61">
        <f t="shared" si="49"/>
        <v>2.0150626909588536</v>
      </c>
      <c r="AI72" s="61">
        <f t="shared" ref="AI72:BN72" si="50">AH72+ $B30*(AH70-AH72)</f>
        <v>2.0336641419570727</v>
      </c>
      <c r="AJ72" s="61">
        <f t="shared" si="50"/>
        <v>2.0509040608920364</v>
      </c>
      <c r="AK72" s="61">
        <f t="shared" si="50"/>
        <v>2.0669012848124293</v>
      </c>
      <c r="AL72" s="61">
        <f t="shared" si="50"/>
        <v>2.0817597920118809</v>
      </c>
      <c r="AM72" s="61">
        <f t="shared" si="50"/>
        <v>2.0955707894797082</v>
      </c>
      <c r="AN72" s="61">
        <f t="shared" si="50"/>
        <v>2.1084145243753025</v>
      </c>
      <c r="AO72" s="61">
        <f t="shared" si="50"/>
        <v>2.1203618464282377</v>
      </c>
      <c r="AP72" s="61">
        <f t="shared" si="50"/>
        <v>2.1314755491030084</v>
      </c>
      <c r="AQ72" s="61">
        <f t="shared" si="50"/>
        <v>2.1418115165929574</v>
      </c>
      <c r="AR72" s="61">
        <f t="shared" si="50"/>
        <v>2.1514197019547114</v>
      </c>
      <c r="AS72" s="61">
        <f t="shared" si="50"/>
        <v>2.1603449594438127</v>
      </c>
      <c r="AT72" s="61">
        <f t="shared" si="50"/>
        <v>2.1686277516739265</v>
      </c>
      <c r="AU72" s="61">
        <f t="shared" si="50"/>
        <v>2.1763047497889256</v>
      </c>
      <c r="AV72" s="61">
        <f t="shared" si="50"/>
        <v>2.1834093425235581</v>
      </c>
      <c r="AW72" s="61">
        <f t="shared" si="50"/>
        <v>2.1899720678965071</v>
      </c>
      <c r="AX72" s="61">
        <f t="shared" si="50"/>
        <v>2.1960209793575856</v>
      </c>
      <c r="AY72" s="61">
        <f t="shared" si="50"/>
        <v>2.2015819565053492</v>
      </c>
      <c r="AZ72" s="61">
        <f t="shared" si="50"/>
        <v>2.2066789689960906</v>
      </c>
      <c r="BA72" s="61">
        <f t="shared" si="50"/>
        <v>2.2113343009662167</v>
      </c>
      <c r="BB72" s="61">
        <f t="shared" si="50"/>
        <v>2.2165153466030736</v>
      </c>
      <c r="BC72" s="61">
        <f t="shared" si="50"/>
        <v>2.2227218884922553</v>
      </c>
      <c r="BD72" s="61">
        <f t="shared" si="50"/>
        <v>2.229242548281281</v>
      </c>
      <c r="BE72" s="61">
        <f t="shared" si="50"/>
        <v>2.235644076190229</v>
      </c>
      <c r="BF72" s="61">
        <f t="shared" si="50"/>
        <v>2.2416741717543478</v>
      </c>
      <c r="BG72" s="61">
        <f t="shared" si="50"/>
        <v>2.2471968557996327</v>
      </c>
      <c r="BH72" s="61">
        <f t="shared" si="50"/>
        <v>2.2521496987106344</v>
      </c>
      <c r="BI72" s="61">
        <f t="shared" si="50"/>
        <v>2.2565156910981594</v>
      </c>
      <c r="BJ72" s="61">
        <f t="shared" si="50"/>
        <v>2.2603048962190679</v>
      </c>
      <c r="BK72" s="61">
        <f t="shared" si="50"/>
        <v>2.2604226127718605</v>
      </c>
      <c r="BL72" s="61">
        <f t="shared" si="50"/>
        <v>2.2580296706776868</v>
      </c>
      <c r="BM72" s="61">
        <f t="shared" si="50"/>
        <v>2.2539207821700438</v>
      </c>
      <c r="BN72" s="61">
        <f t="shared" si="50"/>
        <v>2.2486412299983636</v>
      </c>
      <c r="BO72" s="61">
        <f t="shared" ref="BO72:CT72" si="51">BN72+ $B30*(BN70-BN72)</f>
        <v>2.2425661147451761</v>
      </c>
      <c r="BP72" s="61">
        <f t="shared" si="51"/>
        <v>2.2359542186642001</v>
      </c>
      <c r="BQ72" s="61">
        <f t="shared" si="51"/>
        <v>2.2289846530291832</v>
      </c>
      <c r="BR72" s="61">
        <f t="shared" si="51"/>
        <v>2.2217818220909527</v>
      </c>
      <c r="BS72" s="61">
        <f t="shared" si="51"/>
        <v>2.2144324533330826</v>
      </c>
      <c r="BT72" s="61">
        <f t="shared" si="51"/>
        <v>2.2069972359988879</v>
      </c>
      <c r="BU72" s="61">
        <f t="shared" si="51"/>
        <v>2.1995187918548416</v>
      </c>
      <c r="BV72" s="61">
        <f t="shared" si="51"/>
        <v>2.1920271479841769</v>
      </c>
      <c r="BW72" s="61">
        <f t="shared" si="51"/>
        <v>2.1845435058721336</v>
      </c>
      <c r="BX72" s="61">
        <f t="shared" si="51"/>
        <v>2.1770828464821883</v>
      </c>
      <c r="BY72" s="61">
        <f t="shared" si="51"/>
        <v>2.1696557383926818</v>
      </c>
      <c r="BZ72" s="61">
        <f t="shared" si="51"/>
        <v>2.1622695989370859</v>
      </c>
      <c r="CA72" s="61">
        <f t="shared" si="51"/>
        <v>2.1549295787748886</v>
      </c>
      <c r="CB72" s="61">
        <f t="shared" si="51"/>
        <v>2.1476391862968112</v>
      </c>
      <c r="CC72" s="61">
        <f t="shared" si="51"/>
        <v>2.1404007315313605</v>
      </c>
      <c r="CD72" s="61">
        <f t="shared" si="51"/>
        <v>2.1332156442104941</v>
      </c>
      <c r="CE72" s="61">
        <f t="shared" si="51"/>
        <v>2.1260847036037323</v>
      </c>
      <c r="CF72" s="61">
        <f t="shared" si="51"/>
        <v>2.1190082060893931</v>
      </c>
      <c r="CG72" s="61">
        <f t="shared" si="51"/>
        <v>2.1119860884676931</v>
      </c>
      <c r="CH72" s="61">
        <f t="shared" si="51"/>
        <v>2.1050180195590249</v>
      </c>
      <c r="CI72" s="61">
        <f t="shared" si="51"/>
        <v>2.0981034688747529</v>
      </c>
      <c r="CJ72" s="61">
        <f t="shared" si="51"/>
        <v>2.091241758556047</v>
      </c>
      <c r="CK72" s="61">
        <f t="shared" si="51"/>
        <v>2.0844321029806014</v>
      </c>
      <c r="CL72" s="61">
        <f t="shared" si="51"/>
        <v>2.0776736391871378</v>
      </c>
      <c r="CM72" s="61">
        <f t="shared" si="51"/>
        <v>2.0709654503927686</v>
      </c>
      <c r="CN72" s="61">
        <f t="shared" si="51"/>
        <v>2.0643065842621695</v>
      </c>
      <c r="CO72" s="61">
        <f t="shared" si="51"/>
        <v>2.0576960671504607</v>
      </c>
      <c r="CP72" s="61">
        <f t="shared" si="51"/>
        <v>2.0511329152292226</v>
      </c>
      <c r="CQ72" s="61">
        <f t="shared" si="51"/>
        <v>2.044616143179681</v>
      </c>
      <c r="CR72" s="61">
        <f t="shared" si="51"/>
        <v>2.0381447709729787</v>
      </c>
      <c r="CS72" s="61">
        <f t="shared" si="51"/>
        <v>2.0317178291367366</v>
      </c>
      <c r="CT72" s="61">
        <f t="shared" si="51"/>
        <v>2.0253343628173894</v>
      </c>
      <c r="CU72" s="61">
        <f t="shared" ref="CU72:DX72" si="52">CT72+ $B30*(CT70-CT72)</f>
        <v>2.0189934348803784</v>
      </c>
      <c r="CV72" s="61">
        <f t="shared" si="52"/>
        <v>2.0126941282391102</v>
      </c>
      <c r="CW72" s="61">
        <f t="shared" si="52"/>
        <v>2.0064355475643341</v>
      </c>
      <c r="CX72" s="61">
        <f t="shared" si="52"/>
        <v>2.0002168204951745</v>
      </c>
      <c r="CY72" s="61">
        <f t="shared" si="52"/>
        <v>1.9940370984492706</v>
      </c>
      <c r="CZ72" s="61">
        <f t="shared" si="52"/>
        <v>1.9878955571107133</v>
      </c>
      <c r="DA72" s="61">
        <f t="shared" si="52"/>
        <v>1.9817913966595662</v>
      </c>
      <c r="DB72" s="61">
        <f t="shared" si="52"/>
        <v>1.975723841794826</v>
      </c>
      <c r="DC72" s="61">
        <f t="shared" si="52"/>
        <v>1.9696921415930775</v>
      </c>
      <c r="DD72" s="61">
        <f t="shared" si="52"/>
        <v>1.9636955692373286</v>
      </c>
      <c r="DE72" s="61">
        <f t="shared" si="52"/>
        <v>1.9577334216442013</v>
      </c>
      <c r="DF72" s="61">
        <f t="shared" si="52"/>
        <v>1.9518050190125074</v>
      </c>
      <c r="DG72" s="61">
        <f t="shared" si="52"/>
        <v>1.9459097043120266</v>
      </c>
      <c r="DH72" s="61">
        <f t="shared" si="52"/>
        <v>1.9400468427278559</v>
      </c>
      <c r="DI72" s="61">
        <f t="shared" si="52"/>
        <v>1.9342158210728626</v>
      </c>
      <c r="DJ72" s="61">
        <f t="shared" si="52"/>
        <v>1.9284160471784417</v>
      </c>
      <c r="DK72" s="61">
        <f t="shared" si="52"/>
        <v>1.9226469492718608</v>
      </c>
      <c r="DL72" s="61">
        <f t="shared" si="52"/>
        <v>1.9169079753468885</v>
      </c>
      <c r="DM72" s="61">
        <f t="shared" si="52"/>
        <v>1.9111985925331061</v>
      </c>
      <c r="DN72" s="61">
        <f t="shared" si="52"/>
        <v>1.9055182864682179</v>
      </c>
      <c r="DO72" s="61">
        <f t="shared" si="52"/>
        <v>1.8998665606767999</v>
      </c>
      <c r="DP72" s="61">
        <f t="shared" si="52"/>
        <v>1.8942429359581887</v>
      </c>
      <c r="DQ72" s="61">
        <f t="shared" si="52"/>
        <v>1.8886469497856171</v>
      </c>
      <c r="DR72" s="61">
        <f t="shared" si="52"/>
        <v>1.8830781557182095</v>
      </c>
      <c r="DS72" s="61">
        <f t="shared" si="52"/>
        <v>1.8775361228270424</v>
      </c>
      <c r="DT72" s="61">
        <f t="shared" si="52"/>
        <v>1.872020435136148</v>
      </c>
      <c r="DU72" s="61">
        <f t="shared" si="52"/>
        <v>1.8665306910790638</v>
      </c>
      <c r="DV72" s="61">
        <f t="shared" si="52"/>
        <v>1.8610665029713154</v>
      </c>
      <c r="DW72" s="61">
        <f t="shared" si="52"/>
        <v>1.8556274964990358</v>
      </c>
      <c r="DX72" s="61">
        <f t="shared" si="52"/>
        <v>1.8502133102237854</v>
      </c>
    </row>
    <row r="73" spans="1:309" ht="12.9">
      <c r="A73" s="69" t="s">
        <v>210</v>
      </c>
    </row>
    <row r="74" spans="1:309" ht="14.4">
      <c r="A74" s="83" t="s">
        <v>1056</v>
      </c>
      <c r="B74" s="29">
        <f>SUM(US:OthAsia!B92)</f>
        <v>2312.5230341787137</v>
      </c>
      <c r="C74" s="19">
        <v>1579.0700406026453</v>
      </c>
      <c r="D74" s="46">
        <f>+B74-C74</f>
        <v>733.45299357606837</v>
      </c>
      <c r="F74" s="19" t="s">
        <v>245</v>
      </c>
      <c r="I74" s="19">
        <v>1.6000000000000001E-4</v>
      </c>
    </row>
    <row r="75" spans="1:309" ht="14.4">
      <c r="A75" s="83" t="s">
        <v>214</v>
      </c>
      <c r="B75" s="29">
        <f>SUM(US:OthAsia!B153)</f>
        <v>2295.8158351026159</v>
      </c>
      <c r="C75" s="19">
        <v>1579.0700406026451</v>
      </c>
      <c r="D75" s="46">
        <f>+B75-C75</f>
        <v>716.74579449997077</v>
      </c>
      <c r="F75" s="141" t="s">
        <v>246</v>
      </c>
      <c r="I75" s="19">
        <v>1.8140000000000001</v>
      </c>
    </row>
    <row r="76" spans="1:309" ht="12.9">
      <c r="A76" s="69" t="s">
        <v>272</v>
      </c>
      <c r="B76" s="178"/>
      <c r="D76" s="207"/>
      <c r="F76" s="137"/>
    </row>
    <row r="77" spans="1:309" ht="14.4">
      <c r="A77" s="83" t="s">
        <v>1057</v>
      </c>
      <c r="B77" s="19">
        <f>+Controls!B4</f>
        <v>2309.5834803639377</v>
      </c>
      <c r="C77" s="19">
        <v>2301.5179994214182</v>
      </c>
      <c r="D77" s="227">
        <f>+B77-C77</f>
        <v>8.0654809425195708</v>
      </c>
      <c r="F77" s="137"/>
      <c r="BJ77" s="84">
        <f>+SLR!BJ59</f>
        <v>0.94052383658042893</v>
      </c>
      <c r="BK77" s="84">
        <f>+SLR!BK59</f>
        <v>0.94451465076174124</v>
      </c>
      <c r="BL77" s="84">
        <f>+SLR!BL59</f>
        <v>0.94796744145112788</v>
      </c>
      <c r="BM77" s="84">
        <f>+SLR!BM59</f>
        <v>0.9510057885385178</v>
      </c>
      <c r="BN77" s="84">
        <f>+SLR!BN59</f>
        <v>0.95371588744047109</v>
      </c>
      <c r="BO77" s="84">
        <f>+SLR!BO59</f>
        <v>0.95615836884278893</v>
      </c>
      <c r="BP77" s="84">
        <f>+SLR!BP59</f>
        <v>0.95837633721976279</v>
      </c>
      <c r="BQ77" s="84">
        <f>+SLR!BQ59</f>
        <v>0.96040084407037352</v>
      </c>
      <c r="BR77" s="84">
        <f>+SLR!BR59</f>
        <v>0.96225461976881577</v>
      </c>
      <c r="BS77" s="84">
        <f>+SLR!BS59</f>
        <v>0.96395462245767716</v>
      </c>
      <c r="BT77" s="84">
        <f>+SLR!BT59</f>
        <v>0.96551378262307797</v>
      </c>
      <c r="BU77" s="84">
        <f>+SLR!BU59</f>
        <v>0.96694220020504795</v>
      </c>
      <c r="BV77" s="84">
        <f>+SLR!BV59</f>
        <v>0.96824796858075191</v>
      </c>
      <c r="BW77" s="84">
        <f>+SLR!BW59</f>
        <v>0.96943774383343928</v>
      </c>
      <c r="BX77" s="84">
        <f>+SLR!BX59</f>
        <v>0.97051713980338206</v>
      </c>
      <c r="BY77" s="84">
        <f>+SLR!BY59</f>
        <v>0.97149100369837049</v>
      </c>
      <c r="BZ77" s="84">
        <f>+SLR!BZ59</f>
        <v>0.97236360958689194</v>
      </c>
      <c r="CA77" s="84">
        <f>+SLR!CA59</f>
        <v>0.97313879524341385</v>
      </c>
      <c r="CB77" s="84">
        <f>+SLR!CB59</f>
        <v>0.97382005975848074</v>
      </c>
      <c r="CC77" s="84">
        <f>+SLR!CC59</f>
        <v>0.97441063384488547</v>
      </c>
      <c r="CD77" s="84">
        <f>+SLR!CD59</f>
        <v>0.97491353103728351</v>
      </c>
      <c r="CE77" s="84">
        <f>+SLR!CE59</f>
        <v>0.97533158543537857</v>
      </c>
      <c r="CF77" s="84">
        <f>+SLR!CF59</f>
        <v>0.97566747989998193</v>
      </c>
      <c r="CG77" s="84">
        <f>+SLR!CG59</f>
        <v>0.97592376741896492</v>
      </c>
      <c r="CH77" s="84">
        <f>+SLR!CH59</f>
        <v>0.97610288754141616</v>
      </c>
      <c r="CI77" s="84">
        <f>+SLR!CI59</f>
        <v>0.97620717921438038</v>
      </c>
      <c r="CJ77" s="84">
        <f>+SLR!CJ59</f>
        <v>0.97623889096668426</v>
      </c>
      <c r="CK77" s="84">
        <f>+SLR!CK59</f>
        <v>0.97620018911363993</v>
      </c>
      <c r="CL77" s="84">
        <f>+SLR!CL59</f>
        <v>0.97609316446749106</v>
      </c>
      <c r="CM77" s="84">
        <f>+SLR!CM59</f>
        <v>0.97591983790583858</v>
      </c>
      <c r="CN77" s="84">
        <f>+SLR!CN59</f>
        <v>0.97568216505655059</v>
      </c>
      <c r="CO77" s="84">
        <f>+SLR!CO59</f>
        <v>0.97538204029091347</v>
      </c>
      <c r="CP77" s="84">
        <f>+SLR!CP59</f>
        <v>0.97502130016884714</v>
      </c>
      <c r="CQ77" s="84">
        <f>+SLR!CQ59</f>
        <v>0.97460172644526666</v>
      </c>
      <c r="CR77" s="84">
        <f>+SLR!CR59</f>
        <v>0.97412504872124028</v>
      </c>
      <c r="CS77" s="84">
        <f>+SLR!CS59</f>
        <v>0.97359294680478625</v>
      </c>
      <c r="CT77" s="84">
        <f>+SLR!CT59</f>
        <v>0.97300705283208611</v>
      </c>
      <c r="CU77" s="84">
        <f>+SLR!CU59</f>
        <v>0.97236895318926475</v>
      </c>
      <c r="CV77" s="84">
        <f>+SLR!CV59</f>
        <v>0.97168019026676633</v>
      </c>
      <c r="CW77" s="84">
        <f>+SLR!CW59</f>
        <v>0.97094226407208684</v>
      </c>
      <c r="CX77" s="84">
        <f>+SLR!CX59</f>
        <v>0.97015663372173666</v>
      </c>
      <c r="CY77" s="84">
        <f>+SLR!CY59</f>
        <v>0.96932471882946225</v>
      </c>
    </row>
    <row r="78" spans="1:309" ht="12.9">
      <c r="A78" s="83" t="s">
        <v>214</v>
      </c>
      <c r="B78" s="178"/>
      <c r="D78" s="140"/>
      <c r="F78" s="137"/>
      <c r="BJ78" s="84">
        <f>+SLR!BJ60</f>
        <v>1.1980555677746072</v>
      </c>
      <c r="BK78" s="84">
        <f>+SLR!BK60</f>
        <v>1.2022144189447372</v>
      </c>
      <c r="BL78" s="84">
        <f>+SLR!BL60</f>
        <v>1.2058212085193754</v>
      </c>
      <c r="BM78" s="84">
        <f>+SLR!BM60</f>
        <v>1.2090014268693359</v>
      </c>
      <c r="BN78" s="84">
        <f>+SLR!BN60</f>
        <v>1.2118427121013249</v>
      </c>
      <c r="BO78" s="84">
        <f>+SLR!BO60</f>
        <v>1.2144068247260695</v>
      </c>
      <c r="BP78" s="84">
        <f>+SLR!BP60</f>
        <v>1.2167377845622209</v>
      </c>
      <c r="BQ78" s="84">
        <f>+SLR!BQ60</f>
        <v>1.2188674072396417</v>
      </c>
      <c r="BR78" s="84">
        <f>+SLR!BR60</f>
        <v>1.2208190772833494</v>
      </c>
      <c r="BS78" s="84">
        <f>+SLR!BS60</f>
        <v>1.2226103242940729</v>
      </c>
      <c r="BT78" s="84">
        <f>+SLR!BT60</f>
        <v>1.2242545859104534</v>
      </c>
      <c r="BU78" s="84">
        <f>+SLR!BU60</f>
        <v>1.2257624175775121</v>
      </c>
      <c r="BV78" s="84">
        <f>+SLR!BV60</f>
        <v>1.2271423254648832</v>
      </c>
      <c r="BW78" s="84">
        <f>+SLR!BW60</f>
        <v>1.2284013422238691</v>
      </c>
      <c r="BX78" s="84">
        <f>+SLR!BX60</f>
        <v>1.2295454268962946</v>
      </c>
      <c r="BY78" s="84">
        <f>+SLR!BY60</f>
        <v>1.2305797442787934</v>
      </c>
      <c r="BZ78" s="84">
        <f>+SLR!BZ60</f>
        <v>1.23150886140699</v>
      </c>
      <c r="CA78" s="84">
        <f>+SLR!CA60</f>
        <v>1.2323368868524733</v>
      </c>
      <c r="CB78" s="84">
        <f>+SLR!CB60</f>
        <v>1.233067570393138</v>
      </c>
      <c r="CC78" s="84">
        <f>+SLR!CC60</f>
        <v>1.2337043750872994</v>
      </c>
      <c r="CD78" s="84">
        <f>+SLR!CD60</f>
        <v>1.2342505300164812</v>
      </c>
      <c r="CE78" s="84">
        <f>+SLR!CE60</f>
        <v>1.2347090693938774</v>
      </c>
      <c r="CF78" s="84">
        <f>+SLR!CF60</f>
        <v>1.2350828619810366</v>
      </c>
      <c r="CG78" s="84">
        <f>+SLR!CG60</f>
        <v>1.2353746335539579</v>
      </c>
      <c r="CH78" s="84">
        <f>+SLR!CH60</f>
        <v>1.2355869843349367</v>
      </c>
      <c r="CI78" s="84">
        <f>+SLR!CI60</f>
        <v>1.2357224027383629</v>
      </c>
      <c r="CJ78" s="84">
        <f>+SLR!CJ60</f>
        <v>1.2357832763858532</v>
      </c>
      <c r="CK78" s="84">
        <f>+SLR!CK60</f>
        <v>1.2357719010732982</v>
      </c>
      <c r="CL78" s="84">
        <f>+SLR!CL60</f>
        <v>1.2356904881819413</v>
      </c>
      <c r="CM78" s="84">
        <f>+SLR!CM60</f>
        <v>1.235541170891842</v>
      </c>
      <c r="CN78" s="84">
        <f>+SLR!CN60</f>
        <v>1.2353260094614684</v>
      </c>
      <c r="CO78" s="84">
        <f>+SLR!CO60</f>
        <v>1.2350469957697308</v>
      </c>
      <c r="CP78" s="84">
        <f>+SLR!CP60</f>
        <v>1.2347060572682813</v>
      </c>
      <c r="CQ78" s="84">
        <f>+SLR!CQ60</f>
        <v>1.2343050604567198</v>
      </c>
      <c r="CR78" s="84">
        <f>+SLR!CR60</f>
        <v>1.2338458139675308</v>
      </c>
      <c r="CS78" s="84">
        <f>+SLR!CS60</f>
        <v>1.2333300713284527</v>
      </c>
      <c r="CT78" s="84">
        <f>+SLR!CT60</f>
        <v>1.2327595334556394</v>
      </c>
      <c r="CU78" s="84">
        <f>+SLR!CU60</f>
        <v>1.2321358509201108</v>
      </c>
      <c r="CV78" s="84">
        <f>+SLR!CV60</f>
        <v>1.2314606260216514</v>
      </c>
      <c r="CW78" s="84">
        <f>+SLR!CW60</f>
        <v>1.2307354146978668</v>
      </c>
      <c r="CX78" s="84">
        <f>+SLR!CX60</f>
        <v>1.2299617282910509</v>
      </c>
      <c r="CY78" s="84">
        <f>+SLR!CY60</f>
        <v>1.2291410351915237</v>
      </c>
    </row>
    <row r="79" spans="1:309" ht="12.9">
      <c r="D79" s="140"/>
      <c r="BJ79" s="84">
        <f>+SLR!BJ61</f>
        <v>2.9228039613469718</v>
      </c>
      <c r="BK79" s="84">
        <f>+SLR!BK61</f>
        <v>2.950447419190493</v>
      </c>
      <c r="BL79" s="84">
        <f>+SLR!BL61</f>
        <v>2.9771275783726825</v>
      </c>
      <c r="BM79" s="84">
        <f>+SLR!BM61</f>
        <v>3.0030521106991768</v>
      </c>
      <c r="BN79" s="84">
        <f>+SLR!BN61</f>
        <v>3.028365357382671</v>
      </c>
      <c r="BO79" s="84">
        <f>+SLR!BO61</f>
        <v>3.0531684623669175</v>
      </c>
      <c r="BP79" s="84">
        <f>+SLR!BP61</f>
        <v>3.0775330276003618</v>
      </c>
      <c r="BQ79" s="84">
        <f>+SLR!BQ61</f>
        <v>3.1015103874757473</v>
      </c>
      <c r="BR79" s="84">
        <f>+SLR!BR61</f>
        <v>3.1251379178634267</v>
      </c>
      <c r="BS79" s="84">
        <f>+SLR!BS61</f>
        <v>3.1484433358696031</v>
      </c>
      <c r="BT79" s="84">
        <f>+SLR!BT61</f>
        <v>3.1714476366982445</v>
      </c>
      <c r="BU79" s="84">
        <f>+SLR!BU61</f>
        <v>3.1941671049201972</v>
      </c>
      <c r="BV79" s="84">
        <f>+SLR!BV61</f>
        <v>3.2166146962347799</v>
      </c>
      <c r="BW79" s="84">
        <f>+SLR!BW61</f>
        <v>3.2388009903655992</v>
      </c>
      <c r="BX79" s="84">
        <f>+SLR!BX61</f>
        <v>3.2607348511875416</v>
      </c>
      <c r="BY79" s="84">
        <f>+SLR!BY61</f>
        <v>3.2824238865057569</v>
      </c>
      <c r="BZ79" s="84">
        <f>+SLR!BZ61</f>
        <v>3.3038747703325551</v>
      </c>
      <c r="CA79" s="84">
        <f>+SLR!CA61</f>
        <v>3.3250934704662298</v>
      </c>
      <c r="CB79" s="84">
        <f>+SLR!CB61</f>
        <v>3.3460854105817823</v>
      </c>
      <c r="CC79" s="84">
        <f>+SLR!CC61</f>
        <v>3.3668555868129859</v>
      </c>
      <c r="CD79" s="84">
        <f>+SLR!CD61</f>
        <v>3.3874086525295186</v>
      </c>
      <c r="CE79" s="84">
        <f>+SLR!CE61</f>
        <v>3.4077489807395183</v>
      </c>
      <c r="CF79" s="84">
        <f>+SLR!CF61</f>
        <v>3.427880710632583</v>
      </c>
      <c r="CG79" s="84">
        <f>+SLR!CG61</f>
        <v>3.4478077827849662</v>
      </c>
      <c r="CH79" s="84">
        <f>+SLR!CH61</f>
        <v>3.4675339661822022</v>
      </c>
      <c r="CI79" s="84">
        <f>+SLR!CI61</f>
        <v>3.4870628792746095</v>
      </c>
      <c r="CJ79" s="84">
        <f>+SLR!CJ61</f>
        <v>3.5063980066323248</v>
      </c>
      <c r="CK79" s="84">
        <f>+SLR!CK61</f>
        <v>3.5255427123166561</v>
      </c>
      <c r="CL79" s="84">
        <f>+SLR!CL61</f>
        <v>3.5445002507709846</v>
      </c>
      <c r="CM79" s="84">
        <f>+SLR!CM61</f>
        <v>3.563273775814543</v>
      </c>
      <c r="CN79" s="84">
        <f>+SLR!CN61</f>
        <v>3.5818663481671802</v>
      </c>
      <c r="CO79" s="84">
        <f>+SLR!CO61</f>
        <v>3.6002809418227448</v>
      </c>
      <c r="CP79" s="84">
        <f>+SLR!CP61</f>
        <v>3.6185204495094632</v>
      </c>
      <c r="CQ79" s="84">
        <f>+SLR!CQ61</f>
        <v>3.6365876874182428</v>
      </c>
      <c r="CR79" s="84">
        <f>+SLR!CR61</f>
        <v>3.6544853993378275</v>
      </c>
      <c r="CS79" s="84">
        <f>+SLR!CS61</f>
        <v>3.6722162603046229</v>
      </c>
      <c r="CT79" s="84">
        <f>+SLR!CT61</f>
        <v>3.6897828798517889</v>
      </c>
      <c r="CU79" s="84">
        <f>+SLR!CU61</f>
        <v>3.7071878049246183</v>
      </c>
      <c r="CV79" s="84">
        <f>+SLR!CV61</f>
        <v>3.7244335225157696</v>
      </c>
      <c r="CW79" s="84">
        <f>+SLR!CW61</f>
        <v>3.7415224620635716</v>
      </c>
      <c r="CX79" s="84">
        <f>+SLR!CX61</f>
        <v>3.7584569976484898</v>
      </c>
      <c r="CY79" s="84">
        <f>+SLR!CY61</f>
        <v>3.7752394500164814</v>
      </c>
    </row>
    <row r="80" spans="1:309" s="217" customFormat="1" ht="12.9">
      <c r="A80" s="216" t="s">
        <v>211</v>
      </c>
      <c r="M80" s="447"/>
      <c r="BJ80" s="84">
        <f>+SLR!BJ62</f>
        <v>1.9840052635845331</v>
      </c>
      <c r="BK80" s="84">
        <f>+SLR!BK62</f>
        <v>1.9964790120121938</v>
      </c>
      <c r="BL80" s="84">
        <f>+SLR!BL62</f>
        <v>2.0082760086982692</v>
      </c>
      <c r="BM80" s="84">
        <f>+SLR!BM62</f>
        <v>2.0195321970766327</v>
      </c>
      <c r="BN80" s="84">
        <f>+SLR!BN62</f>
        <v>2.0303425003312752</v>
      </c>
      <c r="BO80" s="84">
        <f>+SLR!BO62</f>
        <v>2.0407738745808435</v>
      </c>
      <c r="BP80" s="84">
        <f>+SLR!BP62</f>
        <v>2.0508741511847539</v>
      </c>
      <c r="BQ80" s="84">
        <f>+SLR!BQ62</f>
        <v>2.0606780360179835</v>
      </c>
      <c r="BR80" s="84">
        <f>+SLR!BR62</f>
        <v>2.0702111869859019</v>
      </c>
      <c r="BS80" s="84">
        <f>+SLR!BS62</f>
        <v>2.0794929910183741</v>
      </c>
      <c r="BT80" s="84">
        <f>+SLR!BT62</f>
        <v>2.0885384598848376</v>
      </c>
      <c r="BU80" s="84">
        <f>+SLR!BU62</f>
        <v>2.0973595281501756</v>
      </c>
      <c r="BV80" s="84">
        <f>+SLR!BV62</f>
        <v>2.1059659448651864</v>
      </c>
      <c r="BW80" s="84">
        <f>+SLR!BW62</f>
        <v>2.1143658886810939</v>
      </c>
      <c r="BX80" s="84">
        <f>+SLR!BX62</f>
        <v>2.1225663942687976</v>
      </c>
      <c r="BY80" s="84">
        <f>+SLR!BY62</f>
        <v>2.130573649666422</v>
      </c>
      <c r="BZ80" s="84">
        <f>+SLR!BZ62</f>
        <v>2.1383932050658987</v>
      </c>
      <c r="CA80" s="84">
        <f>+SLR!CA62</f>
        <v>2.1460301206105248</v>
      </c>
      <c r="CB80" s="84">
        <f>+SLR!CB62</f>
        <v>2.1534890720076598</v>
      </c>
      <c r="CC80" s="84">
        <f>+SLR!CC62</f>
        <v>2.1607744268124427</v>
      </c>
      <c r="CD80" s="84">
        <f>+SLR!CD62</f>
        <v>2.1678903001974437</v>
      </c>
      <c r="CE80" s="84">
        <f>+SLR!CE62</f>
        <v>2.1748405962734148</v>
      </c>
      <c r="CF80" s="84">
        <f>+SLR!CF62</f>
        <v>2.1816290391515007</v>
      </c>
      <c r="CG80" s="84">
        <f>+SLR!CG62</f>
        <v>2.1882591966560181</v>
      </c>
      <c r="CH80" s="84">
        <f>+SLR!CH62</f>
        <v>2.1947344987188258</v>
      </c>
      <c r="CI80" s="84">
        <f>+SLR!CI62</f>
        <v>2.2010582518825403</v>
      </c>
      <c r="CJ80" s="84">
        <f>+SLR!CJ62</f>
        <v>2.2072336509229928</v>
      </c>
      <c r="CK80" s="84">
        <f>+SLR!CK62</f>
        <v>2.2132637883122666</v>
      </c>
      <c r="CL80" s="84">
        <f>+SLR!CL62</f>
        <v>2.2191516620420533</v>
      </c>
      <c r="CM80" s="84">
        <f>+SLR!CM62</f>
        <v>2.224900182185598</v>
      </c>
      <c r="CN80" s="84">
        <f>+SLR!CN62</f>
        <v>2.2305121764765681</v>
      </c>
      <c r="CO80" s="84">
        <f>+SLR!CO62</f>
        <v>2.235990395111922</v>
      </c>
      <c r="CP80" s="84">
        <f>+SLR!CP62</f>
        <v>2.2413375149347203</v>
      </c>
      <c r="CQ80" s="84">
        <f>+SLR!CQ62</f>
        <v>2.2465561431156198</v>
      </c>
      <c r="CR80" s="84">
        <f>+SLR!CR62</f>
        <v>2.2516488204245966</v>
      </c>
      <c r="CS80" s="84">
        <f>+SLR!CS62</f>
        <v>2.256618024164224</v>
      </c>
      <c r="CT80" s="84">
        <f>+SLR!CT62</f>
        <v>2.2614661708207002</v>
      </c>
      <c r="CU80" s="84">
        <f>+SLR!CU62</f>
        <v>2.2661956184773624</v>
      </c>
      <c r="CV80" s="84">
        <f>+SLR!CV62</f>
        <v>2.2708086690265925</v>
      </c>
      <c r="CW80" s="84">
        <f>+SLR!CW62</f>
        <v>2.2753075702092538</v>
      </c>
      <c r="CX80" s="84">
        <f>+SLR!CX62</f>
        <v>2.2796945175054133</v>
      </c>
      <c r="CY80" s="84">
        <f>+SLR!CY62</f>
        <v>2.2839716558959271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4.4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4.4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4.4">
      <c r="A83" s="238" t="str">
        <f>+Controls!A8</f>
        <v>Carbon tax (2005 US$ per ton C)</v>
      </c>
      <c r="B83" s="241">
        <f>+Controls!B8</f>
        <v>1E-3</v>
      </c>
      <c r="C83" s="241">
        <f>+Controls!C8</f>
        <v>37.699592117087825</v>
      </c>
      <c r="D83" s="241">
        <f>+Controls!D8</f>
        <v>64.022639968439137</v>
      </c>
      <c r="E83" s="241">
        <f>+Controls!E8</f>
        <v>88.44194732359226</v>
      </c>
      <c r="F83" s="241">
        <f>+Controls!F8</f>
        <v>118.11282996379495</v>
      </c>
      <c r="G83" s="241">
        <f>+Controls!G8</f>
        <v>153.45763947341928</v>
      </c>
      <c r="H83" s="241">
        <f>+Controls!H8</f>
        <v>194.90075329161564</v>
      </c>
      <c r="I83" s="241">
        <f>+Controls!I8</f>
        <v>243.11113645924249</v>
      </c>
      <c r="J83" s="241">
        <f>+Controls!J8</f>
        <v>298.4719880635148</v>
      </c>
      <c r="K83" s="241">
        <f>+Controls!K8</f>
        <v>361.14776783382587</v>
      </c>
      <c r="L83" s="241">
        <f>+Controls!L8</f>
        <v>430.58472580113983</v>
      </c>
      <c r="M83" s="450">
        <f>+Controls!M8</f>
        <v>505.82064755955656</v>
      </c>
      <c r="N83" s="241">
        <f>+Controls!N8</f>
        <v>586.11224916963579</v>
      </c>
      <c r="O83" s="241">
        <f>+Controls!O8</f>
        <v>672.45010898844373</v>
      </c>
      <c r="P83" s="241">
        <f>+Controls!P8</f>
        <v>759.14072694218498</v>
      </c>
      <c r="Q83" s="241">
        <f>+Controls!Q8</f>
        <v>857.57745461076581</v>
      </c>
      <c r="R83" s="241">
        <f>+Controls!R8</f>
        <v>880.49767918244754</v>
      </c>
      <c r="S83" s="241">
        <f>+Controls!S8</f>
        <v>847.14993964908967</v>
      </c>
      <c r="T83" s="241">
        <f>+Controls!T8</f>
        <v>809.48154176907462</v>
      </c>
      <c r="U83" s="241">
        <f>+Controls!U8</f>
        <v>783.54623470156093</v>
      </c>
      <c r="V83" s="241">
        <f>+Controls!V8</f>
        <v>753.18325173796541</v>
      </c>
      <c r="W83" s="241">
        <f>+Controls!W8</f>
        <v>729.34178877891134</v>
      </c>
      <c r="X83" s="241">
        <f>+Controls!X8</f>
        <v>697.4972054274383</v>
      </c>
      <c r="Y83" s="241">
        <f>+Controls!Y8</f>
        <v>681.60368675825612</v>
      </c>
      <c r="Z83" s="241">
        <f>+Controls!Z8</f>
        <v>650.96217081722773</v>
      </c>
      <c r="AA83" s="241">
        <f>+Controls!AA8</f>
        <v>205.70199912007558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4.4">
      <c r="A84" s="388" t="s">
        <v>212</v>
      </c>
      <c r="B84" s="241">
        <v>0</v>
      </c>
      <c r="C84" s="241">
        <f t="shared" ref="C84:AH84" si="55">+$B67*B65^$B68</f>
        <v>3.0070389287706526E-21</v>
      </c>
      <c r="D84" s="241">
        <f t="shared" si="55"/>
        <v>1.7941532765415906E-17</v>
      </c>
      <c r="E84" s="241">
        <f t="shared" si="55"/>
        <v>3.8241626970897167E-15</v>
      </c>
      <c r="F84" s="241">
        <f t="shared" si="55"/>
        <v>1.8478827418282889E-13</v>
      </c>
      <c r="G84" s="241">
        <f t="shared" si="55"/>
        <v>3.6425350047366053E-12</v>
      </c>
      <c r="H84" s="241">
        <f t="shared" si="55"/>
        <v>3.8210024341268494E-11</v>
      </c>
      <c r="I84" s="241">
        <f t="shared" si="55"/>
        <v>2.5142608420241504E-10</v>
      </c>
      <c r="J84" s="241">
        <f t="shared" si="55"/>
        <v>1.1557010628919314E-9</v>
      </c>
      <c r="K84" s="241">
        <f t="shared" si="55"/>
        <v>3.9570633387106223E-9</v>
      </c>
      <c r="L84" s="241">
        <f t="shared" si="55"/>
        <v>1.04910004608724E-8</v>
      </c>
      <c r="M84" s="241">
        <f t="shared" si="55"/>
        <v>2.1999436622416695E-8</v>
      </c>
      <c r="N84" s="241">
        <f t="shared" si="55"/>
        <v>3.7022352482225444E-8</v>
      </c>
      <c r="O84" s="241">
        <f t="shared" si="55"/>
        <v>5.2162986671273238E-8</v>
      </c>
      <c r="P84" s="241">
        <f t="shared" si="55"/>
        <v>6.2550635143557448E-8</v>
      </c>
      <c r="Q84" s="241">
        <f t="shared" si="55"/>
        <v>6.6439611645052617E-8</v>
      </c>
      <c r="R84" s="241">
        <f t="shared" si="55"/>
        <v>6.6956936405328229E-8</v>
      </c>
      <c r="S84" s="241">
        <f t="shared" si="55"/>
        <v>6.6956936405328229E-8</v>
      </c>
      <c r="T84" s="241">
        <f t="shared" si="55"/>
        <v>6.6956936405328229E-8</v>
      </c>
      <c r="U84" s="241">
        <f t="shared" si="55"/>
        <v>6.6956936405328229E-8</v>
      </c>
      <c r="V84" s="241">
        <f t="shared" si="55"/>
        <v>6.6956936405328229E-8</v>
      </c>
      <c r="W84" s="241">
        <f t="shared" si="55"/>
        <v>6.6956936405328229E-8</v>
      </c>
      <c r="X84" s="241">
        <f t="shared" si="55"/>
        <v>6.6956936405328229E-8</v>
      </c>
      <c r="Y84" s="241">
        <f t="shared" si="55"/>
        <v>6.6956936405328229E-8</v>
      </c>
      <c r="Z84" s="241">
        <f t="shared" si="55"/>
        <v>6.6956936405328229E-8</v>
      </c>
      <c r="AA84" s="241">
        <f t="shared" si="55"/>
        <v>6.6956936405328229E-8</v>
      </c>
      <c r="AB84" s="241">
        <f t="shared" si="55"/>
        <v>6.6956936405328229E-8</v>
      </c>
      <c r="AC84" s="241">
        <f t="shared" si="55"/>
        <v>6.6956936405328229E-8</v>
      </c>
      <c r="AD84" s="241">
        <f t="shared" si="55"/>
        <v>6.6956936405328229E-8</v>
      </c>
      <c r="AE84" s="241">
        <f t="shared" si="55"/>
        <v>6.6956936405328229E-8</v>
      </c>
      <c r="AF84" s="241">
        <f t="shared" si="55"/>
        <v>6.6956936405328229E-8</v>
      </c>
      <c r="AG84" s="241">
        <f t="shared" si="55"/>
        <v>6.6956936405328229E-8</v>
      </c>
      <c r="AH84" s="241">
        <f t="shared" si="55"/>
        <v>6.6956936405328229E-8</v>
      </c>
      <c r="AI84" s="241">
        <f t="shared" ref="AI84:BI84" si="56">+$B67*AH65^$B68</f>
        <v>6.6956936405328229E-8</v>
      </c>
      <c r="AJ84" s="241">
        <f t="shared" si="56"/>
        <v>6.6956936405328229E-8</v>
      </c>
      <c r="AK84" s="241">
        <f t="shared" si="56"/>
        <v>6.6956936405328229E-8</v>
      </c>
      <c r="AL84" s="241">
        <f t="shared" si="56"/>
        <v>6.6956936405328229E-8</v>
      </c>
      <c r="AM84" s="241">
        <f t="shared" si="56"/>
        <v>6.6956936405328229E-8</v>
      </c>
      <c r="AN84" s="241">
        <f t="shared" si="56"/>
        <v>6.6956936405328229E-8</v>
      </c>
      <c r="AO84" s="241">
        <f t="shared" si="56"/>
        <v>6.6956936405328229E-8</v>
      </c>
      <c r="AP84" s="241">
        <f t="shared" si="56"/>
        <v>6.6956936405328229E-8</v>
      </c>
      <c r="AQ84" s="241">
        <f t="shared" si="56"/>
        <v>6.6956936405328229E-8</v>
      </c>
      <c r="AR84" s="241">
        <f t="shared" si="56"/>
        <v>6.6956936405328229E-8</v>
      </c>
      <c r="AS84" s="241">
        <f t="shared" si="56"/>
        <v>6.6956936405328229E-8</v>
      </c>
      <c r="AT84" s="241">
        <f t="shared" si="56"/>
        <v>6.6956936405328229E-8</v>
      </c>
      <c r="AU84" s="241">
        <f t="shared" si="56"/>
        <v>6.6956936405328229E-8</v>
      </c>
      <c r="AV84" s="241">
        <f t="shared" si="56"/>
        <v>6.6956936405328229E-8</v>
      </c>
      <c r="AW84" s="241">
        <f t="shared" si="56"/>
        <v>6.6956936405328229E-8</v>
      </c>
      <c r="AX84" s="241">
        <f t="shared" si="56"/>
        <v>6.6956936405328229E-8</v>
      </c>
      <c r="AY84" s="241">
        <f t="shared" si="56"/>
        <v>6.6956936405328229E-8</v>
      </c>
      <c r="AZ84" s="241">
        <f t="shared" si="56"/>
        <v>6.6956936405328229E-8</v>
      </c>
      <c r="BA84" s="241">
        <f t="shared" si="56"/>
        <v>6.6956936405328229E-8</v>
      </c>
      <c r="BB84" s="241">
        <f t="shared" si="56"/>
        <v>9.569864609526998E-8</v>
      </c>
      <c r="BC84" s="241">
        <f t="shared" si="56"/>
        <v>9.569864609526998E-8</v>
      </c>
      <c r="BD84" s="241">
        <f t="shared" si="56"/>
        <v>9.569864609526998E-8</v>
      </c>
      <c r="BE84" s="241">
        <f t="shared" si="56"/>
        <v>9.569864609526998E-8</v>
      </c>
      <c r="BF84" s="241">
        <f t="shared" si="56"/>
        <v>9.569864609526998E-8</v>
      </c>
      <c r="BG84" s="241">
        <f t="shared" si="56"/>
        <v>9.569864609526998E-8</v>
      </c>
      <c r="BH84" s="241">
        <f t="shared" si="56"/>
        <v>9.569864609526998E-8</v>
      </c>
      <c r="BI84" s="241">
        <f t="shared" si="56"/>
        <v>9.569864609526998E-8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4.4">
      <c r="A85" s="238" t="str">
        <f>+Controls!A10</f>
        <v>GLOBAL</v>
      </c>
      <c r="B85" s="241">
        <f>+Controls!B10</f>
        <v>1E-3</v>
      </c>
      <c r="C85" s="241">
        <f>+Controls!C10</f>
        <v>37.699592117087825</v>
      </c>
      <c r="D85" s="241">
        <f>+Controls!D10</f>
        <v>64.022639968439137</v>
      </c>
      <c r="E85" s="241">
        <f>+Controls!E10</f>
        <v>88.44194732359226</v>
      </c>
      <c r="F85" s="241">
        <f>+Controls!F10</f>
        <v>118.11282996379477</v>
      </c>
      <c r="G85" s="241">
        <f>+Controls!G10</f>
        <v>153.45763947341564</v>
      </c>
      <c r="H85" s="241">
        <f>+Controls!H10</f>
        <v>194.90075329157744</v>
      </c>
      <c r="I85" s="241">
        <f>+Controls!I10</f>
        <v>243.11113645899107</v>
      </c>
      <c r="J85" s="241">
        <f>+Controls!J10</f>
        <v>298.47198806235912</v>
      </c>
      <c r="K85" s="241">
        <f>+Controls!K10</f>
        <v>361.14776782986883</v>
      </c>
      <c r="L85" s="241">
        <f>+Controls!L10</f>
        <v>430.5847257906488</v>
      </c>
      <c r="M85" s="450">
        <f>+Controls!M10</f>
        <v>505.82064753755714</v>
      </c>
      <c r="N85" s="241">
        <f>+Controls!N10</f>
        <v>586.11224913261344</v>
      </c>
      <c r="O85" s="241">
        <f>+Controls!O10</f>
        <v>672.4501089362808</v>
      </c>
      <c r="P85" s="241">
        <f>+Controls!P10</f>
        <v>759.14072687963437</v>
      </c>
      <c r="Q85" s="241">
        <f>+Controls!Q10</f>
        <v>857.5774545443262</v>
      </c>
      <c r="R85" s="241">
        <f>+Controls!R10</f>
        <v>880.49767911549066</v>
      </c>
      <c r="S85" s="241">
        <f>+Controls!S10</f>
        <v>847.14993958213279</v>
      </c>
      <c r="T85" s="241">
        <f>+Controls!T10</f>
        <v>809.48154170211774</v>
      </c>
      <c r="U85" s="241">
        <f>+Controls!U10</f>
        <v>783.54623463460405</v>
      </c>
      <c r="V85" s="241">
        <f>+Controls!V10</f>
        <v>753.18325167100852</v>
      </c>
      <c r="W85" s="241">
        <f>+Controls!W10</f>
        <v>729.34178871195445</v>
      </c>
      <c r="X85" s="241">
        <f>+Controls!X10</f>
        <v>697.49720536048142</v>
      </c>
      <c r="Y85" s="241">
        <f>+Controls!Y10</f>
        <v>681.60368669129923</v>
      </c>
      <c r="Z85" s="241">
        <f>+Controls!Z10</f>
        <v>650.96217075027084</v>
      </c>
      <c r="AA85" s="241">
        <f>+Controls!AA10</f>
        <v>1200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4.4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4.4">
      <c r="A87" s="174" t="s">
        <v>191</v>
      </c>
      <c r="B87" s="241">
        <f t="shared" ref="B87:AG87" si="57">1-B48/B46</f>
        <v>0.21459687849749043</v>
      </c>
      <c r="C87" s="241">
        <f t="shared" si="57"/>
        <v>0.2217775641586115</v>
      </c>
      <c r="D87" s="241">
        <f t="shared" si="57"/>
        <v>0.21711520248569205</v>
      </c>
      <c r="E87" s="241">
        <f t="shared" si="57"/>
        <v>0.21352942883367365</v>
      </c>
      <c r="F87" s="241">
        <f t="shared" si="57"/>
        <v>0.21021908438846004</v>
      </c>
      <c r="G87" s="241">
        <f t="shared" si="57"/>
        <v>0.20958712823839543</v>
      </c>
      <c r="H87" s="241">
        <f t="shared" si="57"/>
        <v>0.2109312718418741</v>
      </c>
      <c r="I87" s="241">
        <f t="shared" si="57"/>
        <v>0.2123960241242947</v>
      </c>
      <c r="J87" s="241">
        <f t="shared" si="57"/>
        <v>0.21402379630614676</v>
      </c>
      <c r="K87" s="241">
        <f t="shared" si="57"/>
        <v>0.21573338372268902</v>
      </c>
      <c r="L87" s="241">
        <f t="shared" si="57"/>
        <v>0.21733517022600279</v>
      </c>
      <c r="M87" s="450">
        <f t="shared" si="57"/>
        <v>0.22156286183424401</v>
      </c>
      <c r="N87" s="241">
        <f t="shared" si="57"/>
        <v>0.2216026019050451</v>
      </c>
      <c r="O87" s="241">
        <f t="shared" si="57"/>
        <v>0.22163560841176644</v>
      </c>
      <c r="P87" s="241">
        <f t="shared" si="57"/>
        <v>0.22166314591648306</v>
      </c>
      <c r="Q87" s="241">
        <f t="shared" si="57"/>
        <v>0.22168788050668875</v>
      </c>
      <c r="R87" s="241">
        <f t="shared" si="57"/>
        <v>0.22170982328854227</v>
      </c>
      <c r="S87" s="241">
        <f t="shared" si="57"/>
        <v>0.22172834767180805</v>
      </c>
      <c r="T87" s="241">
        <f t="shared" si="57"/>
        <v>0.22174363889527815</v>
      </c>
      <c r="U87" s="241">
        <f t="shared" si="57"/>
        <v>0.22175589544158425</v>
      </c>
      <c r="V87" s="241">
        <f t="shared" si="57"/>
        <v>0.22177145576970214</v>
      </c>
      <c r="W87" s="241">
        <f t="shared" si="57"/>
        <v>0.2217918627573584</v>
      </c>
      <c r="X87" s="241">
        <f t="shared" si="57"/>
        <v>0.22181343617539284</v>
      </c>
      <c r="Y87" s="241">
        <f t="shared" si="57"/>
        <v>0.22183421480427257</v>
      </c>
      <c r="Z87" s="241">
        <f t="shared" si="57"/>
        <v>0.22185377091311487</v>
      </c>
      <c r="AA87" s="241">
        <f t="shared" si="57"/>
        <v>0.22187225476544847</v>
      </c>
      <c r="AB87" s="241">
        <f t="shared" si="57"/>
        <v>0.22188924706019331</v>
      </c>
      <c r="AC87" s="241">
        <f t="shared" si="57"/>
        <v>0.2219048429968713</v>
      </c>
      <c r="AD87" s="241">
        <f t="shared" si="57"/>
        <v>0.22191916038316584</v>
      </c>
      <c r="AE87" s="241">
        <f t="shared" si="57"/>
        <v>0.22193232229469995</v>
      </c>
      <c r="AF87" s="241">
        <f t="shared" si="57"/>
        <v>0.22194508734169727</v>
      </c>
      <c r="AG87" s="241">
        <f t="shared" si="57"/>
        <v>0.22195761653121304</v>
      </c>
      <c r="AH87" s="241">
        <f t="shared" ref="AH87:BI87" si="58">1-AH48/AH46</f>
        <v>0.22196939570980356</v>
      </c>
      <c r="AI87" s="241">
        <f t="shared" si="58"/>
        <v>0.221980469013632</v>
      </c>
      <c r="AJ87" s="241">
        <f t="shared" si="58"/>
        <v>0.22199088043817261</v>
      </c>
      <c r="AK87" s="241">
        <f t="shared" si="58"/>
        <v>0.22200068302236586</v>
      </c>
      <c r="AL87" s="241">
        <f t="shared" si="58"/>
        <v>0.22200993126953572</v>
      </c>
      <c r="AM87" s="241">
        <f t="shared" si="58"/>
        <v>0.22201867758286054</v>
      </c>
      <c r="AN87" s="241">
        <f t="shared" si="58"/>
        <v>0.22202697078529443</v>
      </c>
      <c r="AO87" s="241">
        <f t="shared" si="58"/>
        <v>0.22203485564685999</v>
      </c>
      <c r="AP87" s="241">
        <f t="shared" si="58"/>
        <v>0.22204237288465578</v>
      </c>
      <c r="AQ87" s="241">
        <f t="shared" si="58"/>
        <v>0.22204955937224324</v>
      </c>
      <c r="AR87" s="241">
        <f t="shared" si="58"/>
        <v>0.22205644843031624</v>
      </c>
      <c r="AS87" s="241">
        <f t="shared" si="58"/>
        <v>0.22206307013769844</v>
      </c>
      <c r="AT87" s="241">
        <f t="shared" si="58"/>
        <v>0.22206945163479208</v>
      </c>
      <c r="AU87" s="241">
        <f t="shared" si="58"/>
        <v>0.2220756174077253</v>
      </c>
      <c r="AV87" s="241">
        <f t="shared" si="58"/>
        <v>0.22208158954913304</v>
      </c>
      <c r="AW87" s="241">
        <f t="shared" si="58"/>
        <v>0.22208738799509964</v>
      </c>
      <c r="AX87" s="241">
        <f t="shared" si="58"/>
        <v>0.22209303073934006</v>
      </c>
      <c r="AY87" s="241">
        <f t="shared" si="58"/>
        <v>0.22209853402632029</v>
      </c>
      <c r="AZ87" s="241">
        <f t="shared" si="58"/>
        <v>0.22210391252517736</v>
      </c>
      <c r="BA87" s="241">
        <f t="shared" si="58"/>
        <v>0.22210908835479082</v>
      </c>
      <c r="BB87" s="241">
        <f t="shared" si="58"/>
        <v>0.22211411939554804</v>
      </c>
      <c r="BC87" s="241">
        <f t="shared" si="58"/>
        <v>0.22211914504446895</v>
      </c>
      <c r="BD87" s="241">
        <f t="shared" si="58"/>
        <v>0.22212416107488553</v>
      </c>
      <c r="BE87" s="241">
        <f t="shared" si="58"/>
        <v>0.22212915765181029</v>
      </c>
      <c r="BF87" s="241">
        <f t="shared" si="58"/>
        <v>0.222134125096207</v>
      </c>
      <c r="BG87" s="241">
        <f t="shared" si="58"/>
        <v>0.22213905647478049</v>
      </c>
      <c r="BH87" s="241">
        <f t="shared" si="58"/>
        <v>0.22214394800444193</v>
      </c>
      <c r="BI87" s="241">
        <f t="shared" si="58"/>
        <v>0.2470728742181354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4.4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3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4.4">
      <c r="A90" s="388" t="s">
        <v>192</v>
      </c>
      <c r="B90" s="241">
        <f>+Controls!B8</f>
        <v>1E-3</v>
      </c>
      <c r="C90" s="241">
        <f>+Controls!C8</f>
        <v>37.699592117087825</v>
      </c>
      <c r="D90" s="241">
        <f>+Controls!D8</f>
        <v>64.022639968439137</v>
      </c>
      <c r="E90" s="241">
        <f>+Controls!E8</f>
        <v>88.44194732359226</v>
      </c>
      <c r="F90" s="241">
        <f>+Controls!F8</f>
        <v>118.11282996379495</v>
      </c>
      <c r="G90" s="241">
        <f>+Controls!G8</f>
        <v>153.45763947341928</v>
      </c>
      <c r="H90" s="241">
        <f>+Controls!H8</f>
        <v>194.90075329161564</v>
      </c>
      <c r="I90" s="241">
        <f>+Controls!I8</f>
        <v>243.11113645924249</v>
      </c>
      <c r="J90" s="241">
        <f>+Controls!J8</f>
        <v>298.4719880635148</v>
      </c>
      <c r="K90" s="241">
        <f>+Controls!K8</f>
        <v>361.14776783382587</v>
      </c>
      <c r="L90" s="241">
        <f>+Controls!L8</f>
        <v>430.58472580113983</v>
      </c>
      <c r="M90" s="241">
        <f>+Controls!M8</f>
        <v>505.82064755955656</v>
      </c>
      <c r="N90" s="241">
        <f>+Controls!N8</f>
        <v>586.11224916963579</v>
      </c>
      <c r="O90" s="241">
        <f>+Controls!O8</f>
        <v>672.45010898844373</v>
      </c>
      <c r="P90" s="241">
        <f>+Controls!P8</f>
        <v>759.14072694218498</v>
      </c>
      <c r="Q90" s="241">
        <f>+Controls!Q8</f>
        <v>857.57745461076581</v>
      </c>
      <c r="R90" s="241">
        <f>+Controls!R8</f>
        <v>880.49767918244754</v>
      </c>
      <c r="S90" s="241">
        <f>+Controls!S8</f>
        <v>847.14993964908967</v>
      </c>
      <c r="T90" s="241">
        <f>+Controls!T8</f>
        <v>809.48154176907462</v>
      </c>
      <c r="U90" s="241">
        <f>+Controls!U8</f>
        <v>783.54623470156093</v>
      </c>
      <c r="V90" s="241">
        <f>+Controls!V8</f>
        <v>753.18325173796541</v>
      </c>
      <c r="W90" s="241">
        <f>+Controls!W8</f>
        <v>729.34178877891134</v>
      </c>
      <c r="X90" s="241">
        <f>+Controls!X8</f>
        <v>697.4972054274383</v>
      </c>
      <c r="Y90" s="241">
        <f>+Controls!Y8</f>
        <v>681.60368675825612</v>
      </c>
      <c r="Z90" s="241">
        <f>+Controls!Z8</f>
        <v>650.96217081722773</v>
      </c>
      <c r="AA90" s="241">
        <f>+Controls!AA8</f>
        <v>205.70199912007558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4.4">
      <c r="A91" s="388" t="s">
        <v>212</v>
      </c>
      <c r="B91" s="241">
        <f t="shared" ref="B91:AG91" si="59">+B84</f>
        <v>0</v>
      </c>
      <c r="C91" s="241">
        <f t="shared" si="59"/>
        <v>3.0070389287706526E-21</v>
      </c>
      <c r="D91" s="241">
        <f t="shared" si="59"/>
        <v>1.7941532765415906E-17</v>
      </c>
      <c r="E91" s="241">
        <f t="shared" si="59"/>
        <v>3.8241626970897167E-15</v>
      </c>
      <c r="F91" s="241">
        <f t="shared" si="59"/>
        <v>1.8478827418282889E-13</v>
      </c>
      <c r="G91" s="241">
        <f t="shared" si="59"/>
        <v>3.6425350047366053E-12</v>
      </c>
      <c r="H91" s="241">
        <f t="shared" si="59"/>
        <v>3.8210024341268494E-11</v>
      </c>
      <c r="I91" s="241">
        <f t="shared" si="59"/>
        <v>2.5142608420241504E-10</v>
      </c>
      <c r="J91" s="241">
        <f t="shared" si="59"/>
        <v>1.1557010628919314E-9</v>
      </c>
      <c r="K91" s="241">
        <f t="shared" si="59"/>
        <v>3.9570633387106223E-9</v>
      </c>
      <c r="L91" s="241">
        <f t="shared" si="59"/>
        <v>1.04910004608724E-8</v>
      </c>
      <c r="M91" s="241">
        <f t="shared" si="59"/>
        <v>2.1999436622416695E-8</v>
      </c>
      <c r="N91" s="241">
        <f t="shared" si="59"/>
        <v>3.7022352482225444E-8</v>
      </c>
      <c r="O91" s="241">
        <f t="shared" si="59"/>
        <v>5.2162986671273238E-8</v>
      </c>
      <c r="P91" s="241">
        <f t="shared" si="59"/>
        <v>6.2550635143557448E-8</v>
      </c>
      <c r="Q91" s="241">
        <f t="shared" si="59"/>
        <v>6.6439611645052617E-8</v>
      </c>
      <c r="R91" s="241">
        <f t="shared" si="59"/>
        <v>6.6956936405328229E-8</v>
      </c>
      <c r="S91" s="241">
        <f t="shared" si="59"/>
        <v>6.6956936405328229E-8</v>
      </c>
      <c r="T91" s="241">
        <f t="shared" si="59"/>
        <v>6.6956936405328229E-8</v>
      </c>
      <c r="U91" s="241">
        <f t="shared" si="59"/>
        <v>6.6956936405328229E-8</v>
      </c>
      <c r="V91" s="241">
        <f t="shared" si="59"/>
        <v>6.6956936405328229E-8</v>
      </c>
      <c r="W91" s="241">
        <f t="shared" si="59"/>
        <v>6.6956936405328229E-8</v>
      </c>
      <c r="X91" s="241">
        <f t="shared" si="59"/>
        <v>6.6956936405328229E-8</v>
      </c>
      <c r="Y91" s="241">
        <f t="shared" si="59"/>
        <v>6.6956936405328229E-8</v>
      </c>
      <c r="Z91" s="241">
        <f t="shared" si="59"/>
        <v>6.6956936405328229E-8</v>
      </c>
      <c r="AA91" s="241">
        <f t="shared" si="59"/>
        <v>6.6956936405328229E-8</v>
      </c>
      <c r="AB91" s="241">
        <f t="shared" si="59"/>
        <v>6.6956936405328229E-8</v>
      </c>
      <c r="AC91" s="241">
        <f t="shared" si="59"/>
        <v>6.6956936405328229E-8</v>
      </c>
      <c r="AD91" s="241">
        <f t="shared" si="59"/>
        <v>6.6956936405328229E-8</v>
      </c>
      <c r="AE91" s="241">
        <f t="shared" si="59"/>
        <v>6.6956936405328229E-8</v>
      </c>
      <c r="AF91" s="241">
        <f t="shared" si="59"/>
        <v>6.6956936405328229E-8</v>
      </c>
      <c r="AG91" s="241">
        <f t="shared" si="59"/>
        <v>6.6956936405328229E-8</v>
      </c>
      <c r="AH91" s="241">
        <f t="shared" ref="AH91:BI91" si="60">+AH84</f>
        <v>6.6956936405328229E-8</v>
      </c>
      <c r="AI91" s="241">
        <f t="shared" si="60"/>
        <v>6.6956936405328229E-8</v>
      </c>
      <c r="AJ91" s="241">
        <f t="shared" si="60"/>
        <v>6.6956936405328229E-8</v>
      </c>
      <c r="AK91" s="241">
        <f t="shared" si="60"/>
        <v>6.6956936405328229E-8</v>
      </c>
      <c r="AL91" s="241">
        <f t="shared" si="60"/>
        <v>6.6956936405328229E-8</v>
      </c>
      <c r="AM91" s="241">
        <f t="shared" si="60"/>
        <v>6.6956936405328229E-8</v>
      </c>
      <c r="AN91" s="241">
        <f t="shared" si="60"/>
        <v>6.6956936405328229E-8</v>
      </c>
      <c r="AO91" s="241">
        <f t="shared" si="60"/>
        <v>6.6956936405328229E-8</v>
      </c>
      <c r="AP91" s="241">
        <f t="shared" si="60"/>
        <v>6.6956936405328229E-8</v>
      </c>
      <c r="AQ91" s="241">
        <f t="shared" si="60"/>
        <v>6.6956936405328229E-8</v>
      </c>
      <c r="AR91" s="241">
        <f t="shared" si="60"/>
        <v>6.6956936405328229E-8</v>
      </c>
      <c r="AS91" s="241">
        <f t="shared" si="60"/>
        <v>6.6956936405328229E-8</v>
      </c>
      <c r="AT91" s="241">
        <f t="shared" si="60"/>
        <v>6.6956936405328229E-8</v>
      </c>
      <c r="AU91" s="241">
        <f t="shared" si="60"/>
        <v>6.6956936405328229E-8</v>
      </c>
      <c r="AV91" s="241">
        <f t="shared" si="60"/>
        <v>6.6956936405328229E-8</v>
      </c>
      <c r="AW91" s="241">
        <f t="shared" si="60"/>
        <v>6.6956936405328229E-8</v>
      </c>
      <c r="AX91" s="241">
        <f t="shared" si="60"/>
        <v>6.6956936405328229E-8</v>
      </c>
      <c r="AY91" s="241">
        <f t="shared" si="60"/>
        <v>6.6956936405328229E-8</v>
      </c>
      <c r="AZ91" s="241">
        <f t="shared" si="60"/>
        <v>6.6956936405328229E-8</v>
      </c>
      <c r="BA91" s="241">
        <f t="shared" si="60"/>
        <v>6.6956936405328229E-8</v>
      </c>
      <c r="BB91" s="241">
        <f t="shared" si="60"/>
        <v>9.569864609526998E-8</v>
      </c>
      <c r="BC91" s="241">
        <f t="shared" si="60"/>
        <v>9.569864609526998E-8</v>
      </c>
      <c r="BD91" s="241">
        <f t="shared" si="60"/>
        <v>9.569864609526998E-8</v>
      </c>
      <c r="BE91" s="241">
        <f t="shared" si="60"/>
        <v>9.569864609526998E-8</v>
      </c>
      <c r="BF91" s="241">
        <f t="shared" si="60"/>
        <v>9.569864609526998E-8</v>
      </c>
      <c r="BG91" s="241">
        <f t="shared" si="60"/>
        <v>9.569864609526998E-8</v>
      </c>
      <c r="BH91" s="241">
        <f t="shared" si="60"/>
        <v>9.569864609526998E-8</v>
      </c>
      <c r="BI91" s="241">
        <f t="shared" si="60"/>
        <v>9.569864609526998E-8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4.4">
      <c r="A92" s="388" t="s">
        <v>213</v>
      </c>
      <c r="B92" s="241">
        <f>+Controls!B10</f>
        <v>1E-3</v>
      </c>
      <c r="C92" s="241">
        <f>+Controls!C10</f>
        <v>37.699592117087825</v>
      </c>
      <c r="D92" s="241">
        <f>+Controls!D10</f>
        <v>64.022639968439137</v>
      </c>
      <c r="E92" s="241">
        <f>+Controls!E10</f>
        <v>88.44194732359226</v>
      </c>
      <c r="F92" s="241">
        <f>+Controls!F10</f>
        <v>118.11282996379477</v>
      </c>
      <c r="G92" s="241">
        <f>+Controls!G10</f>
        <v>153.45763947341564</v>
      </c>
      <c r="H92" s="241">
        <f>+Controls!H10</f>
        <v>194.90075329157744</v>
      </c>
      <c r="I92" s="241">
        <f>+Controls!I10</f>
        <v>243.11113645899107</v>
      </c>
      <c r="J92" s="241">
        <f>+Controls!J10</f>
        <v>298.47198806235912</v>
      </c>
      <c r="K92" s="241">
        <f>+Controls!K10</f>
        <v>361.14776782986883</v>
      </c>
      <c r="L92" s="241">
        <f>+Controls!L10</f>
        <v>430.5847257906488</v>
      </c>
      <c r="M92" s="241">
        <f>+Controls!M10</f>
        <v>505.82064753755714</v>
      </c>
      <c r="N92" s="241">
        <f>+Controls!N10</f>
        <v>586.11224913261344</v>
      </c>
      <c r="O92" s="241">
        <f>+Controls!O10</f>
        <v>672.4501089362808</v>
      </c>
      <c r="P92" s="241">
        <f>+Controls!P10</f>
        <v>759.14072687963437</v>
      </c>
      <c r="Q92" s="241">
        <f>+Controls!Q10</f>
        <v>857.5774545443262</v>
      </c>
      <c r="R92" s="241">
        <f>+Controls!R10</f>
        <v>880.49767911549066</v>
      </c>
      <c r="S92" s="241">
        <f>+Controls!S10</f>
        <v>847.14993958213279</v>
      </c>
      <c r="T92" s="241">
        <f>+Controls!T10</f>
        <v>809.48154170211774</v>
      </c>
      <c r="U92" s="241">
        <f>+Controls!U10</f>
        <v>783.54623463460405</v>
      </c>
      <c r="V92" s="241">
        <f>+Controls!V10</f>
        <v>753.18325167100852</v>
      </c>
      <c r="W92" s="241">
        <f>+Controls!W10</f>
        <v>729.34178871195445</v>
      </c>
      <c r="X92" s="241">
        <f>+Controls!X10</f>
        <v>697.49720536048142</v>
      </c>
      <c r="Y92" s="241">
        <f>+Controls!Y10</f>
        <v>681.60368669129923</v>
      </c>
      <c r="Z92" s="241">
        <f>+Controls!Z10</f>
        <v>650.96217075027084</v>
      </c>
      <c r="AA92" s="241">
        <f>+Controls!AA10</f>
        <v>1200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4.4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4.4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3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4.4">
      <c r="A96" s="397" t="s">
        <v>950</v>
      </c>
      <c r="B96" s="399">
        <f>SUM(US:OthAsia!B106)</f>
        <v>1.2000000000000004E-2</v>
      </c>
      <c r="C96" s="399">
        <f>SUM(US:OthAsia!C106)</f>
        <v>452.39510540505393</v>
      </c>
      <c r="D96" s="399">
        <f>SUM(US:OthAsia!D106)</f>
        <v>768.27167962126941</v>
      </c>
      <c r="E96" s="399">
        <f>SUM(US:OthAsia!E106)</f>
        <v>1061.3033678831068</v>
      </c>
      <c r="F96" s="399">
        <f>SUM(US:OthAsia!F106)</f>
        <v>1417.3539595655393</v>
      </c>
      <c r="G96" s="399">
        <f>SUM(US:OthAsia!G106)</f>
        <v>1841.4916736810312</v>
      </c>
      <c r="H96" s="399">
        <f>SUM(US:OthAsia!H106)</f>
        <v>2338.8090394993883</v>
      </c>
      <c r="I96" s="399">
        <f>SUM(US:OthAsia!I106)</f>
        <v>2917.3336375109097</v>
      </c>
      <c r="J96" s="399">
        <f>SUM(US:OthAsia!J106)</f>
        <v>3581.6638567621776</v>
      </c>
      <c r="K96" s="399">
        <f>SUM(US:OthAsia!K106)</f>
        <v>4333.7732140059115</v>
      </c>
      <c r="L96" s="399">
        <f>SUM(US:OthAsia!L106)</f>
        <v>5167.0167096136784</v>
      </c>
      <c r="M96" s="399">
        <f>SUM(US:OthAsia!M106)</f>
        <v>5983.4296411653704</v>
      </c>
      <c r="N96" s="399">
        <f>SUM(US:OthAsia!N106)</f>
        <v>6678.6700874046392</v>
      </c>
      <c r="O96" s="399">
        <f>SUM(US:OthAsia!O106)</f>
        <v>7362.3646547366316</v>
      </c>
      <c r="P96" s="399">
        <f>SUM(US:OthAsia!P106)</f>
        <v>7857.6292346195132</v>
      </c>
      <c r="Q96" s="399">
        <f>SUM(US:OthAsia!Q106)</f>
        <v>7968.3285572326668</v>
      </c>
      <c r="R96" s="399">
        <f>SUM(US:OthAsia!R106)</f>
        <v>7751.2851639136607</v>
      </c>
      <c r="S96" s="399">
        <f>SUM(US:OthAsia!S106)</f>
        <v>7441.840905717977</v>
      </c>
      <c r="T96" s="399">
        <f>SUM(US:OthAsia!T106)</f>
        <v>7147.8688604320787</v>
      </c>
      <c r="U96" s="399">
        <f>SUM(US:OthAsia!U106)</f>
        <v>6868.5954174104745</v>
      </c>
      <c r="V96" s="399">
        <f>SUM(US:OthAsia!V106)</f>
        <v>6603.2856465399509</v>
      </c>
      <c r="W96" s="399">
        <f>SUM(US:OthAsia!W106)</f>
        <v>6351.2413642129532</v>
      </c>
      <c r="X96" s="399">
        <f>SUM(US:OthAsia!X106)</f>
        <v>6111.7992960023057</v>
      </c>
      <c r="Y96" s="399">
        <f>SUM(US:OthAsia!Y106)</f>
        <v>5884.3293312021879</v>
      </c>
      <c r="Z96" s="399">
        <f>SUM(US:OthAsia!Z106)</f>
        <v>5668.2328646420792</v>
      </c>
      <c r="AA96" s="399">
        <f>SUM(US:OthAsia!AA106)</f>
        <v>2834.1164323210396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3.9233384089768625E-5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4.4">
      <c r="A97" s="397" t="s">
        <v>974</v>
      </c>
      <c r="B97" s="399">
        <f>SUM(US:OthAsia!B107)</f>
        <v>0</v>
      </c>
      <c r="C97" s="399">
        <f>SUM(US:OthAsia!C107)</f>
        <v>3.6084467145247829E-20</v>
      </c>
      <c r="D97" s="399">
        <f>SUM(US:OthAsia!D107)</f>
        <v>2.1529839318499084E-16</v>
      </c>
      <c r="E97" s="399">
        <f>SUM(US:OthAsia!E107)</f>
        <v>4.58899523650766E-14</v>
      </c>
      <c r="F97" s="399">
        <f>SUM(US:OthAsia!F107)</f>
        <v>2.2174592901939468E-12</v>
      </c>
      <c r="G97" s="399">
        <f>SUM(US:OthAsia!G107)</f>
        <v>4.3710420056839277E-11</v>
      </c>
      <c r="H97" s="399">
        <f>SUM(US:OthAsia!H107)</f>
        <v>4.585202920952219E-10</v>
      </c>
      <c r="I97" s="399">
        <f>SUM(US:OthAsia!I107)</f>
        <v>3.0171130104289814E-9</v>
      </c>
      <c r="J97" s="399">
        <f>SUM(US:OthAsia!J107)</f>
        <v>1.3868412754703176E-8</v>
      </c>
      <c r="K97" s="399">
        <f>SUM(US:OthAsia!K107)</f>
        <v>4.748476006452748E-8</v>
      </c>
      <c r="L97" s="399">
        <f>SUM(US:OthAsia!L107)</f>
        <v>1.258920055304688E-7</v>
      </c>
      <c r="M97" s="399">
        <f>SUM(US:OthAsia!M107)</f>
        <v>2.6399323946900036E-7</v>
      </c>
      <c r="N97" s="399">
        <f>SUM(US:OthAsia!N107)</f>
        <v>4.4426822978670533E-7</v>
      </c>
      <c r="O97" s="399">
        <f>SUM(US:OthAsia!O107)</f>
        <v>6.2595584005527898E-7</v>
      </c>
      <c r="P97" s="399">
        <f>SUM(US:OthAsia!P107)</f>
        <v>7.5060762172268954E-7</v>
      </c>
      <c r="Q97" s="399">
        <f>SUM(US:OthAsia!Q107)</f>
        <v>7.9727533974063119E-7</v>
      </c>
      <c r="R97" s="399">
        <f>SUM(US:OthAsia!R107)</f>
        <v>8.0348323686393896E-7</v>
      </c>
      <c r="S97" s="399">
        <f>SUM(US:OthAsia!S107)</f>
        <v>8.0348323686393896E-7</v>
      </c>
      <c r="T97" s="399">
        <f>SUM(US:OthAsia!T107)</f>
        <v>8.0348323686393896E-7</v>
      </c>
      <c r="U97" s="399">
        <f>SUM(US:OthAsia!U107)</f>
        <v>8.0348323686393896E-7</v>
      </c>
      <c r="V97" s="399">
        <f>SUM(US:OthAsia!V107)</f>
        <v>8.0348323686393896E-7</v>
      </c>
      <c r="W97" s="399">
        <f>SUM(US:OthAsia!W107)</f>
        <v>8.0348323686393896E-7</v>
      </c>
      <c r="X97" s="399">
        <f>SUM(US:OthAsia!X107)</f>
        <v>8.0348323686393896E-7</v>
      </c>
      <c r="Y97" s="399">
        <f>SUM(US:OthAsia!Y107)</f>
        <v>8.0348323686393896E-7</v>
      </c>
      <c r="Z97" s="399">
        <f>SUM(US:OthAsia!Z107)</f>
        <v>8.0348323686393896E-7</v>
      </c>
      <c r="AA97" s="399">
        <f>SUM(US:OthAsia!AA107)</f>
        <v>8.0348323686393896E-7</v>
      </c>
      <c r="AB97" s="399">
        <f>SUM(US:OthAsia!AB107)</f>
        <v>8.0348323686393896E-7</v>
      </c>
      <c r="AC97" s="399">
        <f>SUM(US:OthAsia!AC107)</f>
        <v>8.0348323686393896E-7</v>
      </c>
      <c r="AD97" s="399">
        <f>SUM(US:OthAsia!AD107)</f>
        <v>8.0348323686393896E-7</v>
      </c>
      <c r="AE97" s="399">
        <f>SUM(US:OthAsia!AE107)</f>
        <v>8.0348323686393896E-7</v>
      </c>
      <c r="AF97" s="399">
        <f>SUM(US:OthAsia!AF107)</f>
        <v>8.0348323686393896E-7</v>
      </c>
      <c r="AG97" s="399">
        <f>SUM(US:OthAsia!AG107)</f>
        <v>8.0348323686393896E-7</v>
      </c>
      <c r="AH97" s="399">
        <f>SUM(US:OthAsia!AH107)</f>
        <v>8.0348323686393896E-7</v>
      </c>
      <c r="AI97" s="399">
        <f>SUM(US:OthAsia!AI107)</f>
        <v>8.0348323686393896E-7</v>
      </c>
      <c r="AJ97" s="399">
        <f>SUM(US:OthAsia!AJ107)</f>
        <v>8.0348323686393896E-7</v>
      </c>
      <c r="AK97" s="399">
        <f>SUM(US:OthAsia!AK107)</f>
        <v>8.0348323686393896E-7</v>
      </c>
      <c r="AL97" s="399">
        <f>SUM(US:OthAsia!AL107)</f>
        <v>8.0348323686393896E-7</v>
      </c>
      <c r="AM97" s="399">
        <f>SUM(US:OthAsia!AM107)</f>
        <v>8.0348323686393896E-7</v>
      </c>
      <c r="AN97" s="399">
        <f>SUM(US:OthAsia!AN107)</f>
        <v>8.0348323686393896E-7</v>
      </c>
      <c r="AO97" s="399">
        <f>SUM(US:OthAsia!AO107)</f>
        <v>8.0348323686393896E-7</v>
      </c>
      <c r="AP97" s="399">
        <f>SUM(US:OthAsia!AP107)</f>
        <v>8.0348323686393896E-7</v>
      </c>
      <c r="AQ97" s="399">
        <f>SUM(US:OthAsia!AQ107)</f>
        <v>8.0348323686393896E-7</v>
      </c>
      <c r="AR97" s="399">
        <f>SUM(US:OthAsia!AR107)</f>
        <v>8.0348323686393896E-7</v>
      </c>
      <c r="AS97" s="399">
        <f>SUM(US:OthAsia!AS107)</f>
        <v>8.0348323686393896E-7</v>
      </c>
      <c r="AT97" s="399">
        <f>SUM(US:OthAsia!AT107)</f>
        <v>8.0348323686393896E-7</v>
      </c>
      <c r="AU97" s="399">
        <f>SUM(US:OthAsia!AU107)</f>
        <v>8.0348323686393896E-7</v>
      </c>
      <c r="AV97" s="399">
        <f>SUM(US:OthAsia!AV107)</f>
        <v>8.0348323686393896E-7</v>
      </c>
      <c r="AW97" s="399">
        <f>SUM(US:OthAsia!AW107)</f>
        <v>8.0348323686393896E-7</v>
      </c>
      <c r="AX97" s="399">
        <f>SUM(US:OthAsia!AX107)</f>
        <v>8.0348323686393896E-7</v>
      </c>
      <c r="AY97" s="399">
        <f>SUM(US:OthAsia!AY107)</f>
        <v>8.0348323686393896E-7</v>
      </c>
      <c r="AZ97" s="399">
        <f>SUM(US:OthAsia!AZ107)</f>
        <v>8.0348323686393896E-7</v>
      </c>
      <c r="BA97" s="399">
        <f>SUM(US:OthAsia!BA107)</f>
        <v>8.0348323686393896E-7</v>
      </c>
      <c r="BB97" s="399">
        <f>SUM(US:OthAsia!BB107)</f>
        <v>1.1483837531432398E-6</v>
      </c>
      <c r="BC97" s="399">
        <f>SUM(US:OthAsia!BC107)</f>
        <v>1.1483837531432398E-6</v>
      </c>
      <c r="BD97" s="399">
        <f>SUM(US:OthAsia!BD107)</f>
        <v>1.1483837531432398E-6</v>
      </c>
      <c r="BE97" s="399">
        <f>SUM(US:OthAsia!BE107)</f>
        <v>1.1483837531432398E-6</v>
      </c>
      <c r="BF97" s="399">
        <f>SUM(US:OthAsia!BF107)</f>
        <v>1.1483837531432398E-6</v>
      </c>
      <c r="BG97" s="399">
        <f>SUM(US:OthAsia!BG107)</f>
        <v>1.1483837531432398E-6</v>
      </c>
      <c r="BH97" s="399">
        <f>SUM(US:OthAsia!BH107)</f>
        <v>1.1483837531432398E-6</v>
      </c>
      <c r="BI97" s="399">
        <f>SUM(US:OthAsia!BI107)</f>
        <v>1.1483837531432398E-6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4.4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4.4">
      <c r="A101" s="435" t="s">
        <v>956</v>
      </c>
      <c r="B101" s="436">
        <f t="shared" ref="B101:AG101" si="63">1-B124/B98</f>
        <v>0</v>
      </c>
      <c r="C101" s="436">
        <f t="shared" si="63"/>
        <v>2.7750189215611565E-2</v>
      </c>
      <c r="D101" s="436">
        <f t="shared" si="63"/>
        <v>6.8391747214350818E-2</v>
      </c>
      <c r="E101" s="436">
        <f t="shared" si="63"/>
        <v>0.20777776115915303</v>
      </c>
      <c r="F101" s="436">
        <f t="shared" si="63"/>
        <v>0.3857363369847927</v>
      </c>
      <c r="G101" s="436">
        <f t="shared" si="63"/>
        <v>0.53749545989788405</v>
      </c>
      <c r="H101" s="436">
        <f t="shared" si="63"/>
        <v>0.59448654564351289</v>
      </c>
      <c r="I101" s="436">
        <f t="shared" si="63"/>
        <v>0.61974612554387876</v>
      </c>
      <c r="J101" s="436">
        <f t="shared" si="63"/>
        <v>0.659380460612776</v>
      </c>
      <c r="K101" s="436">
        <f t="shared" si="63"/>
        <v>0.68818482467497777</v>
      </c>
      <c r="L101" s="436">
        <f t="shared" si="63"/>
        <v>0.70879313516481113</v>
      </c>
      <c r="M101" s="455">
        <f t="shared" si="63"/>
        <v>0.72488551161437409</v>
      </c>
      <c r="N101" s="436">
        <f t="shared" si="63"/>
        <v>0.7379545418164023</v>
      </c>
      <c r="O101" s="436">
        <f t="shared" si="63"/>
        <v>0.75040636255196536</v>
      </c>
      <c r="P101" s="436">
        <f t="shared" si="63"/>
        <v>0.76069240787394143</v>
      </c>
      <c r="Q101" s="436">
        <f t="shared" si="63"/>
        <v>0.7694242238805582</v>
      </c>
      <c r="R101" s="436">
        <f t="shared" si="63"/>
        <v>0.77665217930519803</v>
      </c>
      <c r="S101" s="436">
        <f t="shared" si="63"/>
        <v>0.78239338741458631</v>
      </c>
      <c r="T101" s="436">
        <f t="shared" si="63"/>
        <v>0.78771714947426452</v>
      </c>
      <c r="U101" s="436">
        <f t="shared" si="63"/>
        <v>0.79260896649996815</v>
      </c>
      <c r="V101" s="436">
        <f t="shared" si="63"/>
        <v>0.79691181210223705</v>
      </c>
      <c r="W101" s="436">
        <f t="shared" si="63"/>
        <v>0.76604915378643668</v>
      </c>
      <c r="X101" s="436">
        <f t="shared" si="63"/>
        <v>0.73581998034406959</v>
      </c>
      <c r="Y101" s="436">
        <f t="shared" si="63"/>
        <v>0.70622602268593015</v>
      </c>
      <c r="Z101" s="436">
        <f t="shared" si="63"/>
        <v>0.67724370659893451</v>
      </c>
      <c r="AA101" s="436">
        <f t="shared" si="63"/>
        <v>0.91131513010065257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4.4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1</v>
      </c>
      <c r="E104" s="399">
        <f t="shared" si="65"/>
        <v>1</v>
      </c>
      <c r="F104" s="399">
        <f t="shared" si="65"/>
        <v>0.99999999999999845</v>
      </c>
      <c r="G104" s="399">
        <f t="shared" si="65"/>
        <v>0.99999999999997624</v>
      </c>
      <c r="H104" s="399">
        <f t="shared" si="65"/>
        <v>0.99999999999980393</v>
      </c>
      <c r="I104" s="399">
        <f t="shared" si="65"/>
        <v>0.99999999999896583</v>
      </c>
      <c r="J104" s="399">
        <f t="shared" si="65"/>
        <v>0.99999999999612799</v>
      </c>
      <c r="K104" s="399">
        <f t="shared" si="65"/>
        <v>0.9999999999890431</v>
      </c>
      <c r="L104" s="399">
        <f t="shared" si="65"/>
        <v>0.99999999997563549</v>
      </c>
      <c r="M104" s="443">
        <f t="shared" si="65"/>
        <v>0.99999999995587929</v>
      </c>
      <c r="N104" s="399">
        <f t="shared" si="65"/>
        <v>0.99999999993347954</v>
      </c>
      <c r="O104" s="399">
        <f t="shared" si="65"/>
        <v>0.99999999991497901</v>
      </c>
      <c r="P104" s="399">
        <f t="shared" si="65"/>
        <v>0.99999999990447408</v>
      </c>
      <c r="Q104" s="399">
        <f t="shared" si="65"/>
        <v>0.99999999989994448</v>
      </c>
      <c r="R104" s="399">
        <f t="shared" si="65"/>
        <v>0.99999999989634192</v>
      </c>
      <c r="S104" s="399">
        <f t="shared" si="65"/>
        <v>0.9999999998920317</v>
      </c>
      <c r="T104" s="399">
        <f t="shared" si="65"/>
        <v>0.99999999988759125</v>
      </c>
      <c r="U104" s="399">
        <f t="shared" si="65"/>
        <v>0.99999999988302068</v>
      </c>
      <c r="V104" s="399">
        <f t="shared" si="65"/>
        <v>0.99999999987832067</v>
      </c>
      <c r="W104" s="399">
        <f t="shared" si="65"/>
        <v>0.99999999987349197</v>
      </c>
      <c r="X104" s="399">
        <f t="shared" si="65"/>
        <v>0.99999999986853572</v>
      </c>
      <c r="Y104" s="399">
        <f t="shared" si="65"/>
        <v>0.99999999986345378</v>
      </c>
      <c r="Z104" s="399">
        <f t="shared" si="65"/>
        <v>0.99999999985824806</v>
      </c>
      <c r="AA104" s="399">
        <f t="shared" si="65"/>
        <v>0.999999999716496</v>
      </c>
      <c r="AB104" s="399">
        <f t="shared" si="65"/>
        <v>0.99999999943299211</v>
      </c>
      <c r="AC104" s="399">
        <f t="shared" si="65"/>
        <v>0.99999999886598412</v>
      </c>
      <c r="AD104" s="399">
        <f t="shared" si="65"/>
        <v>0.99999999773196835</v>
      </c>
      <c r="AE104" s="399">
        <f t="shared" si="65"/>
        <v>0.99999999546393659</v>
      </c>
      <c r="AF104" s="399">
        <f t="shared" si="65"/>
        <v>0.99999999092787317</v>
      </c>
      <c r="AG104" s="399">
        <f t="shared" si="65"/>
        <v>0.99999998185574646</v>
      </c>
      <c r="AH104" s="399">
        <f t="shared" si="65"/>
        <v>0.99999996371149291</v>
      </c>
      <c r="AI104" s="399">
        <f t="shared" ref="AI104:BI104" si="66">1-(AI97/AI96)</f>
        <v>0.99999992742298582</v>
      </c>
      <c r="AJ104" s="399">
        <f t="shared" si="66"/>
        <v>0.99999985484597154</v>
      </c>
      <c r="AK104" s="399">
        <f t="shared" si="66"/>
        <v>0.99999970969194307</v>
      </c>
      <c r="AL104" s="399">
        <f t="shared" si="66"/>
        <v>0.99999941938388615</v>
      </c>
      <c r="AM104" s="399">
        <f t="shared" si="66"/>
        <v>0.99999883876777229</v>
      </c>
      <c r="AN104" s="399">
        <f t="shared" si="66"/>
        <v>0.99999767753554469</v>
      </c>
      <c r="AO104" s="399">
        <f t="shared" si="66"/>
        <v>0.99999535507108928</v>
      </c>
      <c r="AP104" s="399">
        <f t="shared" si="66"/>
        <v>0.99999071014217855</v>
      </c>
      <c r="AQ104" s="399">
        <f t="shared" si="66"/>
        <v>0.99998142028435721</v>
      </c>
      <c r="AR104" s="399">
        <f t="shared" si="66"/>
        <v>0.99996284056871443</v>
      </c>
      <c r="AS104" s="399">
        <f t="shared" si="66"/>
        <v>0.99992568113742875</v>
      </c>
      <c r="AT104" s="399">
        <f t="shared" si="66"/>
        <v>0.9998513622748576</v>
      </c>
      <c r="AU104" s="399">
        <f t="shared" si="66"/>
        <v>0.9997027245497152</v>
      </c>
      <c r="AV104" s="399">
        <f t="shared" si="66"/>
        <v>0.99940544909943041</v>
      </c>
      <c r="AW104" s="399">
        <f t="shared" si="66"/>
        <v>0.99881089819886071</v>
      </c>
      <c r="AX104" s="399">
        <f t="shared" si="66"/>
        <v>0.99762179639772142</v>
      </c>
      <c r="AY104" s="399">
        <f t="shared" si="66"/>
        <v>0.99524359279544294</v>
      </c>
      <c r="AZ104" s="399">
        <f t="shared" si="66"/>
        <v>0.99048718559088578</v>
      </c>
      <c r="BA104" s="399">
        <f t="shared" si="66"/>
        <v>0.9795204197775671</v>
      </c>
      <c r="BB104" s="399">
        <f t="shared" si="66"/>
        <v>0.9456149872809676</v>
      </c>
      <c r="BC104" s="399">
        <f t="shared" si="66"/>
        <v>0.8912299745619352</v>
      </c>
      <c r="BD104" s="399">
        <f t="shared" si="66"/>
        <v>0.7824599491238704</v>
      </c>
      <c r="BE104" s="399">
        <f t="shared" si="66"/>
        <v>0.56491989824774069</v>
      </c>
      <c r="BF104" s="399">
        <f t="shared" si="66"/>
        <v>0.12983979649548139</v>
      </c>
      <c r="BG104" s="399">
        <f t="shared" si="66"/>
        <v>-0.74032040700903723</v>
      </c>
      <c r="BH104" s="399">
        <f t="shared" si="66"/>
        <v>-2.4806408140180745</v>
      </c>
      <c r="BI104" s="399">
        <f t="shared" si="66"/>
        <v>-5.9612816280361489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4.4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4.4">
      <c r="A106" s="398" t="s">
        <v>967</v>
      </c>
      <c r="B106" s="423">
        <v>0</v>
      </c>
      <c r="C106" s="423">
        <f t="shared" ref="C106:P106" si="67">+C281/C311</f>
        <v>32.076580701480964</v>
      </c>
      <c r="D106" s="423">
        <f t="shared" si="67"/>
        <v>70.45491030742464</v>
      </c>
      <c r="E106" s="423">
        <f t="shared" si="67"/>
        <v>148.95116656464799</v>
      </c>
      <c r="F106" s="423">
        <f t="shared" si="67"/>
        <v>310.10379012519917</v>
      </c>
      <c r="G106" s="423">
        <f t="shared" si="67"/>
        <v>460.32208426516041</v>
      </c>
      <c r="H106" s="423">
        <f t="shared" si="67"/>
        <v>551.24338495367181</v>
      </c>
      <c r="I106" s="423">
        <f t="shared" si="67"/>
        <v>582.18354246924673</v>
      </c>
      <c r="J106" s="423">
        <f t="shared" si="67"/>
        <v>627.6524022226929</v>
      </c>
      <c r="K106" s="423">
        <f t="shared" si="67"/>
        <v>659.56029200899036</v>
      </c>
      <c r="L106" s="423">
        <f t="shared" si="67"/>
        <v>683.05981368989944</v>
      </c>
      <c r="M106" s="423">
        <f t="shared" si="67"/>
        <v>708.33104796554369</v>
      </c>
      <c r="N106" s="423">
        <f t="shared" si="67"/>
        <v>725.61545098111253</v>
      </c>
      <c r="O106" s="423">
        <f t="shared" si="67"/>
        <v>749.49621447237178</v>
      </c>
      <c r="P106" s="423">
        <f t="shared" si="67"/>
        <v>799.18867928734733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4.4">
      <c r="A107" s="398" t="s">
        <v>968</v>
      </c>
      <c r="B107" s="492">
        <f>+B281/B167</f>
        <v>0</v>
      </c>
      <c r="C107" s="492">
        <f t="shared" ref="C107:P107" si="68">+C281/C296</f>
        <v>12.920944799345083</v>
      </c>
      <c r="D107" s="492">
        <f t="shared" si="68"/>
        <v>27.93937024527839</v>
      </c>
      <c r="E107" s="492">
        <f t="shared" si="68"/>
        <v>101.51905639139828</v>
      </c>
      <c r="F107" s="492">
        <f t="shared" si="68"/>
        <v>263.65781630210807</v>
      </c>
      <c r="G107" s="492">
        <f t="shared" si="68"/>
        <v>436.70575433046184</v>
      </c>
      <c r="H107" s="492">
        <f t="shared" si="68"/>
        <v>519.93363361323463</v>
      </c>
      <c r="I107" s="492">
        <f t="shared" si="68"/>
        <v>582.18354246924673</v>
      </c>
      <c r="J107" s="492">
        <f t="shared" si="68"/>
        <v>627.6524022226929</v>
      </c>
      <c r="K107" s="492">
        <f t="shared" si="68"/>
        <v>659.56029200899036</v>
      </c>
      <c r="L107" s="492">
        <f t="shared" si="68"/>
        <v>683.05981368989944</v>
      </c>
      <c r="M107" s="492">
        <f t="shared" si="68"/>
        <v>708.33104796554369</v>
      </c>
      <c r="N107" s="492">
        <f t="shared" si="68"/>
        <v>725.61545098111253</v>
      </c>
      <c r="O107" s="492">
        <f t="shared" si="68"/>
        <v>749.49621447237178</v>
      </c>
      <c r="P107" s="492">
        <f t="shared" si="68"/>
        <v>799.18867928734733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4.4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3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4.4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4.4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4.4">
      <c r="A113" s="413" t="s">
        <v>977</v>
      </c>
      <c r="B113" s="410">
        <f t="shared" ref="B113:BI113" si="71">+B184</f>
        <v>0</v>
      </c>
      <c r="C113" s="410">
        <f t="shared" si="71"/>
        <v>3.7160134448933957</v>
      </c>
      <c r="D113" s="410">
        <f t="shared" si="71"/>
        <v>3.8110934210706979</v>
      </c>
      <c r="E113" s="410">
        <f t="shared" si="71"/>
        <v>6.3639016006564679</v>
      </c>
      <c r="F113" s="410">
        <f t="shared" si="71"/>
        <v>6.7548413310956459</v>
      </c>
      <c r="G113" s="410">
        <f t="shared" si="71"/>
        <v>6.3826445924575506</v>
      </c>
      <c r="H113" s="410">
        <f t="shared" si="71"/>
        <v>5.7280099494841563</v>
      </c>
      <c r="I113" s="410">
        <f t="shared" si="71"/>
        <v>6.5129133901150773</v>
      </c>
      <c r="J113" s="410">
        <f t="shared" si="71"/>
        <v>6.1177651708980623</v>
      </c>
      <c r="K113" s="410">
        <f t="shared" si="71"/>
        <v>5.8604751123043393</v>
      </c>
      <c r="L113" s="410">
        <f t="shared" si="71"/>
        <v>5.7148492314607733</v>
      </c>
      <c r="M113" s="453">
        <f t="shared" si="71"/>
        <v>5.6184890866614694</v>
      </c>
      <c r="N113" s="410">
        <f t="shared" si="71"/>
        <v>5.5512567868185352</v>
      </c>
      <c r="O113" s="410">
        <f t="shared" si="71"/>
        <v>5.47456013463328</v>
      </c>
      <c r="P113" s="410">
        <f t="shared" si="71"/>
        <v>5.410371067878895</v>
      </c>
      <c r="Q113" s="410">
        <f t="shared" si="71"/>
        <v>5.3548208350925224</v>
      </c>
      <c r="R113" s="410">
        <f t="shared" si="71"/>
        <v>5.3130357654764815</v>
      </c>
      <c r="S113" s="410">
        <f t="shared" si="71"/>
        <v>5.2893331849350842</v>
      </c>
      <c r="T113" s="410">
        <f t="shared" si="71"/>
        <v>5.2610108433136054</v>
      </c>
      <c r="U113" s="410">
        <f t="shared" si="71"/>
        <v>5.2302168049986868</v>
      </c>
      <c r="V113" s="410">
        <f t="shared" si="71"/>
        <v>5.2200581068005274</v>
      </c>
      <c r="W113" s="410">
        <f t="shared" si="71"/>
        <v>6.1437132980224698</v>
      </c>
      <c r="X113" s="410">
        <f t="shared" si="71"/>
        <v>7.0883009084933732</v>
      </c>
      <c r="Y113" s="410">
        <f t="shared" si="71"/>
        <v>8.0477560905955414</v>
      </c>
      <c r="Z113" s="410">
        <f t="shared" si="71"/>
        <v>9.0188030904221304</v>
      </c>
      <c r="AA113" s="410">
        <f t="shared" si="71"/>
        <v>2.5262227152780818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4.4">
      <c r="A114" s="439" t="s">
        <v>960</v>
      </c>
      <c r="B114" s="440">
        <f t="shared" ref="B114:BI114" si="72">+B185</f>
        <v>0</v>
      </c>
      <c r="C114" s="440">
        <f t="shared" si="72"/>
        <v>0.21185330355104881</v>
      </c>
      <c r="D114" s="440">
        <f t="shared" si="72"/>
        <v>0.37170566292684093</v>
      </c>
      <c r="E114" s="440">
        <f t="shared" si="72"/>
        <v>8.2780866547810028E-2</v>
      </c>
      <c r="F114" s="440">
        <f t="shared" si="72"/>
        <v>-0.44861182178930736</v>
      </c>
      <c r="G114" s="440">
        <f t="shared" si="72"/>
        <v>-0.89006932053290821</v>
      </c>
      <c r="H114" s="440">
        <f t="shared" si="72"/>
        <v>-1.2659905646721619</v>
      </c>
      <c r="I114" s="440">
        <f t="shared" si="72"/>
        <v>-2.0865554934144592</v>
      </c>
      <c r="J114" s="440">
        <f t="shared" si="72"/>
        <v>-2.3669066948558202</v>
      </c>
      <c r="K114" s="440">
        <f t="shared" si="72"/>
        <v>-2.6096991465197474</v>
      </c>
      <c r="L114" s="440">
        <f t="shared" si="72"/>
        <v>-2.8195328361528356</v>
      </c>
      <c r="M114" s="453">
        <f t="shared" si="72"/>
        <v>-3.005466039896056</v>
      </c>
      <c r="N114" s="440">
        <f t="shared" si="72"/>
        <v>-3.1930034871127493</v>
      </c>
      <c r="O114" s="440">
        <f t="shared" si="72"/>
        <v>-3.3462365316488092</v>
      </c>
      <c r="P114" s="440">
        <f t="shared" si="72"/>
        <v>-3.4895590161854102</v>
      </c>
      <c r="Q114" s="440">
        <f t="shared" si="72"/>
        <v>-3.6212879584391526</v>
      </c>
      <c r="R114" s="440">
        <f t="shared" si="72"/>
        <v>-3.7485223442968154</v>
      </c>
      <c r="S114" s="440">
        <f t="shared" si="72"/>
        <v>-3.8773598223204351</v>
      </c>
      <c r="T114" s="440">
        <f t="shared" si="72"/>
        <v>-3.9867048835538847</v>
      </c>
      <c r="U114" s="440">
        <f t="shared" si="72"/>
        <v>-4.0801556763155391</v>
      </c>
      <c r="V114" s="440">
        <f t="shared" si="72"/>
        <v>-4.1821279381639869</v>
      </c>
      <c r="W114" s="440">
        <f t="shared" si="72"/>
        <v>-5.1576796378177558</v>
      </c>
      <c r="X114" s="440">
        <f t="shared" si="72"/>
        <v>-6.151568931298895</v>
      </c>
      <c r="Y114" s="440">
        <f t="shared" si="72"/>
        <v>-7.1578607122607876</v>
      </c>
      <c r="Z114" s="440">
        <f t="shared" si="72"/>
        <v>-8.1734024810041142</v>
      </c>
      <c r="AA114" s="440">
        <f t="shared" si="72"/>
        <v>-1.7230921363309666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4.4">
      <c r="A115" s="413" t="s">
        <v>961</v>
      </c>
      <c r="B115" s="442">
        <f>10000000000000*SUMPRODUCT(C114:Q114*C114:Q114)</f>
        <v>832185087613280.88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4.4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4.4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4.4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4.4">
      <c r="A119" s="398" t="s">
        <v>968</v>
      </c>
      <c r="B119" s="423">
        <f>+B236/B167</f>
        <v>0</v>
      </c>
      <c r="C119" s="423">
        <f t="shared" ref="C119:M119" si="74">+C118*C113/C167</f>
        <v>3.8165330800287167</v>
      </c>
      <c r="D119" s="423">
        <f t="shared" si="74"/>
        <v>16.781393918435004</v>
      </c>
      <c r="E119" s="423">
        <f t="shared" si="74"/>
        <v>67.382003932649127</v>
      </c>
      <c r="F119" s="423">
        <f t="shared" si="74"/>
        <v>178.05605092036492</v>
      </c>
      <c r="G119" s="423">
        <f t="shared" si="74"/>
        <v>303.65890231157618</v>
      </c>
      <c r="H119" s="423">
        <f t="shared" si="74"/>
        <v>343.17099142776078</v>
      </c>
      <c r="I119" s="423">
        <f t="shared" si="74"/>
        <v>374.71175607071785</v>
      </c>
      <c r="J119" s="423">
        <f t="shared" si="74"/>
        <v>403.56245905854087</v>
      </c>
      <c r="K119" s="423">
        <f t="shared" si="74"/>
        <v>419.85509970481468</v>
      </c>
      <c r="L119" s="423">
        <f t="shared" si="74"/>
        <v>425.80446662505955</v>
      </c>
      <c r="M119" s="423">
        <f t="shared" si="74"/>
        <v>425.80724998740209</v>
      </c>
      <c r="N119" s="423">
        <f t="shared" ref="N119:BI119" si="75">+N118*N113/N56</f>
        <v>824.85419662134746</v>
      </c>
      <c r="O119" s="423">
        <f t="shared" si="75"/>
        <v>1486.4276974792117</v>
      </c>
      <c r="P119" s="423">
        <f t="shared" si="75"/>
        <v>4309.8839222881752</v>
      </c>
      <c r="Q119" s="423">
        <f t="shared" si="75"/>
        <v>32446.125238771212</v>
      </c>
      <c r="R119" s="423" t="e">
        <f t="shared" si="75"/>
        <v>#DIV/0!</v>
      </c>
      <c r="S119" s="423" t="e">
        <f t="shared" si="75"/>
        <v>#DIV/0!</v>
      </c>
      <c r="T119" s="423" t="e">
        <f t="shared" si="75"/>
        <v>#DIV/0!</v>
      </c>
      <c r="U119" s="423" t="e">
        <f t="shared" si="75"/>
        <v>#DIV/0!</v>
      </c>
      <c r="V119" s="423" t="e">
        <f t="shared" si="75"/>
        <v>#DIV/0!</v>
      </c>
      <c r="W119" s="423" t="e">
        <f t="shared" si="75"/>
        <v>#DIV/0!</v>
      </c>
      <c r="X119" s="423" t="e">
        <f t="shared" si="75"/>
        <v>#DIV/0!</v>
      </c>
      <c r="Y119" s="423" t="e">
        <f t="shared" si="75"/>
        <v>#DIV/0!</v>
      </c>
      <c r="Z119" s="423" t="e">
        <f t="shared" si="75"/>
        <v>#DIV/0!</v>
      </c>
      <c r="AA119" s="423" t="e">
        <f t="shared" si="75"/>
        <v>#DIV/0!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>
        <f t="shared" si="75"/>
        <v>4.3446832668611064E-3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4.4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4.4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5.6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4.4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4.4">
      <c r="A124" s="431" t="s">
        <v>955</v>
      </c>
      <c r="B124" s="432">
        <f>SUM(US:OthAsia!B121)</f>
        <v>7.9710000000000001</v>
      </c>
      <c r="C124" s="432">
        <f>SUM(US:OthAsia!C121)</f>
        <v>9.7309876375937918</v>
      </c>
      <c r="D124" s="432">
        <f>SUM(US:OthAsia!D121)</f>
        <v>10.922722509917163</v>
      </c>
      <c r="E124" s="432">
        <f>SUM(US:OthAsia!E121)</f>
        <v>10.445062647582889</v>
      </c>
      <c r="F124" s="432">
        <f>SUM(US:OthAsia!F121)</f>
        <v>8.8752433352285927</v>
      </c>
      <c r="G124" s="432">
        <f>SUM(US:OthAsia!G121)</f>
        <v>7.1416273674565254</v>
      </c>
      <c r="H124" s="432">
        <f>SUM(US:OthAsia!H121)</f>
        <v>6.6063247336008919</v>
      </c>
      <c r="I124" s="432">
        <f>SUM(US:OthAsia!I121)</f>
        <v>6.5129133901150773</v>
      </c>
      <c r="J124" s="432">
        <f>SUM(US:OthAsia!J121)</f>
        <v>6.1177651708980623</v>
      </c>
      <c r="K124" s="432">
        <f>SUM(US:OthAsia!K121)</f>
        <v>5.8604751123043393</v>
      </c>
      <c r="L124" s="432">
        <f>SUM(US:OthAsia!L121)</f>
        <v>5.7148492314607733</v>
      </c>
      <c r="M124" s="454">
        <f>SUM(US:OthAsia!M121)</f>
        <v>5.6184890866614694</v>
      </c>
      <c r="N124" s="432">
        <f>SUM(US:OthAsia!N121)</f>
        <v>5.5512567868185352</v>
      </c>
      <c r="O124" s="432">
        <f>SUM(US:OthAsia!O121)</f>
        <v>5.47456013463328</v>
      </c>
      <c r="P124" s="432">
        <f>SUM(US:OthAsia!P121)</f>
        <v>5.410371067878895</v>
      </c>
      <c r="Q124" s="432">
        <f>SUM(US:OthAsia!Q121)</f>
        <v>5.3548208350925224</v>
      </c>
      <c r="R124" s="432">
        <f>SUM(US:OthAsia!R121)</f>
        <v>5.3130357654764815</v>
      </c>
      <c r="S124" s="432">
        <f>SUM(US:OthAsia!S121)</f>
        <v>5.2893331849350842</v>
      </c>
      <c r="T124" s="432">
        <f>SUM(US:OthAsia!T121)</f>
        <v>5.2610108433136054</v>
      </c>
      <c r="U124" s="432">
        <f>SUM(US:OthAsia!U121)</f>
        <v>5.2302168049986868</v>
      </c>
      <c r="V124" s="432">
        <f>SUM(US:OthAsia!V121)</f>
        <v>5.2200581068005274</v>
      </c>
      <c r="W124" s="432">
        <f>SUM(US:OthAsia!W121)</f>
        <v>6.1437132980224698</v>
      </c>
      <c r="X124" s="432">
        <f>SUM(US:OthAsia!X121)</f>
        <v>7.0883009084933732</v>
      </c>
      <c r="Y124" s="432">
        <f>SUM(US:OthAsia!Y121)</f>
        <v>8.0477560905955414</v>
      </c>
      <c r="Z124" s="432">
        <f>SUM(US:OthAsia!Z121)</f>
        <v>9.0188030904221304</v>
      </c>
      <c r="AA124" s="432">
        <f>SUM(US:OthAsia!AA121)</f>
        <v>2.5252227152780815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0.12102687062557695</v>
      </c>
      <c r="E132" s="84">
        <f>+SLR!E59</f>
        <v>0.13545212474809354</v>
      </c>
      <c r="F132" s="84">
        <f>+SLR!F59</f>
        <v>0.15252814798723874</v>
      </c>
      <c r="G132" s="84">
        <f>+SLR!G59</f>
        <v>0.17211727646660721</v>
      </c>
      <c r="H132" s="84">
        <f>+SLR!H59</f>
        <v>0.1939758459883803</v>
      </c>
      <c r="I132" s="84">
        <f>+SLR!I59</f>
        <v>0.2177967147901462</v>
      </c>
      <c r="J132" s="84">
        <f>+SLR!J59</f>
        <v>0.24323814372516392</v>
      </c>
      <c r="K132" s="84">
        <f>+SLR!K59</f>
        <v>0.26993850235404154</v>
      </c>
      <c r="L132" s="84">
        <f>+SLR!L59</f>
        <v>0.29752161447740988</v>
      </c>
      <c r="M132" s="444">
        <f>+SLR!M59</f>
        <v>0.32550829667589964</v>
      </c>
      <c r="N132" s="84">
        <f>+SLR!N59</f>
        <v>0.3534538980912485</v>
      </c>
      <c r="O132" s="84">
        <f>+SLR!O59</f>
        <v>0.38095615908514879</v>
      </c>
      <c r="P132" s="84">
        <f>+SLR!P59</f>
        <v>0.40766413460192069</v>
      </c>
      <c r="Q132" s="84">
        <f>+SLR!Q59</f>
        <v>0.43331381391144819</v>
      </c>
      <c r="R132" s="84">
        <f>+SLR!R59</f>
        <v>0.45775607447435024</v>
      </c>
      <c r="S132" s="84">
        <f>+SLR!S59</f>
        <v>0.48094229076614259</v>
      </c>
      <c r="T132" s="84">
        <f>+SLR!T59</f>
        <v>0.50288941917895236</v>
      </c>
      <c r="U132" s="84">
        <f>+SLR!U59</f>
        <v>0.52365240202237884</v>
      </c>
      <c r="V132" s="84">
        <f>+SLR!V59</f>
        <v>0.54330612911011666</v>
      </c>
      <c r="W132" s="84">
        <f>+SLR!W59</f>
        <v>0.56193386537995971</v>
      </c>
      <c r="X132" s="84">
        <f>+SLR!X59</f>
        <v>0.57962003003160456</v>
      </c>
      <c r="Y132" s="84">
        <f>+SLR!Y59</f>
        <v>0.59644588139721133</v>
      </c>
      <c r="Z132" s="84">
        <f>+SLR!Z59</f>
        <v>0.61248712043765141</v>
      </c>
      <c r="AA132" s="84">
        <f>+SLR!AA59</f>
        <v>0.627812740857837</v>
      </c>
      <c r="AB132" s="84">
        <f>+SLR!AB59</f>
        <v>0.64248467048069102</v>
      </c>
      <c r="AC132" s="84">
        <f>+SLR!AC59</f>
        <v>0.65655789745647675</v>
      </c>
      <c r="AD132" s="84">
        <f>+SLR!AD59</f>
        <v>0.67008087714450926</v>
      </c>
      <c r="AE132" s="84">
        <f>+SLR!AE59</f>
        <v>0.68309608553164647</v>
      </c>
      <c r="AF132" s="84">
        <f>+SLR!AF59</f>
        <v>0.69564063280155419</v>
      </c>
      <c r="AG132" s="84">
        <f>+SLR!AG59</f>
        <v>0.70774688302304334</v>
      </c>
      <c r="AH132" s="84">
        <f>+SLR!AH59</f>
        <v>0.71944304765435019</v>
      </c>
      <c r="AI132" s="84">
        <f>+SLR!AI59</f>
        <v>0.7307537349736305</v>
      </c>
      <c r="AJ132" s="84">
        <f>+SLR!AJ59</f>
        <v>0.74170044694357173</v>
      </c>
      <c r="AK132" s="84">
        <f>+SLR!AK59</f>
        <v>0.75230202099651122</v>
      </c>
      <c r="AL132" s="84">
        <f>+SLR!AL59</f>
        <v>0.76257501789289039</v>
      </c>
      <c r="AM132" s="84">
        <f>+SLR!AM59</f>
        <v>0.77253405892599625</v>
      </c>
      <c r="AN132" s="84">
        <f>+SLR!AN59</f>
        <v>0.78219211684729584</v>
      </c>
      <c r="AO132" s="84">
        <f>+SLR!AO59</f>
        <v>0.79156076533075359</v>
      </c>
      <c r="AP132" s="84">
        <f>+SLR!AP59</f>
        <v>0.8006503918272081</v>
      </c>
      <c r="AQ132" s="84">
        <f>+SLR!AQ59</f>
        <v>0.80947037844678127</v>
      </c>
      <c r="AR132" s="84">
        <f>+SLR!AR59</f>
        <v>0.81802925515846248</v>
      </c>
      <c r="AS132" s="84">
        <f>+SLR!AS59</f>
        <v>0.82633482918330059</v>
      </c>
      <c r="AT132" s="84">
        <f>+SLR!AT59</f>
        <v>0.83439429402676835</v>
      </c>
      <c r="AU132" s="84">
        <f>+SLR!AU59</f>
        <v>0.8422143211748494</v>
      </c>
      <c r="AV132" s="84">
        <f>+SLR!AV59</f>
        <v>0.84980113708341076</v>
      </c>
      <c r="AW132" s="84">
        <f>+SLR!AW59</f>
        <v>0.85716058772980541</v>
      </c>
      <c r="AX132" s="84">
        <f>+SLR!AX59</f>
        <v>0.86429819267272168</v>
      </c>
      <c r="AY132" s="84">
        <f>+SLR!AY59</f>
        <v>0.87121919028121286</v>
      </c>
      <c r="AZ132" s="84">
        <f>+SLR!AZ59</f>
        <v>0.87792857554488668</v>
      </c>
      <c r="BA132" s="84">
        <f>+SLR!BA59</f>
        <v>0.88465903748117647</v>
      </c>
      <c r="BB132" s="84">
        <f>+SLR!BB59</f>
        <v>0.89153672558411445</v>
      </c>
      <c r="BC132" s="84">
        <f>+SLR!BC59</f>
        <v>0.89839916775573248</v>
      </c>
      <c r="BD132" s="84">
        <f>+SLR!BD59</f>
        <v>0.90514620260412304</v>
      </c>
      <c r="BE132" s="84">
        <f>+SLR!BE59</f>
        <v>0.91171843035829259</v>
      </c>
      <c r="BF132" s="84">
        <f>+SLR!BF59</f>
        <v>0.9180828498318655</v>
      </c>
      <c r="BG132" s="84">
        <f>+SLR!BG59</f>
        <v>0.92422332534832807</v>
      </c>
      <c r="BH132" s="84">
        <f>+SLR!BH59</f>
        <v>0.930134293621659</v>
      </c>
      <c r="BI132" s="84">
        <f>+SLR!BI59</f>
        <v>0.9358166385965464</v>
      </c>
      <c r="BJ132" s="84">
        <f>+SLR!BJ59</f>
        <v>0.94052383658042893</v>
      </c>
      <c r="BK132" s="84">
        <f>+SLR!BK59</f>
        <v>0.94451465076174124</v>
      </c>
      <c r="BL132" s="84">
        <f>+SLR!BL59</f>
        <v>0.94796744145112788</v>
      </c>
      <c r="BM132" s="84">
        <f>+SLR!BM59</f>
        <v>0.9510057885385178</v>
      </c>
      <c r="BN132" s="84">
        <f>+SLR!BN59</f>
        <v>0.95371588744047109</v>
      </c>
      <c r="BO132" s="84">
        <f>+SLR!BO59</f>
        <v>0.95615836884278893</v>
      </c>
      <c r="BP132" s="84">
        <f>+SLR!BP59</f>
        <v>0.95837633721976279</v>
      </c>
      <c r="BQ132" s="84">
        <f>+SLR!BQ59</f>
        <v>0.96040084407037352</v>
      </c>
      <c r="BR132" s="84">
        <f>+SLR!BR59</f>
        <v>0.96225461976881577</v>
      </c>
      <c r="BS132" s="84">
        <f>+SLR!BS59</f>
        <v>0.96395462245767716</v>
      </c>
      <c r="BT132" s="84">
        <f>+SLR!BT59</f>
        <v>0.96551378262307797</v>
      </c>
      <c r="BU132" s="84">
        <f>+SLR!BU59</f>
        <v>0.96694220020504795</v>
      </c>
      <c r="BV132" s="84">
        <f>+SLR!BV59</f>
        <v>0.96824796858075191</v>
      </c>
      <c r="BW132" s="84">
        <f>+SLR!BW59</f>
        <v>0.96943774383343928</v>
      </c>
      <c r="BX132" s="84">
        <f>+SLR!BX59</f>
        <v>0.97051713980338206</v>
      </c>
      <c r="BY132" s="84">
        <f>+SLR!BY59</f>
        <v>0.97149100369837049</v>
      </c>
      <c r="BZ132" s="84">
        <f>+SLR!BZ59</f>
        <v>0.97236360958689194</v>
      </c>
      <c r="CA132" s="84">
        <f>+SLR!CA59</f>
        <v>0.97313879524341385</v>
      </c>
      <c r="CB132" s="84">
        <f>+SLR!CB59</f>
        <v>0.97382005975848074</v>
      </c>
      <c r="CC132" s="84">
        <f>+SLR!CC59</f>
        <v>0.97441063384488547</v>
      </c>
      <c r="CD132" s="84">
        <f>+SLR!CD59</f>
        <v>0.97491353103728351</v>
      </c>
      <c r="CE132" s="84">
        <f>+SLR!CE59</f>
        <v>0.97533158543537857</v>
      </c>
      <c r="CF132" s="84">
        <f>+SLR!CF59</f>
        <v>0.97566747989998193</v>
      </c>
      <c r="CG132" s="84">
        <f>+SLR!CG59</f>
        <v>0.97592376741896492</v>
      </c>
      <c r="CH132" s="84">
        <f>+SLR!CH59</f>
        <v>0.97610288754141616</v>
      </c>
      <c r="CI132" s="84">
        <f>+SLR!CI59</f>
        <v>0.97620717921438038</v>
      </c>
      <c r="CJ132" s="84">
        <f>+SLR!CJ59</f>
        <v>0.97623889096668426</v>
      </c>
      <c r="CK132" s="84">
        <f>+SLR!CK59</f>
        <v>0.97620018911363993</v>
      </c>
      <c r="CL132" s="84">
        <f>+SLR!CL59</f>
        <v>0.97609316446749106</v>
      </c>
      <c r="CM132" s="84">
        <f>+SLR!CM59</f>
        <v>0.97591983790583858</v>
      </c>
      <c r="CN132" s="84">
        <f>+SLR!CN59</f>
        <v>0.97568216505655059</v>
      </c>
      <c r="CO132" s="84">
        <f>+SLR!CO59</f>
        <v>0.97538204029091347</v>
      </c>
      <c r="CP132" s="84">
        <f>+SLR!CP59</f>
        <v>0.97502130016884714</v>
      </c>
      <c r="CQ132" s="84">
        <f>+SLR!CQ59</f>
        <v>0.97460172644526666</v>
      </c>
      <c r="CR132" s="84">
        <f>+SLR!CR59</f>
        <v>0.97412504872124028</v>
      </c>
      <c r="CS132" s="84">
        <f>+SLR!CS59</f>
        <v>0.97359294680478625</v>
      </c>
      <c r="CT132" s="84">
        <f>+SLR!CT59</f>
        <v>0.97300705283208611</v>
      </c>
      <c r="CU132" s="84">
        <f>+SLR!CU59</f>
        <v>0.97236895318926475</v>
      </c>
      <c r="CV132" s="84">
        <f>+SLR!CV59</f>
        <v>0.97168019026676633</v>
      </c>
      <c r="CW132" s="84">
        <f>+SLR!CW59</f>
        <v>0.97094226407208684</v>
      </c>
      <c r="CX132" s="84">
        <f>+SLR!CX59</f>
        <v>0.97015663372173666</v>
      </c>
      <c r="CY132" s="84">
        <f>+SLR!CY59</f>
        <v>0.96932471882946225</v>
      </c>
      <c r="CZ132" s="84">
        <f>+SLR!CZ59</f>
        <v>0.96844790080470078</v>
      </c>
      <c r="DA132" s="84">
        <f>+SLR!DA59</f>
        <v>0.96752752407280518</v>
      </c>
      <c r="DB132" s="84">
        <f>+SLR!DB59</f>
        <v>0.96656489722660788</v>
      </c>
      <c r="DC132" s="84">
        <f>+SLR!DC59</f>
        <v>0.96556129411730307</v>
      </c>
      <c r="DD132" s="84">
        <f>+SLR!DD59</f>
        <v>0.96451795489132808</v>
      </c>
      <c r="DE132" s="84">
        <f>+SLR!DE59</f>
        <v>0.96343608697886485</v>
      </c>
      <c r="DF132" s="84">
        <f>+SLR!DF59</f>
        <v>0.9623168660387118</v>
      </c>
      <c r="DG132" s="84">
        <f>+SLR!DG59</f>
        <v>0.96116143686355504</v>
      </c>
      <c r="DH132" s="84">
        <f>+SLR!DH59</f>
        <v>0.95997091424907621</v>
      </c>
      <c r="DI132" s="84">
        <f>+SLR!DI59</f>
        <v>0.95874638382983923</v>
      </c>
      <c r="DJ132" s="84">
        <f>+SLR!DJ59</f>
        <v>0.95748890288448874</v>
      </c>
      <c r="DK132" s="84">
        <f>+SLR!DK59</f>
        <v>0.95619950111244956</v>
      </c>
      <c r="DL132" s="84">
        <f>+SLR!DL59</f>
        <v>0.95487918138403316</v>
      </c>
      <c r="DM132" s="84">
        <f>+SLR!DM59</f>
        <v>0.95352892046561399</v>
      </c>
      <c r="DN132" s="84">
        <f>+SLR!DN59</f>
        <v>0.95214966972134019</v>
      </c>
      <c r="DO132" s="84">
        <f>+SLR!DO59</f>
        <v>0.95074235579267186</v>
      </c>
      <c r="DP132" s="84">
        <f>+SLR!DP59</f>
        <v>0.94930788125689802</v>
      </c>
      <c r="DQ132" s="84">
        <f>+SLR!DQ59</f>
        <v>0.94784712526566151</v>
      </c>
      <c r="DR132" s="84">
        <f>+SLR!DR59</f>
        <v>0.94636094416441896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0.1518370652043555</v>
      </c>
      <c r="E133" s="84">
        <f>+SLR!E60</f>
        <v>0.17641970529326012</v>
      </c>
      <c r="F133" s="84">
        <f>+SLR!F60</f>
        <v>0.20488141057649295</v>
      </c>
      <c r="G133" s="84">
        <f>+SLR!G60</f>
        <v>0.23681639046290676</v>
      </c>
      <c r="H133" s="84">
        <f>+SLR!H60</f>
        <v>0.27165508558355755</v>
      </c>
      <c r="I133" s="84">
        <f>+SLR!I60</f>
        <v>0.30875309222824376</v>
      </c>
      <c r="J133" s="84">
        <f>+SLR!J60</f>
        <v>0.34745278204305213</v>
      </c>
      <c r="K133" s="84">
        <f>+SLR!K60</f>
        <v>0.38711673318375828</v>
      </c>
      <c r="L133" s="84">
        <f>+SLR!L60</f>
        <v>0.42714160046547323</v>
      </c>
      <c r="M133" s="444">
        <f>+SLR!M60</f>
        <v>0.46684198840467284</v>
      </c>
      <c r="N133" s="84">
        <f>+SLR!N60</f>
        <v>0.50564081711713205</v>
      </c>
      <c r="O133" s="84">
        <f>+SLR!O60</f>
        <v>0.54306690682315928</v>
      </c>
      <c r="P133" s="84">
        <f>+SLR!P60</f>
        <v>0.57875219496698738</v>
      </c>
      <c r="Q133" s="84">
        <f>+SLR!Q60</f>
        <v>0.61246151386484737</v>
      </c>
      <c r="R133" s="84">
        <f>+SLR!R60</f>
        <v>0.64411092628959821</v>
      </c>
      <c r="S133" s="84">
        <f>+SLR!S60</f>
        <v>0.67373619004230156</v>
      </c>
      <c r="T133" s="84">
        <f>+SLR!T60</f>
        <v>0.70144242209277485</v>
      </c>
      <c r="U133" s="84">
        <f>+SLR!U60</f>
        <v>0.727368002909625</v>
      </c>
      <c r="V133" s="84">
        <f>+SLR!V60</f>
        <v>0.75166291694688314</v>
      </c>
      <c r="W133" s="84">
        <f>+SLR!W60</f>
        <v>0.77447615982711238</v>
      </c>
      <c r="X133" s="84">
        <f>+SLR!X60</f>
        <v>0.79594879771027738</v>
      </c>
      <c r="Y133" s="84">
        <f>+SLR!Y60</f>
        <v>0.81621051352207752</v>
      </c>
      <c r="Z133" s="84">
        <f>+SLR!Z60</f>
        <v>0.83537826859931719</v>
      </c>
      <c r="AA133" s="84">
        <f>+SLR!AA60</f>
        <v>0.85355621275167448</v>
      </c>
      <c r="AB133" s="84">
        <f>+SLR!AB60</f>
        <v>0.87083629697768594</v>
      </c>
      <c r="AC133" s="84">
        <f>+SLR!AC60</f>
        <v>0.88729924818937456</v>
      </c>
      <c r="AD133" s="84">
        <f>+SLR!AD60</f>
        <v>0.90301569649284796</v>
      </c>
      <c r="AE133" s="84">
        <f>+SLR!AE60</f>
        <v>0.91804732944880396</v>
      </c>
      <c r="AF133" s="84">
        <f>+SLR!AF60</f>
        <v>0.93244800117011151</v>
      </c>
      <c r="AG133" s="84">
        <f>+SLR!AG60</f>
        <v>0.94626475788105169</v>
      </c>
      <c r="AH133" s="84">
        <f>+SLR!AH60</f>
        <v>0.95953876260034199</v>
      </c>
      <c r="AI133" s="84">
        <f>+SLR!AI60</f>
        <v>0.97230611441197368</v>
      </c>
      <c r="AJ133" s="84">
        <f>+SLR!AJ60</f>
        <v>0.98459856528228917</v>
      </c>
      <c r="AK133" s="84">
        <f>+SLR!AK60</f>
        <v>0.99644414148335736</v>
      </c>
      <c r="AL133" s="84">
        <f>+SLR!AL60</f>
        <v>1.0078676786453697</v>
      </c>
      <c r="AM133" s="84">
        <f>+SLR!AM60</f>
        <v>1.0188912801044561</v>
      </c>
      <c r="AN133" s="84">
        <f>+SLR!AN60</f>
        <v>1.0295347080708552</v>
      </c>
      <c r="AO133" s="84">
        <f>+SLR!AO60</f>
        <v>1.0398157165604576</v>
      </c>
      <c r="AP133" s="84">
        <f>+SLR!AP60</f>
        <v>1.0497503342298984</v>
      </c>
      <c r="AQ133" s="84">
        <f>+SLR!AQ60</f>
        <v>1.0593531043685616</v>
      </c>
      <c r="AR133" s="84">
        <f>+SLR!AR60</f>
        <v>1.0686372884127557</v>
      </c>
      <c r="AS133" s="84">
        <f>+SLR!AS60</f>
        <v>1.0776150385053505</v>
      </c>
      <c r="AT133" s="84">
        <f>+SLR!AT60</f>
        <v>1.0862975438529705</v>
      </c>
      <c r="AU133" s="84">
        <f>+SLR!AU60</f>
        <v>1.0946951549429058</v>
      </c>
      <c r="AV133" s="84">
        <f>+SLR!AV60</f>
        <v>1.1028174890748239</v>
      </c>
      <c r="AW133" s="84">
        <f>+SLR!AW60</f>
        <v>1.1106735201347697</v>
      </c>
      <c r="AX133" s="84">
        <f>+SLR!AX60</f>
        <v>1.1182716550846474</v>
      </c>
      <c r="AY133" s="84">
        <f>+SLR!AY60</f>
        <v>1.1256197992519494</v>
      </c>
      <c r="AZ133" s="84">
        <f>+SLR!AZ60</f>
        <v>1.1327254121742354</v>
      </c>
      <c r="BA133" s="84">
        <f>+SLR!BA60</f>
        <v>1.1398264922696835</v>
      </c>
      <c r="BB133" s="84">
        <f>+SLR!BB60</f>
        <v>1.1470522197113955</v>
      </c>
      <c r="BC133" s="84">
        <f>+SLR!BC60</f>
        <v>1.1542393587477742</v>
      </c>
      <c r="BD133" s="84">
        <f>+SLR!BD60</f>
        <v>1.1612881107008561</v>
      </c>
      <c r="BE133" s="84">
        <f>+SLR!BE60</f>
        <v>1.1681400496416834</v>
      </c>
      <c r="BF133" s="84">
        <f>+SLR!BF60</f>
        <v>1.1747634478522087</v>
      </c>
      <c r="BG133" s="84">
        <f>+SLR!BG60</f>
        <v>1.1811435590370742</v>
      </c>
      <c r="BH133" s="84">
        <f>+SLR!BH60</f>
        <v>1.1872762202179559</v>
      </c>
      <c r="BI133" s="84">
        <f>+SLR!BI60</f>
        <v>1.1931636693162067</v>
      </c>
      <c r="BJ133" s="84">
        <f>+SLR!BJ60</f>
        <v>1.1980555677746072</v>
      </c>
      <c r="BK133" s="84">
        <f>+SLR!BK60</f>
        <v>1.2022144189447372</v>
      </c>
      <c r="BL133" s="84">
        <f>+SLR!BL60</f>
        <v>1.2058212085193754</v>
      </c>
      <c r="BM133" s="84">
        <f>+SLR!BM60</f>
        <v>1.2090014268693359</v>
      </c>
      <c r="BN133" s="84">
        <f>+SLR!BN60</f>
        <v>1.2118427121013249</v>
      </c>
      <c r="BO133" s="84">
        <f>+SLR!BO60</f>
        <v>1.2144068247260695</v>
      </c>
      <c r="BP133" s="84">
        <f>+SLR!BP60</f>
        <v>1.2167377845622209</v>
      </c>
      <c r="BQ133" s="84">
        <f>+SLR!BQ60</f>
        <v>1.2188674072396417</v>
      </c>
      <c r="BR133" s="84">
        <f>+SLR!BR60</f>
        <v>1.2208190772833494</v>
      </c>
      <c r="BS133" s="84">
        <f>+SLR!BS60</f>
        <v>1.2226103242940729</v>
      </c>
      <c r="BT133" s="84">
        <f>+SLR!BT60</f>
        <v>1.2242545859104534</v>
      </c>
      <c r="BU133" s="84">
        <f>+SLR!BU60</f>
        <v>1.2257624175775121</v>
      </c>
      <c r="BV133" s="84">
        <f>+SLR!BV60</f>
        <v>1.2271423254648832</v>
      </c>
      <c r="BW133" s="84">
        <f>+SLR!BW60</f>
        <v>1.2284013422238691</v>
      </c>
      <c r="BX133" s="84">
        <f>+SLR!BX60</f>
        <v>1.2295454268962946</v>
      </c>
      <c r="BY133" s="84">
        <f>+SLR!BY60</f>
        <v>1.2305797442787934</v>
      </c>
      <c r="BZ133" s="84">
        <f>+SLR!BZ60</f>
        <v>1.23150886140699</v>
      </c>
      <c r="CA133" s="84">
        <f>+SLR!CA60</f>
        <v>1.2323368868524733</v>
      </c>
      <c r="CB133" s="84">
        <f>+SLR!CB60</f>
        <v>1.233067570393138</v>
      </c>
      <c r="CC133" s="84">
        <f>+SLR!CC60</f>
        <v>1.2337043750872994</v>
      </c>
      <c r="CD133" s="84">
        <f>+SLR!CD60</f>
        <v>1.2342505300164812</v>
      </c>
      <c r="CE133" s="84">
        <f>+SLR!CE60</f>
        <v>1.2347090693938774</v>
      </c>
      <c r="CF133" s="84">
        <f>+SLR!CF60</f>
        <v>1.2350828619810366</v>
      </c>
      <c r="CG133" s="84">
        <f>+SLR!CG60</f>
        <v>1.2353746335539579</v>
      </c>
      <c r="CH133" s="84">
        <f>+SLR!CH60</f>
        <v>1.2355869843349367</v>
      </c>
      <c r="CI133" s="84">
        <f>+SLR!CI60</f>
        <v>1.2357224027383629</v>
      </c>
      <c r="CJ133" s="84">
        <f>+SLR!CJ60</f>
        <v>1.2357832763858532</v>
      </c>
      <c r="CK133" s="84">
        <f>+SLR!CK60</f>
        <v>1.2357719010732982</v>
      </c>
      <c r="CL133" s="84">
        <f>+SLR!CL60</f>
        <v>1.2356904881819413</v>
      </c>
      <c r="CM133" s="84">
        <f>+SLR!CM60</f>
        <v>1.235541170891842</v>
      </c>
      <c r="CN133" s="84">
        <f>+SLR!CN60</f>
        <v>1.2353260094614684</v>
      </c>
      <c r="CO133" s="84">
        <f>+SLR!CO60</f>
        <v>1.2350469957697308</v>
      </c>
      <c r="CP133" s="84">
        <f>+SLR!CP60</f>
        <v>1.2347060572682813</v>
      </c>
      <c r="CQ133" s="84">
        <f>+SLR!CQ60</f>
        <v>1.2343050604567198</v>
      </c>
      <c r="CR133" s="84">
        <f>+SLR!CR60</f>
        <v>1.2338458139675308</v>
      </c>
      <c r="CS133" s="84">
        <f>+SLR!CS60</f>
        <v>1.2333300713284527</v>
      </c>
      <c r="CT133" s="84">
        <f>+SLR!CT60</f>
        <v>1.2327595334556394</v>
      </c>
      <c r="CU133" s="84">
        <f>+SLR!CU60</f>
        <v>1.2321358509201108</v>
      </c>
      <c r="CV133" s="84">
        <f>+SLR!CV60</f>
        <v>1.2314606260216514</v>
      </c>
      <c r="CW133" s="84">
        <f>+SLR!CW60</f>
        <v>1.2307354146978668</v>
      </c>
      <c r="CX133" s="84">
        <f>+SLR!CX60</f>
        <v>1.2299617282910509</v>
      </c>
      <c r="CY133" s="84">
        <f>+SLR!CY60</f>
        <v>1.2291410351915237</v>
      </c>
      <c r="CZ133" s="84">
        <f>+SLR!CZ60</f>
        <v>1.22827476237291</v>
      </c>
      <c r="DA133" s="84">
        <f>+SLR!DA60</f>
        <v>1.227364296832272</v>
      </c>
      <c r="DB133" s="84">
        <f>+SLR!DB60</f>
        <v>1.2264109869459259</v>
      </c>
      <c r="DC133" s="84">
        <f>+SLR!DC60</f>
        <v>1.2254161437500881</v>
      </c>
      <c r="DD133" s="84">
        <f>+SLR!DD60</f>
        <v>1.2243810421541046</v>
      </c>
      <c r="DE133" s="84">
        <f>+SLR!DE60</f>
        <v>1.2233069220928683</v>
      </c>
      <c r="DF133" s="84">
        <f>+SLR!DF60</f>
        <v>1.222194989624092</v>
      </c>
      <c r="DG133" s="84">
        <f>+SLR!DG60</f>
        <v>1.2210464179753031</v>
      </c>
      <c r="DH133" s="84">
        <f>+SLR!DH60</f>
        <v>1.2198623485447764</v>
      </c>
      <c r="DI133" s="84">
        <f>+SLR!DI60</f>
        <v>1.2186438918600664</v>
      </c>
      <c r="DJ133" s="84">
        <f>+SLR!DJ60</f>
        <v>1.217392128497333</v>
      </c>
      <c r="DK133" s="84">
        <f>+SLR!DK60</f>
        <v>1.2161081099642643</v>
      </c>
      <c r="DL133" s="84">
        <f>+SLR!DL60</f>
        <v>1.2147928595490731</v>
      </c>
      <c r="DM133" s="84">
        <f>+SLR!DM60</f>
        <v>1.2134473731377502</v>
      </c>
      <c r="DN133" s="84">
        <f>+SLR!DN60</f>
        <v>1.2120726200015297</v>
      </c>
      <c r="DO133" s="84">
        <f>+SLR!DO60</f>
        <v>1.2106695435563075</v>
      </c>
      <c r="DP133" s="84">
        <f>+SLR!DP60</f>
        <v>1.2092390620955806</v>
      </c>
      <c r="DQ133" s="84">
        <f>+SLR!DQ60</f>
        <v>1.2077820694983246</v>
      </c>
      <c r="DR133" s="84">
        <f>+SLR!DR60</f>
        <v>1.2062994359130921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0.18323793606829247</v>
      </c>
      <c r="E134" s="84">
        <f>+SLR!E61</f>
        <v>0.22983730274985609</v>
      </c>
      <c r="F134" s="84">
        <f>+SLR!F61</f>
        <v>0.28301452799209248</v>
      </c>
      <c r="G134" s="84">
        <f>+SLR!G61</f>
        <v>0.34226889987876297</v>
      </c>
      <c r="H134" s="84">
        <f>+SLR!H61</f>
        <v>0.40683390446464984</v>
      </c>
      <c r="I134" s="84">
        <f>+SLR!I61</f>
        <v>0.47580500395419256</v>
      </c>
      <c r="J134" s="84">
        <f>+SLR!J61</f>
        <v>0.54822811914254665</v>
      </c>
      <c r="K134" s="84">
        <f>+SLR!K61</f>
        <v>0.62314722617521012</v>
      </c>
      <c r="L134" s="84">
        <f>+SLR!L61</f>
        <v>0.69962394713218079</v>
      </c>
      <c r="M134" s="444">
        <f>+SLR!M61</f>
        <v>0.77654315171900978</v>
      </c>
      <c r="N134" s="84">
        <f>+SLR!N61</f>
        <v>0.85292668246344339</v>
      </c>
      <c r="O134" s="84">
        <f>+SLR!O61</f>
        <v>0.92793848718462157</v>
      </c>
      <c r="P134" s="84">
        <f>+SLR!P61</f>
        <v>1.0008899945731669</v>
      </c>
      <c r="Q134" s="84">
        <f>+SLR!Q61</f>
        <v>1.0713011380225228</v>
      </c>
      <c r="R134" s="84">
        <f>+SLR!R61</f>
        <v>1.1389428560151074</v>
      </c>
      <c r="S134" s="84">
        <f>+SLR!S61</f>
        <v>1.203792795144162</v>
      </c>
      <c r="T134" s="84">
        <f>+SLR!T61</f>
        <v>1.2659546496993928</v>
      </c>
      <c r="U134" s="84">
        <f>+SLR!U61</f>
        <v>1.3255982814041123</v>
      </c>
      <c r="V134" s="84">
        <f>+SLR!V61</f>
        <v>1.382922623000965</v>
      </c>
      <c r="W134" s="84">
        <f>+SLR!W61</f>
        <v>1.4381332517626646</v>
      </c>
      <c r="X134" s="84">
        <f>+SLR!X61</f>
        <v>1.4914293539638086</v>
      </c>
      <c r="Y134" s="84">
        <f>+SLR!Y61</f>
        <v>1.5429966507165074</v>
      </c>
      <c r="Z134" s="84">
        <f>+SLR!Z61</f>
        <v>1.5930040584102829</v>
      </c>
      <c r="AA134" s="84">
        <f>+SLR!AA61</f>
        <v>1.6416026400185875</v>
      </c>
      <c r="AB134" s="84">
        <f>+SLR!AB61</f>
        <v>1.688925914502404</v>
      </c>
      <c r="AC134" s="84">
        <f>+SLR!AC61</f>
        <v>1.7350909257935725</v>
      </c>
      <c r="AD134" s="84">
        <f>+SLR!AD61</f>
        <v>1.7801996917988827</v>
      </c>
      <c r="AE134" s="84">
        <f>+SLR!AE61</f>
        <v>1.8243407972330832</v>
      </c>
      <c r="AF134" s="84">
        <f>+SLR!AF61</f>
        <v>1.8675909876757992</v>
      </c>
      <c r="AG134" s="84">
        <f>+SLR!AG61</f>
        <v>1.9100166829458156</v>
      </c>
      <c r="AH134" s="84">
        <f>+SLR!AH61</f>
        <v>1.9516753668233424</v>
      </c>
      <c r="AI134" s="84">
        <f>+SLR!AI61</f>
        <v>1.9926168346984148</v>
      </c>
      <c r="AJ134" s="84">
        <f>+SLR!AJ61</f>
        <v>2.0328842957867708</v>
      </c>
      <c r="AK134" s="84">
        <f>+SLR!AK61</f>
        <v>2.0725153354065835</v>
      </c>
      <c r="AL134" s="84">
        <f>+SLR!AL61</f>
        <v>2.1115427476365367</v>
      </c>
      <c r="AM134" s="84">
        <f>+SLR!AM61</f>
        <v>2.1499952509362901</v>
      </c>
      <c r="AN134" s="84">
        <f>+SLR!AN61</f>
        <v>2.1878980999737569</v>
      </c>
      <c r="AO134" s="84">
        <f>+SLR!AO61</f>
        <v>2.2252736066099388</v>
      </c>
      <c r="AP134" s="84">
        <f>+SLR!AP61</f>
        <v>2.2621415821597703</v>
      </c>
      <c r="AQ134" s="84">
        <f>+SLR!AQ61</f>
        <v>2.2985197119458838</v>
      </c>
      <c r="AR134" s="84">
        <f>+SLR!AR61</f>
        <v>2.3344238719612274</v>
      </c>
      <c r="AS134" s="84">
        <f>+SLR!AS61</f>
        <v>2.3698683962592977</v>
      </c>
      <c r="AT134" s="84">
        <f>+SLR!AT61</f>
        <v>2.4048663025571688</v>
      </c>
      <c r="AU134" s="84">
        <f>+SLR!AU61</f>
        <v>2.4394294824978426</v>
      </c>
      <c r="AV134" s="84">
        <f>+SLR!AV61</f>
        <v>2.4735688620879892</v>
      </c>
      <c r="AW134" s="84">
        <f>+SLR!AW61</f>
        <v>2.507294537007092</v>
      </c>
      <c r="AX134" s="84">
        <f>+SLR!AX61</f>
        <v>2.5406158867699205</v>
      </c>
      <c r="AY134" s="84">
        <f>+SLR!AY61</f>
        <v>2.5735416711081394</v>
      </c>
      <c r="AZ134" s="84">
        <f>+SLR!AZ61</f>
        <v>2.606080111409053</v>
      </c>
      <c r="BA134" s="84">
        <f>+SLR!BA61</f>
        <v>2.6386389285723437</v>
      </c>
      <c r="BB134" s="84">
        <f>+SLR!BB61</f>
        <v>2.6714395389140755</v>
      </c>
      <c r="BC134" s="84">
        <f>+SLR!BC61</f>
        <v>2.7041993410084277</v>
      </c>
      <c r="BD134" s="84">
        <f>+SLR!BD61</f>
        <v>2.7367439879558035</v>
      </c>
      <c r="BE134" s="84">
        <f>+SLR!BE61</f>
        <v>2.7689697623530574</v>
      </c>
      <c r="BF134" s="84">
        <f>+SLR!BF61</f>
        <v>2.8008185637008949</v>
      </c>
      <c r="BG134" s="84">
        <f>+SLR!BG61</f>
        <v>2.8322613546654516</v>
      </c>
      <c r="BH134" s="84">
        <f>+SLR!BH61</f>
        <v>2.8632872665255253</v>
      </c>
      <c r="BI134" s="84">
        <f>+SLR!BI61</f>
        <v>2.8938964802561467</v>
      </c>
      <c r="BJ134" s="84">
        <f>+SLR!BJ61</f>
        <v>2.9228039613469718</v>
      </c>
      <c r="BK134" s="84">
        <f>+SLR!BK61</f>
        <v>2.950447419190493</v>
      </c>
      <c r="BL134" s="84">
        <f>+SLR!BL61</f>
        <v>2.9771275783726825</v>
      </c>
      <c r="BM134" s="84">
        <f>+SLR!BM61</f>
        <v>3.0030521106991768</v>
      </c>
      <c r="BN134" s="84">
        <f>+SLR!BN61</f>
        <v>3.028365357382671</v>
      </c>
      <c r="BO134" s="84">
        <f>+SLR!BO61</f>
        <v>3.0531684623669175</v>
      </c>
      <c r="BP134" s="84">
        <f>+SLR!BP61</f>
        <v>3.0775330276003618</v>
      </c>
      <c r="BQ134" s="84">
        <f>+SLR!BQ61</f>
        <v>3.1015103874757473</v>
      </c>
      <c r="BR134" s="84">
        <f>+SLR!BR61</f>
        <v>3.1251379178634267</v>
      </c>
      <c r="BS134" s="84">
        <f>+SLR!BS61</f>
        <v>3.1484433358696031</v>
      </c>
      <c r="BT134" s="84">
        <f>+SLR!BT61</f>
        <v>3.1714476366982445</v>
      </c>
      <c r="BU134" s="84">
        <f>+SLR!BU61</f>
        <v>3.1941671049201972</v>
      </c>
      <c r="BV134" s="84">
        <f>+SLR!BV61</f>
        <v>3.2166146962347799</v>
      </c>
      <c r="BW134" s="84">
        <f>+SLR!BW61</f>
        <v>3.2388009903655992</v>
      </c>
      <c r="BX134" s="84">
        <f>+SLR!BX61</f>
        <v>3.2607348511875416</v>
      </c>
      <c r="BY134" s="84">
        <f>+SLR!BY61</f>
        <v>3.2824238865057569</v>
      </c>
      <c r="BZ134" s="84">
        <f>+SLR!BZ61</f>
        <v>3.3038747703325551</v>
      </c>
      <c r="CA134" s="84">
        <f>+SLR!CA61</f>
        <v>3.3250934704662298</v>
      </c>
      <c r="CB134" s="84">
        <f>+SLR!CB61</f>
        <v>3.3460854105817823</v>
      </c>
      <c r="CC134" s="84">
        <f>+SLR!CC61</f>
        <v>3.3668555868129859</v>
      </c>
      <c r="CD134" s="84">
        <f>+SLR!CD61</f>
        <v>3.3874086525295186</v>
      </c>
      <c r="CE134" s="84">
        <f>+SLR!CE61</f>
        <v>3.4077489807395183</v>
      </c>
      <c r="CF134" s="84">
        <f>+SLR!CF61</f>
        <v>3.427880710632583</v>
      </c>
      <c r="CG134" s="84">
        <f>+SLR!CG61</f>
        <v>3.4478077827849662</v>
      </c>
      <c r="CH134" s="84">
        <f>+SLR!CH61</f>
        <v>3.4675339661822022</v>
      </c>
      <c r="CI134" s="84">
        <f>+SLR!CI61</f>
        <v>3.4870628792746095</v>
      </c>
      <c r="CJ134" s="84">
        <f>+SLR!CJ61</f>
        <v>3.5063980066323248</v>
      </c>
      <c r="CK134" s="84">
        <f>+SLR!CK61</f>
        <v>3.5255427123166561</v>
      </c>
      <c r="CL134" s="84">
        <f>+SLR!CL61</f>
        <v>3.5445002507709846</v>
      </c>
      <c r="CM134" s="84">
        <f>+SLR!CM61</f>
        <v>3.563273775814543</v>
      </c>
      <c r="CN134" s="84">
        <f>+SLR!CN61</f>
        <v>3.5818663481671802</v>
      </c>
      <c r="CO134" s="84">
        <f>+SLR!CO61</f>
        <v>3.6002809418227448</v>
      </c>
      <c r="CP134" s="84">
        <f>+SLR!CP61</f>
        <v>3.6185204495094632</v>
      </c>
      <c r="CQ134" s="84">
        <f>+SLR!CQ61</f>
        <v>3.6365876874182428</v>
      </c>
      <c r="CR134" s="84">
        <f>+SLR!CR61</f>
        <v>3.6544853993378275</v>
      </c>
      <c r="CS134" s="84">
        <f>+SLR!CS61</f>
        <v>3.6722162603046229</v>
      </c>
      <c r="CT134" s="84">
        <f>+SLR!CT61</f>
        <v>3.6897828798517889</v>
      </c>
      <c r="CU134" s="84">
        <f>+SLR!CU61</f>
        <v>3.7071878049246183</v>
      </c>
      <c r="CV134" s="84">
        <f>+SLR!CV61</f>
        <v>3.7244335225157696</v>
      </c>
      <c r="CW134" s="84">
        <f>+SLR!CW61</f>
        <v>3.7415224620635716</v>
      </c>
      <c r="CX134" s="84">
        <f>+SLR!CX61</f>
        <v>3.7584569976484898</v>
      </c>
      <c r="CY134" s="84">
        <f>+SLR!CY61</f>
        <v>3.7752394500164814</v>
      </c>
      <c r="CZ134" s="84">
        <f>+SLR!CZ61</f>
        <v>3.7918720884528763</v>
      </c>
      <c r="DA134" s="84">
        <f>+SLR!DA61</f>
        <v>3.8083571325263756</v>
      </c>
      <c r="DB134" s="84">
        <f>+SLR!DB61</f>
        <v>3.8246967537194609</v>
      </c>
      <c r="DC134" s="84">
        <f>+SLR!DC61</f>
        <v>3.8408930769588601</v>
      </c>
      <c r="DD134" s="84">
        <f>+SLR!DD61</f>
        <v>3.8569481820575389</v>
      </c>
      <c r="DE134" s="84">
        <f>+SLR!DE61</f>
        <v>3.8728641050778947</v>
      </c>
      <c r="DF134" s="84">
        <f>+SLR!DF61</f>
        <v>3.8886428396243677</v>
      </c>
      <c r="DG134" s="84">
        <f>+SLR!DG61</f>
        <v>3.9042863380724682</v>
      </c>
      <c r="DH134" s="84">
        <f>+SLR!DH61</f>
        <v>3.9197965127402004</v>
      </c>
      <c r="DI134" s="84">
        <f>+SLR!DI61</f>
        <v>3.9351752370070314</v>
      </c>
      <c r="DJ134" s="84">
        <f>+SLR!DJ61</f>
        <v>3.9504243463848394</v>
      </c>
      <c r="DK134" s="84">
        <f>+SLR!DK61</f>
        <v>3.9655456395446924</v>
      </c>
      <c r="DL134" s="84">
        <f>+SLR!DL61</f>
        <v>3.9805408793028167</v>
      </c>
      <c r="DM134" s="84">
        <f>+SLR!DM61</f>
        <v>3.9954117935686799</v>
      </c>
      <c r="DN134" s="84">
        <f>+SLR!DN61</f>
        <v>4.010160076257784</v>
      </c>
      <c r="DO134" s="84">
        <f>+SLR!DO61</f>
        <v>4.0247873881714353</v>
      </c>
      <c r="DP134" s="84">
        <f>+SLR!DP61</f>
        <v>4.0392953578455382</v>
      </c>
      <c r="DQ134" s="84">
        <f>+SLR!DQ61</f>
        <v>4.0536855823702016</v>
      </c>
      <c r="DR134" s="84">
        <f>+SLR!DR61</f>
        <v>4.067959628181808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0.18286957408675886</v>
      </c>
      <c r="E135" s="84">
        <f>+SLR!E62</f>
        <v>0.22592986295606587</v>
      </c>
      <c r="F135" s="84">
        <f>+SLR!F62</f>
        <v>0.27362410718874419</v>
      </c>
      <c r="G135" s="84">
        <f>+SLR!G62</f>
        <v>0.32549947387404732</v>
      </c>
      <c r="H135" s="84">
        <f>+SLR!H62</f>
        <v>0.38090820600784281</v>
      </c>
      <c r="I135" s="84">
        <f>+SLR!I62</f>
        <v>0.43910948431957975</v>
      </c>
      <c r="J135" s="84">
        <f>+SLR!J62</f>
        <v>0.49934017518604645</v>
      </c>
      <c r="K135" s="84">
        <f>+SLR!K62</f>
        <v>0.56085343228063178</v>
      </c>
      <c r="L135" s="84">
        <f>+SLR!L62</f>
        <v>0.62293513171390713</v>
      </c>
      <c r="M135" s="444">
        <f>+SLR!M62</f>
        <v>0.679163729902305</v>
      </c>
      <c r="N135" s="84">
        <f>+SLR!N62</f>
        <v>0.73444640184225207</v>
      </c>
      <c r="O135" s="84">
        <f>+SLR!O62</f>
        <v>0.78820855539663615</v>
      </c>
      <c r="P135" s="84">
        <f>+SLR!P62</f>
        <v>0.83999608724998942</v>
      </c>
      <c r="Q135" s="84">
        <f>+SLR!Q62</f>
        <v>0.88951251041455093</v>
      </c>
      <c r="R135" s="84">
        <f>+SLR!R62</f>
        <v>0.93664197267921612</v>
      </c>
      <c r="S135" s="84">
        <f>+SLR!S62</f>
        <v>0.98141249716872747</v>
      </c>
      <c r="T135" s="84">
        <f>+SLR!T62</f>
        <v>1.0239363915060893</v>
      </c>
      <c r="U135" s="84">
        <f>+SLR!U62</f>
        <v>1.0643672365842347</v>
      </c>
      <c r="V135" s="84">
        <f>+SLR!V62</f>
        <v>1.102873892989489</v>
      </c>
      <c r="W135" s="84">
        <f>+SLR!W62</f>
        <v>1.1396252664671094</v>
      </c>
      <c r="X135" s="84">
        <f>+SLR!X62</f>
        <v>1.1747818235446466</v>
      </c>
      <c r="Y135" s="84">
        <f>+SLR!Y62</f>
        <v>1.208491297210132</v>
      </c>
      <c r="Z135" s="84">
        <f>+SLR!Z62</f>
        <v>1.2408869505498734</v>
      </c>
      <c r="AA135" s="84">
        <f>+SLR!AA62</f>
        <v>1.272087360375723</v>
      </c>
      <c r="AB135" s="84">
        <f>+SLR!AB62</f>
        <v>1.3021970638602913</v>
      </c>
      <c r="AC135" s="84">
        <f>+SLR!AC62</f>
        <v>1.3313076559907167</v>
      </c>
      <c r="AD135" s="84">
        <f>+SLR!AD62</f>
        <v>1.3594990830894922</v>
      </c>
      <c r="AE135" s="84">
        <f>+SLR!AE62</f>
        <v>1.3868409788004334</v>
      </c>
      <c r="AF135" s="84">
        <f>+SLR!AF62</f>
        <v>1.4133939536585587</v>
      </c>
      <c r="AG135" s="84">
        <f>+SLR!AG62</f>
        <v>1.4392107904316533</v>
      </c>
      <c r="AH135" s="84">
        <f>+SLR!AH62</f>
        <v>1.4643375231134406</v>
      </c>
      <c r="AI135" s="84">
        <f>+SLR!AI62</f>
        <v>1.4888143931546809</v>
      </c>
      <c r="AJ135" s="84">
        <f>+SLR!AJ62</f>
        <v>1.5126766857676952</v>
      </c>
      <c r="AK135" s="84">
        <f>+SLR!AK62</f>
        <v>1.5359554542480658</v>
      </c>
      <c r="AL135" s="84">
        <f>+SLR!AL62</f>
        <v>1.5586781427463416</v>
      </c>
      <c r="AM135" s="84">
        <f>+SLR!AM62</f>
        <v>1.5808691187905017</v>
      </c>
      <c r="AN135" s="84">
        <f>+SLR!AN62</f>
        <v>1.6025501267580942</v>
      </c>
      <c r="AO135" s="84">
        <f>+SLR!AO62</f>
        <v>1.6237406728470822</v>
      </c>
      <c r="AP135" s="84">
        <f>+SLR!AP62</f>
        <v>1.6444583511657198</v>
      </c>
      <c r="AQ135" s="84">
        <f>+SLR!AQ62</f>
        <v>1.664719119522678</v>
      </c>
      <c r="AR135" s="84">
        <f>+SLR!AR62</f>
        <v>1.6845375324514511</v>
      </c>
      <c r="AS135" s="84">
        <f>+SLR!AS62</f>
        <v>1.7039269380065234</v>
      </c>
      <c r="AT135" s="84">
        <f>+SLR!AT62</f>
        <v>1.7228996439540696</v>
      </c>
      <c r="AU135" s="84">
        <f>+SLR!AU62</f>
        <v>1.7414670581604801</v>
      </c>
      <c r="AV135" s="84">
        <f>+SLR!AV62</f>
        <v>1.7596398072604487</v>
      </c>
      <c r="AW135" s="84">
        <f>+SLR!AW62</f>
        <v>1.7774278370590668</v>
      </c>
      <c r="AX135" s="84">
        <f>+SLR!AX62</f>
        <v>1.7948404975822436</v>
      </c>
      <c r="AY135" s="84">
        <f>+SLR!AY62</f>
        <v>1.8118866152281172</v>
      </c>
      <c r="AZ135" s="84">
        <f>+SLR!AZ62</f>
        <v>1.8285745540798117</v>
      </c>
      <c r="BA135" s="84">
        <f>+SLR!BA62</f>
        <v>1.8451644665735949</v>
      </c>
      <c r="BB135" s="84">
        <f>+SLR!BB62</f>
        <v>1.8617956466816974</v>
      </c>
      <c r="BC135" s="84">
        <f>+SLR!BC62</f>
        <v>1.8782885390144657</v>
      </c>
      <c r="BD135" s="84">
        <f>+SLR!BD62</f>
        <v>1.8945339777229551</v>
      </c>
      <c r="BE135" s="84">
        <f>+SLR!BE62</f>
        <v>1.9104685608463861</v>
      </c>
      <c r="BF135" s="84">
        <f>+SLR!BF62</f>
        <v>1.9260583141709064</v>
      </c>
      <c r="BG135" s="84">
        <f>+SLR!BG62</f>
        <v>1.9412879064877542</v>
      </c>
      <c r="BH135" s="84">
        <f>+SLR!BH62</f>
        <v>1.9561535721184429</v>
      </c>
      <c r="BI135" s="84">
        <f>+SLR!BI62</f>
        <v>1.9706585016450766</v>
      </c>
      <c r="BJ135" s="84">
        <f>+SLR!BJ62</f>
        <v>1.9840052635845331</v>
      </c>
      <c r="BK135" s="84">
        <f>+SLR!BK62</f>
        <v>1.9964790120121938</v>
      </c>
      <c r="BL135" s="84">
        <f>+SLR!BL62</f>
        <v>2.0082760086982692</v>
      </c>
      <c r="BM135" s="84">
        <f>+SLR!BM62</f>
        <v>2.0195321970766327</v>
      </c>
      <c r="BN135" s="84">
        <f>+SLR!BN62</f>
        <v>2.0303425003312752</v>
      </c>
      <c r="BO135" s="84">
        <f>+SLR!BO62</f>
        <v>2.0407738745808435</v>
      </c>
      <c r="BP135" s="84">
        <f>+SLR!BP62</f>
        <v>2.0508741511847539</v>
      </c>
      <c r="BQ135" s="84">
        <f>+SLR!BQ62</f>
        <v>2.0606780360179835</v>
      </c>
      <c r="BR135" s="84">
        <f>+SLR!BR62</f>
        <v>2.0702111869859019</v>
      </c>
      <c r="BS135" s="84">
        <f>+SLR!BS62</f>
        <v>2.0794929910183741</v>
      </c>
      <c r="BT135" s="84">
        <f>+SLR!BT62</f>
        <v>2.0885384598848376</v>
      </c>
      <c r="BU135" s="84">
        <f>+SLR!BU62</f>
        <v>2.0973595281501756</v>
      </c>
      <c r="BV135" s="84">
        <f>+SLR!BV62</f>
        <v>2.1059659448651864</v>
      </c>
      <c r="BW135" s="84">
        <f>+SLR!BW62</f>
        <v>2.1143658886810939</v>
      </c>
      <c r="BX135" s="84">
        <f>+SLR!BX62</f>
        <v>2.1225663942687976</v>
      </c>
      <c r="BY135" s="84">
        <f>+SLR!BY62</f>
        <v>2.130573649666422</v>
      </c>
      <c r="BZ135" s="84">
        <f>+SLR!BZ62</f>
        <v>2.1383932050658987</v>
      </c>
      <c r="CA135" s="84">
        <f>+SLR!CA62</f>
        <v>2.1460301206105248</v>
      </c>
      <c r="CB135" s="84">
        <f>+SLR!CB62</f>
        <v>2.1534890720076598</v>
      </c>
      <c r="CC135" s="84">
        <f>+SLR!CC62</f>
        <v>2.1607744268124427</v>
      </c>
      <c r="CD135" s="84">
        <f>+SLR!CD62</f>
        <v>2.1678903001974437</v>
      </c>
      <c r="CE135" s="84">
        <f>+SLR!CE62</f>
        <v>2.1748405962734148</v>
      </c>
      <c r="CF135" s="84">
        <f>+SLR!CF62</f>
        <v>2.1816290391515007</v>
      </c>
      <c r="CG135" s="84">
        <f>+SLR!CG62</f>
        <v>2.1882591966560181</v>
      </c>
      <c r="CH135" s="84">
        <f>+SLR!CH62</f>
        <v>2.1947344987188258</v>
      </c>
      <c r="CI135" s="84">
        <f>+SLR!CI62</f>
        <v>2.2010582518825403</v>
      </c>
      <c r="CJ135" s="84">
        <f>+SLR!CJ62</f>
        <v>2.2072336509229928</v>
      </c>
      <c r="CK135" s="84">
        <f>+SLR!CK62</f>
        <v>2.2132637883122666</v>
      </c>
      <c r="CL135" s="84">
        <f>+SLR!CL62</f>
        <v>2.2191516620420533</v>
      </c>
      <c r="CM135" s="84">
        <f>+SLR!CM62</f>
        <v>2.224900182185598</v>
      </c>
      <c r="CN135" s="84">
        <f>+SLR!CN62</f>
        <v>2.2305121764765681</v>
      </c>
      <c r="CO135" s="84">
        <f>+SLR!CO62</f>
        <v>2.235990395111922</v>
      </c>
      <c r="CP135" s="84">
        <f>+SLR!CP62</f>
        <v>2.2413375149347203</v>
      </c>
      <c r="CQ135" s="84">
        <f>+SLR!CQ62</f>
        <v>2.2465561431156198</v>
      </c>
      <c r="CR135" s="84">
        <f>+SLR!CR62</f>
        <v>2.2516488204245966</v>
      </c>
      <c r="CS135" s="84">
        <f>+SLR!CS62</f>
        <v>2.256618024164224</v>
      </c>
      <c r="CT135" s="84">
        <f>+SLR!CT62</f>
        <v>2.2614661708207002</v>
      </c>
      <c r="CU135" s="84">
        <f>+SLR!CU62</f>
        <v>2.2661956184773624</v>
      </c>
      <c r="CV135" s="84">
        <f>+SLR!CV62</f>
        <v>2.2708086690265925</v>
      </c>
      <c r="CW135" s="84">
        <f>+SLR!CW62</f>
        <v>2.2753075702092538</v>
      </c>
      <c r="CX135" s="84">
        <f>+SLR!CX62</f>
        <v>2.2796945175054133</v>
      </c>
      <c r="CY135" s="84">
        <f>+SLR!CY62</f>
        <v>2.2839716558959271</v>
      </c>
      <c r="CZ135" s="84">
        <f>+SLR!CZ62</f>
        <v>2.2881410815110876</v>
      </c>
      <c r="DA135" s="84">
        <f>+SLR!DA62</f>
        <v>2.2922048431798383</v>
      </c>
      <c r="DB135" s="84">
        <f>+SLR!DB62</f>
        <v>2.2961649438908696</v>
      </c>
      <c r="DC135" s="84">
        <f>+SLR!DC62</f>
        <v>2.3000233421751428</v>
      </c>
      <c r="DD135" s="84">
        <f>+SLR!DD62</f>
        <v>2.3037819534179196</v>
      </c>
      <c r="DE135" s="84">
        <f>+SLR!DE62</f>
        <v>2.3074426511071797</v>
      </c>
      <c r="DF135" s="84">
        <f>+SLR!DF62</f>
        <v>2.3110072680243103</v>
      </c>
      <c r="DG135" s="84">
        <f>+SLR!DG62</f>
        <v>2.314477597382143</v>
      </c>
      <c r="DH135" s="84">
        <f>+SLR!DH62</f>
        <v>2.3178553939146962</v>
      </c>
      <c r="DI135" s="84">
        <f>+SLR!DI62</f>
        <v>2.321142374922442</v>
      </c>
      <c r="DJ135" s="84">
        <f>+SLR!DJ62</f>
        <v>2.3243402212763975</v>
      </c>
      <c r="DK135" s="84">
        <f>+SLR!DK62</f>
        <v>2.3274505783839574</v>
      </c>
      <c r="DL135" s="84">
        <f>+SLR!DL62</f>
        <v>2.3304750571190325</v>
      </c>
      <c r="DM135" s="84">
        <f>+SLR!DM62</f>
        <v>2.3334152347187573</v>
      </c>
      <c r="DN135" s="84">
        <f>+SLR!DN62</f>
        <v>2.3362726556488047</v>
      </c>
      <c r="DO135" s="84">
        <f>+SLR!DO62</f>
        <v>2.3390488324390968</v>
      </c>
      <c r="DP135" s="84">
        <f>+SLR!DP62</f>
        <v>2.3417452464915618</v>
      </c>
      <c r="DQ135" s="84">
        <f>+SLR!DQ62</f>
        <v>2.3443633488613882</v>
      </c>
      <c r="DR135" s="84">
        <f>+SLR!DR62</f>
        <v>2.3469045610131323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1.6621334550980102</v>
      </c>
      <c r="C155" s="213">
        <f>+US!C124</f>
        <v>1.5035694246053564</v>
      </c>
      <c r="D155" s="213">
        <f>+US!D124</f>
        <v>1.4673471282665849</v>
      </c>
      <c r="E155" s="213">
        <f>+US!E124</f>
        <v>1.3483010091403498</v>
      </c>
      <c r="F155" s="213">
        <f>+US!F124</f>
        <v>1.0822815285595753</v>
      </c>
      <c r="G155" s="213">
        <f>+US!G124</f>
        <v>0.86461883077268287</v>
      </c>
      <c r="H155" s="213">
        <f>+US!H124</f>
        <v>0.73855379135646204</v>
      </c>
      <c r="I155" s="12">
        <f>+US!I124</f>
        <v>0.75934909008715412</v>
      </c>
      <c r="J155" s="12">
        <f>+US!J124</f>
        <v>0.67785834176467485</v>
      </c>
      <c r="K155" s="12">
        <f>+US!K124</f>
        <v>0.61852368114615708</v>
      </c>
      <c r="L155" s="12">
        <f>+US!L124</f>
        <v>0.57635312296494867</v>
      </c>
      <c r="M155" s="457">
        <f>+US!M124</f>
        <v>0.54253625928904492</v>
      </c>
      <c r="N155" s="12">
        <f>+US!N124</f>
        <v>0.51998066369472051</v>
      </c>
      <c r="O155" s="12">
        <f>+US!O124</f>
        <v>0.49672188587378124</v>
      </c>
      <c r="P155" s="12">
        <f>+US!P124</f>
        <v>0.47629006305576271</v>
      </c>
      <c r="Q155" s="12">
        <f>+US!Q124</f>
        <v>0.45855227203171162</v>
      </c>
      <c r="R155" s="12">
        <f>+US!R124</f>
        <v>0.44390761536183337</v>
      </c>
      <c r="S155" s="12">
        <f>+US!S124</f>
        <v>0.43265324165566638</v>
      </c>
      <c r="T155" s="12">
        <f>+US!T124</f>
        <v>0.42222274707580659</v>
      </c>
      <c r="U155" s="12">
        <f>+US!U124</f>
        <v>0.41276001386081407</v>
      </c>
      <c r="V155" s="12">
        <f>+US!V124</f>
        <v>0.40405267019260716</v>
      </c>
      <c r="W155" s="12">
        <f>+US!W124</f>
        <v>0.4909096008547213</v>
      </c>
      <c r="X155" s="12">
        <f>+US!X124</f>
        <v>0.57741379264641446</v>
      </c>
      <c r="Y155" s="12">
        <f>+US!Y124</f>
        <v>0.66361207902582553</v>
      </c>
      <c r="Z155" s="12">
        <f>+US!Z124</f>
        <v>0.7495436634883188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1.1460506191660516</v>
      </c>
      <c r="C156" s="213">
        <f>+EU!C124</f>
        <v>0.93652889488308944</v>
      </c>
      <c r="D156" s="213">
        <f>+EU!D124</f>
        <v>0.94906618064836212</v>
      </c>
      <c r="E156" s="213">
        <f>+EU!E124</f>
        <v>0.91391630491784781</v>
      </c>
      <c r="F156" s="213">
        <f>+EU!F124</f>
        <v>0.80147268228423973</v>
      </c>
      <c r="G156" s="213">
        <f>+EU!G124</f>
        <v>0.70557024591843187</v>
      </c>
      <c r="H156" s="213">
        <f>+EU!H124</f>
        <v>0.65014527605990369</v>
      </c>
      <c r="I156" s="12">
        <f>+EU!I124</f>
        <v>0.66417485116683728</v>
      </c>
      <c r="J156" s="12">
        <f>+EU!J124</f>
        <v>0.62603502406329381</v>
      </c>
      <c r="K156" s="12">
        <f>+EU!K124</f>
        <v>0.5974108761882666</v>
      </c>
      <c r="L156" s="12">
        <f>+EU!L124</f>
        <v>0.58535383038938216</v>
      </c>
      <c r="M156" s="457">
        <f>+EU!M124</f>
        <v>0.58506245229775145</v>
      </c>
      <c r="N156" s="12">
        <f>+EU!N124</f>
        <v>0.59053883466499169</v>
      </c>
      <c r="O156" s="12">
        <f>+EU!O124</f>
        <v>0.59348471046634588</v>
      </c>
      <c r="P156" s="12">
        <f>+EU!P124</f>
        <v>0.59627534136974925</v>
      </c>
      <c r="Q156" s="12">
        <f>+EU!Q124</f>
        <v>0.59922364804354755</v>
      </c>
      <c r="R156" s="12">
        <f>+EU!R124</f>
        <v>0.60285255555020578</v>
      </c>
      <c r="S156" s="12">
        <f>+EU!S124</f>
        <v>0.60765099336238471</v>
      </c>
      <c r="T156" s="12">
        <f>+EU!T124</f>
        <v>0.61241184480634381</v>
      </c>
      <c r="U156" s="12">
        <f>+EU!U124</f>
        <v>0.6172421070053018</v>
      </c>
      <c r="V156" s="12">
        <f>+EU!V124</f>
        <v>0.62266576321640787</v>
      </c>
      <c r="W156" s="12">
        <f>+EU!W124</f>
        <v>0.68127058222560577</v>
      </c>
      <c r="X156" s="12">
        <f>+EU!X124</f>
        <v>0.74040123854850459</v>
      </c>
      <c r="Y156" s="12">
        <f>+EU!Y124</f>
        <v>0.79995407258175255</v>
      </c>
      <c r="Z156" s="12">
        <f>+EU!Z124</f>
        <v>0.85985085059401856</v>
      </c>
      <c r="AA156" s="12">
        <f>+EU!AA124</f>
        <v>0.42723470448723849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0.36996592574248305</v>
      </c>
      <c r="C157" s="213">
        <f>+Japan!C124</f>
        <v>0.35997073588767614</v>
      </c>
      <c r="D157" s="213">
        <f>+Japan!D124</f>
        <v>0.32945248726075455</v>
      </c>
      <c r="E157" s="213">
        <f>+Japan!E124</f>
        <v>0.28597657490812806</v>
      </c>
      <c r="F157" s="213">
        <f>+Japan!F124</f>
        <v>0.22183938805859457</v>
      </c>
      <c r="G157" s="213">
        <f>+Japan!G124</f>
        <v>0.18188381427693096</v>
      </c>
      <c r="H157" s="213">
        <f>+Japan!H124</f>
        <v>0.16092813160615224</v>
      </c>
      <c r="I157" s="12">
        <f>+Japan!I124</f>
        <v>0.15825797982182782</v>
      </c>
      <c r="J157" s="12">
        <f>+Japan!J124</f>
        <v>0.14392770337127789</v>
      </c>
      <c r="K157" s="12">
        <f>+Japan!K124</f>
        <v>0.13280989596558862</v>
      </c>
      <c r="L157" s="12">
        <f>+Japan!L124</f>
        <v>0.12711333952215534</v>
      </c>
      <c r="M157" s="457">
        <f>+Japan!M124</f>
        <v>0.12523917874867457</v>
      </c>
      <c r="N157" s="12">
        <f>+Japan!N124</f>
        <v>0.12521747240599515</v>
      </c>
      <c r="O157" s="12">
        <f>+Japan!O124</f>
        <v>0.12463918095095115</v>
      </c>
      <c r="P157" s="12">
        <f>+Japan!P124</f>
        <v>0.12408829492169747</v>
      </c>
      <c r="Q157" s="12">
        <f>+Japan!Q124</f>
        <v>0.12365842274982863</v>
      </c>
      <c r="R157" s="12">
        <f>+Japan!R124</f>
        <v>0.12346311553845515</v>
      </c>
      <c r="S157" s="12">
        <f>+Japan!S124</f>
        <v>0.12360038087653448</v>
      </c>
      <c r="T157" s="12">
        <f>+Japan!T124</f>
        <v>0.123816667542645</v>
      </c>
      <c r="U157" s="12">
        <f>+Japan!U124</f>
        <v>0.12412549100057683</v>
      </c>
      <c r="V157" s="12">
        <f>+Japan!V124</f>
        <v>0.12459052784840538</v>
      </c>
      <c r="W157" s="12">
        <f>+Japan!W124</f>
        <v>0.13566849356508354</v>
      </c>
      <c r="X157" s="12">
        <f>+Japan!X124</f>
        <v>0.14680501984844002</v>
      </c>
      <c r="Y157" s="12">
        <f>+Japan!Y124</f>
        <v>0.15799146524275226</v>
      </c>
      <c r="Z157" s="12">
        <f>+Japan!Z124</f>
        <v>0.16922169064858228</v>
      </c>
      <c r="AA157" s="12">
        <f>+Japan!AA124</f>
        <v>8.3814689319874E-2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0.38402345881846517</v>
      </c>
      <c r="D158" s="17">
        <f>+Russia!D124</f>
        <v>0.34241999774689463</v>
      </c>
      <c r="E158" s="17">
        <f>+Russia!E124</f>
        <v>0.28256308971028621</v>
      </c>
      <c r="F158" s="17">
        <f>+Russia!F124</f>
        <v>0.19089871126419963</v>
      </c>
      <c r="G158" s="17">
        <f>+Russia!G124</f>
        <v>0.1229620224382225</v>
      </c>
      <c r="H158" s="17">
        <f>+Russia!H124</f>
        <v>8.4710562811220844E-2</v>
      </c>
      <c r="I158" s="8">
        <f>+Russia!I124</f>
        <v>8.6228419214840452E-2</v>
      </c>
      <c r="J158" s="8">
        <f>+Russia!J124</f>
        <v>6.1071738150325232E-2</v>
      </c>
      <c r="K158" s="8">
        <f>+Russia!K124</f>
        <v>4.2429289216259332E-2</v>
      </c>
      <c r="L158" s="8">
        <f>+Russia!L124</f>
        <v>3.0020609980879104E-2</v>
      </c>
      <c r="M158" s="8">
        <f>+Russia!M124</f>
        <v>2.0798869411122904E-2</v>
      </c>
      <c r="N158" s="8">
        <f>+Russia!N124</f>
        <v>1.2430850467197515E-2</v>
      </c>
      <c r="O158" s="8">
        <f>+Russia!O124</f>
        <v>4.2594798564287413E-3</v>
      </c>
      <c r="P158" s="8">
        <f>+Russia!P124</f>
        <v>-3.1645944437767985E-3</v>
      </c>
      <c r="Q158" s="8">
        <f>+Russia!Q124</f>
        <v>-1.0035945514663356E-2</v>
      </c>
      <c r="R158" s="8">
        <f>+Russia!R124</f>
        <v>-1.6259358800383969E-2</v>
      </c>
      <c r="S158" s="8">
        <f>+Russia!S124</f>
        <v>-2.1726019220400874E-2</v>
      </c>
      <c r="T158" s="8">
        <f>+Russia!T124</f>
        <v>-2.7135297191720295E-2</v>
      </c>
      <c r="U158" s="8">
        <f>+Russia!U124</f>
        <v>-3.2429010054543059E-2</v>
      </c>
      <c r="V158" s="8">
        <f>+Russia!V124</f>
        <v>-3.7504736262681013E-2</v>
      </c>
      <c r="W158" s="8">
        <f>+Russia!W124</f>
        <v>-1.390613713518956E-2</v>
      </c>
      <c r="X158" s="8">
        <f>+Russia!X124</f>
        <v>1.0070569895140085E-2</v>
      </c>
      <c r="Y158" s="8">
        <f>+Russia!Y124</f>
        <v>3.435627601178088E-2</v>
      </c>
      <c r="Z158" s="8">
        <f>+Russia!Z124</f>
        <v>5.8897843208425449E-2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0.23346903119485973</v>
      </c>
      <c r="D159" s="213">
        <f>+Eurasia!D124</f>
        <v>0.20356211548143574</v>
      </c>
      <c r="E159" s="213">
        <f>+Eurasia!E124</f>
        <v>0.17950625584162444</v>
      </c>
      <c r="F159" s="213">
        <f>+Eurasia!F124</f>
        <v>0.12782782184222666</v>
      </c>
      <c r="G159" s="213">
        <f>+Eurasia!G124</f>
        <v>8.5508774540648258E-2</v>
      </c>
      <c r="H159" s="213">
        <f>+Eurasia!H124</f>
        <v>6.0799070833274543E-2</v>
      </c>
      <c r="I159" s="12">
        <f>+Eurasia!I124</f>
        <v>6.3779672223885267E-2</v>
      </c>
      <c r="J159" s="12">
        <f>+Eurasia!J124</f>
        <v>4.6489718807009341E-2</v>
      </c>
      <c r="K159" s="12">
        <f>+Eurasia!K124</f>
        <v>3.3200261698216126E-2</v>
      </c>
      <c r="L159" s="12">
        <f>+Eurasia!L124</f>
        <v>2.3830502852469241E-2</v>
      </c>
      <c r="M159" s="457">
        <f>+Eurasia!M124</f>
        <v>1.6543638951055414E-2</v>
      </c>
      <c r="N159" s="12">
        <f>+Eurasia!N124</f>
        <v>9.8645386485401564E-3</v>
      </c>
      <c r="O159" s="12">
        <f>+Eurasia!O124</f>
        <v>3.3752886509691819E-3</v>
      </c>
      <c r="P159" s="12">
        <f>+Eurasia!P124</f>
        <v>-2.504268633857398E-3</v>
      </c>
      <c r="Q159" s="12">
        <f>+Eurasia!Q124</f>
        <v>-7.9285501684549179E-3</v>
      </c>
      <c r="R159" s="12">
        <f>+Eurasia!R124</f>
        <v>-1.281755671725119E-2</v>
      </c>
      <c r="S159" s="12">
        <f>+Eurasia!S124</f>
        <v>-1.7081200854824782E-2</v>
      </c>
      <c r="T159" s="12">
        <f>+Eurasia!T124</f>
        <v>-2.1265641059732894E-2</v>
      </c>
      <c r="U159" s="12">
        <f>+Eurasia!U124</f>
        <v>-2.5319936282050686E-2</v>
      </c>
      <c r="V159" s="12">
        <f>+Eurasia!V124</f>
        <v>-2.9247503689209954E-2</v>
      </c>
      <c r="W159" s="12">
        <f>+Eurasia!W124</f>
        <v>-1.086554032670712E-2</v>
      </c>
      <c r="X159" s="12">
        <f>+Eurasia!X124</f>
        <v>7.8880325051887256E-3</v>
      </c>
      <c r="Y159" s="12">
        <f>+Eurasia!Y124</f>
        <v>2.6980112773094235E-2</v>
      </c>
      <c r="Z159" s="12">
        <f>+Eurasia!Z124</f>
        <v>4.6369097784569761E-2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1.6007411280266048</v>
      </c>
      <c r="C160" s="213">
        <f>+China!C124</f>
        <v>2.8435383498652018</v>
      </c>
      <c r="D160" s="213">
        <f>+China!D124</f>
        <v>3.2073890579058371</v>
      </c>
      <c r="E160" s="213">
        <f>+China!E124</f>
        <v>2.2596015392002942</v>
      </c>
      <c r="F160" s="213">
        <f>+China!F124</f>
        <v>1.6675724837346844</v>
      </c>
      <c r="G160" s="213">
        <f>+China!G124</f>
        <v>1.1906501161319634</v>
      </c>
      <c r="H160" s="213">
        <f>+China!H124</f>
        <v>0.92001864786415644</v>
      </c>
      <c r="I160" s="12">
        <f>+China!I124</f>
        <v>0.93855016885460973</v>
      </c>
      <c r="J160" s="12">
        <f>+China!J124</f>
        <v>0.75627222376480119</v>
      </c>
      <c r="K160" s="12">
        <f>+China!K124</f>
        <v>0.61868425578440678</v>
      </c>
      <c r="L160" s="12">
        <f>+China!L124</f>
        <v>0.52844873957998251</v>
      </c>
      <c r="M160" s="457">
        <f>+China!M124</f>
        <v>0.46727335913286205</v>
      </c>
      <c r="N160" s="12">
        <f>+China!N124</f>
        <v>0.4094758749587219</v>
      </c>
      <c r="O160" s="12">
        <f>+China!O124</f>
        <v>0.35640044546088484</v>
      </c>
      <c r="P160" s="12">
        <f>+China!P124</f>
        <v>0.31057182779116571</v>
      </c>
      <c r="Q160" s="12">
        <f>+China!Q124</f>
        <v>0.26978273689809756</v>
      </c>
      <c r="R160" s="12">
        <f>+China!R124</f>
        <v>0.23431245653216104</v>
      </c>
      <c r="S160" s="12">
        <f>+China!S124</f>
        <v>0.2046723382549428</v>
      </c>
      <c r="T160" s="12">
        <f>+China!T124</f>
        <v>0.17587686343196676</v>
      </c>
      <c r="U160" s="12">
        <f>+China!U124</f>
        <v>0.14829331061120948</v>
      </c>
      <c r="V160" s="12">
        <f>+China!V124</f>
        <v>0.1225244924017965</v>
      </c>
      <c r="W160" s="12">
        <f>+China!W124</f>
        <v>0.28990348254666864</v>
      </c>
      <c r="X160" s="12">
        <f>+China!X124</f>
        <v>0.45919563058342716</v>
      </c>
      <c r="Y160" s="12">
        <f>+China!Y124</f>
        <v>0.63020788443443154</v>
      </c>
      <c r="Z160" s="12">
        <f>+China!Z124</f>
        <v>0.80270400502767758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0.40515158969265602</v>
      </c>
      <c r="C161" s="213">
        <f>+India!C124</f>
        <v>0.72296833196349208</v>
      </c>
      <c r="D161" s="213">
        <f>+India!D124</f>
        <v>0.95168427948112722</v>
      </c>
      <c r="E161" s="213">
        <f>+India!E124</f>
        <v>1.173577826259792</v>
      </c>
      <c r="F161" s="213">
        <f>+India!F124</f>
        <v>0.81598942417226472</v>
      </c>
      <c r="G161" s="213">
        <f>+India!G124</f>
        <v>0.75221381554541034</v>
      </c>
      <c r="H161" s="213">
        <f>+India!H124</f>
        <v>0.72218385137926777</v>
      </c>
      <c r="I161" s="12">
        <f>+India!I124</f>
        <v>0.79091280067351999</v>
      </c>
      <c r="J161" s="12">
        <f>+India!J124</f>
        <v>0.77347571849933994</v>
      </c>
      <c r="K161" s="12">
        <f>+India!K124</f>
        <v>0.76485732327681533</v>
      </c>
      <c r="L161" s="12">
        <f>+India!L124</f>
        <v>0.76523422485082793</v>
      </c>
      <c r="M161" s="457">
        <f>+India!M124</f>
        <v>0.76987955571224898</v>
      </c>
      <c r="N161" s="12">
        <f>+India!N124</f>
        <v>0.77559306802536565</v>
      </c>
      <c r="O161" s="12">
        <f>+India!O124</f>
        <v>0.77881802435960634</v>
      </c>
      <c r="P161" s="12">
        <f>+India!P124</f>
        <v>0.78203905455550971</v>
      </c>
      <c r="Q161" s="12">
        <f>+India!Q124</f>
        <v>0.7849313314902765</v>
      </c>
      <c r="R161" s="12">
        <f>+India!R124</f>
        <v>0.78842549794691152</v>
      </c>
      <c r="S161" s="12">
        <f>+India!S124</f>
        <v>0.79298973985736676</v>
      </c>
      <c r="T161" s="12">
        <f>+India!T124</f>
        <v>0.7960435555431925</v>
      </c>
      <c r="U161" s="12">
        <f>+India!U124</f>
        <v>0.79791817247879504</v>
      </c>
      <c r="V161" s="12">
        <f>+India!V124</f>
        <v>0.80349859841927918</v>
      </c>
      <c r="W161" s="12">
        <f>+India!W124</f>
        <v>0.9227218086143405</v>
      </c>
      <c r="X161" s="12">
        <f>+India!X124</f>
        <v>1.0455211630960706</v>
      </c>
      <c r="Y161" s="12">
        <f>+India!Y124</f>
        <v>1.1711220984277126</v>
      </c>
      <c r="Z161" s="12">
        <f>+India!Z124</f>
        <v>1.2989123293517102</v>
      </c>
      <c r="AA161" s="12">
        <f>+India!AA124</f>
        <v>0.36862098215188077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0.80732321298730036</v>
      </c>
      <c r="D162" s="213">
        <f>+MidEast!D124</f>
        <v>1.0441607398172907</v>
      </c>
      <c r="E162" s="213">
        <f>+MidEast!E124</f>
        <v>1.2744081337059012</v>
      </c>
      <c r="F162" s="213">
        <f>+MidEast!F124</f>
        <v>1.4942773121185622</v>
      </c>
      <c r="G162" s="213">
        <f>+MidEast!G124</f>
        <v>0.75687629805973167</v>
      </c>
      <c r="H162" s="213">
        <f>+MidEast!H124</f>
        <v>0.71253488579050661</v>
      </c>
      <c r="I162" s="12">
        <f>+MidEast!I124</f>
        <v>0.78304461614982335</v>
      </c>
      <c r="J162" s="12">
        <f>+MidEast!J124</f>
        <v>0.759879389179689</v>
      </c>
      <c r="K162" s="12">
        <f>+MidEast!K124</f>
        <v>0.74943446830056359</v>
      </c>
      <c r="L162" s="12">
        <f>+MidEast!L124</f>
        <v>0.73554163163912933</v>
      </c>
      <c r="M162" s="457">
        <f>+MidEast!M124</f>
        <v>0.71207980435960938</v>
      </c>
      <c r="N162" s="12">
        <f>+MidEast!N124</f>
        <v>0.69712403733366213</v>
      </c>
      <c r="O162" s="12">
        <f>+MidEast!O124</f>
        <v>0.67985845083703023</v>
      </c>
      <c r="P162" s="12">
        <f>+MidEast!P124</f>
        <v>0.66389707813380261</v>
      </c>
      <c r="Q162" s="12">
        <f>+MidEast!Q124</f>
        <v>0.64939790414137177</v>
      </c>
      <c r="R162" s="12">
        <f>+MidEast!R124</f>
        <v>0.63703994467616964</v>
      </c>
      <c r="S162" s="12">
        <f>+MidEast!S124</f>
        <v>0.62724653560099652</v>
      </c>
      <c r="T162" s="12">
        <f>+MidEast!T124</f>
        <v>0.61737757147548755</v>
      </c>
      <c r="U162" s="12">
        <f>+MidEast!U124</f>
        <v>0.60770087180594745</v>
      </c>
      <c r="V162" s="12">
        <f>+MidEast!V124</f>
        <v>0.60163490281121923</v>
      </c>
      <c r="W162" s="12">
        <f>+MidEast!W124</f>
        <v>0.7020364915219186</v>
      </c>
      <c r="X162" s="12">
        <f>+MidEast!X124</f>
        <v>0.80414561157125408</v>
      </c>
      <c r="Y162" s="12">
        <f>+MidEast!Y124</f>
        <v>0.90755167528473468</v>
      </c>
      <c r="Z162" s="12">
        <f>+MidEast!Z124</f>
        <v>1.0119260412226387</v>
      </c>
      <c r="AA162" s="12">
        <f>+MidEast!AA124</f>
        <v>0.15496890683823059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0.24399840108330381</v>
      </c>
      <c r="D163" s="213">
        <f>+Africa!D124</f>
        <v>0.35386758213182462</v>
      </c>
      <c r="E163" s="213">
        <f>+Africa!E124</f>
        <v>0.48200068336482488</v>
      </c>
      <c r="F163" s="213">
        <f>+Africa!F124</f>
        <v>0.62612469201438548</v>
      </c>
      <c r="G163" s="213">
        <f>+Africa!G124</f>
        <v>0.75898277499897404</v>
      </c>
      <c r="H163" s="213">
        <f>+Africa!H124</f>
        <v>0.87831478411673602</v>
      </c>
      <c r="I163" s="12">
        <f>+Africa!I124</f>
        <v>0.42565612870391201</v>
      </c>
      <c r="J163" s="12">
        <f>+Africa!J124</f>
        <v>0.43803599548854827</v>
      </c>
      <c r="K163" s="12">
        <f>+Africa!K124</f>
        <v>0.45536001402448456</v>
      </c>
      <c r="L163" s="12">
        <f>+Africa!L124</f>
        <v>0.46569462102778619</v>
      </c>
      <c r="M163" s="457">
        <f>+Africa!M124</f>
        <v>0.46613648801470636</v>
      </c>
      <c r="N163" s="12">
        <f>+Africa!N124</f>
        <v>0.46532745626792776</v>
      </c>
      <c r="O163" s="12">
        <f>+Africa!O124</f>
        <v>0.46353197045257649</v>
      </c>
      <c r="P163" s="12">
        <f>+Africa!P124</f>
        <v>0.46190595377426902</v>
      </c>
      <c r="Q163" s="12">
        <f>+Africa!Q124</f>
        <v>0.46008660832898207</v>
      </c>
      <c r="R163" s="12">
        <f>+Africa!R124</f>
        <v>0.45848882623836712</v>
      </c>
      <c r="S163" s="12">
        <f>+Africa!S124</f>
        <v>0.45738288420780276</v>
      </c>
      <c r="T163" s="12">
        <f>+Africa!T124</f>
        <v>0.45528786831235368</v>
      </c>
      <c r="U163" s="12">
        <f>+Africa!U124</f>
        <v>0.45242475117122499</v>
      </c>
      <c r="V163" s="12">
        <f>+Africa!V124</f>
        <v>0.45164131569148686</v>
      </c>
      <c r="W163" s="12">
        <f>+Africa!W124</f>
        <v>0.51416464765132219</v>
      </c>
      <c r="X163" s="12">
        <f>+Africa!X124</f>
        <v>0.58152832709848257</v>
      </c>
      <c r="Y163" s="12">
        <f>+Africa!Y124</f>
        <v>0.65103372715261598</v>
      </c>
      <c r="Z163" s="12">
        <f>+Africa!Z124</f>
        <v>0.7221173212593317</v>
      </c>
      <c r="AA163" s="12">
        <f>+Africa!AA124</f>
        <v>0.20499765807474546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0.53293657174898823</v>
      </c>
      <c r="D164" s="213">
        <f>+LatAm!D124</f>
        <v>0.67597796880054484</v>
      </c>
      <c r="E164" s="213">
        <f>+LatAm!E124</f>
        <v>0.61608675490018094</v>
      </c>
      <c r="F164" s="213">
        <f>+LatAm!F124</f>
        <v>0.58358303417056734</v>
      </c>
      <c r="G164" s="213">
        <f>+LatAm!G124</f>
        <v>0.54482684715546148</v>
      </c>
      <c r="H164" s="213">
        <f>+LatAm!H124</f>
        <v>0.53058580330851668</v>
      </c>
      <c r="I164" s="12">
        <f>+LatAm!I124</f>
        <v>0.57529212541002572</v>
      </c>
      <c r="J164" s="12">
        <f>+LatAm!J124</f>
        <v>0.56896555164689633</v>
      </c>
      <c r="K164" s="12">
        <f>+LatAm!K124</f>
        <v>0.56809523516206428</v>
      </c>
      <c r="L164" s="12">
        <f>+LatAm!L124</f>
        <v>0.57346059797340221</v>
      </c>
      <c r="M164" s="457">
        <f>+LatAm!M124</f>
        <v>0.58139519086319558</v>
      </c>
      <c r="N164" s="12">
        <f>+LatAm!N124</f>
        <v>0.5934515596483545</v>
      </c>
      <c r="O164" s="12">
        <f>+LatAm!O124</f>
        <v>0.60216653406894294</v>
      </c>
      <c r="P164" s="12">
        <f>+LatAm!P124</f>
        <v>0.60984014978974033</v>
      </c>
      <c r="Q164" s="12">
        <f>+LatAm!Q124</f>
        <v>0.61669824776801174</v>
      </c>
      <c r="R164" s="12">
        <f>+LatAm!R124</f>
        <v>0.62334110903951523</v>
      </c>
      <c r="S164" s="12">
        <f>+LatAm!S124</f>
        <v>0.63044586006931624</v>
      </c>
      <c r="T164" s="12">
        <f>+LatAm!T124</f>
        <v>0.63653478289354126</v>
      </c>
      <c r="U164" s="12">
        <f>+LatAm!U124</f>
        <v>0.64180729350868082</v>
      </c>
      <c r="V164" s="12">
        <f>+LatAm!V124</f>
        <v>0.64948943657902503</v>
      </c>
      <c r="W164" s="12">
        <f>+LatAm!W124</f>
        <v>0.72307576489125391</v>
      </c>
      <c r="X164" s="12">
        <f>+LatAm!X124</f>
        <v>0.79860550726863</v>
      </c>
      <c r="Y164" s="12">
        <f>+LatAm!Y124</f>
        <v>0.87560466873233689</v>
      </c>
      <c r="Z164" s="12">
        <f>+LatAm!Z124</f>
        <v>0.95372845491303448</v>
      </c>
      <c r="AA164" s="12">
        <f>+LatAm!AA124</f>
        <v>0.42522673031957242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0.54177826149727892</v>
      </c>
      <c r="C165" s="213">
        <f>+OHI!C124</f>
        <v>0.53192093069880875</v>
      </c>
      <c r="D165" s="213">
        <f>+OHI!D124</f>
        <v>0.51924551166666633</v>
      </c>
      <c r="E165" s="213">
        <f>+OHI!E124</f>
        <v>0.47795007203775713</v>
      </c>
      <c r="F165" s="213">
        <f>+OHI!F124</f>
        <v>0.3896609124224546</v>
      </c>
      <c r="G165" s="213">
        <f>+OHI!G124</f>
        <v>0.31698457849236672</v>
      </c>
      <c r="H165" s="213">
        <f>+OHI!H124</f>
        <v>0.27274740479681647</v>
      </c>
      <c r="I165" s="12">
        <f>+OHI!I124</f>
        <v>0.27020483378888621</v>
      </c>
      <c r="J165" s="12">
        <f>+OHI!J124</f>
        <v>0.24103031533704275</v>
      </c>
      <c r="K165" s="12">
        <f>+OHI!K124</f>
        <v>0.21899466347469576</v>
      </c>
      <c r="L165" s="12">
        <f>+OHI!L124</f>
        <v>0.20594705430232871</v>
      </c>
      <c r="M165" s="457">
        <f>+OHI!M124</f>
        <v>0.19882579999261096</v>
      </c>
      <c r="N165" s="12">
        <f>+OHI!N124</f>
        <v>0.19437833304729238</v>
      </c>
      <c r="O165" s="12">
        <f>+OHI!O124</f>
        <v>0.18967825712561617</v>
      </c>
      <c r="P165" s="12">
        <f>+OHI!P124</f>
        <v>0.18559852255456213</v>
      </c>
      <c r="Q165" s="12">
        <f>+OHI!Q124</f>
        <v>0.18211763979195716</v>
      </c>
      <c r="R165" s="12">
        <f>+OHI!R124</f>
        <v>0.17942520086358493</v>
      </c>
      <c r="S165" s="12">
        <f>+OHI!S124</f>
        <v>0.17757712069947473</v>
      </c>
      <c r="T165" s="12">
        <f>+OHI!T124</f>
        <v>0.17594125414568856</v>
      </c>
      <c r="U165" s="12">
        <f>+OHI!U124</f>
        <v>0.17454913100808575</v>
      </c>
      <c r="V165" s="12">
        <f>+OHI!V124</f>
        <v>0.17348153497740457</v>
      </c>
      <c r="W165" s="12">
        <f>+OHI!W124</f>
        <v>0.19581822013494318</v>
      </c>
      <c r="X165" s="12">
        <f>+OHI!X124</f>
        <v>0.21818570150175645</v>
      </c>
      <c r="Y165" s="12">
        <f>+OHI!Y124</f>
        <v>0.24058049244856741</v>
      </c>
      <c r="Z165" s="12">
        <f>+OHI!Z124</f>
        <v>0.26300007566543826</v>
      </c>
      <c r="AA165" s="12">
        <f>+OHI!AA124</f>
        <v>7.366264757411653E-2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0.36395210273783341</v>
      </c>
      <c r="C166" s="213">
        <f>+OthAsia!C124</f>
        <v>0.63074029385725028</v>
      </c>
      <c r="D166" s="213">
        <f>+OthAsia!D124</f>
        <v>0.87854946070983975</v>
      </c>
      <c r="E166" s="213">
        <f>+OthAsia!E124</f>
        <v>1.1511744035959028</v>
      </c>
      <c r="F166" s="213">
        <f>+OthAsia!F124</f>
        <v>0.87371534458683831</v>
      </c>
      <c r="G166" s="213">
        <f>+OthAsia!G124</f>
        <v>0.86054924912570074</v>
      </c>
      <c r="H166" s="213">
        <f>+OthAsia!H124</f>
        <v>0.87480252367787903</v>
      </c>
      <c r="I166" s="12">
        <f>+OthAsia!I124</f>
        <v>0.99746270401975545</v>
      </c>
      <c r="J166" s="12">
        <f>+OthAsia!J124</f>
        <v>1.0247234508251624</v>
      </c>
      <c r="K166" s="12">
        <f>+OthAsia!K124</f>
        <v>1.0606751480668204</v>
      </c>
      <c r="L166" s="12">
        <f>+OthAsia!L124</f>
        <v>1.0978509563774814</v>
      </c>
      <c r="M166" s="457">
        <f>+OthAsia!M124</f>
        <v>1.1327184898885858</v>
      </c>
      <c r="N166" s="12">
        <f>+OthAsia!N124</f>
        <v>1.157874097655766</v>
      </c>
      <c r="O166" s="12">
        <f>+OthAsia!O124</f>
        <v>1.1816259065301458</v>
      </c>
      <c r="P166" s="12">
        <f>+OthAsia!P124</f>
        <v>1.2055336450102703</v>
      </c>
      <c r="Q166" s="12">
        <f>+OthAsia!Q124</f>
        <v>1.2283365195318556</v>
      </c>
      <c r="R166" s="12">
        <f>+OthAsia!R124</f>
        <v>1.2508563592469131</v>
      </c>
      <c r="S166" s="12">
        <f>+OthAsia!S124</f>
        <v>1.2739213104258245</v>
      </c>
      <c r="T166" s="12">
        <f>+OthAsia!T124</f>
        <v>1.2938986263380323</v>
      </c>
      <c r="U166" s="12">
        <f>+OthAsia!U124</f>
        <v>1.311144608884645</v>
      </c>
      <c r="V166" s="12">
        <f>+OthAsia!V124</f>
        <v>1.3332311046147867</v>
      </c>
      <c r="W166" s="12">
        <f>+OthAsia!W124</f>
        <v>1.5129158834785086</v>
      </c>
      <c r="X166" s="12">
        <f>+OthAsia!X124</f>
        <v>1.6985403139300641</v>
      </c>
      <c r="Y166" s="12">
        <f>+OthAsia!Y124</f>
        <v>1.8887615384799354</v>
      </c>
      <c r="Z166" s="12">
        <f>+OthAsia!Z124</f>
        <v>2.0825317172583846</v>
      </c>
      <c r="AA166" s="12">
        <f>+OthAsia!AA124</f>
        <v>0.78669639651242351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7.9710000000000001</v>
      </c>
      <c r="C167" s="430">
        <f t="shared" si="80"/>
        <v>9.7309876375937918</v>
      </c>
      <c r="D167" s="430">
        <f t="shared" si="80"/>
        <v>10.922722509917163</v>
      </c>
      <c r="E167" s="430">
        <f t="shared" si="80"/>
        <v>10.445062647582889</v>
      </c>
      <c r="F167" s="430">
        <f t="shared" si="80"/>
        <v>8.8752433352285927</v>
      </c>
      <c r="G167" s="430">
        <f t="shared" si="80"/>
        <v>7.1416273674565254</v>
      </c>
      <c r="H167" s="430">
        <f t="shared" si="80"/>
        <v>6.6063247336008919</v>
      </c>
      <c r="I167" s="430">
        <f t="shared" si="80"/>
        <v>6.5129133901150773</v>
      </c>
      <c r="J167" s="430">
        <f t="shared" si="80"/>
        <v>6.1177651708980623</v>
      </c>
      <c r="K167" s="430">
        <f t="shared" si="80"/>
        <v>5.8604751123043393</v>
      </c>
      <c r="L167" s="430">
        <f t="shared" si="80"/>
        <v>5.7148492314607733</v>
      </c>
      <c r="M167" s="430">
        <f t="shared" si="80"/>
        <v>5.6184890866614694</v>
      </c>
      <c r="N167" s="430">
        <f t="shared" si="80"/>
        <v>5.5512567868185352</v>
      </c>
      <c r="O167" s="430">
        <f t="shared" si="80"/>
        <v>5.47456013463328</v>
      </c>
      <c r="P167" s="430">
        <f t="shared" si="80"/>
        <v>5.410371067878895</v>
      </c>
      <c r="Q167" s="430">
        <f t="shared" si="80"/>
        <v>5.3548208350925224</v>
      </c>
      <c r="R167" s="430">
        <f t="shared" si="80"/>
        <v>5.3130357654764815</v>
      </c>
      <c r="S167" s="430">
        <f t="shared" si="80"/>
        <v>5.2893331849350842</v>
      </c>
      <c r="T167" s="430">
        <f t="shared" si="80"/>
        <v>5.2610108433136054</v>
      </c>
      <c r="U167" s="430">
        <f t="shared" si="80"/>
        <v>5.2302168049986868</v>
      </c>
      <c r="V167" s="430">
        <f t="shared" si="80"/>
        <v>5.2200581068005274</v>
      </c>
      <c r="W167" s="430">
        <f t="shared" si="80"/>
        <v>6.1437132980224698</v>
      </c>
      <c r="X167" s="430">
        <f t="shared" si="80"/>
        <v>7.0883009084933732</v>
      </c>
      <c r="Y167" s="430">
        <f t="shared" si="80"/>
        <v>8.0477560905955414</v>
      </c>
      <c r="Z167" s="430">
        <f t="shared" si="80"/>
        <v>9.0188030904221304</v>
      </c>
      <c r="AA167" s="430">
        <f t="shared" si="80"/>
        <v>2.5262227152780818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3.7160134448933957</v>
      </c>
      <c r="D184" s="428">
        <f t="shared" si="84"/>
        <v>3.8110934210706979</v>
      </c>
      <c r="E184" s="428">
        <f t="shared" si="84"/>
        <v>6.3639016006564679</v>
      </c>
      <c r="F184" s="428">
        <f t="shared" si="84"/>
        <v>6.7548413310956459</v>
      </c>
      <c r="G184" s="428">
        <f t="shared" si="84"/>
        <v>6.3826445924575506</v>
      </c>
      <c r="H184" s="428">
        <f t="shared" si="84"/>
        <v>5.7280099494841563</v>
      </c>
      <c r="I184" s="428">
        <f t="shared" si="84"/>
        <v>6.5129133901150773</v>
      </c>
      <c r="J184" s="428">
        <f t="shared" si="84"/>
        <v>6.1177651708980623</v>
      </c>
      <c r="K184" s="428">
        <f t="shared" si="84"/>
        <v>5.8604751123043393</v>
      </c>
      <c r="L184" s="428">
        <f t="shared" si="84"/>
        <v>5.7148492314607733</v>
      </c>
      <c r="M184" s="458">
        <f t="shared" si="84"/>
        <v>5.6184890866614694</v>
      </c>
      <c r="N184" s="428">
        <f t="shared" si="84"/>
        <v>5.5512567868185352</v>
      </c>
      <c r="O184" s="428">
        <f t="shared" si="84"/>
        <v>5.47456013463328</v>
      </c>
      <c r="P184" s="428">
        <f t="shared" si="84"/>
        <v>5.410371067878895</v>
      </c>
      <c r="Q184" s="428">
        <f t="shared" si="84"/>
        <v>5.3548208350925224</v>
      </c>
      <c r="R184" s="428">
        <f t="shared" si="84"/>
        <v>5.3130357654764815</v>
      </c>
      <c r="S184" s="428">
        <f t="shared" si="84"/>
        <v>5.2893331849350842</v>
      </c>
      <c r="T184" s="428">
        <f t="shared" si="84"/>
        <v>5.2610108433136054</v>
      </c>
      <c r="U184" s="428">
        <f t="shared" si="84"/>
        <v>5.2302168049986868</v>
      </c>
      <c r="V184" s="428">
        <f t="shared" si="84"/>
        <v>5.2200581068005274</v>
      </c>
      <c r="W184" s="428">
        <f t="shared" si="84"/>
        <v>6.1437132980224698</v>
      </c>
      <c r="X184" s="428">
        <f t="shared" si="84"/>
        <v>7.0883009084933732</v>
      </c>
      <c r="Y184" s="428">
        <f t="shared" si="84"/>
        <v>8.0477560905955414</v>
      </c>
      <c r="Z184" s="428">
        <f t="shared" si="84"/>
        <v>9.0188030904221304</v>
      </c>
      <c r="AA184" s="428">
        <f t="shared" si="84"/>
        <v>2.5262227152780818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0.21185330355104881</v>
      </c>
      <c r="D185" s="428">
        <f t="shared" si="86"/>
        <v>0.37170566292684093</v>
      </c>
      <c r="E185" s="428">
        <f t="shared" si="86"/>
        <v>8.2780866547810028E-2</v>
      </c>
      <c r="F185" s="428">
        <f t="shared" si="86"/>
        <v>-0.44861182178930736</v>
      </c>
      <c r="G185" s="428">
        <f t="shared" si="86"/>
        <v>-0.89006932053290821</v>
      </c>
      <c r="H185" s="428">
        <f t="shared" si="86"/>
        <v>-1.2659905646721619</v>
      </c>
      <c r="I185" s="428">
        <f t="shared" si="86"/>
        <v>-2.0865554934144592</v>
      </c>
      <c r="J185" s="428">
        <f t="shared" si="86"/>
        <v>-2.3669066948558202</v>
      </c>
      <c r="K185" s="428">
        <f t="shared" si="86"/>
        <v>-2.6096991465197474</v>
      </c>
      <c r="L185" s="428">
        <f t="shared" si="86"/>
        <v>-2.8195328361528356</v>
      </c>
      <c r="M185" s="458">
        <f t="shared" si="86"/>
        <v>-3.005466039896056</v>
      </c>
      <c r="N185" s="428">
        <f t="shared" si="86"/>
        <v>-3.1930034871127493</v>
      </c>
      <c r="O185" s="428">
        <f t="shared" si="86"/>
        <v>-3.3462365316488092</v>
      </c>
      <c r="P185" s="428">
        <f t="shared" si="86"/>
        <v>-3.4895590161854102</v>
      </c>
      <c r="Q185" s="428">
        <f t="shared" si="86"/>
        <v>-3.6212879584391526</v>
      </c>
      <c r="R185" s="428">
        <f t="shared" si="86"/>
        <v>-3.7485223442968154</v>
      </c>
      <c r="S185" s="428">
        <f t="shared" si="86"/>
        <v>-3.8773598223204351</v>
      </c>
      <c r="T185" s="428">
        <f t="shared" si="86"/>
        <v>-3.9867048835538847</v>
      </c>
      <c r="U185" s="428">
        <f t="shared" si="86"/>
        <v>-4.0801556763155391</v>
      </c>
      <c r="V185" s="428">
        <f t="shared" si="86"/>
        <v>-4.1821279381639869</v>
      </c>
      <c r="W185" s="428">
        <f t="shared" si="86"/>
        <v>-5.1576796378177558</v>
      </c>
      <c r="X185" s="428">
        <f t="shared" si="86"/>
        <v>-6.151568931298895</v>
      </c>
      <c r="Y185" s="428">
        <f t="shared" si="86"/>
        <v>-7.1578607122607876</v>
      </c>
      <c r="Z185" s="428">
        <f t="shared" si="86"/>
        <v>-8.1734024810041142</v>
      </c>
      <c r="AA185" s="428">
        <f t="shared" si="86"/>
        <v>-1.7230921363309666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0.21185330355104881</v>
      </c>
      <c r="D186" s="429">
        <f t="shared" si="88"/>
        <v>0.37170566292684093</v>
      </c>
      <c r="E186" s="429">
        <f t="shared" si="88"/>
        <v>8.2780866547810028E-2</v>
      </c>
      <c r="F186" s="429">
        <f t="shared" si="88"/>
        <v>-0.44861182178930736</v>
      </c>
      <c r="G186" s="429">
        <f t="shared" si="88"/>
        <v>-0.89006932053290821</v>
      </c>
      <c r="H186" s="429">
        <f t="shared" si="88"/>
        <v>-1.2659905646721619</v>
      </c>
      <c r="I186" s="429">
        <f t="shared" si="88"/>
        <v>-2.0865554934144592</v>
      </c>
      <c r="J186" s="429">
        <f t="shared" si="88"/>
        <v>-2.3669066948558202</v>
      </c>
      <c r="K186" s="429">
        <f t="shared" si="88"/>
        <v>-2.6096991465197474</v>
      </c>
      <c r="L186" s="429">
        <f t="shared" si="88"/>
        <v>-2.8195328361528356</v>
      </c>
      <c r="M186" s="446">
        <f t="shared" si="88"/>
        <v>-3.005466039896056</v>
      </c>
      <c r="N186" s="429">
        <f t="shared" si="88"/>
        <v>-3.1930034871127493</v>
      </c>
      <c r="O186" s="429">
        <f t="shared" si="88"/>
        <v>-3.3462365316488092</v>
      </c>
      <c r="P186" s="429">
        <f t="shared" si="88"/>
        <v>-3.4895590161854102</v>
      </c>
      <c r="Q186" s="429">
        <f t="shared" si="88"/>
        <v>-3.6212879584391526</v>
      </c>
      <c r="R186" s="429">
        <f t="shared" si="88"/>
        <v>-3.7485223442968154</v>
      </c>
      <c r="S186" s="429">
        <f t="shared" si="88"/>
        <v>-3.8773598223204351</v>
      </c>
      <c r="T186" s="429">
        <f t="shared" si="88"/>
        <v>-3.9867048835538847</v>
      </c>
      <c r="U186" s="429">
        <f t="shared" si="88"/>
        <v>-4.0801556763155391</v>
      </c>
      <c r="V186" s="429">
        <f t="shared" si="88"/>
        <v>-4.1821279381639869</v>
      </c>
      <c r="W186" s="429">
        <f t="shared" si="88"/>
        <v>-5.1576796378177558</v>
      </c>
      <c r="X186" s="429">
        <f t="shared" si="88"/>
        <v>-6.151568931298895</v>
      </c>
      <c r="Y186" s="429">
        <f t="shared" si="88"/>
        <v>-7.1578607122607876</v>
      </c>
      <c r="Z186" s="429">
        <f t="shared" si="88"/>
        <v>-8.1734024810041142</v>
      </c>
      <c r="AA186" s="429">
        <f t="shared" si="88"/>
        <v>-1.7230921363309666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4.4">
      <c r="A206" s="19" t="s">
        <v>982</v>
      </c>
      <c r="B206" s="399">
        <f>SUM(US:OthAsia!B113)-SUM(US:OthAsia!B114)</f>
        <v>7.9710000000000001</v>
      </c>
      <c r="C206" s="399">
        <f>SUM(US:OthAsia!C113)-SUM(US:OthAsia!C114)</f>
        <v>9.7622130974482744</v>
      </c>
      <c r="D206" s="399">
        <f>SUM(US:OthAsia!D113)-SUM(US:OthAsia!D114)</f>
        <v>10.454563676500582</v>
      </c>
      <c r="E206" s="399">
        <f>SUM(US:OthAsia!E113)-SUM(US:OthAsia!E114)</f>
        <v>8.3898011904075087</v>
      </c>
      <c r="F206" s="399">
        <f>SUM(US:OthAsia!F113)-SUM(US:OthAsia!F114)</f>
        <v>3.9621230839290229</v>
      </c>
      <c r="G206" s="399">
        <f>SUM(US:OthAsia!G113)-SUM(US:OthAsia!G114)</f>
        <v>-0.39574347526647902</v>
      </c>
      <c r="H206" s="399">
        <f>SUM(US:OthAsia!H113)-SUM(US:OthAsia!H114)</f>
        <v>-2.2630768615776411</v>
      </c>
      <c r="I206" s="399">
        <f>SUM(US:OthAsia!I113)-SUM(US:OthAsia!I114)</f>
        <v>-4.1229879032369121</v>
      </c>
      <c r="J206" s="399">
        <f>SUM(US:OthAsia!J113)-SUM(US:OthAsia!J114)</f>
        <v>-5.4581587999082037</v>
      </c>
      <c r="K206" s="399">
        <f>SUM(US:OthAsia!K113)-SUM(US:OthAsia!K114)</f>
        <v>-6.4246767082992031</v>
      </c>
      <c r="L206" s="399">
        <f>SUM(US:OthAsia!L113)-SUM(US:OthAsia!L114)</f>
        <v>-7.1109443359322322</v>
      </c>
      <c r="M206" s="399">
        <f>SUM(US:OthAsia!M113)-SUM(US:OthAsia!M114)</f>
        <v>-7.6536289873721621</v>
      </c>
      <c r="N206" s="399">
        <f>SUM(US:OthAsia!N113)-SUM(US:OthAsia!N114)</f>
        <v>-8.1365634654502692</v>
      </c>
      <c r="O206" s="399">
        <f>SUM(US:OthAsia!O113)-SUM(US:OthAsia!O114)</f>
        <v>-8.5571002583777531</v>
      </c>
      <c r="P206" s="399">
        <f>SUM(US:OthAsia!P113)-SUM(US:OthAsia!P114)</f>
        <v>-8.9265756456583496</v>
      </c>
      <c r="Q206" s="399">
        <f>SUM(US:OthAsia!Q113)-SUM(US:OthAsia!Q114)</f>
        <v>-9.2529838891257246</v>
      </c>
      <c r="R206" s="399">
        <f>SUM(US:OthAsia!R113)-SUM(US:OthAsia!R114)</f>
        <v>-9.5424058572026809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37.699592117087811</v>
      </c>
      <c r="D209" s="213">
        <f>+US!D101</f>
        <v>64.022639968439123</v>
      </c>
      <c r="E209" s="213">
        <f>+US!E101</f>
        <v>88.44194732359226</v>
      </c>
      <c r="F209" s="213">
        <f>+US!F101</f>
        <v>118.11282996379495</v>
      </c>
      <c r="G209" s="213">
        <f>+US!G101</f>
        <v>153.45763947341931</v>
      </c>
      <c r="H209" s="213">
        <f>+US!H101</f>
        <v>194.90075329161567</v>
      </c>
      <c r="I209" s="12">
        <f>+US!I101</f>
        <v>243.11113645924252</v>
      </c>
      <c r="J209" s="12">
        <f>+US!J101</f>
        <v>298.47198806351486</v>
      </c>
      <c r="K209" s="12">
        <f>+US!K101</f>
        <v>361.14776783382587</v>
      </c>
      <c r="L209" s="12">
        <f>+US!L101</f>
        <v>430.58472580113988</v>
      </c>
      <c r="M209" s="12">
        <f>+US!M101</f>
        <v>505.82064755955645</v>
      </c>
      <c r="N209" s="12">
        <f>+US!N101</f>
        <v>586.11224916963579</v>
      </c>
      <c r="O209" s="12">
        <f>+US!O101</f>
        <v>637.3169301950627</v>
      </c>
      <c r="P209" s="12">
        <f>+US!P101</f>
        <v>611.1210836853096</v>
      </c>
      <c r="Q209" s="12">
        <f>+US!Q101</f>
        <v>586.2350295010441</v>
      </c>
      <c r="R209" s="12">
        <f>+US!R101</f>
        <v>562.59327802599194</v>
      </c>
      <c r="S209" s="12">
        <f>+US!S101</f>
        <v>540.13361412469226</v>
      </c>
      <c r="T209" s="12">
        <f>+US!T101</f>
        <v>518.79693341845768</v>
      </c>
      <c r="U209" s="12">
        <f>+US!U101</f>
        <v>498.52708674753478</v>
      </c>
      <c r="V209" s="12">
        <f>+US!V101</f>
        <v>479.27073241015802</v>
      </c>
      <c r="W209" s="12">
        <f>+US!W101</f>
        <v>460.97719578965007</v>
      </c>
      <c r="X209" s="12">
        <f>+US!X101</f>
        <v>443.59833600016759</v>
      </c>
      <c r="Y209" s="12">
        <f>+US!Y101</f>
        <v>427.08841920015914</v>
      </c>
      <c r="Z209" s="12">
        <f>+US!Z101</f>
        <v>411.40399824015117</v>
      </c>
      <c r="AA209" s="12">
        <f>+US!AA101</f>
        <v>205.70199912007558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6.6956936405328269E-8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37.699592117087832</v>
      </c>
      <c r="D210" s="213">
        <f>+EU!D101</f>
        <v>64.022639968439151</v>
      </c>
      <c r="E210" s="213">
        <f>+EU!E101</f>
        <v>88.441947323592245</v>
      </c>
      <c r="F210" s="213">
        <f>+EU!F101</f>
        <v>118.11282996379497</v>
      </c>
      <c r="G210" s="213">
        <f>+EU!G101</f>
        <v>153.45763947341936</v>
      </c>
      <c r="H210" s="213">
        <f>+EU!H101</f>
        <v>194.9007532916157</v>
      </c>
      <c r="I210" s="12">
        <f>+EU!I101</f>
        <v>243.11113645924254</v>
      </c>
      <c r="J210" s="12">
        <f>+EU!J101</f>
        <v>298.47198806351486</v>
      </c>
      <c r="K210" s="12">
        <f>+EU!K101</f>
        <v>361.14776783382587</v>
      </c>
      <c r="L210" s="12">
        <f>+EU!L101</f>
        <v>430.58472580113994</v>
      </c>
      <c r="M210" s="12">
        <f>+EU!M101</f>
        <v>505.82064755955651</v>
      </c>
      <c r="N210" s="12">
        <f>+EU!N101</f>
        <v>586.1122491696359</v>
      </c>
      <c r="O210" s="12">
        <f>+EU!O101</f>
        <v>672.45010898844373</v>
      </c>
      <c r="P210" s="12">
        <f>+EU!P101</f>
        <v>759.1407269421851</v>
      </c>
      <c r="Q210" s="12">
        <f>+EU!Q101</f>
        <v>857.57745461076593</v>
      </c>
      <c r="R210" s="12">
        <f>+EU!R101</f>
        <v>875.14509915154122</v>
      </c>
      <c r="S210" s="12">
        <f>+EU!S101</f>
        <v>840.20784419396421</v>
      </c>
      <c r="T210" s="12">
        <f>+EU!T101</f>
        <v>807.01745198426602</v>
      </c>
      <c r="U210" s="12">
        <f>+EU!U101</f>
        <v>775.48657938505266</v>
      </c>
      <c r="V210" s="12">
        <f>+EU!V101</f>
        <v>745.53225041580004</v>
      </c>
      <c r="W210" s="12">
        <f>+EU!W101</f>
        <v>717.07563789501</v>
      </c>
      <c r="X210" s="12">
        <f>+EU!X101</f>
        <v>690.0418560002596</v>
      </c>
      <c r="Y210" s="12">
        <f>+EU!Y101</f>
        <v>664.35976320024656</v>
      </c>
      <c r="Z210" s="12">
        <f>+EU!Z101</f>
        <v>639.96177504023422</v>
      </c>
      <c r="AA210" s="12">
        <f>+EU!AA101</f>
        <v>319.98088752011711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37.699592117087832</v>
      </c>
      <c r="D211" s="213">
        <f>+Japan!D101</f>
        <v>64.022639968439151</v>
      </c>
      <c r="E211" s="213">
        <f>+Japan!E101</f>
        <v>88.441947323592245</v>
      </c>
      <c r="F211" s="213">
        <f>+Japan!F101</f>
        <v>118.11282996379497</v>
      </c>
      <c r="G211" s="213">
        <f>+Japan!G101</f>
        <v>153.45763947341936</v>
      </c>
      <c r="H211" s="213">
        <f>+Japan!H101</f>
        <v>194.9007532916157</v>
      </c>
      <c r="I211" s="12">
        <f>+Japan!I101</f>
        <v>243.11113645924254</v>
      </c>
      <c r="J211" s="12">
        <f>+Japan!J101</f>
        <v>298.47198806351486</v>
      </c>
      <c r="K211" s="12">
        <f>+Japan!K101</f>
        <v>361.14776783382587</v>
      </c>
      <c r="L211" s="12">
        <f>+Japan!L101</f>
        <v>430.58472580113994</v>
      </c>
      <c r="M211" s="12">
        <f>+Japan!M101</f>
        <v>505.82064755955651</v>
      </c>
      <c r="N211" s="12">
        <f>+Japan!N101</f>
        <v>586.1122491696359</v>
      </c>
      <c r="O211" s="12">
        <f>+Japan!O101</f>
        <v>672.45010898844373</v>
      </c>
      <c r="P211" s="12">
        <f>+Japan!P101</f>
        <v>759.1407269421851</v>
      </c>
      <c r="Q211" s="12">
        <f>+Japan!Q101</f>
        <v>857.57745461076593</v>
      </c>
      <c r="R211" s="12">
        <f>+Japan!R101</f>
        <v>875.14509915154122</v>
      </c>
      <c r="S211" s="12">
        <f>+Japan!S101</f>
        <v>840.20784419396421</v>
      </c>
      <c r="T211" s="12">
        <f>+Japan!T101</f>
        <v>807.01745198426602</v>
      </c>
      <c r="U211" s="12">
        <f>+Japan!U101</f>
        <v>775.48657938505266</v>
      </c>
      <c r="V211" s="12">
        <f>+Japan!V101</f>
        <v>745.53225041580004</v>
      </c>
      <c r="W211" s="12">
        <f>+Japan!W101</f>
        <v>717.07563789501</v>
      </c>
      <c r="X211" s="12">
        <f>+Japan!X101</f>
        <v>690.0418560002596</v>
      </c>
      <c r="Y211" s="12">
        <f>+Japan!Y101</f>
        <v>664.35976320024656</v>
      </c>
      <c r="Z211" s="12">
        <f>+Japan!Z101</f>
        <v>639.96177504023422</v>
      </c>
      <c r="AA211" s="12">
        <f>+Japan!AA101</f>
        <v>319.98088752011711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37.699592117087846</v>
      </c>
      <c r="D212" s="213">
        <f>+Russia!D101</f>
        <v>64.022639968439151</v>
      </c>
      <c r="E212" s="213">
        <f>+Russia!E101</f>
        <v>88.44194732359226</v>
      </c>
      <c r="F212" s="213">
        <f>+Russia!F101</f>
        <v>118.11282996379494</v>
      </c>
      <c r="G212" s="213">
        <f>+Russia!G101</f>
        <v>153.45763947341931</v>
      </c>
      <c r="H212" s="213">
        <f>+Russia!H101</f>
        <v>194.9007532916157</v>
      </c>
      <c r="I212" s="12">
        <f>+Russia!I101</f>
        <v>243.11113645924252</v>
      </c>
      <c r="J212" s="12">
        <f>+Russia!J101</f>
        <v>298.4719880635148</v>
      </c>
      <c r="K212" s="12">
        <f>+Russia!K101</f>
        <v>361.14776783382592</v>
      </c>
      <c r="L212" s="12">
        <f>+Russia!L101</f>
        <v>430.58472580113983</v>
      </c>
      <c r="M212" s="12">
        <f>+Russia!M101</f>
        <v>462.61158278490319</v>
      </c>
      <c r="N212" s="12">
        <f>+Russia!N101</f>
        <v>443.26100364565804</v>
      </c>
      <c r="O212" s="12">
        <f>+Russia!O101</f>
        <v>424.87795346337509</v>
      </c>
      <c r="P212" s="12">
        <f>+Russia!P101</f>
        <v>407.41405579020636</v>
      </c>
      <c r="Q212" s="12">
        <f>+Russia!Q101</f>
        <v>390.82335300069599</v>
      </c>
      <c r="R212" s="12">
        <f>+Russia!R101</f>
        <v>375.06218535066114</v>
      </c>
      <c r="S212" s="12">
        <f>+Russia!S101</f>
        <v>360.08907608312808</v>
      </c>
      <c r="T212" s="12">
        <f>+Russia!T101</f>
        <v>345.86462227897164</v>
      </c>
      <c r="U212" s="12">
        <f>+Russia!U101</f>
        <v>332.35139116502307</v>
      </c>
      <c r="V212" s="12">
        <f>+Russia!V101</f>
        <v>319.5138216067719</v>
      </c>
      <c r="W212" s="12">
        <f>+Russia!W101</f>
        <v>307.31813052643332</v>
      </c>
      <c r="X212" s="12">
        <f>+Russia!X101</f>
        <v>295.73222400011161</v>
      </c>
      <c r="Y212" s="12">
        <f>+Russia!Y101</f>
        <v>284.72561280010598</v>
      </c>
      <c r="Z212" s="12">
        <f>+Russia!Z101</f>
        <v>274.2693321601007</v>
      </c>
      <c r="AA212" s="12">
        <f>+Russia!AA101</f>
        <v>137.13466608005035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37.699592117087846</v>
      </c>
      <c r="D213" s="213">
        <f>+Eurasia!D101</f>
        <v>64.022639968439151</v>
      </c>
      <c r="E213" s="213">
        <f>+Eurasia!E101</f>
        <v>88.44194732359226</v>
      </c>
      <c r="F213" s="213">
        <f>+Eurasia!F101</f>
        <v>118.11282996379494</v>
      </c>
      <c r="G213" s="213">
        <f>+Eurasia!G101</f>
        <v>153.45763947341931</v>
      </c>
      <c r="H213" s="213">
        <f>+Eurasia!H101</f>
        <v>194.9007532916157</v>
      </c>
      <c r="I213" s="12">
        <f>+Eurasia!I101</f>
        <v>243.11113645924252</v>
      </c>
      <c r="J213" s="12">
        <f>+Eurasia!J101</f>
        <v>298.4719880635148</v>
      </c>
      <c r="K213" s="12">
        <f>+Eurasia!K101</f>
        <v>361.14776783382592</v>
      </c>
      <c r="L213" s="12">
        <f>+Eurasia!L101</f>
        <v>430.58472580113983</v>
      </c>
      <c r="M213" s="12">
        <f>+Eurasia!M101</f>
        <v>462.61158278490319</v>
      </c>
      <c r="N213" s="12">
        <f>+Eurasia!N101</f>
        <v>443.26100364565804</v>
      </c>
      <c r="O213" s="12">
        <f>+Eurasia!O101</f>
        <v>424.87795346337509</v>
      </c>
      <c r="P213" s="12">
        <f>+Eurasia!P101</f>
        <v>407.41405579020636</v>
      </c>
      <c r="Q213" s="12">
        <f>+Eurasia!Q101</f>
        <v>390.82335300069599</v>
      </c>
      <c r="R213" s="12">
        <f>+Eurasia!R101</f>
        <v>375.06218535066114</v>
      </c>
      <c r="S213" s="12">
        <f>+Eurasia!S101</f>
        <v>360.08907608312808</v>
      </c>
      <c r="T213" s="12">
        <f>+Eurasia!T101</f>
        <v>345.86462227897164</v>
      </c>
      <c r="U213" s="12">
        <f>+Eurasia!U101</f>
        <v>332.35139116502307</v>
      </c>
      <c r="V213" s="12">
        <f>+Eurasia!V101</f>
        <v>319.5138216067719</v>
      </c>
      <c r="W213" s="12">
        <f>+Eurasia!W101</f>
        <v>307.31813052643332</v>
      </c>
      <c r="X213" s="12">
        <f>+Eurasia!X101</f>
        <v>295.73222400011161</v>
      </c>
      <c r="Y213" s="12">
        <f>+Eurasia!Y101</f>
        <v>284.72561280010598</v>
      </c>
      <c r="Z213" s="12">
        <f>+Eurasia!Z101</f>
        <v>274.2693321601007</v>
      </c>
      <c r="AA213" s="12">
        <f>+Eurasia!AA101</f>
        <v>137.13466608005035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37.699592117087825</v>
      </c>
      <c r="D214" s="213">
        <f>+China!D101</f>
        <v>64.022639968439179</v>
      </c>
      <c r="E214" s="213">
        <f>+China!E101</f>
        <v>88.441947323592288</v>
      </c>
      <c r="F214" s="213">
        <f>+China!F101</f>
        <v>118.11282996379492</v>
      </c>
      <c r="G214" s="213">
        <f>+China!G101</f>
        <v>153.45763947341933</v>
      </c>
      <c r="H214" s="213">
        <f>+China!H101</f>
        <v>194.90075329161567</v>
      </c>
      <c r="I214" s="12">
        <f>+China!I101</f>
        <v>243.11113645924257</v>
      </c>
      <c r="J214" s="12">
        <f>+China!J101</f>
        <v>298.47198806351474</v>
      </c>
      <c r="K214" s="12">
        <f>+China!K101</f>
        <v>361.14776783382592</v>
      </c>
      <c r="L214" s="12">
        <f>+China!L101</f>
        <v>430.58472580113988</v>
      </c>
      <c r="M214" s="12">
        <f>+China!M101</f>
        <v>505.82064755955662</v>
      </c>
      <c r="N214" s="12">
        <f>+China!N101</f>
        <v>517.1378375866002</v>
      </c>
      <c r="O214" s="12">
        <f>+China!O101</f>
        <v>495.69094570727015</v>
      </c>
      <c r="P214" s="12">
        <f>+China!P101</f>
        <v>475.31639842190657</v>
      </c>
      <c r="Q214" s="12">
        <f>+China!Q101</f>
        <v>455.96057850081121</v>
      </c>
      <c r="R214" s="12">
        <f>+China!R101</f>
        <v>437.57254957577061</v>
      </c>
      <c r="S214" s="12">
        <f>+China!S101</f>
        <v>420.1039220969821</v>
      </c>
      <c r="T214" s="12">
        <f>+China!T101</f>
        <v>403.50872599213301</v>
      </c>
      <c r="U214" s="12">
        <f>+China!U101</f>
        <v>387.74328969252633</v>
      </c>
      <c r="V214" s="12">
        <f>+China!V101</f>
        <v>372.76612520790002</v>
      </c>
      <c r="W214" s="12">
        <f>+China!W101</f>
        <v>358.537818947505</v>
      </c>
      <c r="X214" s="12">
        <f>+China!X101</f>
        <v>345.0209280001298</v>
      </c>
      <c r="Y214" s="12">
        <f>+China!Y101</f>
        <v>332.17988160012328</v>
      </c>
      <c r="Z214" s="12">
        <f>+China!Z101</f>
        <v>319.98088752011711</v>
      </c>
      <c r="AA214" s="12">
        <f>+China!AA101</f>
        <v>159.99044376005855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37.699592117087825</v>
      </c>
      <c r="D215" s="213">
        <f>+India!D101</f>
        <v>64.022639968439151</v>
      </c>
      <c r="E215" s="213">
        <f>+India!E101</f>
        <v>88.441947323592274</v>
      </c>
      <c r="F215" s="213">
        <f>+India!F101</f>
        <v>118.11282996379494</v>
      </c>
      <c r="G215" s="213">
        <f>+India!G101</f>
        <v>153.45763947341928</v>
      </c>
      <c r="H215" s="213">
        <f>+India!H101</f>
        <v>194.9007532916157</v>
      </c>
      <c r="I215" s="12">
        <f>+India!I101</f>
        <v>243.11113645924252</v>
      </c>
      <c r="J215" s="12">
        <f>+India!J101</f>
        <v>298.47198806351486</v>
      </c>
      <c r="K215" s="12">
        <f>+India!K101</f>
        <v>361.14776783382592</v>
      </c>
      <c r="L215" s="12">
        <f>+India!L101</f>
        <v>430.58472580113977</v>
      </c>
      <c r="M215" s="12">
        <f>+India!M101</f>
        <v>505.82064755955651</v>
      </c>
      <c r="N215" s="12">
        <f>+India!N101</f>
        <v>586.11224916963579</v>
      </c>
      <c r="O215" s="12">
        <f>+India!O101</f>
        <v>672.45010898844373</v>
      </c>
      <c r="P215" s="12">
        <f>+India!P101</f>
        <v>746.92576894871161</v>
      </c>
      <c r="Q215" s="12">
        <f>+India!Q101</f>
        <v>716.50948050127602</v>
      </c>
      <c r="R215" s="12">
        <f>+India!R101</f>
        <v>687.61400647621213</v>
      </c>
      <c r="S215" s="12">
        <f>+India!S101</f>
        <v>660.16330615240156</v>
      </c>
      <c r="T215" s="12">
        <f>+India!T101</f>
        <v>634.08514084478156</v>
      </c>
      <c r="U215" s="12">
        <f>+India!U101</f>
        <v>609.31088380254243</v>
      </c>
      <c r="V215" s="12">
        <f>+India!V101</f>
        <v>585.77533961241522</v>
      </c>
      <c r="W215" s="12">
        <f>+India!W101</f>
        <v>563.41657263179445</v>
      </c>
      <c r="X215" s="12">
        <f>+India!X101</f>
        <v>542.17574400020476</v>
      </c>
      <c r="Y215" s="12">
        <f>+India!Y101</f>
        <v>521.99695680019443</v>
      </c>
      <c r="Z215" s="12">
        <f>+India!Z101</f>
        <v>502.82710896018466</v>
      </c>
      <c r="AA215" s="12">
        <f>+India!AA101</f>
        <v>251.41355448009233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37.699592117087839</v>
      </c>
      <c r="D216" s="213">
        <f>+MidEast!D101</f>
        <v>64.022639968439165</v>
      </c>
      <c r="E216" s="213">
        <f>+MidEast!E101</f>
        <v>88.44194732359226</v>
      </c>
      <c r="F216" s="213">
        <f>+MidEast!F101</f>
        <v>118.11282996379492</v>
      </c>
      <c r="G216" s="213">
        <f>+MidEast!G101</f>
        <v>153.45763947341933</v>
      </c>
      <c r="H216" s="213">
        <f>+MidEast!H101</f>
        <v>194.90075329161564</v>
      </c>
      <c r="I216" s="12">
        <f>+MidEast!I101</f>
        <v>243.11113645924249</v>
      </c>
      <c r="J216" s="12">
        <f>+MidEast!J101</f>
        <v>298.4719880635148</v>
      </c>
      <c r="K216" s="12">
        <f>+MidEast!K101</f>
        <v>361.14776783382587</v>
      </c>
      <c r="L216" s="12">
        <f>+MidEast!L101</f>
        <v>430.58472580113988</v>
      </c>
      <c r="M216" s="12">
        <f>+MidEast!M101</f>
        <v>505.82064755955656</v>
      </c>
      <c r="N216" s="12">
        <f>+MidEast!N101</f>
        <v>586.11224916963579</v>
      </c>
      <c r="O216" s="12">
        <f>+MidEast!O101</f>
        <v>672.45010898844373</v>
      </c>
      <c r="P216" s="12">
        <f>+MidEast!P101</f>
        <v>679.02342631701072</v>
      </c>
      <c r="Q216" s="12">
        <f>+MidEast!Q101</f>
        <v>651.37225500116017</v>
      </c>
      <c r="R216" s="12">
        <f>+MidEast!R101</f>
        <v>625.10364225110209</v>
      </c>
      <c r="S216" s="12">
        <f>+MidEast!S101</f>
        <v>600.14846013854697</v>
      </c>
      <c r="T216" s="12">
        <f>+MidEast!T101</f>
        <v>576.44103713161951</v>
      </c>
      <c r="U216" s="12">
        <f>+MidEast!U101</f>
        <v>553.91898527503861</v>
      </c>
      <c r="V216" s="12">
        <f>+MidEast!V101</f>
        <v>532.52303601128665</v>
      </c>
      <c r="W216" s="12">
        <f>+MidEast!W101</f>
        <v>512.19688421072226</v>
      </c>
      <c r="X216" s="12">
        <f>+MidEast!X101</f>
        <v>492.88704000018618</v>
      </c>
      <c r="Y216" s="12">
        <f>+MidEast!Y101</f>
        <v>474.54268800017684</v>
      </c>
      <c r="Z216" s="12">
        <f>+MidEast!Z101</f>
        <v>457.11555360016797</v>
      </c>
      <c r="AA216" s="12">
        <f>+MidEast!AA101</f>
        <v>228.55777680008399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37.699592117087825</v>
      </c>
      <c r="D217" s="213">
        <f>+Africa!D101</f>
        <v>64.022639968439151</v>
      </c>
      <c r="E217" s="213">
        <f>+Africa!E101</f>
        <v>88.441947323592274</v>
      </c>
      <c r="F217" s="213">
        <f>+Africa!F101</f>
        <v>118.11282996379494</v>
      </c>
      <c r="G217" s="213">
        <f>+Africa!G101</f>
        <v>153.45763947341928</v>
      </c>
      <c r="H217" s="213">
        <f>+Africa!H101</f>
        <v>194.9007532916157</v>
      </c>
      <c r="I217" s="12">
        <f>+Africa!I101</f>
        <v>243.11113645924252</v>
      </c>
      <c r="J217" s="12">
        <f>+Africa!J101</f>
        <v>298.47198806351486</v>
      </c>
      <c r="K217" s="12">
        <f>+Africa!K101</f>
        <v>361.14776783382592</v>
      </c>
      <c r="L217" s="12">
        <f>+Africa!L101</f>
        <v>430.58472580113977</v>
      </c>
      <c r="M217" s="12">
        <f>+Africa!M101</f>
        <v>505.82064755955651</v>
      </c>
      <c r="N217" s="12">
        <f>+Africa!N101</f>
        <v>586.11224916963579</v>
      </c>
      <c r="O217" s="12">
        <f>+Africa!O101</f>
        <v>672.45010898844373</v>
      </c>
      <c r="P217" s="12">
        <f>+Africa!P101</f>
        <v>746.92576894871161</v>
      </c>
      <c r="Q217" s="12">
        <f>+Africa!Q101</f>
        <v>716.50948050127602</v>
      </c>
      <c r="R217" s="12">
        <f>+Africa!R101</f>
        <v>687.61400647621213</v>
      </c>
      <c r="S217" s="12">
        <f>+Africa!S101</f>
        <v>660.16330615240156</v>
      </c>
      <c r="T217" s="12">
        <f>+Africa!T101</f>
        <v>634.08514084478156</v>
      </c>
      <c r="U217" s="12">
        <f>+Africa!U101</f>
        <v>609.31088380254243</v>
      </c>
      <c r="V217" s="12">
        <f>+Africa!V101</f>
        <v>585.77533961241522</v>
      </c>
      <c r="W217" s="12">
        <f>+Africa!W101</f>
        <v>563.41657263179445</v>
      </c>
      <c r="X217" s="12">
        <f>+Africa!X101</f>
        <v>542.17574400020476</v>
      </c>
      <c r="Y217" s="12">
        <f>+Africa!Y101</f>
        <v>521.99695680019443</v>
      </c>
      <c r="Z217" s="12">
        <f>+Africa!Z101</f>
        <v>502.82710896018466</v>
      </c>
      <c r="AA217" s="12">
        <f>+Africa!AA101</f>
        <v>251.41355448009233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37.699592117087846</v>
      </c>
      <c r="D218" s="213">
        <f>+LatAm!D101</f>
        <v>64.022639968439165</v>
      </c>
      <c r="E218" s="213">
        <f>+LatAm!E101</f>
        <v>88.441947323592302</v>
      </c>
      <c r="F218" s="213">
        <f>+LatAm!F101</f>
        <v>118.11282996379494</v>
      </c>
      <c r="G218" s="213">
        <f>+LatAm!G101</f>
        <v>153.45763947341928</v>
      </c>
      <c r="H218" s="213">
        <f>+LatAm!H101</f>
        <v>194.9007532916157</v>
      </c>
      <c r="I218" s="12">
        <f>+LatAm!I101</f>
        <v>243.11113645924249</v>
      </c>
      <c r="J218" s="12">
        <f>+LatAm!J101</f>
        <v>298.4719880635148</v>
      </c>
      <c r="K218" s="12">
        <f>+LatAm!K101</f>
        <v>361.14776783382587</v>
      </c>
      <c r="L218" s="12">
        <f>+LatAm!L101</f>
        <v>430.58472580113977</v>
      </c>
      <c r="M218" s="12">
        <f>+LatAm!M101</f>
        <v>505.82064755955651</v>
      </c>
      <c r="N218" s="12">
        <f>+LatAm!N101</f>
        <v>586.1122491696359</v>
      </c>
      <c r="O218" s="12">
        <f>+LatAm!O101</f>
        <v>672.45010898844373</v>
      </c>
      <c r="P218" s="12">
        <f>+LatAm!P101</f>
        <v>759.14072694218498</v>
      </c>
      <c r="Q218" s="12">
        <f>+LatAm!Q101</f>
        <v>846.78393150150794</v>
      </c>
      <c r="R218" s="12">
        <f>+LatAm!R101</f>
        <v>812.63473492643243</v>
      </c>
      <c r="S218" s="12">
        <f>+LatAm!S101</f>
        <v>780.19299818011075</v>
      </c>
      <c r="T218" s="12">
        <f>+LatAm!T101</f>
        <v>749.37334827110521</v>
      </c>
      <c r="U218" s="12">
        <f>+LatAm!U101</f>
        <v>720.09468085754986</v>
      </c>
      <c r="V218" s="12">
        <f>+LatAm!V101</f>
        <v>692.27994681467237</v>
      </c>
      <c r="W218" s="12">
        <f>+LatAm!W101</f>
        <v>665.85594947393884</v>
      </c>
      <c r="X218" s="12">
        <f>+LatAm!X101</f>
        <v>640.7531520002417</v>
      </c>
      <c r="Y218" s="12">
        <f>+LatAm!Y101</f>
        <v>616.9054944002296</v>
      </c>
      <c r="Z218" s="12">
        <f>+LatAm!Z101</f>
        <v>594.25021968021804</v>
      </c>
      <c r="AA218" s="12">
        <f>+LatAm!AA101</f>
        <v>297.12510984010902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37.699592117087825</v>
      </c>
      <c r="D219" s="213">
        <f>+OHI!D101</f>
        <v>64.022639968439151</v>
      </c>
      <c r="E219" s="213">
        <f>+OHI!E101</f>
        <v>88.441947323592274</v>
      </c>
      <c r="F219" s="213">
        <f>+OHI!F101</f>
        <v>118.11282996379494</v>
      </c>
      <c r="G219" s="213">
        <f>+OHI!G101</f>
        <v>153.45763947341928</v>
      </c>
      <c r="H219" s="213">
        <f>+OHI!H101</f>
        <v>194.9007532916157</v>
      </c>
      <c r="I219" s="12">
        <f>+OHI!I101</f>
        <v>243.11113645924252</v>
      </c>
      <c r="J219" s="12">
        <f>+OHI!J101</f>
        <v>298.47198806351486</v>
      </c>
      <c r="K219" s="12">
        <f>+OHI!K101</f>
        <v>361.14776783382592</v>
      </c>
      <c r="L219" s="12">
        <f>+OHI!L101</f>
        <v>430.58472580113977</v>
      </c>
      <c r="M219" s="12">
        <f>+OHI!M101</f>
        <v>505.82064755955651</v>
      </c>
      <c r="N219" s="12">
        <f>+OHI!N101</f>
        <v>586.11224916963579</v>
      </c>
      <c r="O219" s="12">
        <f>+OHI!O101</f>
        <v>672.45010898844373</v>
      </c>
      <c r="P219" s="12">
        <f>+OHI!P101</f>
        <v>746.92576894871161</v>
      </c>
      <c r="Q219" s="12">
        <f>+OHI!Q101</f>
        <v>716.50948050127602</v>
      </c>
      <c r="R219" s="12">
        <f>+OHI!R101</f>
        <v>687.61400647621213</v>
      </c>
      <c r="S219" s="12">
        <f>+OHI!S101</f>
        <v>660.16330615240156</v>
      </c>
      <c r="T219" s="12">
        <f>+OHI!T101</f>
        <v>634.08514084478156</v>
      </c>
      <c r="U219" s="12">
        <f>+OHI!U101</f>
        <v>609.31088380254243</v>
      </c>
      <c r="V219" s="12">
        <f>+OHI!V101</f>
        <v>585.77533961241522</v>
      </c>
      <c r="W219" s="12">
        <f>+OHI!W101</f>
        <v>563.41657263179445</v>
      </c>
      <c r="X219" s="12">
        <f>+OHI!X101</f>
        <v>542.17574400020476</v>
      </c>
      <c r="Y219" s="12">
        <f>+OHI!Y101</f>
        <v>521.99695680019443</v>
      </c>
      <c r="Z219" s="12">
        <f>+OHI!Z101</f>
        <v>502.82710896018466</v>
      </c>
      <c r="AA219" s="12">
        <f>+OHI!AA101</f>
        <v>251.41355448009233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37.699592117087839</v>
      </c>
      <c r="D220" s="213">
        <f>+OthAsia!D101</f>
        <v>64.022639968439151</v>
      </c>
      <c r="E220" s="213">
        <f>+OthAsia!E101</f>
        <v>88.44194732359226</v>
      </c>
      <c r="F220" s="213">
        <f>+OthAsia!F101</f>
        <v>118.11282996379494</v>
      </c>
      <c r="G220" s="213">
        <f>+OthAsia!G101</f>
        <v>153.45763947341928</v>
      </c>
      <c r="H220" s="213">
        <f>+OthAsia!H101</f>
        <v>194.90075329161564</v>
      </c>
      <c r="I220" s="12">
        <f>+OthAsia!I101</f>
        <v>243.11113645924254</v>
      </c>
      <c r="J220" s="12">
        <f>+OthAsia!J101</f>
        <v>298.4719880635148</v>
      </c>
      <c r="K220" s="12">
        <f>+OthAsia!K101</f>
        <v>361.14776783382575</v>
      </c>
      <c r="L220" s="12">
        <f>+OthAsia!L101</f>
        <v>430.58472580113994</v>
      </c>
      <c r="M220" s="12">
        <f>+OthAsia!M101</f>
        <v>505.82064755955662</v>
      </c>
      <c r="N220" s="12">
        <f>+OthAsia!N101</f>
        <v>586.1122491696359</v>
      </c>
      <c r="O220" s="12">
        <f>+OthAsia!O101</f>
        <v>672.45010898844362</v>
      </c>
      <c r="P220" s="12">
        <f>+OthAsia!P101</f>
        <v>759.14072694218498</v>
      </c>
      <c r="Q220" s="12">
        <f>+OthAsia!Q101</f>
        <v>781.64670600139198</v>
      </c>
      <c r="R220" s="12">
        <f>+OthAsia!R101</f>
        <v>750.12437070132228</v>
      </c>
      <c r="S220" s="12">
        <f>+OthAsia!S101</f>
        <v>720.17815216625615</v>
      </c>
      <c r="T220" s="12">
        <f>+OthAsia!T101</f>
        <v>691.72924455794328</v>
      </c>
      <c r="U220" s="12">
        <f>+OthAsia!U101</f>
        <v>664.70278233004615</v>
      </c>
      <c r="V220" s="12">
        <f>+OthAsia!V101</f>
        <v>639.0276432135438</v>
      </c>
      <c r="W220" s="12">
        <f>+OthAsia!W101</f>
        <v>614.63626105286664</v>
      </c>
      <c r="X220" s="12">
        <f>+OthAsia!X101</f>
        <v>591.46444800022323</v>
      </c>
      <c r="Y220" s="12">
        <f>+OthAsia!Y101</f>
        <v>569.45122560021196</v>
      </c>
      <c r="Z220" s="12">
        <f>+OthAsia!Z101</f>
        <v>548.53866432020141</v>
      </c>
      <c r="AA220" s="12">
        <f>+OthAsia!AA101</f>
        <v>274.2693321601007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56.683954027346346</v>
      </c>
      <c r="D224" s="430">
        <f t="shared" si="92"/>
        <v>93.943436901734628</v>
      </c>
      <c r="E224" s="430">
        <f t="shared" si="92"/>
        <v>119.2463668267371</v>
      </c>
      <c r="F224" s="430">
        <f t="shared" si="92"/>
        <v>127.83133415571321</v>
      </c>
      <c r="G224" s="430">
        <f t="shared" si="92"/>
        <v>132.68236481464371</v>
      </c>
      <c r="H224" s="430">
        <f t="shared" si="92"/>
        <v>143.9446902817532</v>
      </c>
      <c r="I224" s="430">
        <f t="shared" si="92"/>
        <v>184.60622026037976</v>
      </c>
      <c r="J224" s="430">
        <f t="shared" si="92"/>
        <v>202.32172689194002</v>
      </c>
      <c r="K224" s="430">
        <f t="shared" si="92"/>
        <v>223.37844679829567</v>
      </c>
      <c r="L224" s="430">
        <f t="shared" si="92"/>
        <v>248.16885141649308</v>
      </c>
      <c r="M224" s="430">
        <f t="shared" si="92"/>
        <v>274.42604199812411</v>
      </c>
      <c r="N224" s="430">
        <f t="shared" si="92"/>
        <v>304.76703632283261</v>
      </c>
      <c r="O224" s="430">
        <f t="shared" si="92"/>
        <v>316.56926746578051</v>
      </c>
      <c r="P224" s="430">
        <f t="shared" si="92"/>
        <v>291.07089948318213</v>
      </c>
      <c r="Q224" s="430">
        <f t="shared" si="92"/>
        <v>268.81940472228126</v>
      </c>
      <c r="R224" s="430">
        <f t="shared" si="92"/>
        <v>249.739440467115</v>
      </c>
      <c r="S224" s="430">
        <f t="shared" si="92"/>
        <v>233.69055907823892</v>
      </c>
      <c r="T224" s="430">
        <f t="shared" si="92"/>
        <v>219.04786640244552</v>
      </c>
      <c r="U224" s="430">
        <f t="shared" si="92"/>
        <v>205.77204723590373</v>
      </c>
      <c r="V224" s="430">
        <f t="shared" si="92"/>
        <v>193.65061917549085</v>
      </c>
      <c r="W224" s="430">
        <f t="shared" si="92"/>
        <v>226.29813118822582</v>
      </c>
      <c r="X224" s="430">
        <f t="shared" si="92"/>
        <v>256.13979760149527</v>
      </c>
      <c r="Y224" s="430">
        <f t="shared" si="92"/>
        <v>283.42103379327091</v>
      </c>
      <c r="Z224" s="430">
        <f t="shared" si="92"/>
        <v>308.36526001466478</v>
      </c>
      <c r="AA224" s="430">
        <f t="shared" si="92"/>
        <v>0.20570199912007558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6.6956936405328267E-11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35.3067573429595</v>
      </c>
      <c r="D225" s="430">
        <f t="shared" si="94"/>
        <v>60.761722389871721</v>
      </c>
      <c r="E225" s="430">
        <f t="shared" si="94"/>
        <v>80.828537697716371</v>
      </c>
      <c r="F225" s="430">
        <f t="shared" si="94"/>
        <v>94.664206643265075</v>
      </c>
      <c r="G225" s="430">
        <f t="shared" si="94"/>
        <v>108.27514442132255</v>
      </c>
      <c r="H225" s="430">
        <f t="shared" si="94"/>
        <v>126.71380405306067</v>
      </c>
      <c r="I225" s="430">
        <f t="shared" si="94"/>
        <v>161.46830287481808</v>
      </c>
      <c r="J225" s="430">
        <f t="shared" si="94"/>
        <v>186.85391822956166</v>
      </c>
      <c r="K225" s="430">
        <f t="shared" si="94"/>
        <v>215.75360441504259</v>
      </c>
      <c r="L225" s="430">
        <f t="shared" si="94"/>
        <v>252.04441855485908</v>
      </c>
      <c r="M225" s="430">
        <f t="shared" si="94"/>
        <v>295.93666848403075</v>
      </c>
      <c r="N225" s="430">
        <f t="shared" si="94"/>
        <v>346.122044607514</v>
      </c>
      <c r="O225" s="430">
        <f t="shared" si="94"/>
        <v>399.08885823606926</v>
      </c>
      <c r="P225" s="430">
        <f t="shared" si="94"/>
        <v>452.65689610513101</v>
      </c>
      <c r="Q225" s="430">
        <f t="shared" si="94"/>
        <v>513.88069083176299</v>
      </c>
      <c r="R225" s="430">
        <f t="shared" si="94"/>
        <v>527.58345950074488</v>
      </c>
      <c r="S225" s="430">
        <f t="shared" si="94"/>
        <v>510.55313115533011</v>
      </c>
      <c r="T225" s="430">
        <f t="shared" si="94"/>
        <v>494.22704656059932</v>
      </c>
      <c r="U225" s="430">
        <f t="shared" si="94"/>
        <v>478.66297021396417</v>
      </c>
      <c r="V225" s="430">
        <f t="shared" si="94"/>
        <v>464.21740770760027</v>
      </c>
      <c r="W225" s="430">
        <f t="shared" si="94"/>
        <v>488.52253732853114</v>
      </c>
      <c r="X225" s="430">
        <f t="shared" si="94"/>
        <v>510.90784483290105</v>
      </c>
      <c r="Y225" s="430">
        <f t="shared" si="94"/>
        <v>531.45729823148599</v>
      </c>
      <c r="Z225" s="430">
        <f t="shared" si="94"/>
        <v>550.27167661600333</v>
      </c>
      <c r="AA225" s="430">
        <f t="shared" si="94"/>
        <v>136.70693992122153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13.570749917053341</v>
      </c>
      <c r="D226" s="430">
        <f t="shared" si="96"/>
        <v>21.092417978602075</v>
      </c>
      <c r="E226" s="430">
        <f t="shared" si="96"/>
        <v>25.292325173805992</v>
      </c>
      <c r="F226" s="430">
        <f t="shared" si="96"/>
        <v>26.202077921037109</v>
      </c>
      <c r="G226" s="430">
        <f t="shared" si="96"/>
        <v>27.911460797359634</v>
      </c>
      <c r="H226" s="430">
        <f t="shared" si="96"/>
        <v>31.365014075851342</v>
      </c>
      <c r="I226" s="430">
        <f t="shared" si="96"/>
        <v>38.474277328228439</v>
      </c>
      <c r="J226" s="430">
        <f t="shared" si="96"/>
        <v>42.958387762641159</v>
      </c>
      <c r="K226" s="430">
        <f t="shared" si="96"/>
        <v>47.963997474214963</v>
      </c>
      <c r="L226" s="430">
        <f t="shared" si="96"/>
        <v>54.733062443814461</v>
      </c>
      <c r="M226" s="430">
        <f t="shared" si="96"/>
        <v>63.348562494481619</v>
      </c>
      <c r="N226" s="430">
        <f t="shared" si="96"/>
        <v>73.391494387214635</v>
      </c>
      <c r="O226" s="430">
        <f t="shared" si="96"/>
        <v>83.813630814697461</v>
      </c>
      <c r="P226" s="430">
        <f t="shared" si="96"/>
        <v>94.200478411873675</v>
      </c>
      <c r="Q226" s="430">
        <f t="shared" si="96"/>
        <v>106.04667542298007</v>
      </c>
      <c r="R226" s="430">
        <f t="shared" si="96"/>
        <v>108.04814048945953</v>
      </c>
      <c r="S226" s="430">
        <f t="shared" si="96"/>
        <v>103.85000955782591</v>
      </c>
      <c r="T226" s="430">
        <f t="shared" si="96"/>
        <v>99.922211553448349</v>
      </c>
      <c r="U226" s="430">
        <f t="shared" si="96"/>
        <v>96.257652430527472</v>
      </c>
      <c r="V226" s="430">
        <f t="shared" si="96"/>
        <v>92.886256607314067</v>
      </c>
      <c r="W226" s="430">
        <f t="shared" si="96"/>
        <v>97.284571565437332</v>
      </c>
      <c r="X226" s="430">
        <f t="shared" si="96"/>
        <v>101.30160836637251</v>
      </c>
      <c r="Y226" s="430">
        <f t="shared" si="96"/>
        <v>104.96317243633487</v>
      </c>
      <c r="Z226" s="430">
        <f t="shared" si="96"/>
        <v>108.29541352277612</v>
      </c>
      <c r="AA226" s="430">
        <f t="shared" si="96"/>
        <v>26.819098675796162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14.477527760849419</v>
      </c>
      <c r="D227" s="430">
        <f t="shared" si="98"/>
        <v>21.92263223374318</v>
      </c>
      <c r="E227" s="430">
        <f t="shared" si="98"/>
        <v>24.990429895748608</v>
      </c>
      <c r="F227" s="430">
        <f t="shared" si="98"/>
        <v>22.547587023855996</v>
      </c>
      <c r="G227" s="430">
        <f t="shared" si="98"/>
        <v>18.869461708247243</v>
      </c>
      <c r="H227" s="430">
        <f t="shared" si="98"/>
        <v>16.510152503663669</v>
      </c>
      <c r="I227" s="430">
        <f t="shared" si="98"/>
        <v>20.963088990403847</v>
      </c>
      <c r="J227" s="430">
        <f t="shared" si="98"/>
        <v>18.228203100221975</v>
      </c>
      <c r="K227" s="430">
        <f t="shared" si="98"/>
        <v>15.323243091227878</v>
      </c>
      <c r="L227" s="430">
        <f t="shared" si="98"/>
        <v>12.926416116999791</v>
      </c>
      <c r="M227" s="430">
        <f t="shared" si="98"/>
        <v>9.6217978984160748</v>
      </c>
      <c r="N227" s="430">
        <f t="shared" si="98"/>
        <v>5.5101112542590673</v>
      </c>
      <c r="O227" s="430">
        <f t="shared" si="98"/>
        <v>1.8097590842179143</v>
      </c>
      <c r="P227" s="430">
        <f t="shared" si="98"/>
        <v>-1.2893002572702577</v>
      </c>
      <c r="Q227" s="430">
        <f t="shared" si="98"/>
        <v>-3.9222818765730283</v>
      </c>
      <c r="R227" s="430">
        <f t="shared" si="98"/>
        <v>-6.0982706440725156</v>
      </c>
      <c r="S227" s="430">
        <f t="shared" si="98"/>
        <v>-7.8233021880384328</v>
      </c>
      <c r="T227" s="430">
        <f t="shared" si="98"/>
        <v>-9.3851393136419805</v>
      </c>
      <c r="U227" s="430">
        <f t="shared" si="98"/>
        <v>-10.777826605731907</v>
      </c>
      <c r="V227" s="430">
        <f t="shared" si="98"/>
        <v>-11.983281611643291</v>
      </c>
      <c r="W227" s="430">
        <f t="shared" si="98"/>
        <v>-4.2736080672306667</v>
      </c>
      <c r="X227" s="430">
        <f t="shared" si="98"/>
        <v>2.9781920320383484</v>
      </c>
      <c r="Y227" s="430">
        <f t="shared" si="98"/>
        <v>9.7821117409838916</v>
      </c>
      <c r="Z227" s="430">
        <f t="shared" si="98"/>
        <v>16.153872122445172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13.032584030681793</v>
      </c>
      <c r="E228" s="430">
        <f t="shared" si="100"/>
        <v>15.875882823400223</v>
      </c>
      <c r="F228" s="430">
        <f t="shared" si="100"/>
        <v>15.098105785893189</v>
      </c>
      <c r="G228" s="430">
        <f t="shared" si="100"/>
        <v>13.121974695272696</v>
      </c>
      <c r="H228" s="430">
        <f t="shared" si="100"/>
        <v>11.849784704835509</v>
      </c>
      <c r="I228" s="430">
        <f t="shared" si="100"/>
        <v>15.505548597346731</v>
      </c>
      <c r="J228" s="430">
        <f t="shared" si="100"/>
        <v>13.875878796841851</v>
      </c>
      <c r="K228" s="430">
        <f t="shared" si="100"/>
        <v>11.99020040380962</v>
      </c>
      <c r="L228" s="430">
        <f t="shared" si="100"/>
        <v>10.261050536433748</v>
      </c>
      <c r="M228" s="430">
        <f t="shared" si="100"/>
        <v>7.6532790001697206</v>
      </c>
      <c r="N228" s="430">
        <f t="shared" si="100"/>
        <v>4.3725653018532933</v>
      </c>
      <c r="O228" s="430">
        <f t="shared" si="100"/>
        <v>1.4340857343719422</v>
      </c>
      <c r="P228" s="430">
        <f t="shared" si="100"/>
        <v>-1.0202742409080419</v>
      </c>
      <c r="Q228" s="430">
        <f t="shared" si="100"/>
        <v>-3.098662561269784</v>
      </c>
      <c r="R228" s="430">
        <f t="shared" si="100"/>
        <v>-4.8073808332282777</v>
      </c>
      <c r="S228" s="430">
        <f t="shared" si="100"/>
        <v>-6.1507538342041927</v>
      </c>
      <c r="T228" s="430">
        <f t="shared" si="100"/>
        <v>-7.3550329126447078</v>
      </c>
      <c r="U228" s="430">
        <f t="shared" si="100"/>
        <v>-8.4151160475492883</v>
      </c>
      <c r="V228" s="430">
        <f t="shared" si="100"/>
        <v>-9.3449816761976319</v>
      </c>
      <c r="W228" s="430">
        <f t="shared" si="100"/>
        <v>-3.3391775403632034</v>
      </c>
      <c r="X228" s="430">
        <f t="shared" si="100"/>
        <v>2.3327453957446336</v>
      </c>
      <c r="Y228" s="430">
        <f t="shared" si="100"/>
        <v>7.681929142735223</v>
      </c>
      <c r="Z228" s="430">
        <f t="shared" si="100"/>
        <v>12.717621482240354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199.84356030226047</v>
      </c>
      <c r="F229" s="430">
        <f t="shared" si="102"/>
        <v>196.96170522365796</v>
      </c>
      <c r="G229" s="430">
        <f t="shared" si="102"/>
        <v>182.7143562603637</v>
      </c>
      <c r="H229" s="430">
        <f t="shared" si="102"/>
        <v>179.31232751105779</v>
      </c>
      <c r="I229" s="430">
        <f t="shared" si="102"/>
        <v>228.17199817425819</v>
      </c>
      <c r="J229" s="430">
        <f t="shared" si="102"/>
        <v>225.7260741442955</v>
      </c>
      <c r="K229" s="430">
        <f t="shared" si="102"/>
        <v>223.43643797047031</v>
      </c>
      <c r="L229" s="430">
        <f t="shared" si="102"/>
        <v>227.54195563200474</v>
      </c>
      <c r="M229" s="430">
        <f t="shared" si="102"/>
        <v>236.35651310391356</v>
      </c>
      <c r="N229" s="430">
        <f t="shared" si="102"/>
        <v>211.75546852003453</v>
      </c>
      <c r="O229" s="430">
        <f t="shared" si="102"/>
        <v>176.66447386099836</v>
      </c>
      <c r="P229" s="430">
        <f t="shared" si="102"/>
        <v>147.61988263700547</v>
      </c>
      <c r="Q229" s="430">
        <f t="shared" si="102"/>
        <v>123.01029278558872</v>
      </c>
      <c r="R229" s="430">
        <f t="shared" si="102"/>
        <v>102.52869900213963</v>
      </c>
      <c r="S229" s="430">
        <f t="shared" si="102"/>
        <v>85.983652045661657</v>
      </c>
      <c r="T229" s="430">
        <f t="shared" si="102"/>
        <v>70.96784909492527</v>
      </c>
      <c r="U229" s="430">
        <f t="shared" si="102"/>
        <v>57.499736095785991</v>
      </c>
      <c r="V229" s="430">
        <f t="shared" si="102"/>
        <v>45.67298027568247</v>
      </c>
      <c r="W229" s="430">
        <f t="shared" si="102"/>
        <v>103.94136233756866</v>
      </c>
      <c r="X229" s="430">
        <f t="shared" si="102"/>
        <v>158.43210259749881</v>
      </c>
      <c r="Y229" s="430">
        <f t="shared" si="102"/>
        <v>209.34238043489364</v>
      </c>
      <c r="Z229" s="430">
        <f t="shared" si="102"/>
        <v>256.84993994470881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96.37882010951364</v>
      </c>
      <c r="G230" s="430">
        <f t="shared" si="104"/>
        <v>115.43295651289269</v>
      </c>
      <c r="H230" s="430">
        <f t="shared" si="104"/>
        <v>140.75417664885953</v>
      </c>
      <c r="I230" s="430">
        <f t="shared" si="104"/>
        <v>192.2797098119018</v>
      </c>
      <c r="J230" s="430">
        <f t="shared" si="104"/>
        <v>230.86083541935358</v>
      </c>
      <c r="K230" s="430">
        <f t="shared" si="104"/>
        <v>276.22651501277682</v>
      </c>
      <c r="L230" s="430">
        <f t="shared" si="104"/>
        <v>329.49816888104147</v>
      </c>
      <c r="M230" s="430">
        <f t="shared" si="104"/>
        <v>389.42097541323346</v>
      </c>
      <c r="N230" s="430">
        <f t="shared" si="104"/>
        <v>454.58459754072538</v>
      </c>
      <c r="O230" s="430">
        <f t="shared" si="104"/>
        <v>523.71626536278166</v>
      </c>
      <c r="P230" s="430">
        <f t="shared" si="104"/>
        <v>584.12512217179756</v>
      </c>
      <c r="Q230" s="430">
        <f t="shared" si="104"/>
        <v>562.41074055527292</v>
      </c>
      <c r="R230" s="430">
        <f t="shared" si="104"/>
        <v>542.13241545127835</v>
      </c>
      <c r="S230" s="430">
        <f t="shared" si="104"/>
        <v>523.50272840917205</v>
      </c>
      <c r="T230" s="430">
        <f t="shared" si="104"/>
        <v>504.7593900351859</v>
      </c>
      <c r="U230" s="430">
        <f t="shared" si="104"/>
        <v>486.18022687516412</v>
      </c>
      <c r="V230" s="430">
        <f t="shared" si="104"/>
        <v>470.6696643671529</v>
      </c>
      <c r="W230" s="430">
        <f t="shared" si="104"/>
        <v>519.87675890210232</v>
      </c>
      <c r="X230" s="430">
        <f t="shared" si="104"/>
        <v>566.85621446957146</v>
      </c>
      <c r="Y230" s="430">
        <f t="shared" si="104"/>
        <v>611.32217142072375</v>
      </c>
      <c r="Z230" s="430">
        <f t="shared" si="104"/>
        <v>653.12833136065967</v>
      </c>
      <c r="AA230" s="430">
        <f t="shared" si="104"/>
        <v>92.676311378747016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116.14845007362658</v>
      </c>
      <c r="H231" s="430">
        <f t="shared" si="106"/>
        <v>138.87358598712507</v>
      </c>
      <c r="I231" s="430">
        <f t="shared" si="106"/>
        <v>190.36686653047485</v>
      </c>
      <c r="J231" s="430">
        <f t="shared" si="106"/>
        <v>226.80271197695106</v>
      </c>
      <c r="K231" s="430">
        <f t="shared" si="106"/>
        <v>270.65658536447864</v>
      </c>
      <c r="L231" s="430">
        <f t="shared" si="106"/>
        <v>316.71299177465755</v>
      </c>
      <c r="M231" s="430">
        <f t="shared" si="106"/>
        <v>360.18466775525997</v>
      </c>
      <c r="N231" s="430">
        <f t="shared" si="106"/>
        <v>408.59293747184984</v>
      </c>
      <c r="O231" s="430">
        <f t="shared" si="106"/>
        <v>457.17088936207551</v>
      </c>
      <c r="P231" s="430">
        <f t="shared" si="106"/>
        <v>450.80166871626682</v>
      </c>
      <c r="Q231" s="430">
        <f t="shared" si="106"/>
        <v>422.99977721359261</v>
      </c>
      <c r="R231" s="430">
        <f t="shared" si="106"/>
        <v>398.2159896765142</v>
      </c>
      <c r="S231" s="430">
        <f t="shared" si="106"/>
        <v>376.44104246817636</v>
      </c>
      <c r="T231" s="430">
        <f t="shared" si="106"/>
        <v>355.88176760313058</v>
      </c>
      <c r="U231" s="430">
        <f t="shared" si="106"/>
        <v>336.61705026150673</v>
      </c>
      <c r="V231" s="430">
        <f t="shared" si="106"/>
        <v>320.38444501538584</v>
      </c>
      <c r="W231" s="430">
        <f t="shared" si="106"/>
        <v>359.58090355975384</v>
      </c>
      <c r="X231" s="430">
        <f t="shared" si="106"/>
        <v>396.35295021649489</v>
      </c>
      <c r="Y231" s="430">
        <f t="shared" si="106"/>
        <v>430.67201148868168</v>
      </c>
      <c r="Z231" s="430">
        <f t="shared" si="106"/>
        <v>462.56713253591289</v>
      </c>
      <c r="AA231" s="430">
        <f t="shared" si="106"/>
        <v>35.419348820085318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103.48174519004965</v>
      </c>
      <c r="J232" s="430">
        <f t="shared" si="108"/>
        <v>130.74147441684784</v>
      </c>
      <c r="K232" s="430">
        <f t="shared" si="108"/>
        <v>164.45225262572228</v>
      </c>
      <c r="L232" s="430">
        <f t="shared" si="108"/>
        <v>200.520990702315</v>
      </c>
      <c r="M232" s="430">
        <f t="shared" si="108"/>
        <v>235.78146021873621</v>
      </c>
      <c r="N232" s="430">
        <f t="shared" si="108"/>
        <v>272.73412199358046</v>
      </c>
      <c r="O232" s="430">
        <f t="shared" si="108"/>
        <v>311.70212405046317</v>
      </c>
      <c r="P232" s="430">
        <f t="shared" si="108"/>
        <v>345.00945970483394</v>
      </c>
      <c r="Q232" s="430">
        <f t="shared" si="108"/>
        <v>329.65641671939301</v>
      </c>
      <c r="R232" s="430">
        <f t="shared" si="108"/>
        <v>315.26333873433947</v>
      </c>
      <c r="S232" s="430">
        <f t="shared" si="108"/>
        <v>301.94739701614412</v>
      </c>
      <c r="T232" s="430">
        <f t="shared" si="108"/>
        <v>288.69127210375916</v>
      </c>
      <c r="U232" s="430">
        <f t="shared" si="108"/>
        <v>275.66732499028444</v>
      </c>
      <c r="V232" s="430">
        <f t="shared" si="108"/>
        <v>264.56034508217874</v>
      </c>
      <c r="W232" s="430">
        <f t="shared" si="108"/>
        <v>289.6888835481422</v>
      </c>
      <c r="X232" s="430">
        <f t="shared" si="108"/>
        <v>315.29055340181424</v>
      </c>
      <c r="Y232" s="430">
        <f t="shared" si="108"/>
        <v>339.83762434795364</v>
      </c>
      <c r="Z232" s="430">
        <f t="shared" si="108"/>
        <v>363.10016497890263</v>
      </c>
      <c r="AA232" s="430">
        <f t="shared" si="108"/>
        <v>51.539189876666356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54.487912323644721</v>
      </c>
      <c r="F233" s="430">
        <f t="shared" si="110"/>
        <v>68.928643684743747</v>
      </c>
      <c r="G233" s="430">
        <f t="shared" si="110"/>
        <v>83.607841886222516</v>
      </c>
      <c r="H233" s="430">
        <f t="shared" si="110"/>
        <v>103.41157275066695</v>
      </c>
      <c r="I233" s="430">
        <f t="shared" si="110"/>
        <v>139.85992240448439</v>
      </c>
      <c r="J233" s="430">
        <f t="shared" si="110"/>
        <v>169.82027933970355</v>
      </c>
      <c r="K233" s="430">
        <f t="shared" si="110"/>
        <v>205.16632609581191</v>
      </c>
      <c r="L233" s="430">
        <f t="shared" si="110"/>
        <v>246.92337433613503</v>
      </c>
      <c r="M233" s="430">
        <f t="shared" si="110"/>
        <v>294.08169193043352</v>
      </c>
      <c r="N233" s="430">
        <f t="shared" si="110"/>
        <v>347.82922839872538</v>
      </c>
      <c r="O233" s="430">
        <f t="shared" si="110"/>
        <v>404.9269514638541</v>
      </c>
      <c r="P233" s="430">
        <f t="shared" si="110"/>
        <v>462.95449462991445</v>
      </c>
      <c r="Q233" s="430">
        <f t="shared" si="110"/>
        <v>522.21016679508807</v>
      </c>
      <c r="R233" s="430">
        <f t="shared" si="110"/>
        <v>506.54863691307486</v>
      </c>
      <c r="S233" s="430">
        <f t="shared" si="110"/>
        <v>491.86944575771838</v>
      </c>
      <c r="T233" s="430">
        <f t="shared" si="110"/>
        <v>477.00220154795403</v>
      </c>
      <c r="U233" s="430">
        <f t="shared" si="110"/>
        <v>462.16201819118135</v>
      </c>
      <c r="V233" s="430">
        <f t="shared" si="110"/>
        <v>449.62851261161899</v>
      </c>
      <c r="W233" s="430">
        <f t="shared" si="110"/>
        <v>481.46429997326044</v>
      </c>
      <c r="X233" s="430">
        <f t="shared" si="110"/>
        <v>511.70899598712663</v>
      </c>
      <c r="Y233" s="430">
        <f t="shared" si="110"/>
        <v>540.16533106347151</v>
      </c>
      <c r="Z233" s="430">
        <f t="shared" si="110"/>
        <v>566.75334384734572</v>
      </c>
      <c r="AA233" s="430">
        <f t="shared" si="110"/>
        <v>126.34553895315337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20.05320212588683</v>
      </c>
      <c r="D234" s="430">
        <f t="shared" si="112"/>
        <v>33.243468448662952</v>
      </c>
      <c r="E234" s="430">
        <f t="shared" si="112"/>
        <v>42.270835094470449</v>
      </c>
      <c r="F234" s="430">
        <f t="shared" si="112"/>
        <v>46.023953092490572</v>
      </c>
      <c r="G234" s="430">
        <f t="shared" si="112"/>
        <v>48.643705164915389</v>
      </c>
      <c r="H234" s="430">
        <f t="shared" si="112"/>
        <v>53.158674653232765</v>
      </c>
      <c r="I234" s="430">
        <f t="shared" si="112"/>
        <v>65.689804219196859</v>
      </c>
      <c r="J234" s="430">
        <f t="shared" si="112"/>
        <v>71.940797402223041</v>
      </c>
      <c r="K234" s="430">
        <f t="shared" si="112"/>
        <v>79.089433881406265</v>
      </c>
      <c r="L234" s="430">
        <f t="shared" si="112"/>
        <v>88.677655906320652</v>
      </c>
      <c r="M234" s="430">
        <f t="shared" si="112"/>
        <v>100.57019490380934</v>
      </c>
      <c r="N234" s="430">
        <f t="shared" si="112"/>
        <v>113.92752197219308</v>
      </c>
      <c r="O234" s="430">
        <f t="shared" si="112"/>
        <v>127.54916467685865</v>
      </c>
      <c r="P234" s="430">
        <f t="shared" si="112"/>
        <v>138.62831917481111</v>
      </c>
      <c r="Q234" s="430">
        <f t="shared" si="112"/>
        <v>130.48901547745373</v>
      </c>
      <c r="R234" s="430">
        <f t="shared" si="112"/>
        <v>123.37528122860876</v>
      </c>
      <c r="S234" s="430">
        <f t="shared" si="112"/>
        <v>117.2298990979893</v>
      </c>
      <c r="T234" s="430">
        <f t="shared" si="112"/>
        <v>111.56173491537645</v>
      </c>
      <c r="U234" s="430">
        <f t="shared" si="112"/>
        <v>106.3546852815025</v>
      </c>
      <c r="V234" s="430">
        <f t="shared" si="112"/>
        <v>101.62120506787225</v>
      </c>
      <c r="W234" s="430">
        <f t="shared" si="112"/>
        <v>110.32723044728793</v>
      </c>
      <c r="X234" s="430">
        <f t="shared" si="112"/>
        <v>118.2949950419214</v>
      </c>
      <c r="Y234" s="430">
        <f t="shared" si="112"/>
        <v>125.58228492364435</v>
      </c>
      <c r="Z234" s="430">
        <f t="shared" si="112"/>
        <v>132.24356770316214</v>
      </c>
      <c r="AA234" s="430">
        <f t="shared" si="112"/>
        <v>18.519788059022986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103.19699193194373</v>
      </c>
      <c r="G235" s="430">
        <f t="shared" si="114"/>
        <v>132.05785642145347</v>
      </c>
      <c r="H235" s="430">
        <f t="shared" si="114"/>
        <v>170.49967084622506</v>
      </c>
      <c r="I235" s="430">
        <f t="shared" si="114"/>
        <v>242.49429154995181</v>
      </c>
      <c r="J235" s="430">
        <f t="shared" si="114"/>
        <v>305.85124558309155</v>
      </c>
      <c r="K235" s="430">
        <f t="shared" si="114"/>
        <v>383.06046212114478</v>
      </c>
      <c r="L235" s="430">
        <f t="shared" si="114"/>
        <v>472.71785302231706</v>
      </c>
      <c r="M235" s="430">
        <f t="shared" si="114"/>
        <v>572.95240005812752</v>
      </c>
      <c r="N235" s="430">
        <f t="shared" si="114"/>
        <v>678.64419163228365</v>
      </c>
      <c r="O235" s="430">
        <f t="shared" si="114"/>
        <v>794.58446962976495</v>
      </c>
      <c r="P235" s="430">
        <f t="shared" si="114"/>
        <v>915.1696876263585</v>
      </c>
      <c r="Q235" s="430">
        <f t="shared" si="114"/>
        <v>960.12519435328943</v>
      </c>
      <c r="R235" s="430">
        <f t="shared" si="114"/>
        <v>938.29783931783777</v>
      </c>
      <c r="S235" s="430">
        <f t="shared" si="114"/>
        <v>917.45029534768582</v>
      </c>
      <c r="T235" s="430">
        <f t="shared" si="114"/>
        <v>895.02751933136767</v>
      </c>
      <c r="U235" s="430">
        <f t="shared" si="114"/>
        <v>871.5214695626637</v>
      </c>
      <c r="V235" s="430">
        <f t="shared" si="114"/>
        <v>851.97153064097677</v>
      </c>
      <c r="W235" s="430">
        <f t="shared" si="114"/>
        <v>929.89296190872494</v>
      </c>
      <c r="X235" s="430">
        <f t="shared" si="114"/>
        <v>1004.6262091847713</v>
      </c>
      <c r="Y235" s="430">
        <f t="shared" si="114"/>
        <v>1075.5575729539412</v>
      </c>
      <c r="Z235" s="430">
        <f t="shared" si="114"/>
        <v>1142.3491665893696</v>
      </c>
      <c r="AA235" s="430">
        <f t="shared" si="114"/>
        <v>215.76669528422016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140.09219117409543</v>
      </c>
      <c r="D236" s="430">
        <f t="shared" si="116"/>
        <v>243.99626198329634</v>
      </c>
      <c r="E236" s="430">
        <f t="shared" si="116"/>
        <v>562.83585013778395</v>
      </c>
      <c r="F236" s="430">
        <f t="shared" si="116"/>
        <v>797.83342557211427</v>
      </c>
      <c r="G236" s="430">
        <f t="shared" si="116"/>
        <v>979.46557275632028</v>
      </c>
      <c r="H236" s="430">
        <f t="shared" si="116"/>
        <v>1116.3934540163314</v>
      </c>
      <c r="I236" s="430">
        <f t="shared" si="116"/>
        <v>1583.3617759314945</v>
      </c>
      <c r="J236" s="430">
        <f t="shared" si="116"/>
        <v>1825.9815330636729</v>
      </c>
      <c r="K236" s="430">
        <f t="shared" si="116"/>
        <v>2116.4975052544014</v>
      </c>
      <c r="L236" s="430">
        <f t="shared" si="116"/>
        <v>2460.7267893233916</v>
      </c>
      <c r="M236" s="430">
        <f t="shared" si="116"/>
        <v>2840.3342532587358</v>
      </c>
      <c r="N236" s="430">
        <f t="shared" si="116"/>
        <v>3222.2313194030658</v>
      </c>
      <c r="O236" s="430">
        <f t="shared" si="116"/>
        <v>3599.0299397419335</v>
      </c>
      <c r="P236" s="430">
        <f t="shared" si="116"/>
        <v>3879.927334162996</v>
      </c>
      <c r="Q236" s="430">
        <f t="shared" si="116"/>
        <v>3932.6274304388603</v>
      </c>
      <c r="R236" s="430">
        <f t="shared" si="116"/>
        <v>3800.8275893038121</v>
      </c>
      <c r="S236" s="430">
        <f t="shared" si="116"/>
        <v>3648.5441039116999</v>
      </c>
      <c r="T236" s="430">
        <f t="shared" si="116"/>
        <v>3500.3486869219055</v>
      </c>
      <c r="U236" s="430">
        <f t="shared" si="116"/>
        <v>3357.5022384852032</v>
      </c>
      <c r="V236" s="430">
        <f t="shared" si="116"/>
        <v>3233.9347032634323</v>
      </c>
      <c r="W236" s="430">
        <f t="shared" si="116"/>
        <v>3599.2648551514408</v>
      </c>
      <c r="X236" s="430">
        <f t="shared" si="116"/>
        <v>3945.2222091277508</v>
      </c>
      <c r="Y236" s="430">
        <f t="shared" si="116"/>
        <v>4269.784921978121</v>
      </c>
      <c r="Z236" s="430">
        <f t="shared" si="116"/>
        <v>4572.7954907181911</v>
      </c>
      <c r="AA236" s="430">
        <f t="shared" si="116"/>
        <v>703.99861296803294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6.6956936405328267E-11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1.5035694246053564</v>
      </c>
      <c r="D239" s="430">
        <f t="shared" si="118"/>
        <v>1.4673471282665849</v>
      </c>
      <c r="E239" s="430">
        <f t="shared" si="118"/>
        <v>1.3483010091403498</v>
      </c>
      <c r="F239" s="430">
        <f t="shared" si="118"/>
        <v>1.0822815285595753</v>
      </c>
      <c r="G239" s="430">
        <f t="shared" si="118"/>
        <v>0.86461883077268287</v>
      </c>
      <c r="H239" s="430">
        <f t="shared" si="118"/>
        <v>0.73855379135646204</v>
      </c>
      <c r="I239" s="430">
        <f t="shared" si="118"/>
        <v>0.75934909008715412</v>
      </c>
      <c r="J239" s="430">
        <f t="shared" si="118"/>
        <v>0.67785834176467485</v>
      </c>
      <c r="K239" s="430">
        <f t="shared" si="118"/>
        <v>0.61852368114615708</v>
      </c>
      <c r="L239" s="430">
        <f t="shared" si="118"/>
        <v>0.57635312296494867</v>
      </c>
      <c r="M239" s="430">
        <f t="shared" si="118"/>
        <v>0.54253625928904492</v>
      </c>
      <c r="N239" s="430">
        <f t="shared" si="118"/>
        <v>0.51998066369472051</v>
      </c>
      <c r="O239" s="430">
        <f t="shared" si="118"/>
        <v>0.49672188587378124</v>
      </c>
      <c r="P239" s="430">
        <f t="shared" si="118"/>
        <v>0.47629006305576271</v>
      </c>
      <c r="Q239" s="430">
        <f t="shared" si="118"/>
        <v>0.45855227203171162</v>
      </c>
      <c r="R239" s="430">
        <f t="shared" si="118"/>
        <v>0.44390761536183337</v>
      </c>
      <c r="S239" s="430">
        <f t="shared" si="118"/>
        <v>0.43265324165566638</v>
      </c>
      <c r="T239" s="430">
        <f t="shared" si="118"/>
        <v>0.42222274707580659</v>
      </c>
      <c r="U239" s="430">
        <f t="shared" si="118"/>
        <v>0.41276001386081407</v>
      </c>
      <c r="V239" s="430">
        <f t="shared" si="118"/>
        <v>0.40405267019260716</v>
      </c>
      <c r="W239" s="430">
        <f t="shared" si="118"/>
        <v>0.4909096008547213</v>
      </c>
      <c r="X239" s="430">
        <f t="shared" si="118"/>
        <v>0.57741379264641446</v>
      </c>
      <c r="Y239" s="430">
        <f t="shared" si="118"/>
        <v>0.66361207902582553</v>
      </c>
      <c r="Z239" s="430">
        <f t="shared" si="118"/>
        <v>0.7495436634883188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0.93652889488308944</v>
      </c>
      <c r="D240" s="430">
        <f t="shared" si="120"/>
        <v>0.94906618064836212</v>
      </c>
      <c r="E240" s="430">
        <f t="shared" si="120"/>
        <v>0.91391630491784781</v>
      </c>
      <c r="F240" s="430">
        <f t="shared" si="120"/>
        <v>0.80147268228423973</v>
      </c>
      <c r="G240" s="430">
        <f t="shared" si="120"/>
        <v>0.70557024591843187</v>
      </c>
      <c r="H240" s="430">
        <f t="shared" si="120"/>
        <v>0.65014527605990369</v>
      </c>
      <c r="I240" s="430">
        <f t="shared" si="120"/>
        <v>0.66417485116683728</v>
      </c>
      <c r="J240" s="430">
        <f t="shared" si="120"/>
        <v>0.62603502406329381</v>
      </c>
      <c r="K240" s="430">
        <f t="shared" si="120"/>
        <v>0.5974108761882666</v>
      </c>
      <c r="L240" s="430">
        <f t="shared" si="120"/>
        <v>0.58535383038938216</v>
      </c>
      <c r="M240" s="430">
        <f t="shared" si="120"/>
        <v>0.58506245229775145</v>
      </c>
      <c r="N240" s="430">
        <f t="shared" si="120"/>
        <v>0.59053883466499169</v>
      </c>
      <c r="O240" s="430">
        <f t="shared" si="120"/>
        <v>0.59348471046634588</v>
      </c>
      <c r="P240" s="430">
        <f t="shared" si="120"/>
        <v>0.59627534136974925</v>
      </c>
      <c r="Q240" s="430">
        <f t="shared" si="120"/>
        <v>0.59922364804354755</v>
      </c>
      <c r="R240" s="430">
        <f t="shared" si="120"/>
        <v>0.60285255555020578</v>
      </c>
      <c r="S240" s="430">
        <f t="shared" si="120"/>
        <v>0.60765099336238471</v>
      </c>
      <c r="T240" s="430">
        <f t="shared" si="120"/>
        <v>0.61241184480634381</v>
      </c>
      <c r="U240" s="430">
        <f t="shared" si="120"/>
        <v>0.6172421070053018</v>
      </c>
      <c r="V240" s="430">
        <f t="shared" si="120"/>
        <v>0.62266576321640787</v>
      </c>
      <c r="W240" s="430">
        <f t="shared" si="120"/>
        <v>0.68127058222560577</v>
      </c>
      <c r="X240" s="430">
        <f t="shared" si="120"/>
        <v>0.74040123854850459</v>
      </c>
      <c r="Y240" s="430">
        <f t="shared" si="120"/>
        <v>0.79995407258175255</v>
      </c>
      <c r="Z240" s="430">
        <f t="shared" si="120"/>
        <v>0.85985085059401856</v>
      </c>
      <c r="AA240" s="430">
        <f t="shared" si="120"/>
        <v>0.42723470448723849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0.35997073588767614</v>
      </c>
      <c r="D241" s="430">
        <f t="shared" si="122"/>
        <v>0.32945248726075455</v>
      </c>
      <c r="E241" s="430">
        <f t="shared" si="122"/>
        <v>0.28597657490812806</v>
      </c>
      <c r="F241" s="430">
        <f t="shared" si="122"/>
        <v>0.22183938805859457</v>
      </c>
      <c r="G241" s="430">
        <f t="shared" si="122"/>
        <v>0.18188381427693096</v>
      </c>
      <c r="H241" s="430">
        <f t="shared" si="122"/>
        <v>0.16092813160615224</v>
      </c>
      <c r="I241" s="430">
        <f t="shared" si="122"/>
        <v>0.15825797982182782</v>
      </c>
      <c r="J241" s="430">
        <f t="shared" si="122"/>
        <v>0.14392770337127789</v>
      </c>
      <c r="K241" s="430">
        <f t="shared" si="122"/>
        <v>0.13280989596558862</v>
      </c>
      <c r="L241" s="430">
        <f t="shared" si="122"/>
        <v>0.12711333952215534</v>
      </c>
      <c r="M241" s="430">
        <f t="shared" si="122"/>
        <v>0.12523917874867457</v>
      </c>
      <c r="N241" s="430">
        <f t="shared" si="122"/>
        <v>0.12521747240599515</v>
      </c>
      <c r="O241" s="430">
        <f t="shared" si="122"/>
        <v>0.12463918095095115</v>
      </c>
      <c r="P241" s="430">
        <f t="shared" si="122"/>
        <v>0.12408829492169747</v>
      </c>
      <c r="Q241" s="430">
        <f t="shared" si="122"/>
        <v>0.12365842274982863</v>
      </c>
      <c r="R241" s="430">
        <f t="shared" si="122"/>
        <v>0.12346311553845515</v>
      </c>
      <c r="S241" s="430">
        <f t="shared" si="122"/>
        <v>0.12360038087653448</v>
      </c>
      <c r="T241" s="430">
        <f t="shared" si="122"/>
        <v>0.123816667542645</v>
      </c>
      <c r="U241" s="430">
        <f t="shared" si="122"/>
        <v>0.12412549100057683</v>
      </c>
      <c r="V241" s="430">
        <f t="shared" si="122"/>
        <v>0.12459052784840538</v>
      </c>
      <c r="W241" s="430">
        <f t="shared" si="122"/>
        <v>0.13566849356508354</v>
      </c>
      <c r="X241" s="430">
        <f t="shared" si="122"/>
        <v>0.14680501984844002</v>
      </c>
      <c r="Y241" s="430">
        <f t="shared" si="122"/>
        <v>0.15799146524275226</v>
      </c>
      <c r="Z241" s="430">
        <f t="shared" si="122"/>
        <v>0.16922169064858228</v>
      </c>
      <c r="AA241" s="430">
        <f t="shared" si="122"/>
        <v>8.3814689319874E-2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0.38402345881846517</v>
      </c>
      <c r="D242" s="430">
        <f t="shared" si="124"/>
        <v>0.34241999774689463</v>
      </c>
      <c r="E242" s="430">
        <f t="shared" si="124"/>
        <v>0.28256308971028621</v>
      </c>
      <c r="F242" s="430">
        <f t="shared" si="124"/>
        <v>0.19089871126419963</v>
      </c>
      <c r="G242" s="430">
        <f t="shared" si="124"/>
        <v>0.1229620224382225</v>
      </c>
      <c r="H242" s="430">
        <f t="shared" si="124"/>
        <v>8.4710562811220844E-2</v>
      </c>
      <c r="I242" s="430">
        <f t="shared" si="124"/>
        <v>8.6228419214840452E-2</v>
      </c>
      <c r="J242" s="430">
        <f t="shared" si="124"/>
        <v>6.1071738150325232E-2</v>
      </c>
      <c r="K242" s="430">
        <f t="shared" si="124"/>
        <v>4.2429289216259332E-2</v>
      </c>
      <c r="L242" s="430">
        <f t="shared" si="124"/>
        <v>3.0020609980879104E-2</v>
      </c>
      <c r="M242" s="430">
        <f t="shared" si="124"/>
        <v>2.0798869411122904E-2</v>
      </c>
      <c r="N242" s="430">
        <f t="shared" si="124"/>
        <v>1.2430850467197515E-2</v>
      </c>
      <c r="O242" s="430">
        <f t="shared" si="124"/>
        <v>4.2594798564287413E-3</v>
      </c>
      <c r="P242" s="430">
        <f t="shared" si="124"/>
        <v>-3.1645944437767985E-3</v>
      </c>
      <c r="Q242" s="430">
        <f t="shared" si="124"/>
        <v>-1.0035945514663356E-2</v>
      </c>
      <c r="R242" s="430">
        <f t="shared" si="124"/>
        <v>-1.6259358800383969E-2</v>
      </c>
      <c r="S242" s="430">
        <f t="shared" si="124"/>
        <v>-2.1726019220400874E-2</v>
      </c>
      <c r="T242" s="430">
        <f t="shared" si="124"/>
        <v>-2.7135297191720295E-2</v>
      </c>
      <c r="U242" s="430">
        <f t="shared" si="124"/>
        <v>-3.2429010054543059E-2</v>
      </c>
      <c r="V242" s="430">
        <f t="shared" si="124"/>
        <v>-3.7504736262681013E-2</v>
      </c>
      <c r="W242" s="430">
        <f t="shared" si="124"/>
        <v>-1.390613713518956E-2</v>
      </c>
      <c r="X242" s="430">
        <f t="shared" si="124"/>
        <v>1.0070569895140085E-2</v>
      </c>
      <c r="Y242" s="430">
        <f t="shared" si="124"/>
        <v>3.435627601178088E-2</v>
      </c>
      <c r="Z242" s="430">
        <f t="shared" si="124"/>
        <v>5.8897843208425449E-2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0.20356211548143574</v>
      </c>
      <c r="E243" s="430">
        <f t="shared" si="126"/>
        <v>0.17950625584162444</v>
      </c>
      <c r="F243" s="430">
        <f t="shared" si="126"/>
        <v>0.12782782184222666</v>
      </c>
      <c r="G243" s="430">
        <f t="shared" si="126"/>
        <v>8.5508774540648258E-2</v>
      </c>
      <c r="H243" s="430">
        <f t="shared" si="126"/>
        <v>6.0799070833274543E-2</v>
      </c>
      <c r="I243" s="430">
        <f t="shared" si="126"/>
        <v>6.3779672223885267E-2</v>
      </c>
      <c r="J243" s="430">
        <f t="shared" si="126"/>
        <v>4.6489718807009341E-2</v>
      </c>
      <c r="K243" s="430">
        <f t="shared" si="126"/>
        <v>3.3200261698216126E-2</v>
      </c>
      <c r="L243" s="430">
        <f t="shared" si="126"/>
        <v>2.3830502852469241E-2</v>
      </c>
      <c r="M243" s="430">
        <f t="shared" si="126"/>
        <v>1.6543638951055414E-2</v>
      </c>
      <c r="N243" s="430">
        <f t="shared" si="126"/>
        <v>9.8645386485401564E-3</v>
      </c>
      <c r="O243" s="430">
        <f t="shared" si="126"/>
        <v>3.3752886509691819E-3</v>
      </c>
      <c r="P243" s="430">
        <f t="shared" si="126"/>
        <v>-2.504268633857398E-3</v>
      </c>
      <c r="Q243" s="430">
        <f t="shared" si="126"/>
        <v>-7.9285501684549179E-3</v>
      </c>
      <c r="R243" s="430">
        <f t="shared" si="126"/>
        <v>-1.281755671725119E-2</v>
      </c>
      <c r="S243" s="430">
        <f t="shared" si="126"/>
        <v>-1.7081200854824782E-2</v>
      </c>
      <c r="T243" s="430">
        <f t="shared" si="126"/>
        <v>-2.1265641059732894E-2</v>
      </c>
      <c r="U243" s="430">
        <f t="shared" si="126"/>
        <v>-2.5319936282050686E-2</v>
      </c>
      <c r="V243" s="430">
        <f t="shared" si="126"/>
        <v>-2.9247503689209954E-2</v>
      </c>
      <c r="W243" s="430">
        <f t="shared" si="126"/>
        <v>-1.086554032670712E-2</v>
      </c>
      <c r="X243" s="430">
        <f t="shared" si="126"/>
        <v>7.8880325051887256E-3</v>
      </c>
      <c r="Y243" s="430">
        <f t="shared" si="126"/>
        <v>2.6980112773094235E-2</v>
      </c>
      <c r="Z243" s="430">
        <f t="shared" si="126"/>
        <v>4.6369097784569761E-2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2.2596015392002942</v>
      </c>
      <c r="F244" s="430">
        <f t="shared" si="128"/>
        <v>1.6675724837346844</v>
      </c>
      <c r="G244" s="430">
        <f t="shared" si="128"/>
        <v>1.1906501161319634</v>
      </c>
      <c r="H244" s="430">
        <f t="shared" si="128"/>
        <v>0.92001864786415644</v>
      </c>
      <c r="I244" s="430">
        <f t="shared" si="128"/>
        <v>0.93855016885460973</v>
      </c>
      <c r="J244" s="430">
        <f t="shared" si="128"/>
        <v>0.75627222376480119</v>
      </c>
      <c r="K244" s="430">
        <f t="shared" si="128"/>
        <v>0.61868425578440678</v>
      </c>
      <c r="L244" s="430">
        <f t="shared" si="128"/>
        <v>0.52844873957998251</v>
      </c>
      <c r="M244" s="430">
        <f t="shared" si="128"/>
        <v>0.46727335913286205</v>
      </c>
      <c r="N244" s="430">
        <f t="shared" si="128"/>
        <v>0.4094758749587219</v>
      </c>
      <c r="O244" s="430">
        <f t="shared" si="128"/>
        <v>0.35640044546088484</v>
      </c>
      <c r="P244" s="430">
        <f t="shared" si="128"/>
        <v>0.31057182779116571</v>
      </c>
      <c r="Q244" s="430">
        <f t="shared" si="128"/>
        <v>0.26978273689809756</v>
      </c>
      <c r="R244" s="430">
        <f t="shared" si="128"/>
        <v>0.23431245653216104</v>
      </c>
      <c r="S244" s="430">
        <f t="shared" si="128"/>
        <v>0.2046723382549428</v>
      </c>
      <c r="T244" s="430">
        <f t="shared" si="128"/>
        <v>0.17587686343196676</v>
      </c>
      <c r="U244" s="430">
        <f t="shared" si="128"/>
        <v>0.14829331061120948</v>
      </c>
      <c r="V244" s="430">
        <f t="shared" si="128"/>
        <v>0.1225244924017965</v>
      </c>
      <c r="W244" s="430">
        <f t="shared" si="128"/>
        <v>0.28990348254666864</v>
      </c>
      <c r="X244" s="430">
        <f t="shared" si="128"/>
        <v>0.45919563058342716</v>
      </c>
      <c r="Y244" s="430">
        <f t="shared" si="128"/>
        <v>0.63020788443443154</v>
      </c>
      <c r="Z244" s="430">
        <f t="shared" si="128"/>
        <v>0.80270400502767758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0.81598942417226472</v>
      </c>
      <c r="G245" s="430">
        <f t="shared" si="130"/>
        <v>0.75221381554541034</v>
      </c>
      <c r="H245" s="430">
        <f t="shared" si="130"/>
        <v>0.72218385137926777</v>
      </c>
      <c r="I245" s="430">
        <f t="shared" si="130"/>
        <v>0.79091280067351999</v>
      </c>
      <c r="J245" s="430">
        <f t="shared" si="130"/>
        <v>0.77347571849933994</v>
      </c>
      <c r="K245" s="430">
        <f t="shared" si="130"/>
        <v>0.76485732327681533</v>
      </c>
      <c r="L245" s="430">
        <f t="shared" si="130"/>
        <v>0.76523422485082793</v>
      </c>
      <c r="M245" s="430">
        <f t="shared" si="130"/>
        <v>0.76987955571224898</v>
      </c>
      <c r="N245" s="430">
        <f t="shared" si="130"/>
        <v>0.77559306802536565</v>
      </c>
      <c r="O245" s="430">
        <f t="shared" si="130"/>
        <v>0.77881802435960634</v>
      </c>
      <c r="P245" s="430">
        <f t="shared" si="130"/>
        <v>0.78203905455550971</v>
      </c>
      <c r="Q245" s="430">
        <f t="shared" si="130"/>
        <v>0.7849313314902765</v>
      </c>
      <c r="R245" s="430">
        <f t="shared" si="130"/>
        <v>0.78842549794691152</v>
      </c>
      <c r="S245" s="430">
        <f t="shared" si="130"/>
        <v>0.79298973985736676</v>
      </c>
      <c r="T245" s="430">
        <f t="shared" si="130"/>
        <v>0.7960435555431925</v>
      </c>
      <c r="U245" s="430">
        <f t="shared" si="130"/>
        <v>0.79791817247879504</v>
      </c>
      <c r="V245" s="430">
        <f t="shared" si="130"/>
        <v>0.80349859841927918</v>
      </c>
      <c r="W245" s="430">
        <f t="shared" si="130"/>
        <v>0.9227218086143405</v>
      </c>
      <c r="X245" s="430">
        <f t="shared" si="130"/>
        <v>1.0455211630960706</v>
      </c>
      <c r="Y245" s="430">
        <f t="shared" si="130"/>
        <v>1.1711220984277126</v>
      </c>
      <c r="Z245" s="430">
        <f t="shared" si="130"/>
        <v>1.2989123293517102</v>
      </c>
      <c r="AA245" s="430">
        <f t="shared" si="130"/>
        <v>0.36862098215188077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0.75687629805973167</v>
      </c>
      <c r="H246" s="430">
        <f t="shared" si="132"/>
        <v>0.71253488579050661</v>
      </c>
      <c r="I246" s="430">
        <f t="shared" si="132"/>
        <v>0.78304461614982335</v>
      </c>
      <c r="J246" s="430">
        <f t="shared" si="132"/>
        <v>0.759879389179689</v>
      </c>
      <c r="K246" s="430">
        <f t="shared" si="132"/>
        <v>0.74943446830056359</v>
      </c>
      <c r="L246" s="430">
        <f t="shared" si="132"/>
        <v>0.73554163163912933</v>
      </c>
      <c r="M246" s="430">
        <f t="shared" si="132"/>
        <v>0.71207980435960938</v>
      </c>
      <c r="N246" s="430">
        <f t="shared" si="132"/>
        <v>0.69712403733366213</v>
      </c>
      <c r="O246" s="430">
        <f t="shared" si="132"/>
        <v>0.67985845083703023</v>
      </c>
      <c r="P246" s="430">
        <f t="shared" si="132"/>
        <v>0.66389707813380261</v>
      </c>
      <c r="Q246" s="430">
        <f t="shared" si="132"/>
        <v>0.64939790414137177</v>
      </c>
      <c r="R246" s="430">
        <f t="shared" si="132"/>
        <v>0.63703994467616964</v>
      </c>
      <c r="S246" s="430">
        <f t="shared" si="132"/>
        <v>0.62724653560099652</v>
      </c>
      <c r="T246" s="430">
        <f t="shared" si="132"/>
        <v>0.61737757147548755</v>
      </c>
      <c r="U246" s="430">
        <f t="shared" si="132"/>
        <v>0.60770087180594745</v>
      </c>
      <c r="V246" s="430">
        <f t="shared" si="132"/>
        <v>0.60163490281121923</v>
      </c>
      <c r="W246" s="430">
        <f t="shared" si="132"/>
        <v>0.7020364915219186</v>
      </c>
      <c r="X246" s="430">
        <f t="shared" si="132"/>
        <v>0.80414561157125408</v>
      </c>
      <c r="Y246" s="430">
        <f t="shared" si="132"/>
        <v>0.90755167528473468</v>
      </c>
      <c r="Z246" s="430">
        <f t="shared" si="132"/>
        <v>1.0119260412226387</v>
      </c>
      <c r="AA246" s="430">
        <f t="shared" si="132"/>
        <v>0.15496890683823059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0.42565612870391201</v>
      </c>
      <c r="J247" s="430">
        <f t="shared" si="134"/>
        <v>0.43803599548854827</v>
      </c>
      <c r="K247" s="430">
        <f t="shared" si="134"/>
        <v>0.45536001402448456</v>
      </c>
      <c r="L247" s="430">
        <f t="shared" si="134"/>
        <v>0.46569462102778619</v>
      </c>
      <c r="M247" s="430">
        <f t="shared" si="134"/>
        <v>0.46613648801470636</v>
      </c>
      <c r="N247" s="430">
        <f t="shared" si="134"/>
        <v>0.46532745626792776</v>
      </c>
      <c r="O247" s="430">
        <f t="shared" si="134"/>
        <v>0.46353197045257649</v>
      </c>
      <c r="P247" s="430">
        <f t="shared" si="134"/>
        <v>0.46190595377426902</v>
      </c>
      <c r="Q247" s="430">
        <f t="shared" si="134"/>
        <v>0.46008660832898207</v>
      </c>
      <c r="R247" s="430">
        <f t="shared" si="134"/>
        <v>0.45848882623836712</v>
      </c>
      <c r="S247" s="430">
        <f t="shared" si="134"/>
        <v>0.45738288420780276</v>
      </c>
      <c r="T247" s="430">
        <f t="shared" si="134"/>
        <v>0.45528786831235368</v>
      </c>
      <c r="U247" s="430">
        <f t="shared" si="134"/>
        <v>0.45242475117122499</v>
      </c>
      <c r="V247" s="430">
        <f t="shared" si="134"/>
        <v>0.45164131569148686</v>
      </c>
      <c r="W247" s="430">
        <f t="shared" si="134"/>
        <v>0.51416464765132219</v>
      </c>
      <c r="X247" s="430">
        <f t="shared" si="134"/>
        <v>0.58152832709848257</v>
      </c>
      <c r="Y247" s="430">
        <f t="shared" si="134"/>
        <v>0.65103372715261598</v>
      </c>
      <c r="Z247" s="430">
        <f t="shared" si="134"/>
        <v>0.7221173212593317</v>
      </c>
      <c r="AA247" s="430">
        <f t="shared" si="134"/>
        <v>0.20499765807474546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0.61608675490018094</v>
      </c>
      <c r="F248" s="430">
        <f t="shared" si="136"/>
        <v>0.58358303417056734</v>
      </c>
      <c r="G248" s="430">
        <f t="shared" si="136"/>
        <v>0.54482684715546148</v>
      </c>
      <c r="H248" s="430">
        <f t="shared" si="136"/>
        <v>0.53058580330851668</v>
      </c>
      <c r="I248" s="430">
        <f t="shared" si="136"/>
        <v>0.57529212541002572</v>
      </c>
      <c r="J248" s="430">
        <f t="shared" si="136"/>
        <v>0.56896555164689633</v>
      </c>
      <c r="K248" s="430">
        <f t="shared" si="136"/>
        <v>0.56809523516206428</v>
      </c>
      <c r="L248" s="430">
        <f t="shared" si="136"/>
        <v>0.57346059797340221</v>
      </c>
      <c r="M248" s="430">
        <f t="shared" si="136"/>
        <v>0.58139519086319558</v>
      </c>
      <c r="N248" s="430">
        <f t="shared" si="136"/>
        <v>0.5934515596483545</v>
      </c>
      <c r="O248" s="430">
        <f t="shared" si="136"/>
        <v>0.60216653406894294</v>
      </c>
      <c r="P248" s="430">
        <f t="shared" si="136"/>
        <v>0.60984014978974033</v>
      </c>
      <c r="Q248" s="430">
        <f t="shared" si="136"/>
        <v>0.61669824776801174</v>
      </c>
      <c r="R248" s="430">
        <f t="shared" si="136"/>
        <v>0.62334110903951523</v>
      </c>
      <c r="S248" s="430">
        <f t="shared" si="136"/>
        <v>0.63044586006931624</v>
      </c>
      <c r="T248" s="430">
        <f t="shared" si="136"/>
        <v>0.63653478289354126</v>
      </c>
      <c r="U248" s="430">
        <f t="shared" si="136"/>
        <v>0.64180729350868082</v>
      </c>
      <c r="V248" s="430">
        <f t="shared" si="136"/>
        <v>0.64948943657902503</v>
      </c>
      <c r="W248" s="430">
        <f t="shared" si="136"/>
        <v>0.72307576489125391</v>
      </c>
      <c r="X248" s="430">
        <f t="shared" si="136"/>
        <v>0.79860550726863</v>
      </c>
      <c r="Y248" s="430">
        <f t="shared" si="136"/>
        <v>0.87560466873233689</v>
      </c>
      <c r="Z248" s="430">
        <f t="shared" si="136"/>
        <v>0.95372845491303448</v>
      </c>
      <c r="AA248" s="430">
        <f t="shared" si="136"/>
        <v>0.42522673031957242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0.53192093069880875</v>
      </c>
      <c r="D249" s="430">
        <f t="shared" si="138"/>
        <v>0.51924551166666633</v>
      </c>
      <c r="E249" s="430">
        <f t="shared" si="138"/>
        <v>0.47795007203775713</v>
      </c>
      <c r="F249" s="430">
        <f t="shared" si="138"/>
        <v>0.3896609124224546</v>
      </c>
      <c r="G249" s="430">
        <f t="shared" si="138"/>
        <v>0.31698457849236672</v>
      </c>
      <c r="H249" s="430">
        <f t="shared" si="138"/>
        <v>0.27274740479681647</v>
      </c>
      <c r="I249" s="430">
        <f t="shared" si="138"/>
        <v>0.27020483378888621</v>
      </c>
      <c r="J249" s="430">
        <f t="shared" si="138"/>
        <v>0.24103031533704275</v>
      </c>
      <c r="K249" s="430">
        <f t="shared" si="138"/>
        <v>0.21899466347469576</v>
      </c>
      <c r="L249" s="430">
        <f t="shared" si="138"/>
        <v>0.20594705430232871</v>
      </c>
      <c r="M249" s="430">
        <f t="shared" si="138"/>
        <v>0.19882579999261096</v>
      </c>
      <c r="N249" s="430">
        <f t="shared" si="138"/>
        <v>0.19437833304729238</v>
      </c>
      <c r="O249" s="430">
        <f t="shared" si="138"/>
        <v>0.18967825712561617</v>
      </c>
      <c r="P249" s="430">
        <f t="shared" si="138"/>
        <v>0.18559852255456213</v>
      </c>
      <c r="Q249" s="430">
        <f t="shared" si="138"/>
        <v>0.18211763979195716</v>
      </c>
      <c r="R249" s="430">
        <f t="shared" si="138"/>
        <v>0.17942520086358493</v>
      </c>
      <c r="S249" s="430">
        <f t="shared" si="138"/>
        <v>0.17757712069947473</v>
      </c>
      <c r="T249" s="430">
        <f t="shared" si="138"/>
        <v>0.17594125414568856</v>
      </c>
      <c r="U249" s="430">
        <f t="shared" si="138"/>
        <v>0.17454913100808575</v>
      </c>
      <c r="V249" s="430">
        <f t="shared" si="138"/>
        <v>0.17348153497740457</v>
      </c>
      <c r="W249" s="430">
        <f t="shared" si="138"/>
        <v>0.19581822013494318</v>
      </c>
      <c r="X249" s="430">
        <f t="shared" si="138"/>
        <v>0.21818570150175645</v>
      </c>
      <c r="Y249" s="430">
        <f t="shared" si="138"/>
        <v>0.24058049244856741</v>
      </c>
      <c r="Z249" s="430">
        <f t="shared" si="138"/>
        <v>0.26300007566543826</v>
      </c>
      <c r="AA249" s="430">
        <f t="shared" si="138"/>
        <v>7.366264757411653E-2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0.87371534458683831</v>
      </c>
      <c r="G250" s="430">
        <f t="shared" si="140"/>
        <v>0.86054924912570074</v>
      </c>
      <c r="H250" s="430">
        <f t="shared" si="140"/>
        <v>0.87480252367787903</v>
      </c>
      <c r="I250" s="430">
        <f t="shared" si="140"/>
        <v>0.99746270401975545</v>
      </c>
      <c r="J250" s="430">
        <f t="shared" si="140"/>
        <v>1.0247234508251624</v>
      </c>
      <c r="K250" s="430">
        <f t="shared" si="140"/>
        <v>1.0606751480668204</v>
      </c>
      <c r="L250" s="430">
        <f t="shared" si="140"/>
        <v>1.0978509563774814</v>
      </c>
      <c r="M250" s="430">
        <f t="shared" si="140"/>
        <v>1.1327184898885858</v>
      </c>
      <c r="N250" s="430">
        <f t="shared" si="140"/>
        <v>1.157874097655766</v>
      </c>
      <c r="O250" s="430">
        <f t="shared" si="140"/>
        <v>1.1816259065301458</v>
      </c>
      <c r="P250" s="430">
        <f t="shared" si="140"/>
        <v>1.2055336450102703</v>
      </c>
      <c r="Q250" s="430">
        <f t="shared" si="140"/>
        <v>1.2283365195318556</v>
      </c>
      <c r="R250" s="430">
        <f t="shared" si="140"/>
        <v>1.2508563592469131</v>
      </c>
      <c r="S250" s="430">
        <f t="shared" si="140"/>
        <v>1.2739213104258245</v>
      </c>
      <c r="T250" s="430">
        <f t="shared" si="140"/>
        <v>1.2938986263380323</v>
      </c>
      <c r="U250" s="430">
        <f t="shared" si="140"/>
        <v>1.311144608884645</v>
      </c>
      <c r="V250" s="430">
        <f t="shared" si="140"/>
        <v>1.3332311046147867</v>
      </c>
      <c r="W250" s="430">
        <f t="shared" si="140"/>
        <v>1.5129158834785086</v>
      </c>
      <c r="X250" s="430">
        <f t="shared" si="140"/>
        <v>1.6985403139300641</v>
      </c>
      <c r="Y250" s="430">
        <f t="shared" si="140"/>
        <v>1.8887615384799354</v>
      </c>
      <c r="Z250" s="430">
        <f t="shared" si="140"/>
        <v>2.0825317172583846</v>
      </c>
      <c r="AA250" s="430">
        <f t="shared" si="140"/>
        <v>0.78669639651242351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3.7160134448933957</v>
      </c>
      <c r="D251" s="430">
        <f t="shared" si="142"/>
        <v>3.8110934210706979</v>
      </c>
      <c r="E251" s="430">
        <f t="shared" si="142"/>
        <v>6.3639016006564679</v>
      </c>
      <c r="F251" s="430">
        <f t="shared" si="142"/>
        <v>6.7548413310956459</v>
      </c>
      <c r="G251" s="430">
        <f t="shared" si="142"/>
        <v>6.3826445924575506</v>
      </c>
      <c r="H251" s="430">
        <f t="shared" si="142"/>
        <v>5.7280099494841563</v>
      </c>
      <c r="I251" s="430">
        <f t="shared" si="142"/>
        <v>6.5129133901150773</v>
      </c>
      <c r="J251" s="430">
        <f t="shared" si="142"/>
        <v>6.1177651708980623</v>
      </c>
      <c r="K251" s="430">
        <f t="shared" si="142"/>
        <v>5.8604751123043393</v>
      </c>
      <c r="L251" s="430">
        <f t="shared" si="142"/>
        <v>5.7148492314607733</v>
      </c>
      <c r="M251" s="430">
        <f t="shared" si="142"/>
        <v>5.6184890866614694</v>
      </c>
      <c r="N251" s="430">
        <f t="shared" si="142"/>
        <v>5.5512567868185352</v>
      </c>
      <c r="O251" s="430">
        <f t="shared" si="142"/>
        <v>5.47456013463328</v>
      </c>
      <c r="P251" s="430">
        <f t="shared" si="142"/>
        <v>5.410371067878895</v>
      </c>
      <c r="Q251" s="430">
        <f t="shared" si="142"/>
        <v>5.3548208350925224</v>
      </c>
      <c r="R251" s="430">
        <f t="shared" si="142"/>
        <v>5.3130357654764815</v>
      </c>
      <c r="S251" s="430">
        <f t="shared" si="142"/>
        <v>5.2893331849350842</v>
      </c>
      <c r="T251" s="430">
        <f t="shared" si="142"/>
        <v>5.2610108433136054</v>
      </c>
      <c r="U251" s="430">
        <f t="shared" si="142"/>
        <v>5.2302168049986868</v>
      </c>
      <c r="V251" s="430">
        <f t="shared" si="142"/>
        <v>5.2200581068005274</v>
      </c>
      <c r="W251" s="430">
        <f t="shared" si="142"/>
        <v>6.1437132980224698</v>
      </c>
      <c r="X251" s="430">
        <f t="shared" si="142"/>
        <v>7.0883009084933732</v>
      </c>
      <c r="Y251" s="430">
        <f t="shared" si="142"/>
        <v>8.0477560905955414</v>
      </c>
      <c r="Z251" s="430">
        <f t="shared" si="142"/>
        <v>9.0188030904221304</v>
      </c>
      <c r="AA251" s="430">
        <f t="shared" si="142"/>
        <v>2.5262227152780818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0</v>
      </c>
      <c r="C254" s="213">
        <f>+US!C115</f>
        <v>34.554487320733827</v>
      </c>
      <c r="D254" s="213">
        <f>+US!D115</f>
        <v>82.638284604649897</v>
      </c>
      <c r="E254" s="213">
        <f>+US!E115</f>
        <v>229.24793009546721</v>
      </c>
      <c r="F254" s="213">
        <f>+US!F115</f>
        <v>397.62650327853277</v>
      </c>
      <c r="G254" s="213">
        <f>+US!G115</f>
        <v>523.57427773894779</v>
      </c>
      <c r="H254" s="213">
        <f>+US!H115</f>
        <v>566.81894912587006</v>
      </c>
      <c r="I254" s="12">
        <f>+US!I115</f>
        <v>590.78181822049942</v>
      </c>
      <c r="J254" s="12">
        <f>+US!J115</f>
        <v>600.70106328875124</v>
      </c>
      <c r="K254" s="12">
        <f>+US!K115</f>
        <v>600.73729132914104</v>
      </c>
      <c r="L254" s="12">
        <f>+US!L115</f>
        <v>592.92746527250267</v>
      </c>
      <c r="M254" s="12">
        <f>+US!M115</f>
        <v>581.09493935811861</v>
      </c>
      <c r="N254" s="12">
        <f>+US!N115</f>
        <v>569.25680532658328</v>
      </c>
      <c r="O254" s="12">
        <f>+US!O115</f>
        <v>555.75333627783414</v>
      </c>
      <c r="P254" s="12">
        <f>+US!P115</f>
        <v>541.36518923169331</v>
      </c>
      <c r="Q254" s="12">
        <f>+US!Q115</f>
        <v>526.51867894957354</v>
      </c>
      <c r="R254" s="12">
        <f>+US!R115</f>
        <v>511.45197855970463</v>
      </c>
      <c r="S254" s="12">
        <f>+US!S115</f>
        <v>496.33044752856631</v>
      </c>
      <c r="T254" s="12">
        <f>+US!T115</f>
        <v>481.27725758209516</v>
      </c>
      <c r="U254" s="12">
        <f>+US!U115</f>
        <v>466.3880651218314</v>
      </c>
      <c r="V254" s="12">
        <f>+US!V115</f>
        <v>451.71500236889921</v>
      </c>
      <c r="W254" s="12">
        <f>+US!W115</f>
        <v>436.09417004210047</v>
      </c>
      <c r="X254" s="12">
        <f>+US!X115</f>
        <v>421.11623302185228</v>
      </c>
      <c r="Y254" s="12">
        <f>+US!Y115</f>
        <v>406.7660203021963</v>
      </c>
      <c r="Z254" s="12">
        <f>+US!Z115</f>
        <v>393.02577038366985</v>
      </c>
      <c r="AA254" s="12">
        <f>+US!AA115</f>
        <v>197.07593579866139</v>
      </c>
      <c r="AB254" s="12">
        <f>+US!AB115</f>
        <v>98.803508513569895</v>
      </c>
      <c r="AC254" s="12">
        <f>+US!AC115</f>
        <v>49.526491412985848</v>
      </c>
      <c r="AD254" s="12">
        <f>+US!AD115</f>
        <v>24.821780332149551</v>
      </c>
      <c r="AE254" s="12">
        <f>+US!AE115</f>
        <v>12.438355982346028</v>
      </c>
      <c r="AF254" s="12">
        <f>+US!AF115</f>
        <v>6.2317414133825011</v>
      </c>
      <c r="AG254" s="12">
        <f>+US!AG115</f>
        <v>3.1215928005559412</v>
      </c>
      <c r="AH254" s="12">
        <f>+US!AH115</f>
        <v>1.5634698108184337</v>
      </c>
      <c r="AI254" s="12">
        <f>+US!AI115</f>
        <v>0.78298938483082681</v>
      </c>
      <c r="AJ254" s="12">
        <f>+US!AJ115</f>
        <v>0.39208470060654682</v>
      </c>
      <c r="AK254" s="12">
        <f>+US!AK115</f>
        <v>0.1963201743204078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0</v>
      </c>
      <c r="C255" s="213">
        <f>+EU!C115</f>
        <v>0</v>
      </c>
      <c r="D255" s="213">
        <f>+EU!D115</f>
        <v>74.029633846380136</v>
      </c>
      <c r="E255" s="213">
        <f>+EU!E115</f>
        <v>196.80035082074718</v>
      </c>
      <c r="F255" s="213">
        <f>+EU!F115</f>
        <v>477.05657150023666</v>
      </c>
      <c r="G255" s="213">
        <f>+EU!G115</f>
        <v>707.31679960153701</v>
      </c>
      <c r="H255" s="213">
        <f>+EU!H115</f>
        <v>795.67734107179604</v>
      </c>
      <c r="I255" s="12">
        <f>+EU!I115</f>
        <v>848.26177558996983</v>
      </c>
      <c r="J255" s="12">
        <f>+EU!J115</f>
        <v>874.56199494892405</v>
      </c>
      <c r="K255" s="12">
        <f>+EU!K115</f>
        <v>882.2351121039386</v>
      </c>
      <c r="L255" s="12">
        <f>+EU!L115</f>
        <v>879.15281200901245</v>
      </c>
      <c r="M255" s="12">
        <f>+EU!M115</f>
        <v>870.89052281083571</v>
      </c>
      <c r="N255" s="12">
        <f>+EU!N115</f>
        <v>859.86160800024152</v>
      </c>
      <c r="O255" s="12">
        <f>+EU!O115</f>
        <v>844.61596661200792</v>
      </c>
      <c r="P255" s="12">
        <f>+EU!P115</f>
        <v>826.68412905126581</v>
      </c>
      <c r="Q255" s="12">
        <f>+EU!Q115</f>
        <v>806.9965646037881</v>
      </c>
      <c r="R255" s="12">
        <f>+EU!R115</f>
        <v>786.17241962763671</v>
      </c>
      <c r="S255" s="12">
        <f>+EU!S115</f>
        <v>764.67124185115495</v>
      </c>
      <c r="T255" s="12">
        <f>+EU!T115</f>
        <v>742.82391420976171</v>
      </c>
      <c r="U255" s="12">
        <f>+EU!U115</f>
        <v>720.87809007512806</v>
      </c>
      <c r="V255" s="12">
        <f>+EU!V115</f>
        <v>699.06138444973249</v>
      </c>
      <c r="W255" s="12">
        <f>+EU!W115</f>
        <v>675.46751000096754</v>
      </c>
      <c r="X255" s="12">
        <f>+EU!X115</f>
        <v>652.7542650974284</v>
      </c>
      <c r="Y255" s="12">
        <f>+EU!Y115</f>
        <v>630.91216657662051</v>
      </c>
      <c r="Z255" s="12">
        <f>+EU!Z115</f>
        <v>609.92959743119934</v>
      </c>
      <c r="AA255" s="12">
        <f>+EU!AA115</f>
        <v>305.97795798401842</v>
      </c>
      <c r="AB255" s="12">
        <f>+EU!AB115</f>
        <v>153.46044834391819</v>
      </c>
      <c r="AC255" s="12">
        <f>+EU!AC115</f>
        <v>76.948879062208178</v>
      </c>
      <c r="AD255" s="12">
        <f>+EU!AD115</f>
        <v>38.575830168127354</v>
      </c>
      <c r="AE255" s="12">
        <f>+EU!AE115</f>
        <v>19.334971115733797</v>
      </c>
      <c r="AF255" s="12">
        <f>+EU!AF115</f>
        <v>9.6886704580540766</v>
      </c>
      <c r="AG255" s="12">
        <f>+EU!AG115</f>
        <v>4.8538254822728666</v>
      </c>
      <c r="AH255" s="12">
        <f>+EU!AH115</f>
        <v>2.4313040273732422</v>
      </c>
      <c r="AI255" s="12">
        <f>+EU!AI115</f>
        <v>1.2176965572576268</v>
      </c>
      <c r="AJ255" s="12">
        <f>+EU!AJ115</f>
        <v>0.60980357630748461</v>
      </c>
      <c r="AK255" s="12">
        <f>+EU!AK115</f>
        <v>0.30534908515979842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184.86823771769309</v>
      </c>
      <c r="D256" s="213">
        <f>+Japan!D115</f>
        <v>198.38697826795388</v>
      </c>
      <c r="E256" s="213">
        <f>+Japan!E115</f>
        <v>353.09722389990145</v>
      </c>
      <c r="F256" s="213">
        <f>+Japan!F115</f>
        <v>532.71782334171428</v>
      </c>
      <c r="G256" s="213">
        <f>+Japan!G115</f>
        <v>709.95097935398474</v>
      </c>
      <c r="H256" s="213">
        <f>+Japan!H115</f>
        <v>777.9661523156833</v>
      </c>
      <c r="I256" s="12">
        <f>+Japan!I115</f>
        <v>817.97317732886199</v>
      </c>
      <c r="J256" s="12">
        <f>+Japan!J115</f>
        <v>836.78535754724192</v>
      </c>
      <c r="K256" s="12">
        <f>+Japan!K115</f>
        <v>840.10826342661471</v>
      </c>
      <c r="L256" s="12">
        <f>+Japan!L115</f>
        <v>837.05631926650597</v>
      </c>
      <c r="M256" s="12">
        <f>+Japan!M115</f>
        <v>831.79918773366398</v>
      </c>
      <c r="N256" s="12">
        <f>+Japan!N115</f>
        <v>825.00947393228489</v>
      </c>
      <c r="O256" s="12">
        <f>+Japan!O115</f>
        <v>813.4574348415656</v>
      </c>
      <c r="P256" s="12">
        <f>+Japan!P115</f>
        <v>798.89059969316679</v>
      </c>
      <c r="Q256" s="12">
        <f>+Japan!Q115</f>
        <v>782.3031761366824</v>
      </c>
      <c r="R256" s="12">
        <f>+Japan!R115</f>
        <v>764.32686626724308</v>
      </c>
      <c r="S256" s="12">
        <f>+Japan!S115</f>
        <v>745.42818435110428</v>
      </c>
      <c r="T256" s="12">
        <f>+Japan!T115</f>
        <v>725.93891888489486</v>
      </c>
      <c r="U256" s="12">
        <f>+Japan!U115</f>
        <v>706.10965027948077</v>
      </c>
      <c r="V256" s="12">
        <f>+Japan!V115</f>
        <v>686.17091238927208</v>
      </c>
      <c r="W256" s="12">
        <f>+Japan!W115</f>
        <v>663.66077705708619</v>
      </c>
      <c r="X256" s="12">
        <f>+Japan!X115</f>
        <v>641.95546972186185</v>
      </c>
      <c r="Y256" s="12">
        <f>+Japan!Y115</f>
        <v>621.04721407575596</v>
      </c>
      <c r="Z256" s="12">
        <f>+Japan!Z115</f>
        <v>600.92676466793534</v>
      </c>
      <c r="AA256" s="12">
        <f>+Japan!AA115</f>
        <v>301.71900502853282</v>
      </c>
      <c r="AB256" s="12">
        <f>+Japan!AB115</f>
        <v>151.44877251134625</v>
      </c>
      <c r="AC256" s="12">
        <f>+Japan!AC115</f>
        <v>75.999639781310492</v>
      </c>
      <c r="AD256" s="12">
        <f>+Japan!AD115</f>
        <v>38.128273764094565</v>
      </c>
      <c r="AE256" s="12">
        <f>+Japan!AE115</f>
        <v>19.124099833927257</v>
      </c>
      <c r="AF256" s="12">
        <f>+Japan!AF115</f>
        <v>9.5891798828873966</v>
      </c>
      <c r="AG256" s="12">
        <f>+Japan!AG115</f>
        <v>4.8067989464607752</v>
      </c>
      <c r="AH256" s="12">
        <f>+Japan!AH115</f>
        <v>2.4090734724829068</v>
      </c>
      <c r="AI256" s="12">
        <f>+Japan!AI115</f>
        <v>1.2071889743246416</v>
      </c>
      <c r="AJ256" s="12">
        <f>+Japan!AJ115</f>
        <v>0.60483819593955912</v>
      </c>
      <c r="AK256" s="12">
        <f>+Japan!AK115</f>
        <v>0.3030033384537536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39.027312187835896</v>
      </c>
      <c r="G257" s="213">
        <f>+Russia!G115</f>
        <v>141.09684539906857</v>
      </c>
      <c r="H257" s="213">
        <f>+Russia!H115</f>
        <v>195.96940311937439</v>
      </c>
      <c r="I257" s="12">
        <f>+Russia!I115</f>
        <v>235.70774145968988</v>
      </c>
      <c r="J257" s="12">
        <f>+Russia!J115</f>
        <v>262.00569406236087</v>
      </c>
      <c r="K257" s="12">
        <f>+Russia!K115</f>
        <v>277.62362624334554</v>
      </c>
      <c r="L257" s="12">
        <f>+Russia!L115</f>
        <v>289.22178116394178</v>
      </c>
      <c r="M257" s="12">
        <f>+Russia!M115</f>
        <v>299.21161397177229</v>
      </c>
      <c r="N257" s="12">
        <f>+Russia!N115</f>
        <v>306.54833525353416</v>
      </c>
      <c r="O257" s="12">
        <f>+Russia!O115</f>
        <v>309.99715902756577</v>
      </c>
      <c r="P257" s="12">
        <f>+Russia!P115</f>
        <v>310.63347434336947</v>
      </c>
      <c r="Q257" s="12">
        <f>+Russia!Q115</f>
        <v>309.15642330329706</v>
      </c>
      <c r="R257" s="12">
        <f>+Russia!R115</f>
        <v>306.06440020286493</v>
      </c>
      <c r="S257" s="12">
        <f>+Russia!S115</f>
        <v>301.73522864408716</v>
      </c>
      <c r="T257" s="12">
        <f>+Russia!T115</f>
        <v>296.46620040896346</v>
      </c>
      <c r="U257" s="12">
        <f>+Russia!U115</f>
        <v>290.49594935367645</v>
      </c>
      <c r="V257" s="12">
        <f>+Russia!V115</f>
        <v>283.97926040792402</v>
      </c>
      <c r="W257" s="12">
        <f>+Russia!W115</f>
        <v>275.53055208249617</v>
      </c>
      <c r="X257" s="12">
        <f>+Russia!X115</f>
        <v>267.25457099593251</v>
      </c>
      <c r="Y257" s="12">
        <f>+Russia!Y115</f>
        <v>259.1807801582799</v>
      </c>
      <c r="Z257" s="12">
        <f>+Russia!Z115</f>
        <v>251.328951333303</v>
      </c>
      <c r="AA257" s="12">
        <f>+Russia!AA115</f>
        <v>126.43541331074486</v>
      </c>
      <c r="AB257" s="12">
        <f>+Russia!AB115</f>
        <v>63.576269927648568</v>
      </c>
      <c r="AC257" s="12">
        <f>+Russia!AC115</f>
        <v>31.95437900880701</v>
      </c>
      <c r="AD257" s="12">
        <f>+Russia!AD115</f>
        <v>16.05427028072306</v>
      </c>
      <c r="AE257" s="12">
        <f>+Russia!AE115</f>
        <v>8.0629106924617062</v>
      </c>
      <c r="AF257" s="12">
        <f>+Russia!AF115</f>
        <v>4.0476277581228564</v>
      </c>
      <c r="AG257" s="12">
        <f>+Russia!AG115</f>
        <v>2.0310950785472106</v>
      </c>
      <c r="AH257" s="12">
        <f>+Russia!AH115</f>
        <v>1.0189199145820644</v>
      </c>
      <c r="AI257" s="12">
        <f>+Russia!AI115</f>
        <v>0.51103053206261384</v>
      </c>
      <c r="AJ257" s="12">
        <f>+Russia!AJ115</f>
        <v>0.25624906667906872</v>
      </c>
      <c r="AK257" s="12">
        <f>+Russia!AK115</f>
        <v>0.12846804698988271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11.714403412409782</v>
      </c>
      <c r="G258" s="213">
        <f>+Eurasia!G115</f>
        <v>113.99186716467352</v>
      </c>
      <c r="H258" s="213">
        <f>+Eurasia!H115</f>
        <v>179.9925018048848</v>
      </c>
      <c r="I258" s="12">
        <f>+Eurasia!I115</f>
        <v>229.36473974434111</v>
      </c>
      <c r="J258" s="12">
        <f>+Eurasia!J115</f>
        <v>262.91843313638987</v>
      </c>
      <c r="K258" s="12">
        <f>+Eurasia!K115</f>
        <v>283.77291477731563</v>
      </c>
      <c r="L258" s="12">
        <f>+Eurasia!L115</f>
        <v>296.97938664681107</v>
      </c>
      <c r="M258" s="12">
        <f>+Eurasia!M115</f>
        <v>306.16129561331491</v>
      </c>
      <c r="N258" s="12">
        <f>+Eurasia!N115</f>
        <v>312.1718925674798</v>
      </c>
      <c r="O258" s="12">
        <f>+Eurasia!O115</f>
        <v>314.63409600455344</v>
      </c>
      <c r="P258" s="12">
        <f>+Eurasia!P115</f>
        <v>314.45998618641511</v>
      </c>
      <c r="Q258" s="12">
        <f>+Eurasia!Q115</f>
        <v>312.28748915356118</v>
      </c>
      <c r="R258" s="12">
        <f>+Eurasia!R115</f>
        <v>308.5917439415291</v>
      </c>
      <c r="S258" s="12">
        <f>+Eurasia!S115</f>
        <v>303.74032891438367</v>
      </c>
      <c r="T258" s="12">
        <f>+Eurasia!T115</f>
        <v>298.0239122521084</v>
      </c>
      <c r="U258" s="12">
        <f>+Eurasia!U115</f>
        <v>291.67494399643948</v>
      </c>
      <c r="V258" s="12">
        <f>+Eurasia!V115</f>
        <v>284.94313790187783</v>
      </c>
      <c r="W258" s="12">
        <f>+Eurasia!W115</f>
        <v>276.45295728086717</v>
      </c>
      <c r="X258" s="12">
        <f>+Eurasia!X115</f>
        <v>268.14892629623233</v>
      </c>
      <c r="Y258" s="12">
        <f>+Eurasia!Y115</f>
        <v>260.04691772720452</v>
      </c>
      <c r="Z258" s="12">
        <f>+Eurasia!Z115</f>
        <v>252.16250796417617</v>
      </c>
      <c r="AA258" s="12">
        <f>+Eurasia!AA115</f>
        <v>126.84850404707446</v>
      </c>
      <c r="AB258" s="12">
        <f>+Eurasia!AB115</f>
        <v>63.778921901634341</v>
      </c>
      <c r="AC258" s="12">
        <f>+Eurasia!AC115</f>
        <v>32.053155748184636</v>
      </c>
      <c r="AD258" s="12">
        <f>+Eurasia!AD115</f>
        <v>16.102176636478571</v>
      </c>
      <c r="AE258" s="12">
        <f>+Eurasia!AE115</f>
        <v>8.086046519760254</v>
      </c>
      <c r="AF258" s="12">
        <f>+Eurasia!AF115</f>
        <v>4.0587923046265928</v>
      </c>
      <c r="AG258" s="12">
        <f>+Eurasia!AG115</f>
        <v>2.0364834959884446</v>
      </c>
      <c r="AH258" s="12">
        <f>+Eurasia!AH115</f>
        <v>1.0215149867206601</v>
      </c>
      <c r="AI258" s="12">
        <f>+Eurasia!AI115</f>
        <v>0.51227759407759377</v>
      </c>
      <c r="AJ258" s="12">
        <f>+Eurasia!AJ115</f>
        <v>0.25684709853504128</v>
      </c>
      <c r="AK258" s="12">
        <f>+Eurasia!AK115</f>
        <v>0.1287542888595119</v>
      </c>
    </row>
    <row r="259" spans="1:37">
      <c r="A259" s="12" t="s">
        <v>54</v>
      </c>
      <c r="B259" s="12">
        <f>+China!B115</f>
        <v>0</v>
      </c>
      <c r="C259" s="213">
        <f>+China!C115</f>
        <v>0</v>
      </c>
      <c r="D259" s="213">
        <f>+China!D115</f>
        <v>0</v>
      </c>
      <c r="E259" s="213">
        <f>+China!E115</f>
        <v>69.441298338380776</v>
      </c>
      <c r="F259" s="213">
        <f>+China!F115</f>
        <v>201.78245528531824</v>
      </c>
      <c r="G259" s="213">
        <f>+China!G115</f>
        <v>317.68657467425589</v>
      </c>
      <c r="H259" s="213">
        <f>+China!H115</f>
        <v>364.9885589691371</v>
      </c>
      <c r="I259" s="12">
        <f>+China!I115</f>
        <v>394.42451212156169</v>
      </c>
      <c r="J259" s="12">
        <f>+China!J115</f>
        <v>410.35489894834313</v>
      </c>
      <c r="K259" s="12">
        <f>+China!K115</f>
        <v>416.43714938764623</v>
      </c>
      <c r="L259" s="12">
        <f>+China!L115</f>
        <v>417.37027907989301</v>
      </c>
      <c r="M259" s="12">
        <f>+China!M115</f>
        <v>416.3980887973849</v>
      </c>
      <c r="N259" s="12">
        <f>+China!N115</f>
        <v>412.2341189023108</v>
      </c>
      <c r="O259" s="12">
        <f>+China!O115</f>
        <v>406.50365142156016</v>
      </c>
      <c r="P259" s="12">
        <f>+China!P115</f>
        <v>399.48957229291261</v>
      </c>
      <c r="Q259" s="12">
        <f>+China!Q115</f>
        <v>391.45877484348432</v>
      </c>
      <c r="R259" s="12">
        <f>+China!R115</f>
        <v>382.66144632472231</v>
      </c>
      <c r="S259" s="12">
        <f>+China!S115</f>
        <v>373.31498927882751</v>
      </c>
      <c r="T259" s="12">
        <f>+China!T115</f>
        <v>363.60183678085599</v>
      </c>
      <c r="U259" s="12">
        <f>+China!U115</f>
        <v>353.67223237371149</v>
      </c>
      <c r="V259" s="12">
        <f>+China!V115</f>
        <v>343.7002002157792</v>
      </c>
      <c r="W259" s="12">
        <f>+China!W115</f>
        <v>332.48887417970741</v>
      </c>
      <c r="X259" s="12">
        <f>+China!X115</f>
        <v>321.66232404560645</v>
      </c>
      <c r="Y259" s="12">
        <f>+China!Y115</f>
        <v>311.21690901359972</v>
      </c>
      <c r="Z259" s="12">
        <f>+China!Z115</f>
        <v>301.15087636468525</v>
      </c>
      <c r="AA259" s="12">
        <f>+China!AA115</f>
        <v>151.20736498097571</v>
      </c>
      <c r="AB259" s="12">
        <f>+China!AB115</f>
        <v>75.897746030448573</v>
      </c>
      <c r="AC259" s="12">
        <f>+China!AC115</f>
        <v>38.085295555961594</v>
      </c>
      <c r="AD259" s="12">
        <f>+China!AD115</f>
        <v>19.105930951183936</v>
      </c>
      <c r="AE259" s="12">
        <f>+China!AE115</f>
        <v>9.5823463098285</v>
      </c>
      <c r="AF259" s="12">
        <f>+China!AF115</f>
        <v>4.8043677891760996</v>
      </c>
      <c r="AG259" s="12">
        <f>+China!AG115</f>
        <v>2.4080756313977596</v>
      </c>
      <c r="AH259" s="12">
        <f>+China!AH115</f>
        <v>1.2067633939963702</v>
      </c>
      <c r="AI259" s="12">
        <f>+China!AI115</f>
        <v>0.60465121782742959</v>
      </c>
      <c r="AJ259" s="12">
        <f>+China!AJ115</f>
        <v>0.30291915007291426</v>
      </c>
      <c r="AK259" s="12">
        <f>+China!AK115</f>
        <v>0.15173768648046765</v>
      </c>
    </row>
    <row r="260" spans="1:37">
      <c r="A260" s="12" t="s">
        <v>55</v>
      </c>
      <c r="B260" s="12">
        <f>+India!B115</f>
        <v>0</v>
      </c>
      <c r="C260" s="213">
        <f>+India!C115</f>
        <v>0</v>
      </c>
      <c r="D260" s="213">
        <f>+India!D115</f>
        <v>0</v>
      </c>
      <c r="E260" s="213">
        <f>+India!E115</f>
        <v>0</v>
      </c>
      <c r="F260" s="213">
        <f>+India!F115</f>
        <v>213.87545056840787</v>
      </c>
      <c r="G260" s="213">
        <f>+India!G115</f>
        <v>467.69712494298875</v>
      </c>
      <c r="H260" s="213">
        <f>+India!H115</f>
        <v>583.20926485731604</v>
      </c>
      <c r="I260" s="12">
        <f>+India!I115</f>
        <v>654.25431588334436</v>
      </c>
      <c r="J260" s="12">
        <f>+India!J115</f>
        <v>693.17741181992142</v>
      </c>
      <c r="K260" s="12">
        <f>+India!K115</f>
        <v>710.19024230142293</v>
      </c>
      <c r="L260" s="12">
        <f>+India!L115</f>
        <v>711.70056848763625</v>
      </c>
      <c r="M260" s="12">
        <f>+India!M115</f>
        <v>705.01648694374035</v>
      </c>
      <c r="N260" s="12">
        <f>+India!N115</f>
        <v>694.44623830320302</v>
      </c>
      <c r="O260" s="12">
        <f>+India!O115</f>
        <v>680.76281714405002</v>
      </c>
      <c r="P260" s="12">
        <f>+India!P115</f>
        <v>664.98918069264016</v>
      </c>
      <c r="Q260" s="12">
        <f>+India!Q115</f>
        <v>647.85151023911305</v>
      </c>
      <c r="R260" s="12">
        <f>+India!R115</f>
        <v>629.89317227305912</v>
      </c>
      <c r="S260" s="12">
        <f>+India!S115</f>
        <v>611.48196008379716</v>
      </c>
      <c r="T260" s="12">
        <f>+India!T115</f>
        <v>592.9017082869176</v>
      </c>
      <c r="U260" s="12">
        <f>+India!U115</f>
        <v>574.36910476886419</v>
      </c>
      <c r="V260" s="12">
        <f>+India!V115</f>
        <v>556.21363516142878</v>
      </c>
      <c r="W260" s="12">
        <f>+India!W115</f>
        <v>537.21388507148549</v>
      </c>
      <c r="X260" s="12">
        <f>+India!X115</f>
        <v>518.93270889191467</v>
      </c>
      <c r="Y260" s="12">
        <f>+India!Y115</f>
        <v>501.35000840967604</v>
      </c>
      <c r="Z260" s="12">
        <f>+India!Z115</f>
        <v>484.45515881331778</v>
      </c>
      <c r="AA260" s="12">
        <f>+India!AA115</f>
        <v>242.91747346250594</v>
      </c>
      <c r="AB260" s="12">
        <f>+India!AB115</f>
        <v>121.77408960159862</v>
      </c>
      <c r="AC260" s="12">
        <f>+India!AC115</f>
        <v>61.030861120746117</v>
      </c>
      <c r="AD260" s="12">
        <f>+India!AD115</f>
        <v>30.581090807947135</v>
      </c>
      <c r="AE260" s="12">
        <f>+India!AE115</f>
        <v>15.320588350385973</v>
      </c>
      <c r="AF260" s="12">
        <f>+India!AF115</f>
        <v>7.6737531249375346</v>
      </c>
      <c r="AG260" s="12">
        <f>+India!AG115</f>
        <v>3.842892385143883</v>
      </c>
      <c r="AH260" s="12">
        <f>+India!AH115</f>
        <v>1.9242042087911253</v>
      </c>
      <c r="AI260" s="12">
        <f>+India!AI115</f>
        <v>0.96337396421663068</v>
      </c>
      <c r="AJ260" s="12">
        <f>+India!AJ115</f>
        <v>0.48227573422454134</v>
      </c>
      <c r="AK260" s="12">
        <f>+India!AK115</f>
        <v>0.24141112215876434</v>
      </c>
    </row>
    <row r="261" spans="1:37">
      <c r="A261" s="12" t="s">
        <v>56</v>
      </c>
      <c r="B261" s="12">
        <f>+MidEast!B115</f>
        <v>0</v>
      </c>
      <c r="C261" s="213">
        <f>+MidEast!C115</f>
        <v>0</v>
      </c>
      <c r="D261" s="213">
        <f>+MidEast!D115</f>
        <v>0</v>
      </c>
      <c r="E261" s="213">
        <f>+MidEast!E115</f>
        <v>0</v>
      </c>
      <c r="F261" s="213">
        <f>+MidEast!F115</f>
        <v>0</v>
      </c>
      <c r="G261" s="213">
        <f>+MidEast!G115</f>
        <v>168.83102265489646</v>
      </c>
      <c r="H261" s="213">
        <f>+MidEast!H115</f>
        <v>310.02193221124753</v>
      </c>
      <c r="I261" s="12">
        <f>+MidEast!I115</f>
        <v>417.0985622597733</v>
      </c>
      <c r="J261" s="12">
        <f>+MidEast!J115</f>
        <v>489.63834468538374</v>
      </c>
      <c r="K261" s="12">
        <f>+MidEast!K115</f>
        <v>534.77409095449741</v>
      </c>
      <c r="L261" s="12">
        <f>+MidEast!L115</f>
        <v>553.61434619706074</v>
      </c>
      <c r="M261" s="12">
        <f>+MidEast!M115</f>
        <v>557.25864618453772</v>
      </c>
      <c r="N261" s="12">
        <f>+MidEast!N115</f>
        <v>558.10285159369778</v>
      </c>
      <c r="O261" s="12">
        <f>+MidEast!O115</f>
        <v>554.53551561917766</v>
      </c>
      <c r="P261" s="12">
        <f>+MidEast!P115</f>
        <v>547.9567260666405</v>
      </c>
      <c r="Q261" s="12">
        <f>+MidEast!Q115</f>
        <v>539.2782570224457</v>
      </c>
      <c r="R261" s="12">
        <f>+MidEast!R115</f>
        <v>529.07594839550472</v>
      </c>
      <c r="S261" s="12">
        <f>+MidEast!S115</f>
        <v>517.75939865906105</v>
      </c>
      <c r="T261" s="12">
        <f>+MidEast!T115</f>
        <v>505.65224725399582</v>
      </c>
      <c r="U261" s="12">
        <f>+MidEast!U115</f>
        <v>493.01350973058572</v>
      </c>
      <c r="V261" s="12">
        <f>+MidEast!V115</f>
        <v>480.32118798347881</v>
      </c>
      <c r="W261" s="12">
        <f>+MidEast!W115</f>
        <v>465.3827109153226</v>
      </c>
      <c r="X261" s="12">
        <f>+MidEast!X115</f>
        <v>450.91297643900612</v>
      </c>
      <c r="Y261" s="12">
        <f>+MidEast!Y115</f>
        <v>436.89023052389769</v>
      </c>
      <c r="Z261" s="12">
        <f>+MidEast!Z115</f>
        <v>423.31219322765463</v>
      </c>
      <c r="AA261" s="12">
        <f>+MidEast!AA115</f>
        <v>212.79841092038004</v>
      </c>
      <c r="AB261" s="12">
        <f>+MidEast!AB115</f>
        <v>106.9306300556643</v>
      </c>
      <c r="AC261" s="12">
        <f>+MidEast!AC115</f>
        <v>53.711347076417084</v>
      </c>
      <c r="AD261" s="12">
        <f>+MidEast!AD115</f>
        <v>26.969529185138523</v>
      </c>
      <c r="AE261" s="12">
        <f>+MidEast!AE115</f>
        <v>13.537507469755679</v>
      </c>
      <c r="AF261" s="12">
        <f>+MidEast!AF115</f>
        <v>6.7926588203693816</v>
      </c>
      <c r="AG261" s="12">
        <f>+MidEast!AG115</f>
        <v>3.4071324534080705</v>
      </c>
      <c r="AH261" s="12">
        <f>+MidEast!AH115</f>
        <v>1.7085676876942542</v>
      </c>
      <c r="AI261" s="12">
        <f>+MidEast!AI115</f>
        <v>0.85661087335347419</v>
      </c>
      <c r="AJ261" s="12">
        <f>+MidEast!AJ115</f>
        <v>0.42939137590006959</v>
      </c>
      <c r="AK261" s="12">
        <f>+MidEast!AK115</f>
        <v>0.21520341772024951</v>
      </c>
    </row>
    <row r="262" spans="1:37">
      <c r="A262" s="12" t="s">
        <v>57</v>
      </c>
      <c r="B262" s="12">
        <f>+Africa!B115</f>
        <v>0</v>
      </c>
      <c r="C262" s="213">
        <f>+Africa!C115</f>
        <v>0</v>
      </c>
      <c r="D262" s="213">
        <f>+Africa!D115</f>
        <v>0</v>
      </c>
      <c r="E262" s="213">
        <f>+Africa!E115</f>
        <v>0</v>
      </c>
      <c r="F262" s="213">
        <f>+Africa!F115</f>
        <v>1.5181769957875436E-4</v>
      </c>
      <c r="G262" s="213">
        <f>+Africa!G115</f>
        <v>7.9281165787482833E-4</v>
      </c>
      <c r="H262" s="213">
        <f>+Africa!H115</f>
        <v>2.3253667637467708E-3</v>
      </c>
      <c r="I262" s="12">
        <f>+Africa!I115</f>
        <v>99.637342910739576</v>
      </c>
      <c r="J262" s="12">
        <f>+Africa!J115</f>
        <v>237.95337055843495</v>
      </c>
      <c r="K262" s="12">
        <f>+Africa!K115</f>
        <v>350.45977148601116</v>
      </c>
      <c r="L262" s="12">
        <f>+Africa!L115</f>
        <v>417.41065651762096</v>
      </c>
      <c r="M262" s="12">
        <f>+Africa!M115</f>
        <v>454.31273041697364</v>
      </c>
      <c r="N262" s="12">
        <f>+Africa!N115</f>
        <v>480.19177711820515</v>
      </c>
      <c r="O262" s="12">
        <f>+Africa!O115</f>
        <v>497.67009242780352</v>
      </c>
      <c r="P262" s="12">
        <f>+Africa!P115</f>
        <v>508.35590772511307</v>
      </c>
      <c r="Q262" s="12">
        <f>+Africa!Q115</f>
        <v>513.62958142927766</v>
      </c>
      <c r="R262" s="12">
        <f>+Africa!R115</f>
        <v>514.66315530057807</v>
      </c>
      <c r="S262" s="12">
        <f>+Africa!S115</f>
        <v>512.34999347366613</v>
      </c>
      <c r="T262" s="12">
        <f>+Africa!T115</f>
        <v>507.43136410794494</v>
      </c>
      <c r="U262" s="12">
        <f>+Africa!U115</f>
        <v>500.51368503049838</v>
      </c>
      <c r="V262" s="12">
        <f>+Africa!V115</f>
        <v>492.61154693243117</v>
      </c>
      <c r="W262" s="12">
        <f>+Africa!W115</f>
        <v>479.96467285813441</v>
      </c>
      <c r="X262" s="12">
        <f>+Africa!X115</f>
        <v>467.87212442670165</v>
      </c>
      <c r="Y262" s="12">
        <f>+Africa!Y115</f>
        <v>455.83879855646865</v>
      </c>
      <c r="Z262" s="12">
        <f>+Africa!Z115</f>
        <v>443.86626419747449</v>
      </c>
      <c r="AA262" s="12">
        <f>+Africa!AA115</f>
        <v>224.11564769532734</v>
      </c>
      <c r="AB262" s="12">
        <f>+Africa!AB115</f>
        <v>113.05794179338494</v>
      </c>
      <c r="AC262" s="12">
        <f>+Africa!AC115</f>
        <v>56.986240574998376</v>
      </c>
      <c r="AD262" s="12">
        <f>+Africa!AD115</f>
        <v>28.702329356914568</v>
      </c>
      <c r="AE262" s="12">
        <f>+Africa!AE115</f>
        <v>14.447044775662512</v>
      </c>
      <c r="AF262" s="12">
        <f>+Africa!AF115</f>
        <v>7.2665219695057841</v>
      </c>
      <c r="AG262" s="12">
        <f>+Africa!AG115</f>
        <v>3.6524944874925183</v>
      </c>
      <c r="AH262" s="12">
        <f>+Africa!AH115</f>
        <v>1.8350715140116842</v>
      </c>
      <c r="AI262" s="12">
        <f>+Africa!AI115</f>
        <v>0.92160790126266046</v>
      </c>
      <c r="AJ262" s="12">
        <f>+Africa!AJ115</f>
        <v>0.46269016766031035</v>
      </c>
      <c r="AK262" s="12">
        <f>+Africa!AK115</f>
        <v>0.23222104909537619</v>
      </c>
    </row>
    <row r="263" spans="1:37">
      <c r="A263" s="12" t="s">
        <v>58</v>
      </c>
      <c r="B263" s="12">
        <f>+LatAm!B115</f>
        <v>0</v>
      </c>
      <c r="C263" s="213">
        <f>+LatAm!C115</f>
        <v>0</v>
      </c>
      <c r="D263" s="213">
        <f>+LatAm!D115</f>
        <v>0</v>
      </c>
      <c r="E263" s="213">
        <f>+LatAm!E115</f>
        <v>209.96128784312631</v>
      </c>
      <c r="F263" s="213">
        <f>+LatAm!F115</f>
        <v>528.68749445690958</v>
      </c>
      <c r="G263" s="213">
        <f>+LatAm!G115</f>
        <v>758.14371534205031</v>
      </c>
      <c r="H263" s="213">
        <f>+LatAm!H115</f>
        <v>845.18220517051259</v>
      </c>
      <c r="I263" s="12">
        <f>+LatAm!I115</f>
        <v>891.2875628318393</v>
      </c>
      <c r="J263" s="12">
        <f>+LatAm!J115</f>
        <v>909.74869340097462</v>
      </c>
      <c r="K263" s="12">
        <f>+LatAm!K115</f>
        <v>910.09969953372809</v>
      </c>
      <c r="L263" s="12">
        <f>+LatAm!L115</f>
        <v>898.21003722300907</v>
      </c>
      <c r="M263" s="12">
        <f>+LatAm!M115</f>
        <v>880.05756961107738</v>
      </c>
      <c r="N263" s="12">
        <f>+LatAm!N115</f>
        <v>859.83748647876109</v>
      </c>
      <c r="O263" s="12">
        <f>+LatAm!O115</f>
        <v>837.18021945645194</v>
      </c>
      <c r="P263" s="12">
        <f>+LatAm!P115</f>
        <v>813.17737917160082</v>
      </c>
      <c r="Q263" s="12">
        <f>+LatAm!Q115</f>
        <v>788.50816207116384</v>
      </c>
      <c r="R263" s="12">
        <f>+LatAm!R115</f>
        <v>763.62435726904062</v>
      </c>
      <c r="S263" s="12">
        <f>+LatAm!S115</f>
        <v>738.85272449379954</v>
      </c>
      <c r="T263" s="12">
        <f>+LatAm!T115</f>
        <v>714.40556732730181</v>
      </c>
      <c r="U263" s="12">
        <f>+LatAm!U115</f>
        <v>690.43961746622688</v>
      </c>
      <c r="V263" s="12">
        <f>+LatAm!V115</f>
        <v>667.18488989869752</v>
      </c>
      <c r="W263" s="12">
        <f>+LatAm!W115</f>
        <v>643.58345193956927</v>
      </c>
      <c r="X263" s="12">
        <f>+LatAm!X115</f>
        <v>620.97022279376699</v>
      </c>
      <c r="Y263" s="12">
        <f>+LatAm!Y115</f>
        <v>599.31073465216195</v>
      </c>
      <c r="Z263" s="12">
        <f>+LatAm!Z115</f>
        <v>578.5775128194598</v>
      </c>
      <c r="AA263" s="12">
        <f>+LatAm!AA115</f>
        <v>289.87085767909889</v>
      </c>
      <c r="AB263" s="12">
        <f>+LatAm!AB115</f>
        <v>145.20229533332872</v>
      </c>
      <c r="AC263" s="12">
        <f>+LatAm!AC115</f>
        <v>72.72318406939587</v>
      </c>
      <c r="AD263" s="12">
        <f>+LatAm!AD115</f>
        <v>36.417445213485948</v>
      </c>
      <c r="AE263" s="12">
        <f>+LatAm!AE115</f>
        <v>18.234333824425388</v>
      </c>
      <c r="AF263" s="12">
        <f>+LatAm!AF115</f>
        <v>9.1286095193519685</v>
      </c>
      <c r="AG263" s="12">
        <f>+LatAm!AG115</f>
        <v>4.5693993446053183</v>
      </c>
      <c r="AH263" s="12">
        <f>+LatAm!AH115</f>
        <v>2.2870366317836357</v>
      </c>
      <c r="AI263" s="12">
        <f>+LatAm!AI115</f>
        <v>1.1445972434926068</v>
      </c>
      <c r="AJ263" s="12">
        <f>+LatAm!AJ115</f>
        <v>0.57279876163251331</v>
      </c>
      <c r="AK263" s="12">
        <f>+LatAm!AK115</f>
        <v>0.28663184656142432</v>
      </c>
    </row>
    <row r="264" spans="1:37">
      <c r="A264" s="12" t="s">
        <v>114</v>
      </c>
      <c r="B264" s="12">
        <f>+OHI!B115</f>
        <v>0</v>
      </c>
      <c r="C264" s="213">
        <f>+OHI!C115</f>
        <v>0</v>
      </c>
      <c r="D264" s="213">
        <f>+OHI!D115</f>
        <v>20.802435045165183</v>
      </c>
      <c r="E264" s="213">
        <f>+OHI!E115</f>
        <v>160.56637315330417</v>
      </c>
      <c r="F264" s="213">
        <f>+OHI!F115</f>
        <v>361.31710749960615</v>
      </c>
      <c r="G264" s="213">
        <f>+OHI!G115</f>
        <v>527.87810550619179</v>
      </c>
      <c r="H264" s="213">
        <f>+OHI!H115</f>
        <v>587.79348549764711</v>
      </c>
      <c r="I264" s="12">
        <f>+OHI!I115</f>
        <v>624.66048870514339</v>
      </c>
      <c r="J264" s="12">
        <f>+OHI!J115</f>
        <v>643.83296477434453</v>
      </c>
      <c r="K264" s="12">
        <f>+OHI!K115</f>
        <v>649.91911402529331</v>
      </c>
      <c r="L264" s="12">
        <f>+OHI!L115</f>
        <v>648.90993060211929</v>
      </c>
      <c r="M264" s="12">
        <f>+OHI!M115</f>
        <v>644.9963530368625</v>
      </c>
      <c r="N264" s="12">
        <f>+OHI!N115</f>
        <v>639.5455795236943</v>
      </c>
      <c r="O264" s="12">
        <f>+OHI!O115</f>
        <v>630.80967273678652</v>
      </c>
      <c r="P264" s="12">
        <f>+OHI!P115</f>
        <v>619.90961113226081</v>
      </c>
      <c r="Q264" s="12">
        <f>+OHI!Q115</f>
        <v>607.51211760749879</v>
      </c>
      <c r="R264" s="12">
        <f>+OHI!R115</f>
        <v>594.08031849023826</v>
      </c>
      <c r="S264" s="12">
        <f>+OHI!S115</f>
        <v>579.90336172875425</v>
      </c>
      <c r="T264" s="12">
        <f>+OHI!T115</f>
        <v>565.21645058231752</v>
      </c>
      <c r="U264" s="12">
        <f>+OHI!U115</f>
        <v>550.21434415206295</v>
      </c>
      <c r="V264" s="12">
        <f>+OHI!V115</f>
        <v>535.07312337095539</v>
      </c>
      <c r="W264" s="12">
        <f>+OHI!W115</f>
        <v>517.67763830124193</v>
      </c>
      <c r="X264" s="12">
        <f>+OHI!X115</f>
        <v>500.90169553631898</v>
      </c>
      <c r="Y264" s="12">
        <f>+OHI!Y115</f>
        <v>484.73804468210881</v>
      </c>
      <c r="Z264" s="12">
        <f>+OHI!Z115</f>
        <v>469.17859541724238</v>
      </c>
      <c r="AA264" s="12">
        <f>+OHI!AA115</f>
        <v>235.6414200739375</v>
      </c>
      <c r="AB264" s="12">
        <f>+OHI!AB115</f>
        <v>118.31631961148989</v>
      </c>
      <c r="AC264" s="12">
        <f>+OHI!AC115</f>
        <v>59.39049020331457</v>
      </c>
      <c r="AD264" s="12">
        <f>+OHI!AD115</f>
        <v>29.804027169626423</v>
      </c>
      <c r="AE264" s="12">
        <f>+OHI!AE115</f>
        <v>14.952948641066058</v>
      </c>
      <c r="AF264" s="12">
        <f>+OHI!AF115</f>
        <v>7.4995853429345507</v>
      </c>
      <c r="AG264" s="12">
        <f>+OHI!AG115</f>
        <v>3.7602209983418455</v>
      </c>
      <c r="AH264" s="12">
        <f>+OHI!AH115</f>
        <v>1.8849688119184811</v>
      </c>
      <c r="AI264" s="12">
        <f>+OHI!AI115</f>
        <v>0.94476052874799499</v>
      </c>
      <c r="AJ264" s="12">
        <f>+OHI!AJ115</f>
        <v>0.47344979966583017</v>
      </c>
      <c r="AK264" s="12">
        <f>+OHI!AK115</f>
        <v>0.23722826097153513</v>
      </c>
    </row>
    <row r="265" spans="1:37">
      <c r="A265" s="213" t="s">
        <v>1012</v>
      </c>
      <c r="B265" s="12">
        <f>+OthAsia!B115</f>
        <v>0</v>
      </c>
      <c r="C265" s="213">
        <f>+OthAsia!C115</f>
        <v>0</v>
      </c>
      <c r="D265" s="213">
        <f>+OthAsia!D115</f>
        <v>0</v>
      </c>
      <c r="E265" s="213">
        <f>+OthAsia!E115</f>
        <v>0</v>
      </c>
      <c r="F265" s="213">
        <f>+OthAsia!F115</f>
        <v>269.37574278678517</v>
      </c>
      <c r="G265" s="213">
        <f>+OthAsia!G115</f>
        <v>566.99196450106581</v>
      </c>
      <c r="H265" s="213">
        <f>+OthAsia!H115</f>
        <v>698.98669136118042</v>
      </c>
      <c r="I265" s="12">
        <f>+OthAsia!I115</f>
        <v>775.16544446898638</v>
      </c>
      <c r="J265" s="12">
        <f>+OthAsia!J115</f>
        <v>813.24785701578389</v>
      </c>
      <c r="K265" s="12">
        <f>+OthAsia!K115</f>
        <v>826.6125625138576</v>
      </c>
      <c r="L265" s="12">
        <f>+OthAsia!L115</f>
        <v>822.42438755284638</v>
      </c>
      <c r="M265" s="12">
        <f>+OthAsia!M115</f>
        <v>809.35180382546423</v>
      </c>
      <c r="N265" s="12">
        <f>+OthAsia!N115</f>
        <v>791.75772093591218</v>
      </c>
      <c r="O265" s="12">
        <f>+OthAsia!O115</f>
        <v>771.93372746726425</v>
      </c>
      <c r="P265" s="12">
        <f>+OthAsia!P115</f>
        <v>750.62561894996293</v>
      </c>
      <c r="Q265" s="12">
        <f>+OthAsia!Q115</f>
        <v>728.43577332969755</v>
      </c>
      <c r="R265" s="12">
        <f>+OthAsia!R115</f>
        <v>705.83796568914443</v>
      </c>
      <c r="S265" s="12">
        <f>+OthAsia!S115</f>
        <v>683.17584234065964</v>
      </c>
      <c r="T265" s="12">
        <f>+OthAsia!T115</f>
        <v>660.69451759517972</v>
      </c>
      <c r="U265" s="12">
        <f>+OthAsia!U115</f>
        <v>638.57776406899961</v>
      </c>
      <c r="V265" s="12">
        <f>+OthAsia!V115</f>
        <v>617.07632429393095</v>
      </c>
      <c r="W265" s="12">
        <f>+OthAsia!W115</f>
        <v>595.28943303247593</v>
      </c>
      <c r="X265" s="12">
        <f>+OthAsia!X115</f>
        <v>574.38876935362873</v>
      </c>
      <c r="Y265" s="12">
        <f>+OthAsia!Y115</f>
        <v>554.35005921723439</v>
      </c>
      <c r="Z265" s="12">
        <f>+OthAsia!Z115</f>
        <v>535.15435214398281</v>
      </c>
      <c r="AA265" s="12">
        <f>+OthAsia!AA115</f>
        <v>268.10143751897152</v>
      </c>
      <c r="AB265" s="12">
        <f>+OthAsia!AB115</f>
        <v>134.28882808514209</v>
      </c>
      <c r="AC265" s="12">
        <f>+OthAsia!AC115</f>
        <v>67.252254152770163</v>
      </c>
      <c r="AD265" s="12">
        <f>+OthAsia!AD115</f>
        <v>33.675038760153456</v>
      </c>
      <c r="AE265" s="12">
        <f>+OthAsia!AE115</f>
        <v>16.859765172460026</v>
      </c>
      <c r="AF265" s="12">
        <f>+OthAsia!AF115</f>
        <v>8.439805656609618</v>
      </c>
      <c r="AG265" s="12">
        <f>+OthAsia!AG115</f>
        <v>4.2243222665195814</v>
      </c>
      <c r="AH265" s="12">
        <f>+OthAsia!AH115</f>
        <v>2.1141789209415878</v>
      </c>
      <c r="AI265" s="12">
        <f>+OthAsia!AI115</f>
        <v>1.0580163948594681</v>
      </c>
      <c r="AJ265" s="12">
        <f>+OthAsia!AJ115</f>
        <v>0.52943576568627737</v>
      </c>
      <c r="AK265" s="12">
        <f>+OthAsia!AK115</f>
        <v>0.26491568839396362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0</v>
      </c>
      <c r="C269" s="430">
        <f t="shared" si="144"/>
        <v>47.422651924003986</v>
      </c>
      <c r="D269" s="430">
        <f t="shared" si="144"/>
        <v>116.61775957171578</v>
      </c>
      <c r="E269" s="430">
        <f t="shared" si="144"/>
        <v>324.28421698000272</v>
      </c>
      <c r="F269" s="430">
        <f t="shared" si="144"/>
        <v>546.4014360358841</v>
      </c>
      <c r="G269" s="430">
        <f t="shared" si="144"/>
        <v>676.71927426841751</v>
      </c>
      <c r="H269" s="430">
        <f t="shared" si="144"/>
        <v>669.62963899327212</v>
      </c>
      <c r="I269" s="430">
        <f t="shared" si="144"/>
        <v>622.40460787037262</v>
      </c>
      <c r="J269" s="430">
        <f t="shared" si="144"/>
        <v>545.9368790114828</v>
      </c>
      <c r="K269" s="430">
        <f t="shared" si="144"/>
        <v>448.62645759810897</v>
      </c>
      <c r="L269" s="430">
        <f t="shared" si="144"/>
        <v>335.54560133263584</v>
      </c>
      <c r="M269" s="430">
        <f t="shared" si="144"/>
        <v>213.72343275043301</v>
      </c>
      <c r="N269" s="430">
        <f t="shared" si="144"/>
        <v>90.141365550046913</v>
      </c>
      <c r="O269" s="430">
        <f t="shared" si="144"/>
        <v>0</v>
      </c>
      <c r="P269" s="430">
        <f t="shared" si="144"/>
        <v>0</v>
      </c>
      <c r="Q269" s="430">
        <f t="shared" si="144"/>
        <v>0</v>
      </c>
      <c r="R269" s="430">
        <f t="shared" si="144"/>
        <v>0</v>
      </c>
      <c r="S269" s="430">
        <f t="shared" si="144"/>
        <v>0</v>
      </c>
      <c r="T269" s="430">
        <f t="shared" si="144"/>
        <v>0</v>
      </c>
      <c r="U269" s="430">
        <f t="shared" si="144"/>
        <v>0</v>
      </c>
      <c r="V269" s="430">
        <f t="shared" si="144"/>
        <v>0</v>
      </c>
      <c r="W269" s="430">
        <f t="shared" si="144"/>
        <v>0</v>
      </c>
      <c r="X269" s="430">
        <f t="shared" si="144"/>
        <v>0</v>
      </c>
      <c r="Y269" s="430">
        <f t="shared" si="144"/>
        <v>0</v>
      </c>
      <c r="Z269" s="430">
        <f t="shared" si="144"/>
        <v>0</v>
      </c>
      <c r="AA269" s="430">
        <f t="shared" ref="AA269:AB280" si="145">+AA254*AA155</f>
        <v>0.19707593579866139</v>
      </c>
      <c r="AB269" s="430">
        <f t="shared" si="145"/>
        <v>9.8803508513569893E-2</v>
      </c>
    </row>
    <row r="270" spans="1:37">
      <c r="A270" s="12" t="s">
        <v>105</v>
      </c>
      <c r="B270" s="430">
        <f t="shared" ref="B270:Z270" si="146">+B255*B285</f>
        <v>0</v>
      </c>
      <c r="C270" s="430">
        <f t="shared" si="146"/>
        <v>0</v>
      </c>
      <c r="D270" s="430">
        <f t="shared" si="146"/>
        <v>68.252201116602791</v>
      </c>
      <c r="E270" s="430">
        <f t="shared" si="146"/>
        <v>186.19345902042014</v>
      </c>
      <c r="F270" s="430">
        <f t="shared" si="146"/>
        <v>450.37836559252599</v>
      </c>
      <c r="G270" s="430">
        <f t="shared" si="146"/>
        <v>647.49293042282557</v>
      </c>
      <c r="H270" s="430">
        <f t="shared" si="146"/>
        <v>690.49466371740459</v>
      </c>
      <c r="I270" s="430">
        <f t="shared" si="146"/>
        <v>685.82912815381792</v>
      </c>
      <c r="J270" s="430">
        <f t="shared" si="146"/>
        <v>646.07859771710469</v>
      </c>
      <c r="K270" s="430">
        <f t="shared" si="146"/>
        <v>581.79083366516988</v>
      </c>
      <c r="L270" s="430">
        <f t="shared" si="146"/>
        <v>510.1516381431789</v>
      </c>
      <c r="M270" s="430">
        <f t="shared" si="146"/>
        <v>433.92711171104804</v>
      </c>
      <c r="N270" s="430">
        <f t="shared" si="146"/>
        <v>350.97475008900784</v>
      </c>
      <c r="O270" s="430">
        <f t="shared" si="146"/>
        <v>255.39755974269761</v>
      </c>
      <c r="P270" s="430">
        <f t="shared" si="146"/>
        <v>155.80423152001777</v>
      </c>
      <c r="Q270" s="430">
        <f t="shared" si="146"/>
        <v>44.602237535372574</v>
      </c>
      <c r="R270" s="430">
        <f t="shared" si="146"/>
        <v>0</v>
      </c>
      <c r="S270" s="430">
        <f t="shared" si="146"/>
        <v>0</v>
      </c>
      <c r="T270" s="430">
        <f t="shared" si="146"/>
        <v>0</v>
      </c>
      <c r="U270" s="430">
        <f t="shared" si="146"/>
        <v>0</v>
      </c>
      <c r="V270" s="430">
        <f t="shared" si="146"/>
        <v>0</v>
      </c>
      <c r="W270" s="430">
        <f t="shared" si="146"/>
        <v>0</v>
      </c>
      <c r="X270" s="430">
        <f t="shared" si="146"/>
        <v>0</v>
      </c>
      <c r="Y270" s="430">
        <f t="shared" si="146"/>
        <v>0</v>
      </c>
      <c r="Z270" s="430">
        <f t="shared" si="146"/>
        <v>0</v>
      </c>
      <c r="AA270" s="430">
        <f t="shared" si="145"/>
        <v>130.72440245891079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62.083053265074966</v>
      </c>
      <c r="D271" s="430">
        <f t="shared" si="147"/>
        <v>63.492220496038314</v>
      </c>
      <c r="E271" s="430">
        <f t="shared" si="147"/>
        <v>104.53383651787723</v>
      </c>
      <c r="F271" s="430">
        <f t="shared" si="147"/>
        <v>139.2049887489641</v>
      </c>
      <c r="G271" s="430">
        <f t="shared" si="147"/>
        <v>167.53409939975117</v>
      </c>
      <c r="H271" s="430">
        <f t="shared" si="147"/>
        <v>167.11121466917655</v>
      </c>
      <c r="I271" s="430">
        <f t="shared" si="147"/>
        <v>157.58260743051596</v>
      </c>
      <c r="J271" s="430">
        <f t="shared" si="147"/>
        <v>142.11980099865866</v>
      </c>
      <c r="K271" s="430">
        <f t="shared" si="147"/>
        <v>123.161538205266</v>
      </c>
      <c r="L271" s="430">
        <f t="shared" si="147"/>
        <v>105.47809060431129</v>
      </c>
      <c r="M271" s="430">
        <f t="shared" si="147"/>
        <v>88.717582077734036</v>
      </c>
      <c r="N271" s="430">
        <f t="shared" si="147"/>
        <v>71.404029544070795</v>
      </c>
      <c r="O271" s="430">
        <f t="shared" si="147"/>
        <v>51.657970580597627</v>
      </c>
      <c r="P271" s="430">
        <f t="shared" si="147"/>
        <v>31.333645591484132</v>
      </c>
      <c r="Q271" s="430">
        <f t="shared" si="147"/>
        <v>8.9226696149660611</v>
      </c>
      <c r="R271" s="430">
        <f t="shared" si="147"/>
        <v>0</v>
      </c>
      <c r="S271" s="430">
        <f t="shared" si="147"/>
        <v>0</v>
      </c>
      <c r="T271" s="430">
        <f t="shared" si="147"/>
        <v>0</v>
      </c>
      <c r="U271" s="430">
        <f t="shared" si="147"/>
        <v>0</v>
      </c>
      <c r="V271" s="430">
        <f t="shared" si="147"/>
        <v>0</v>
      </c>
      <c r="W271" s="430">
        <f t="shared" si="147"/>
        <v>0</v>
      </c>
      <c r="X271" s="430">
        <f t="shared" si="147"/>
        <v>0</v>
      </c>
      <c r="Y271" s="430">
        <f t="shared" si="147"/>
        <v>0</v>
      </c>
      <c r="Z271" s="430">
        <f t="shared" si="147"/>
        <v>0</v>
      </c>
      <c r="AA271" s="430">
        <f t="shared" si="145"/>
        <v>25.288484668367978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10.659153733017456</v>
      </c>
      <c r="G272" s="430">
        <f t="shared" si="148"/>
        <v>33.902027014651999</v>
      </c>
      <c r="H272" s="430">
        <f t="shared" si="148"/>
        <v>39.932484357745473</v>
      </c>
      <c r="I272" s="430">
        <f t="shared" si="148"/>
        <v>38.526573688675384</v>
      </c>
      <c r="J272" s="430">
        <f t="shared" si="148"/>
        <v>31.450747901858541</v>
      </c>
      <c r="K272" s="430">
        <f t="shared" si="148"/>
        <v>20.58985016400058</v>
      </c>
      <c r="L272" s="430">
        <f t="shared" si="148"/>
        <v>7.9375966737938368</v>
      </c>
      <c r="M272" s="430">
        <f t="shared" si="148"/>
        <v>0</v>
      </c>
      <c r="N272" s="430">
        <f t="shared" si="148"/>
        <v>0</v>
      </c>
      <c r="O272" s="430">
        <f t="shared" si="148"/>
        <v>0</v>
      </c>
      <c r="P272" s="430">
        <f t="shared" si="148"/>
        <v>0</v>
      </c>
      <c r="Q272" s="430">
        <f t="shared" si="148"/>
        <v>0</v>
      </c>
      <c r="R272" s="430">
        <f t="shared" si="148"/>
        <v>0</v>
      </c>
      <c r="S272" s="430">
        <f t="shared" si="148"/>
        <v>0</v>
      </c>
      <c r="T272" s="430">
        <f t="shared" si="148"/>
        <v>0</v>
      </c>
      <c r="U272" s="430">
        <f t="shared" si="148"/>
        <v>0</v>
      </c>
      <c r="V272" s="430">
        <f t="shared" si="148"/>
        <v>0</v>
      </c>
      <c r="W272" s="430">
        <f t="shared" si="148"/>
        <v>0</v>
      </c>
      <c r="X272" s="430">
        <f t="shared" si="148"/>
        <v>0</v>
      </c>
      <c r="Y272" s="430">
        <f t="shared" si="148"/>
        <v>0</v>
      </c>
      <c r="Z272" s="430">
        <f t="shared" si="148"/>
        <v>0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2.1423807210371328</v>
      </c>
      <c r="G273" s="430">
        <f t="shared" si="149"/>
        <v>19.04679527094067</v>
      </c>
      <c r="H273" s="430">
        <f t="shared" si="149"/>
        <v>26.323997982349006</v>
      </c>
      <c r="I273" s="430">
        <f t="shared" si="149"/>
        <v>27.729692518941178</v>
      </c>
      <c r="J273" s="430">
        <f t="shared" si="149"/>
        <v>24.024697161433398</v>
      </c>
      <c r="K273" s="430">
        <f t="shared" si="149"/>
        <v>16.468098473860096</v>
      </c>
      <c r="L273" s="430">
        <f t="shared" si="149"/>
        <v>6.4699069031336256</v>
      </c>
      <c r="M273" s="430">
        <f t="shared" si="149"/>
        <v>0</v>
      </c>
      <c r="N273" s="430">
        <f t="shared" si="149"/>
        <v>0</v>
      </c>
      <c r="O273" s="430">
        <f t="shared" si="149"/>
        <v>0</v>
      </c>
      <c r="P273" s="430">
        <f t="shared" si="149"/>
        <v>0</v>
      </c>
      <c r="Q273" s="430">
        <f t="shared" si="149"/>
        <v>0</v>
      </c>
      <c r="R273" s="430">
        <f t="shared" si="149"/>
        <v>0</v>
      </c>
      <c r="S273" s="430">
        <f t="shared" si="149"/>
        <v>0</v>
      </c>
      <c r="T273" s="430">
        <f t="shared" si="149"/>
        <v>0</v>
      </c>
      <c r="U273" s="430">
        <f t="shared" si="149"/>
        <v>0</v>
      </c>
      <c r="V273" s="430">
        <f t="shared" si="149"/>
        <v>0</v>
      </c>
      <c r="W273" s="430">
        <f t="shared" si="149"/>
        <v>0</v>
      </c>
      <c r="X273" s="430">
        <f t="shared" si="149"/>
        <v>0</v>
      </c>
      <c r="Y273" s="430">
        <f t="shared" si="149"/>
        <v>0</v>
      </c>
      <c r="Z273" s="430">
        <f t="shared" si="149"/>
        <v>0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0</v>
      </c>
      <c r="D274" s="430">
        <f t="shared" si="150"/>
        <v>0</v>
      </c>
      <c r="E274" s="430">
        <f t="shared" si="150"/>
        <v>166.37218320065907</v>
      </c>
      <c r="F274" s="430">
        <f t="shared" si="150"/>
        <v>456.13240579299827</v>
      </c>
      <c r="G274" s="430">
        <f t="shared" si="150"/>
        <v>649.91987997463536</v>
      </c>
      <c r="H274" s="430">
        <f t="shared" si="150"/>
        <v>655.61812967133847</v>
      </c>
      <c r="I274" s="430">
        <f t="shared" si="150"/>
        <v>596.60550611376527</v>
      </c>
      <c r="J274" s="430">
        <f t="shared" si="150"/>
        <v>492.05970618802024</v>
      </c>
      <c r="K274" s="430">
        <f t="shared" si="150"/>
        <v>357.87884251330621</v>
      </c>
      <c r="L274" s="430">
        <f t="shared" si="150"/>
        <v>212.41051117448379</v>
      </c>
      <c r="M274" s="430">
        <f t="shared" si="150"/>
        <v>55.804836224796574</v>
      </c>
      <c r="N274" s="430">
        <f t="shared" si="150"/>
        <v>0</v>
      </c>
      <c r="O274" s="430">
        <f t="shared" si="150"/>
        <v>0</v>
      </c>
      <c r="P274" s="430">
        <f t="shared" si="150"/>
        <v>0</v>
      </c>
      <c r="Q274" s="430">
        <f t="shared" si="150"/>
        <v>0</v>
      </c>
      <c r="R274" s="430">
        <f t="shared" si="150"/>
        <v>0</v>
      </c>
      <c r="S274" s="430">
        <f t="shared" si="150"/>
        <v>0</v>
      </c>
      <c r="T274" s="430">
        <f t="shared" si="150"/>
        <v>0</v>
      </c>
      <c r="U274" s="430">
        <f t="shared" si="150"/>
        <v>0</v>
      </c>
      <c r="V274" s="430">
        <f t="shared" si="150"/>
        <v>0</v>
      </c>
      <c r="W274" s="430">
        <f t="shared" si="150"/>
        <v>0</v>
      </c>
      <c r="X274" s="430">
        <f t="shared" si="150"/>
        <v>0</v>
      </c>
      <c r="Y274" s="430">
        <f t="shared" si="150"/>
        <v>0</v>
      </c>
      <c r="Z274" s="430">
        <f t="shared" si="150"/>
        <v>0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0</v>
      </c>
      <c r="D275" s="430">
        <f t="shared" si="151"/>
        <v>0</v>
      </c>
      <c r="E275" s="430">
        <f t="shared" si="151"/>
        <v>0</v>
      </c>
      <c r="F275" s="430">
        <f t="shared" si="151"/>
        <v>213.14257064893664</v>
      </c>
      <c r="G275" s="430">
        <f t="shared" si="151"/>
        <v>487.67368607588975</v>
      </c>
      <c r="H275" s="430">
        <f t="shared" si="151"/>
        <v>610.31069796717406</v>
      </c>
      <c r="I275" s="430">
        <f t="shared" si="151"/>
        <v>667.98347411482996</v>
      </c>
      <c r="J275" s="430">
        <f t="shared" si="151"/>
        <v>668.6960385249738</v>
      </c>
      <c r="K275" s="430">
        <f t="shared" si="151"/>
        <v>622.37786477536383</v>
      </c>
      <c r="L275" s="430">
        <f t="shared" si="151"/>
        <v>537.86687610332547</v>
      </c>
      <c r="M275" s="430">
        <f t="shared" si="151"/>
        <v>425.94413435462423</v>
      </c>
      <c r="N275" s="430">
        <f t="shared" si="151"/>
        <v>293.90461386624838</v>
      </c>
      <c r="O275" s="430">
        <f t="shared" si="151"/>
        <v>142.42600870790713</v>
      </c>
      <c r="P275" s="430">
        <f t="shared" si="151"/>
        <v>0</v>
      </c>
      <c r="Q275" s="430">
        <f t="shared" si="151"/>
        <v>0</v>
      </c>
      <c r="R275" s="430">
        <f t="shared" si="151"/>
        <v>0</v>
      </c>
      <c r="S275" s="430">
        <f t="shared" si="151"/>
        <v>0</v>
      </c>
      <c r="T275" s="430">
        <f t="shared" si="151"/>
        <v>0</v>
      </c>
      <c r="U275" s="430">
        <f t="shared" si="151"/>
        <v>0</v>
      </c>
      <c r="V275" s="430">
        <f t="shared" si="151"/>
        <v>0</v>
      </c>
      <c r="W275" s="430">
        <f t="shared" si="151"/>
        <v>0</v>
      </c>
      <c r="X275" s="430">
        <f t="shared" si="151"/>
        <v>0</v>
      </c>
      <c r="Y275" s="430">
        <f t="shared" si="151"/>
        <v>0</v>
      </c>
      <c r="Z275" s="430">
        <f t="shared" si="151"/>
        <v>0</v>
      </c>
      <c r="AA275" s="430">
        <f t="shared" si="145"/>
        <v>89.544477649602371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0</v>
      </c>
      <c r="D276" s="430">
        <f t="shared" si="152"/>
        <v>0</v>
      </c>
      <c r="E276" s="430">
        <f t="shared" si="152"/>
        <v>0</v>
      </c>
      <c r="F276" s="430">
        <f t="shared" si="152"/>
        <v>0</v>
      </c>
      <c r="G276" s="430">
        <f t="shared" si="152"/>
        <v>183.06911344811706</v>
      </c>
      <c r="H276" s="430">
        <f t="shared" si="152"/>
        <v>333.9737299017587</v>
      </c>
      <c r="I276" s="430">
        <f t="shared" si="152"/>
        <v>434.79044233540833</v>
      </c>
      <c r="J276" s="430">
        <f t="shared" si="152"/>
        <v>478.29886157831055</v>
      </c>
      <c r="K276" s="430">
        <f t="shared" si="152"/>
        <v>469.12735102484373</v>
      </c>
      <c r="L276" s="430">
        <f t="shared" si="152"/>
        <v>401.23780980898823</v>
      </c>
      <c r="M276" s="430">
        <f t="shared" si="152"/>
        <v>294.86747099133987</v>
      </c>
      <c r="N276" s="430">
        <f t="shared" si="152"/>
        <v>176.2255070159178</v>
      </c>
      <c r="O276" s="430">
        <f t="shared" si="152"/>
        <v>42.117171949826499</v>
      </c>
      <c r="P276" s="430">
        <f t="shared" si="152"/>
        <v>0</v>
      </c>
      <c r="Q276" s="430">
        <f t="shared" si="152"/>
        <v>0</v>
      </c>
      <c r="R276" s="430">
        <f t="shared" si="152"/>
        <v>0</v>
      </c>
      <c r="S276" s="430">
        <f t="shared" si="152"/>
        <v>0</v>
      </c>
      <c r="T276" s="430">
        <f t="shared" si="152"/>
        <v>0</v>
      </c>
      <c r="U276" s="430">
        <f t="shared" si="152"/>
        <v>0</v>
      </c>
      <c r="V276" s="430">
        <f t="shared" si="152"/>
        <v>0</v>
      </c>
      <c r="W276" s="430">
        <f t="shared" si="152"/>
        <v>0</v>
      </c>
      <c r="X276" s="430">
        <f t="shared" si="152"/>
        <v>0</v>
      </c>
      <c r="Y276" s="430">
        <f t="shared" si="152"/>
        <v>0</v>
      </c>
      <c r="Z276" s="430">
        <f t="shared" si="152"/>
        <v>0</v>
      </c>
      <c r="AA276" s="430">
        <f t="shared" si="145"/>
        <v>32.977137117243885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0</v>
      </c>
      <c r="D277" s="430">
        <f t="shared" si="153"/>
        <v>0</v>
      </c>
      <c r="E277" s="430">
        <f t="shared" si="153"/>
        <v>0</v>
      </c>
      <c r="F277" s="430">
        <f t="shared" si="153"/>
        <v>6.8270964059491981E-5</v>
      </c>
      <c r="G277" s="430">
        <f t="shared" si="153"/>
        <v>4.0066273634108092E-4</v>
      </c>
      <c r="H277" s="430">
        <f t="shared" si="153"/>
        <v>1.2433999283552604E-3</v>
      </c>
      <c r="I277" s="430">
        <f t="shared" si="153"/>
        <v>54.748414386206328</v>
      </c>
      <c r="J277" s="430">
        <f t="shared" si="153"/>
        <v>129.99879433935672</v>
      </c>
      <c r="K277" s="430">
        <f t="shared" si="153"/>
        <v>182.84878264550562</v>
      </c>
      <c r="L277" s="430">
        <f t="shared" si="153"/>
        <v>191.97640535289264</v>
      </c>
      <c r="M277" s="430">
        <f t="shared" si="153"/>
        <v>166.18758929554227</v>
      </c>
      <c r="N277" s="430">
        <f t="shared" si="153"/>
        <v>121.92906757183854</v>
      </c>
      <c r="O277" s="430">
        <f t="shared" si="153"/>
        <v>61.969603745972194</v>
      </c>
      <c r="P277" s="430">
        <f t="shared" si="153"/>
        <v>0</v>
      </c>
      <c r="Q277" s="430">
        <f t="shared" si="153"/>
        <v>0</v>
      </c>
      <c r="R277" s="430">
        <f t="shared" si="153"/>
        <v>0</v>
      </c>
      <c r="S277" s="430">
        <f t="shared" si="153"/>
        <v>0</v>
      </c>
      <c r="T277" s="430">
        <f t="shared" si="153"/>
        <v>0</v>
      </c>
      <c r="U277" s="430">
        <f t="shared" si="153"/>
        <v>0</v>
      </c>
      <c r="V277" s="430">
        <f t="shared" si="153"/>
        <v>0</v>
      </c>
      <c r="W277" s="430">
        <f t="shared" si="153"/>
        <v>0</v>
      </c>
      <c r="X277" s="430">
        <f t="shared" si="153"/>
        <v>0</v>
      </c>
      <c r="Y277" s="430">
        <f t="shared" si="153"/>
        <v>0</v>
      </c>
      <c r="Z277" s="430">
        <f t="shared" si="153"/>
        <v>0</v>
      </c>
      <c r="AA277" s="430">
        <f t="shared" si="145"/>
        <v>45.943182915446826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0</v>
      </c>
      <c r="D278" s="430">
        <f t="shared" si="154"/>
        <v>0</v>
      </c>
      <c r="E278" s="430">
        <f t="shared" si="154"/>
        <v>134.16249192491887</v>
      </c>
      <c r="F278" s="430">
        <f t="shared" si="154"/>
        <v>367.12408561492072</v>
      </c>
      <c r="G278" s="430">
        <f t="shared" si="154"/>
        <v>545.71776566255119</v>
      </c>
      <c r="H278" s="430">
        <f t="shared" si="154"/>
        <v>611.9577738471163</v>
      </c>
      <c r="I278" s="430">
        <f t="shared" si="154"/>
        <v>634.04914881692844</v>
      </c>
      <c r="J278" s="430">
        <f t="shared" si="154"/>
        <v>619.73118167325049</v>
      </c>
      <c r="K278" s="430">
        <f t="shared" si="154"/>
        <v>576.18908148147534</v>
      </c>
      <c r="L278" s="430">
        <f t="shared" si="154"/>
        <v>510.1425410879985</v>
      </c>
      <c r="M278" s="430">
        <f t="shared" si="154"/>
        <v>427.31595366015858</v>
      </c>
      <c r="N278" s="430">
        <f t="shared" si="154"/>
        <v>334.59612316203334</v>
      </c>
      <c r="O278" s="430">
        <f t="shared" si="154"/>
        <v>227.55210552793389</v>
      </c>
      <c r="P278" s="430">
        <f t="shared" si="154"/>
        <v>115.45620390777306</v>
      </c>
      <c r="Q278" s="430">
        <f t="shared" si="154"/>
        <v>0</v>
      </c>
      <c r="R278" s="430">
        <f t="shared" si="154"/>
        <v>0</v>
      </c>
      <c r="S278" s="430">
        <f t="shared" si="154"/>
        <v>0</v>
      </c>
      <c r="T278" s="430">
        <f t="shared" si="154"/>
        <v>0</v>
      </c>
      <c r="U278" s="430">
        <f t="shared" si="154"/>
        <v>0</v>
      </c>
      <c r="V278" s="430">
        <f t="shared" si="154"/>
        <v>0</v>
      </c>
      <c r="W278" s="430">
        <f t="shared" si="154"/>
        <v>0</v>
      </c>
      <c r="X278" s="430">
        <f t="shared" si="154"/>
        <v>0</v>
      </c>
      <c r="Y278" s="430">
        <f t="shared" si="154"/>
        <v>0</v>
      </c>
      <c r="Z278" s="430">
        <f t="shared" si="154"/>
        <v>0</v>
      </c>
      <c r="AA278" s="430">
        <f t="shared" si="145"/>
        <v>123.26083702581334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10.440219039961647</v>
      </c>
      <c r="E279" s="430">
        <f t="shared" si="155"/>
        <v>79.972643467150121</v>
      </c>
      <c r="F279" s="430">
        <f t="shared" si="155"/>
        <v>171.94917635491058</v>
      </c>
      <c r="G279" s="430">
        <f t="shared" si="155"/>
        <v>231.95038628657699</v>
      </c>
      <c r="H279" s="430">
        <f t="shared" si="155"/>
        <v>232.30801317478898</v>
      </c>
      <c r="I279" s="430">
        <f t="shared" si="155"/>
        <v>217.88516818659878</v>
      </c>
      <c r="J279" s="430">
        <f t="shared" si="155"/>
        <v>193.545260888792</v>
      </c>
      <c r="K279" s="430">
        <f t="shared" si="155"/>
        <v>163.07667565201245</v>
      </c>
      <c r="L279" s="430">
        <f t="shared" si="155"/>
        <v>131.98455314366777</v>
      </c>
      <c r="M279" s="430">
        <f t="shared" si="155"/>
        <v>100.63767141669116</v>
      </c>
      <c r="N279" s="430">
        <f t="shared" si="155"/>
        <v>67.834903286264321</v>
      </c>
      <c r="O279" s="430">
        <f t="shared" si="155"/>
        <v>32.142035597907949</v>
      </c>
      <c r="P279" s="430">
        <f t="shared" si="155"/>
        <v>0</v>
      </c>
      <c r="Q279" s="430">
        <f t="shared" si="155"/>
        <v>0</v>
      </c>
      <c r="R279" s="430">
        <f t="shared" si="155"/>
        <v>0</v>
      </c>
      <c r="S279" s="430">
        <f t="shared" si="155"/>
        <v>0</v>
      </c>
      <c r="T279" s="430">
        <f t="shared" si="155"/>
        <v>0</v>
      </c>
      <c r="U279" s="430">
        <f t="shared" si="155"/>
        <v>0</v>
      </c>
      <c r="V279" s="430">
        <f t="shared" si="155"/>
        <v>0</v>
      </c>
      <c r="W279" s="430">
        <f t="shared" si="155"/>
        <v>0</v>
      </c>
      <c r="X279" s="430">
        <f t="shared" si="155"/>
        <v>0</v>
      </c>
      <c r="Y279" s="430">
        <f t="shared" si="155"/>
        <v>0</v>
      </c>
      <c r="Z279" s="430">
        <f t="shared" si="155"/>
        <v>0</v>
      </c>
      <c r="AA279" s="430">
        <f t="shared" si="145"/>
        <v>17.357970880770807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</v>
      </c>
      <c r="C280" s="430">
        <f t="shared" si="156"/>
        <v>0</v>
      </c>
      <c r="D280" s="430">
        <f t="shared" si="156"/>
        <v>0</v>
      </c>
      <c r="E280" s="430">
        <f t="shared" si="156"/>
        <v>0</v>
      </c>
      <c r="F280" s="430">
        <f t="shared" si="156"/>
        <v>283.39800821122606</v>
      </c>
      <c r="G280" s="430">
        <f t="shared" si="156"/>
        <v>658.74420162178274</v>
      </c>
      <c r="H280" s="430">
        <f t="shared" si="156"/>
        <v>857.09457270033681</v>
      </c>
      <c r="I280" s="430">
        <f t="shared" si="156"/>
        <v>974.56544658587802</v>
      </c>
      <c r="J280" s="430">
        <f t="shared" si="156"/>
        <v>1015.8443463038358</v>
      </c>
      <c r="K280" s="430">
        <f t="shared" si="156"/>
        <v>988.93393061652523</v>
      </c>
      <c r="L280" s="430">
        <f t="shared" si="156"/>
        <v>893.15216985865368</v>
      </c>
      <c r="M280" s="430">
        <f t="shared" si="156"/>
        <v>746.02114119031751</v>
      </c>
      <c r="N280" s="430">
        <f t="shared" si="156"/>
        <v>558.55954865870001</v>
      </c>
      <c r="O280" s="430">
        <f t="shared" si="156"/>
        <v>341.78603306807128</v>
      </c>
      <c r="P280" s="430">
        <f t="shared" si="156"/>
        <v>110.61575470326636</v>
      </c>
      <c r="Q280" s="430">
        <f t="shared" si="156"/>
        <v>0</v>
      </c>
      <c r="R280" s="430">
        <f t="shared" si="156"/>
        <v>0</v>
      </c>
      <c r="S280" s="430">
        <f t="shared" si="156"/>
        <v>0</v>
      </c>
      <c r="T280" s="430">
        <f t="shared" si="156"/>
        <v>0</v>
      </c>
      <c r="U280" s="430">
        <f t="shared" si="156"/>
        <v>0</v>
      </c>
      <c r="V280" s="430">
        <f t="shared" si="156"/>
        <v>0</v>
      </c>
      <c r="W280" s="430">
        <f t="shared" si="156"/>
        <v>0</v>
      </c>
      <c r="X280" s="430">
        <f t="shared" si="156"/>
        <v>0</v>
      </c>
      <c r="Y280" s="430">
        <f t="shared" si="156"/>
        <v>0</v>
      </c>
      <c r="Z280" s="430">
        <f t="shared" si="156"/>
        <v>0</v>
      </c>
      <c r="AA280" s="430">
        <f t="shared" si="145"/>
        <v>210.91443479597555</v>
      </c>
      <c r="AB280" s="430">
        <f t="shared" si="145"/>
        <v>0</v>
      </c>
    </row>
    <row r="281" spans="1:29">
      <c r="B281" s="430">
        <f t="shared" ref="B281:AB281" si="157">SUM(B269:B280)</f>
        <v>0</v>
      </c>
      <c r="C281" s="430">
        <f t="shared" si="157"/>
        <v>109.50570518907895</v>
      </c>
      <c r="D281" s="430">
        <f t="shared" si="157"/>
        <v>258.80240022431849</v>
      </c>
      <c r="E281" s="430">
        <f t="shared" si="157"/>
        <v>995.51883111102813</v>
      </c>
      <c r="F281" s="430">
        <f t="shared" si="157"/>
        <v>2640.5326397253853</v>
      </c>
      <c r="G281" s="430">
        <f t="shared" si="157"/>
        <v>4301.7705601088765</v>
      </c>
      <c r="H281" s="430">
        <f t="shared" si="157"/>
        <v>4894.7561603823888</v>
      </c>
      <c r="I281" s="430">
        <f t="shared" si="157"/>
        <v>5112.7002102019387</v>
      </c>
      <c r="J281" s="430">
        <f t="shared" si="157"/>
        <v>4987.7849122870784</v>
      </c>
      <c r="K281" s="430">
        <f t="shared" si="157"/>
        <v>4551.0693068154378</v>
      </c>
      <c r="L281" s="430">
        <f t="shared" si="157"/>
        <v>3844.3537001870636</v>
      </c>
      <c r="M281" s="430">
        <f t="shared" si="157"/>
        <v>2953.1469236726853</v>
      </c>
      <c r="N281" s="430">
        <f t="shared" si="157"/>
        <v>2065.569908744128</v>
      </c>
      <c r="O281" s="430">
        <f t="shared" si="157"/>
        <v>1155.0484889209142</v>
      </c>
      <c r="P281" s="430">
        <f t="shared" si="157"/>
        <v>413.2098357225413</v>
      </c>
      <c r="Q281" s="430">
        <f t="shared" si="157"/>
        <v>53.524907150338635</v>
      </c>
      <c r="R281" s="430">
        <f t="shared" si="157"/>
        <v>0</v>
      </c>
      <c r="S281" s="430">
        <f t="shared" si="157"/>
        <v>0</v>
      </c>
      <c r="T281" s="430">
        <f t="shared" si="157"/>
        <v>0</v>
      </c>
      <c r="U281" s="430">
        <f t="shared" si="157"/>
        <v>0</v>
      </c>
      <c r="V281" s="430">
        <f t="shared" si="157"/>
        <v>0</v>
      </c>
      <c r="W281" s="430">
        <f t="shared" si="157"/>
        <v>0</v>
      </c>
      <c r="X281" s="430">
        <f t="shared" si="157"/>
        <v>0</v>
      </c>
      <c r="Y281" s="430">
        <f t="shared" si="157"/>
        <v>0</v>
      </c>
      <c r="Z281" s="430">
        <f t="shared" si="157"/>
        <v>0</v>
      </c>
      <c r="AA281" s="430">
        <f t="shared" si="157"/>
        <v>676.20800344793031</v>
      </c>
      <c r="AB281" s="430">
        <f t="shared" si="157"/>
        <v>9.8803508513569893E-2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1.6614140194193698</v>
      </c>
      <c r="C284" s="213">
        <f>+US!C116</f>
        <v>1.3724021277997327</v>
      </c>
      <c r="D284" s="213">
        <f>+US!D116</f>
        <v>1.4111832079964777</v>
      </c>
      <c r="E284" s="213">
        <f>+US!E116</f>
        <v>1.41455679379508</v>
      </c>
      <c r="F284" s="213">
        <f>+US!F116</f>
        <v>1.3741574858080732</v>
      </c>
      <c r="G284" s="213">
        <f>+US!G116</f>
        <v>1.2924990837800998</v>
      </c>
      <c r="H284" s="213">
        <f>+US!H116</f>
        <v>1.1813818857431519</v>
      </c>
      <c r="I284" s="12">
        <f>+US!I116</f>
        <v>1.0535270190696195</v>
      </c>
      <c r="J284" s="12">
        <f>+US!J116</f>
        <v>0.90883288273631069</v>
      </c>
      <c r="K284" s="12">
        <f>+US!K116</f>
        <v>0.74679308921461429</v>
      </c>
      <c r="L284" s="12">
        <f>+US!L116</f>
        <v>0.56591340591453787</v>
      </c>
      <c r="M284" s="12">
        <f>+US!M116</f>
        <v>0.36779434525193655</v>
      </c>
      <c r="N284" s="12">
        <f>+US!N116</f>
        <v>0.15834921024498375</v>
      </c>
      <c r="O284" s="12">
        <f>+US!O116</f>
        <v>0</v>
      </c>
      <c r="P284" s="12">
        <f>+US!P116</f>
        <v>0</v>
      </c>
      <c r="Q284" s="12">
        <f>+US!Q116</f>
        <v>0</v>
      </c>
      <c r="R284" s="12">
        <f>+US!R116</f>
        <v>0</v>
      </c>
      <c r="S284" s="12">
        <f>+US!S116</f>
        <v>0</v>
      </c>
      <c r="T284" s="12">
        <f>+US!T116</f>
        <v>0</v>
      </c>
      <c r="U284" s="12">
        <f>+US!U116</f>
        <v>0</v>
      </c>
      <c r="V284" s="12">
        <f>+US!V116</f>
        <v>0</v>
      </c>
      <c r="W284" s="12">
        <f>+US!W116</f>
        <v>0</v>
      </c>
      <c r="X284" s="12">
        <f>+US!X116</f>
        <v>0</v>
      </c>
      <c r="Y284" s="12">
        <f>+US!Y116</f>
        <v>0</v>
      </c>
      <c r="Z284" s="12">
        <f>+US!Z116</f>
        <v>0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1.1456625342073461</v>
      </c>
      <c r="C285" s="213">
        <f>+EU!C116</f>
        <v>0.87370486032411976</v>
      </c>
      <c r="D285" s="213">
        <f>+EU!D116</f>
        <v>0.92195783729302005</v>
      </c>
      <c r="E285" s="213">
        <f>+EU!E116</f>
        <v>0.94610328814917521</v>
      </c>
      <c r="F285" s="213">
        <f>+EU!F116</f>
        <v>0.94407747948254095</v>
      </c>
      <c r="G285" s="213">
        <f>+EU!G116</f>
        <v>0.9154213936210579</v>
      </c>
      <c r="H285" s="213">
        <f>+EU!H116</f>
        <v>0.86780737376194739</v>
      </c>
      <c r="I285" s="12">
        <f>+EU!I116</f>
        <v>0.80851117884785118</v>
      </c>
      <c r="J285" s="12">
        <f>+EU!J116</f>
        <v>0.73874533932249908</v>
      </c>
      <c r="K285" s="12">
        <f>+EU!K116</f>
        <v>0.659451007654553</v>
      </c>
      <c r="L285" s="12">
        <f>+EU!L116</f>
        <v>0.58027641062467439</v>
      </c>
      <c r="M285" s="12">
        <f>+EU!M116</f>
        <v>0.49825678468808005</v>
      </c>
      <c r="N285" s="12">
        <f>+EU!N116</f>
        <v>0.40817585856084559</v>
      </c>
      <c r="O285" s="12">
        <f>+EU!O116</f>
        <v>0.30238305909272473</v>
      </c>
      <c r="P285" s="12">
        <f>+EU!P116</f>
        <v>0.18846887952091768</v>
      </c>
      <c r="Q285" s="12">
        <f>+EU!Q116</f>
        <v>5.5269426775405146E-2</v>
      </c>
      <c r="R285" s="12">
        <f>+EU!R116</f>
        <v>0</v>
      </c>
      <c r="S285" s="12">
        <f>+EU!S116</f>
        <v>0</v>
      </c>
      <c r="T285" s="12">
        <f>+EU!T116</f>
        <v>0</v>
      </c>
      <c r="U285" s="12">
        <f>+EU!U116</f>
        <v>0</v>
      </c>
      <c r="V285" s="12">
        <f>+EU!V116</f>
        <v>0</v>
      </c>
      <c r="W285" s="12">
        <f>+EU!W116</f>
        <v>0</v>
      </c>
      <c r="X285" s="12">
        <f>+EU!X116</f>
        <v>0</v>
      </c>
      <c r="Y285" s="12">
        <f>+EU!Y116</f>
        <v>0</v>
      </c>
      <c r="Z285" s="12">
        <f>+EU!Z116</f>
        <v>0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0.3698406448791311</v>
      </c>
      <c r="C286" s="213">
        <f>+Japan!C116</f>
        <v>0.33582325461380874</v>
      </c>
      <c r="D286" s="213">
        <f>+Japan!D116</f>
        <v>0.32004227822998416</v>
      </c>
      <c r="E286" s="213">
        <f>+Japan!E116</f>
        <v>0.29604831033027673</v>
      </c>
      <c r="F286" s="213">
        <f>+Japan!F116</f>
        <v>0.26131092794256</v>
      </c>
      <c r="G286" s="213">
        <f>+Japan!G116</f>
        <v>0.23597981307413329</v>
      </c>
      <c r="H286" s="213">
        <f>+Japan!H116</f>
        <v>0.21480525106620077</v>
      </c>
      <c r="I286" s="12">
        <f>+Japan!I116</f>
        <v>0.19265009146768228</v>
      </c>
      <c r="J286" s="12">
        <f>+Japan!J116</f>
        <v>0.16984021017675979</v>
      </c>
      <c r="K286" s="12">
        <f>+Japan!K116</f>
        <v>0.14660198401443819</v>
      </c>
      <c r="L286" s="12">
        <f>+Japan!L116</f>
        <v>0.12601074524679465</v>
      </c>
      <c r="M286" s="12">
        <f>+Japan!M116</f>
        <v>0.10665745216637643</v>
      </c>
      <c r="N286" s="12">
        <f>+Japan!N116</f>
        <v>8.6549344947196932E-2</v>
      </c>
      <c r="O286" s="12">
        <f>+Japan!O116</f>
        <v>6.3504208540006615E-2</v>
      </c>
      <c r="P286" s="12">
        <f>+Japan!P116</f>
        <v>3.9221447346505983E-2</v>
      </c>
      <c r="Q286" s="12">
        <f>+Japan!Q116</f>
        <v>1.1405641555783625E-2</v>
      </c>
      <c r="R286" s="12">
        <f>+Japan!R116</f>
        <v>0</v>
      </c>
      <c r="S286" s="12">
        <f>+Japan!S116</f>
        <v>0</v>
      </c>
      <c r="T286" s="12">
        <f>+Japan!T116</f>
        <v>0</v>
      </c>
      <c r="U286" s="12">
        <f>+Japan!U116</f>
        <v>0</v>
      </c>
      <c r="V286" s="12">
        <f>+Japan!V116</f>
        <v>0</v>
      </c>
      <c r="W286" s="12">
        <f>+Japan!W116</f>
        <v>0</v>
      </c>
      <c r="X286" s="12">
        <f>+Japan!X116</f>
        <v>0</v>
      </c>
      <c r="Y286" s="12">
        <f>+Japan!Y116</f>
        <v>0</v>
      </c>
      <c r="Z286" s="12">
        <f>+Japan!Z116</f>
        <v>0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0.34119299616374138</v>
      </c>
      <c r="D287" s="213">
        <f>+Russia!D116</f>
        <v>0.32502566958320694</v>
      </c>
      <c r="E287" s="213">
        <f>+Russia!E116</f>
        <v>0.30202548164372278</v>
      </c>
      <c r="F287" s="213">
        <f>+Russia!F116</f>
        <v>0.27312036457226796</v>
      </c>
      <c r="G287" s="213">
        <f>+Russia!G116</f>
        <v>0.24027487587526034</v>
      </c>
      <c r="H287" s="213">
        <f>+Russia!H116</f>
        <v>0.20376897475888456</v>
      </c>
      <c r="I287" s="12">
        <f>+Russia!I116</f>
        <v>0.16345060815605031</v>
      </c>
      <c r="J287" s="12">
        <f>+Russia!J116</f>
        <v>0.12003841372383625</v>
      </c>
      <c r="K287" s="12">
        <f>+Russia!K116</f>
        <v>7.4164617913148906E-2</v>
      </c>
      <c r="L287" s="12">
        <f>+Russia!L116</f>
        <v>2.7444671151148566E-2</v>
      </c>
      <c r="M287" s="12">
        <f>+Russia!M116</f>
        <v>0</v>
      </c>
      <c r="N287" s="12">
        <f>+Russia!N116</f>
        <v>0</v>
      </c>
      <c r="O287" s="12">
        <f>+Russia!O116</f>
        <v>0</v>
      </c>
      <c r="P287" s="12">
        <f>+Russia!P116</f>
        <v>0</v>
      </c>
      <c r="Q287" s="12">
        <f>+Russia!Q116</f>
        <v>0</v>
      </c>
      <c r="R287" s="12">
        <f>+Russia!R116</f>
        <v>0</v>
      </c>
      <c r="S287" s="12">
        <f>+Russia!S116</f>
        <v>0</v>
      </c>
      <c r="T287" s="12">
        <f>+Russia!T116</f>
        <v>0</v>
      </c>
      <c r="U287" s="12">
        <f>+Russia!U116</f>
        <v>0</v>
      </c>
      <c r="V287" s="12">
        <f>+Russia!V116</f>
        <v>0</v>
      </c>
      <c r="W287" s="12">
        <f>+Russia!W116</f>
        <v>0</v>
      </c>
      <c r="X287" s="12">
        <f>+Russia!X116</f>
        <v>0</v>
      </c>
      <c r="Y287" s="12">
        <f>+Russia!Y116</f>
        <v>0</v>
      </c>
      <c r="Z287" s="12">
        <f>+Russia!Z116</f>
        <v>0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0.18818945763471009</v>
      </c>
      <c r="D288" s="213">
        <f>+Eurasia!D116</f>
        <v>0.19322152129395534</v>
      </c>
      <c r="E288" s="213">
        <f>+Eurasia!E116</f>
        <v>0.19187029499930588</v>
      </c>
      <c r="F288" s="213">
        <f>+Eurasia!F116</f>
        <v>0.18288432160084039</v>
      </c>
      <c r="G288" s="213">
        <f>+Eurasia!G116</f>
        <v>0.16708907174426335</v>
      </c>
      <c r="H288" s="213">
        <f>+Eurasia!H116</f>
        <v>0.14625052554069562</v>
      </c>
      <c r="I288" s="12">
        <f>+Eurasia!I116</f>
        <v>0.12089780037615971</v>
      </c>
      <c r="J288" s="12">
        <f>+Eurasia!J116</f>
        <v>9.1376998085830302E-2</v>
      </c>
      <c r="K288" s="12">
        <f>+Eurasia!K116</f>
        <v>5.8032664910190823E-2</v>
      </c>
      <c r="L288" s="12">
        <f>+Eurasia!L116</f>
        <v>2.1785710369279256E-2</v>
      </c>
      <c r="M288" s="12">
        <f>+Eurasia!M116</f>
        <v>0</v>
      </c>
      <c r="N288" s="12">
        <f>+Eurasia!N116</f>
        <v>0</v>
      </c>
      <c r="O288" s="12">
        <f>+Eurasia!O116</f>
        <v>0</v>
      </c>
      <c r="P288" s="12">
        <f>+Eurasia!P116</f>
        <v>0</v>
      </c>
      <c r="Q288" s="12">
        <f>+Eurasia!Q116</f>
        <v>0</v>
      </c>
      <c r="R288" s="12">
        <f>+Eurasia!R116</f>
        <v>0</v>
      </c>
      <c r="S288" s="12">
        <f>+Eurasia!S116</f>
        <v>0</v>
      </c>
      <c r="T288" s="12">
        <f>+Eurasia!T116</f>
        <v>0</v>
      </c>
      <c r="U288" s="12">
        <f>+Eurasia!U116</f>
        <v>0</v>
      </c>
      <c r="V288" s="12">
        <f>+Eurasia!V116</f>
        <v>0</v>
      </c>
      <c r="W288" s="12">
        <f>+Eurasia!W116</f>
        <v>0</v>
      </c>
      <c r="X288" s="12">
        <f>+Eurasia!X116</f>
        <v>0</v>
      </c>
      <c r="Y288" s="12">
        <f>+Eurasia!Y116</f>
        <v>0</v>
      </c>
      <c r="Z288" s="12">
        <f>+Eurasia!Z116</f>
        <v>0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1.5999444497034192</v>
      </c>
      <c r="C289" s="213">
        <f>+China!C116</f>
        <v>2.3373181443680169</v>
      </c>
      <c r="D289" s="213">
        <f>+China!D116</f>
        <v>2.4213252123779614</v>
      </c>
      <c r="E289" s="213">
        <f>+China!E116</f>
        <v>2.3958679803183318</v>
      </c>
      <c r="F289" s="213">
        <f>+China!F116</f>
        <v>2.2605156882843551</v>
      </c>
      <c r="G289" s="213">
        <f>+China!G116</f>
        <v>2.0457895667798969</v>
      </c>
      <c r="H289" s="213">
        <f>+China!H116</f>
        <v>1.7962703585094473</v>
      </c>
      <c r="I289" s="12">
        <f>+China!I116</f>
        <v>1.5125974369713904</v>
      </c>
      <c r="J289" s="12">
        <f>+China!J116</f>
        <v>1.1991076686279853</v>
      </c>
      <c r="K289" s="12">
        <f>+China!K116</f>
        <v>0.85938260560939961</v>
      </c>
      <c r="L289" s="12">
        <f>+China!L116</f>
        <v>0.50892581916170454</v>
      </c>
      <c r="M289" s="12">
        <f>+China!M116</f>
        <v>0.13401799318044094</v>
      </c>
      <c r="N289" s="12">
        <f>+China!N116</f>
        <v>0</v>
      </c>
      <c r="O289" s="12">
        <f>+China!O116</f>
        <v>0</v>
      </c>
      <c r="P289" s="12">
        <f>+China!P116</f>
        <v>0</v>
      </c>
      <c r="Q289" s="12">
        <f>+China!Q116</f>
        <v>0</v>
      </c>
      <c r="R289" s="12">
        <f>+China!R116</f>
        <v>0</v>
      </c>
      <c r="S289" s="12">
        <f>+China!S116</f>
        <v>0</v>
      </c>
      <c r="T289" s="12">
        <f>+China!T116</f>
        <v>0</v>
      </c>
      <c r="U289" s="12">
        <f>+China!U116</f>
        <v>0</v>
      </c>
      <c r="V289" s="12">
        <f>+China!V116</f>
        <v>0</v>
      </c>
      <c r="W289" s="12">
        <f>+China!W116</f>
        <v>0</v>
      </c>
      <c r="X289" s="12">
        <f>+China!X116</f>
        <v>0</v>
      </c>
      <c r="Y289" s="12">
        <f>+China!Y116</f>
        <v>0</v>
      </c>
      <c r="Z289" s="12">
        <f>+China!Z116</f>
        <v>0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0.40499472440009932</v>
      </c>
      <c r="C290" s="213">
        <f>+India!C116</f>
        <v>0.62284228282340015</v>
      </c>
      <c r="D290" s="213">
        <f>+India!D116</f>
        <v>0.77023865774655398</v>
      </c>
      <c r="E290" s="213">
        <f>+India!E116</f>
        <v>0.89897093702979414</v>
      </c>
      <c r="F290" s="213">
        <f>+India!F116</f>
        <v>0.99657333313606822</v>
      </c>
      <c r="G290" s="213">
        <f>+India!G116</f>
        <v>1.0427126019543869</v>
      </c>
      <c r="H290" s="213">
        <f>+India!H116</f>
        <v>1.0464694831562535</v>
      </c>
      <c r="I290" s="12">
        <f>+India!I116</f>
        <v>1.0209844366298892</v>
      </c>
      <c r="J290" s="12">
        <f>+India!J116</f>
        <v>0.96468238451297428</v>
      </c>
      <c r="K290" s="12">
        <f>+India!K116</f>
        <v>0.87635372567004477</v>
      </c>
      <c r="L290" s="12">
        <f>+India!L116</f>
        <v>0.75574883584299024</v>
      </c>
      <c r="M290" s="12">
        <f>+India!M116</f>
        <v>0.60416194832705261</v>
      </c>
      <c r="N290" s="12">
        <f>+India!N116</f>
        <v>0.42322155071985046</v>
      </c>
      <c r="O290" s="12">
        <f>+India!O116</f>
        <v>0.20921531717230918</v>
      </c>
      <c r="P290" s="12">
        <f>+India!P116</f>
        <v>0</v>
      </c>
      <c r="Q290" s="12">
        <f>+India!Q116</f>
        <v>0</v>
      </c>
      <c r="R290" s="12">
        <f>+India!R116</f>
        <v>0</v>
      </c>
      <c r="S290" s="12">
        <f>+India!S116</f>
        <v>0</v>
      </c>
      <c r="T290" s="12">
        <f>+India!T116</f>
        <v>0</v>
      </c>
      <c r="U290" s="12">
        <f>+India!U116</f>
        <v>0</v>
      </c>
      <c r="V290" s="12">
        <f>+India!V116</f>
        <v>0</v>
      </c>
      <c r="W290" s="12">
        <f>+India!W116</f>
        <v>0</v>
      </c>
      <c r="X290" s="12">
        <f>+India!X116</f>
        <v>0</v>
      </c>
      <c r="Y290" s="12">
        <f>+India!Y116</f>
        <v>0</v>
      </c>
      <c r="Z290" s="12">
        <f>+India!Z116</f>
        <v>0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0.68943478365506294</v>
      </c>
      <c r="D291" s="213">
        <f>+MidEast!D116</f>
        <v>0.8342585865559361</v>
      </c>
      <c r="E291" s="213">
        <f>+MidEast!E116</f>
        <v>0.95999259294524941</v>
      </c>
      <c r="F291" s="213">
        <f>+MidEast!F116</f>
        <v>1.0503117597594762</v>
      </c>
      <c r="G291" s="213">
        <f>+MidEast!G116</f>
        <v>1.0843333800229615</v>
      </c>
      <c r="H291" s="213">
        <f>+MidEast!H116</f>
        <v>1.0772583975581138</v>
      </c>
      <c r="I291" s="12">
        <f>+MidEast!I116</f>
        <v>1.0424165453359111</v>
      </c>
      <c r="J291" s="12">
        <f>+MidEast!J116</f>
        <v>0.97684110480693798</v>
      </c>
      <c r="K291" s="12">
        <f>+MidEast!K116</f>
        <v>0.87724397827036948</v>
      </c>
      <c r="L291" s="12">
        <f>+MidEast!L116</f>
        <v>0.72476049901020156</v>
      </c>
      <c r="M291" s="12">
        <f>+MidEast!M116</f>
        <v>0.52913933773885979</v>
      </c>
      <c r="N291" s="12">
        <f>+MidEast!N116</f>
        <v>0.31575811969549122</v>
      </c>
      <c r="O291" s="12">
        <f>+MidEast!O116</f>
        <v>7.5950359830063791E-2</v>
      </c>
      <c r="P291" s="12">
        <f>+MidEast!P116</f>
        <v>0</v>
      </c>
      <c r="Q291" s="12">
        <f>+MidEast!Q116</f>
        <v>0</v>
      </c>
      <c r="R291" s="12">
        <f>+MidEast!R116</f>
        <v>0</v>
      </c>
      <c r="S291" s="12">
        <f>+MidEast!S116</f>
        <v>0</v>
      </c>
      <c r="T291" s="12">
        <f>+MidEast!T116</f>
        <v>0</v>
      </c>
      <c r="U291" s="12">
        <f>+MidEast!U116</f>
        <v>0</v>
      </c>
      <c r="V291" s="12">
        <f>+MidEast!V116</f>
        <v>0</v>
      </c>
      <c r="W291" s="12">
        <f>+MidEast!W116</f>
        <v>0</v>
      </c>
      <c r="X291" s="12">
        <f>+MidEast!X116</f>
        <v>0</v>
      </c>
      <c r="Y291" s="12">
        <f>+MidEast!Y116</f>
        <v>0</v>
      </c>
      <c r="Z291" s="12">
        <f>+MidEast!Z116</f>
        <v>0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0.21020633189180787</v>
      </c>
      <c r="D292" s="213">
        <f>+Africa!D116</f>
        <v>0.286400119617233</v>
      </c>
      <c r="E292" s="213">
        <f>+Africa!E116</f>
        <v>0.36921676285792243</v>
      </c>
      <c r="F292" s="213">
        <f>+Africa!F116</f>
        <v>0.44969041323193615</v>
      </c>
      <c r="G292" s="213">
        <f>+Africa!G116</f>
        <v>0.50536938043403345</v>
      </c>
      <c r="H292" s="213">
        <f>+Africa!H116</f>
        <v>0.53471131854994758</v>
      </c>
      <c r="I292" s="12">
        <f>+Africa!I116</f>
        <v>0.54947686065105994</v>
      </c>
      <c r="J292" s="12">
        <f>+Africa!J116</f>
        <v>0.54632045780344396</v>
      </c>
      <c r="K292" s="12">
        <f>+Africa!K116</f>
        <v>0.52173971885616022</v>
      </c>
      <c r="L292" s="12">
        <f>+Africa!L116</f>
        <v>0.45992214706379536</v>
      </c>
      <c r="M292" s="12">
        <f>+Africa!M116</f>
        <v>0.36579998351138721</v>
      </c>
      <c r="N292" s="12">
        <f>+Africa!N116</f>
        <v>0.25391744170126468</v>
      </c>
      <c r="O292" s="12">
        <f>+Africa!O116</f>
        <v>0.12451944508793657</v>
      </c>
      <c r="P292" s="12">
        <f>+Africa!P116</f>
        <v>0</v>
      </c>
      <c r="Q292" s="12">
        <f>+Africa!Q116</f>
        <v>0</v>
      </c>
      <c r="R292" s="12">
        <f>+Africa!R116</f>
        <v>0</v>
      </c>
      <c r="S292" s="12">
        <f>+Africa!S116</f>
        <v>0</v>
      </c>
      <c r="T292" s="12">
        <f>+Africa!T116</f>
        <v>0</v>
      </c>
      <c r="U292" s="12">
        <f>+Africa!U116</f>
        <v>0</v>
      </c>
      <c r="V292" s="12">
        <f>+Africa!V116</f>
        <v>0</v>
      </c>
      <c r="W292" s="12">
        <f>+Africa!W116</f>
        <v>0</v>
      </c>
      <c r="X292" s="12">
        <f>+Africa!X116</f>
        <v>0</v>
      </c>
      <c r="Y292" s="12">
        <f>+Africa!Y116</f>
        <v>0</v>
      </c>
      <c r="Z292" s="12">
        <f>+Africa!Z116</f>
        <v>0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0.46567029294143031</v>
      </c>
      <c r="D293" s="213">
        <f>+LatAm!D116</f>
        <v>0.5585206147295908</v>
      </c>
      <c r="E293" s="213">
        <f>+LatAm!E116</f>
        <v>0.63898680229642657</v>
      </c>
      <c r="F293" s="213">
        <f>+LatAm!F116</f>
        <v>0.6944066002394218</v>
      </c>
      <c r="G293" s="213">
        <f>+LatAm!G116</f>
        <v>0.71980780770086672</v>
      </c>
      <c r="H293" s="213">
        <f>+LatAm!H116</f>
        <v>0.72405425729905892</v>
      </c>
      <c r="I293" s="12">
        <f>+LatAm!I116</f>
        <v>0.71138561252038424</v>
      </c>
      <c r="J293" s="12">
        <f>+LatAm!J116</f>
        <v>0.68121140065227004</v>
      </c>
      <c r="K293" s="12">
        <f>+LatAm!K116</f>
        <v>0.63310545182761258</v>
      </c>
      <c r="L293" s="12">
        <f>+LatAm!L116</f>
        <v>0.56795462079805226</v>
      </c>
      <c r="M293" s="12">
        <f>+LatAm!M116</f>
        <v>0.48555454599294195</v>
      </c>
      <c r="N293" s="12">
        <f>+LatAm!N116</f>
        <v>0.3891387947416482</v>
      </c>
      <c r="O293" s="12">
        <f>+LatAm!O116</f>
        <v>0.27180779029355767</v>
      </c>
      <c r="P293" s="12">
        <f>+LatAm!P116</f>
        <v>0.14198157359639108</v>
      </c>
      <c r="Q293" s="12">
        <f>+LatAm!Q116</f>
        <v>0</v>
      </c>
      <c r="R293" s="12">
        <f>+LatAm!R116</f>
        <v>0</v>
      </c>
      <c r="S293" s="12">
        <f>+LatAm!S116</f>
        <v>0</v>
      </c>
      <c r="T293" s="12">
        <f>+LatAm!T116</f>
        <v>0</v>
      </c>
      <c r="U293" s="12">
        <f>+LatAm!U116</f>
        <v>0</v>
      </c>
      <c r="V293" s="12">
        <f>+LatAm!V116</f>
        <v>0</v>
      </c>
      <c r="W293" s="12">
        <f>+LatAm!W116</f>
        <v>0</v>
      </c>
      <c r="X293" s="12">
        <f>+LatAm!X116</f>
        <v>0</v>
      </c>
      <c r="Y293" s="12">
        <f>+LatAm!Y116</f>
        <v>0</v>
      </c>
      <c r="Z293" s="12">
        <f>+LatAm!Z116</f>
        <v>0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0.54156849752830349</v>
      </c>
      <c r="C294" s="213">
        <f>+OHI!C116</f>
        <v>0.49076012379826067</v>
      </c>
      <c r="D294" s="213">
        <f>+OHI!D116</f>
        <v>0.50187485346279792</v>
      </c>
      <c r="E294" s="213">
        <f>+OHI!E116</f>
        <v>0.49806595177182295</v>
      </c>
      <c r="F294" s="213">
        <f>+OHI!F116</f>
        <v>0.47589547460079235</v>
      </c>
      <c r="G294" s="213">
        <f>+OHI!G116</f>
        <v>0.4394014145825495</v>
      </c>
      <c r="H294" s="213">
        <f>+OHI!H116</f>
        <v>0.39522046246924403</v>
      </c>
      <c r="I294" s="12">
        <f>+OHI!I116</f>
        <v>0.34880574668369407</v>
      </c>
      <c r="J294" s="12">
        <f>+OHI!J116</f>
        <v>0.3006140901105106</v>
      </c>
      <c r="K294" s="12">
        <f>+OHI!K116</f>
        <v>0.2509184175889092</v>
      </c>
      <c r="L294" s="12">
        <f>+OHI!L116</f>
        <v>0.20339425692129592</v>
      </c>
      <c r="M294" s="12">
        <f>+OHI!M116</f>
        <v>0.15602827976135791</v>
      </c>
      <c r="N294" s="12">
        <f>+OHI!N116</f>
        <v>0.1060673475951234</v>
      </c>
      <c r="O294" s="12">
        <f>+OHI!O116</f>
        <v>5.0953618796710537E-2</v>
      </c>
      <c r="P294" s="12">
        <f>+OHI!P116</f>
        <v>0</v>
      </c>
      <c r="Q294" s="12">
        <f>+OHI!Q116</f>
        <v>0</v>
      </c>
      <c r="R294" s="12">
        <f>+OHI!R116</f>
        <v>0</v>
      </c>
      <c r="S294" s="12">
        <f>+OHI!S116</f>
        <v>0</v>
      </c>
      <c r="T294" s="12">
        <f>+OHI!T116</f>
        <v>0</v>
      </c>
      <c r="U294" s="12">
        <f>+OHI!U116</f>
        <v>0</v>
      </c>
      <c r="V294" s="12">
        <f>+OHI!V116</f>
        <v>0</v>
      </c>
      <c r="W294" s="12">
        <f>+OHI!W116</f>
        <v>0</v>
      </c>
      <c r="X294" s="12">
        <f>+OHI!X116</f>
        <v>0</v>
      </c>
      <c r="Y294" s="12">
        <f>+OHI!Y116</f>
        <v>0</v>
      </c>
      <c r="Z294" s="12">
        <f>+OHI!Z116</f>
        <v>0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0.36381783863801526</v>
      </c>
      <c r="C295" s="213">
        <f>+OthAsia!C116</f>
        <v>0.54750936593555988</v>
      </c>
      <c r="D295" s="213">
        <f>+OthAsia!D116</f>
        <v>0.71895192939575348</v>
      </c>
      <c r="E295" s="213">
        <f>+OthAsia!E116</f>
        <v>0.89452100904833109</v>
      </c>
      <c r="F295" s="213">
        <f>+OthAsia!F116</f>
        <v>1.0520546701027187</v>
      </c>
      <c r="G295" s="213">
        <f>+OthAsia!G116</f>
        <v>1.1618228173682423</v>
      </c>
      <c r="H295" s="213">
        <f>+OthAsia!H116</f>
        <v>1.2261958393388908</v>
      </c>
      <c r="I295" s="12">
        <f>+OthAsia!I116</f>
        <v>1.2572354115365489</v>
      </c>
      <c r="J295" s="12">
        <f>+OthAsia!J116</f>
        <v>1.249120225205979</v>
      </c>
      <c r="K295" s="12">
        <f>+OthAsia!K116</f>
        <v>1.1963693457658362</v>
      </c>
      <c r="L295" s="12">
        <f>+OthAsia!L116</f>
        <v>1.0859991305903032</v>
      </c>
      <c r="M295" s="12">
        <f>+OthAsia!M116</f>
        <v>0.92175137889875647</v>
      </c>
      <c r="N295" s="12">
        <f>+OthAsia!N116</f>
        <v>0.70546776354570195</v>
      </c>
      <c r="O295" s="12">
        <f>+OthAsia!O116</f>
        <v>0.44276603146941207</v>
      </c>
      <c r="P295" s="12">
        <f>+OthAsia!P116</f>
        <v>0.14736474736634331</v>
      </c>
      <c r="Q295" s="12">
        <f>+OthAsia!Q116</f>
        <v>0</v>
      </c>
      <c r="R295" s="12">
        <f>+OthAsia!R116</f>
        <v>0</v>
      </c>
      <c r="S295" s="12">
        <f>+OthAsia!S116</f>
        <v>0</v>
      </c>
      <c r="T295" s="12">
        <f>+OthAsia!T116</f>
        <v>0</v>
      </c>
      <c r="U295" s="12">
        <f>+OthAsia!U116</f>
        <v>0</v>
      </c>
      <c r="V295" s="12">
        <f>+OthAsia!V116</f>
        <v>0</v>
      </c>
      <c r="W295" s="12">
        <f>+OthAsia!W116</f>
        <v>0</v>
      </c>
      <c r="X295" s="12">
        <f>+OthAsia!X116</f>
        <v>0</v>
      </c>
      <c r="Y295" s="12">
        <f>+OthAsia!Y116</f>
        <v>0</v>
      </c>
      <c r="Z295" s="12">
        <f>+OthAsia!Z116</f>
        <v>0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8.4750540219496493</v>
      </c>
      <c r="D296" s="213">
        <f t="shared" si="158"/>
        <v>9.2630004882824721</v>
      </c>
      <c r="E296" s="213">
        <f t="shared" si="158"/>
        <v>9.806226205185439</v>
      </c>
      <c r="F296" s="213">
        <f t="shared" si="158"/>
        <v>10.01499851876105</v>
      </c>
      <c r="G296" s="213">
        <f t="shared" si="158"/>
        <v>9.8505012069377536</v>
      </c>
      <c r="H296" s="213">
        <f t="shared" si="158"/>
        <v>9.4141941277518377</v>
      </c>
      <c r="I296" s="12">
        <f t="shared" si="158"/>
        <v>8.7819387482462403</v>
      </c>
      <c r="J296" s="12">
        <f t="shared" si="158"/>
        <v>7.9467311757653363</v>
      </c>
      <c r="K296" s="12">
        <f t="shared" si="158"/>
        <v>6.900156607295278</v>
      </c>
      <c r="L296" s="12">
        <f t="shared" si="158"/>
        <v>5.6281362526947776</v>
      </c>
      <c r="M296" s="12">
        <f t="shared" si="158"/>
        <v>4.1691620495171904</v>
      </c>
      <c r="N296" s="12">
        <f t="shared" si="158"/>
        <v>2.8466454317521057</v>
      </c>
      <c r="O296" s="12">
        <f t="shared" si="158"/>
        <v>1.5410998302827212</v>
      </c>
      <c r="P296" s="12">
        <f t="shared" si="158"/>
        <v>0.51703664783015801</v>
      </c>
      <c r="Q296" s="12">
        <f t="shared" si="158"/>
        <v>6.6675068331188775E-2</v>
      </c>
      <c r="R296" s="12">
        <f t="shared" si="158"/>
        <v>0</v>
      </c>
      <c r="S296" s="12">
        <f t="shared" si="158"/>
        <v>0</v>
      </c>
      <c r="T296" s="12">
        <f t="shared" si="158"/>
        <v>0</v>
      </c>
      <c r="U296" s="12">
        <f t="shared" si="158"/>
        <v>0</v>
      </c>
      <c r="V296" s="12">
        <f t="shared" si="158"/>
        <v>0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1.3724021277997327</v>
      </c>
      <c r="D299" s="140">
        <f t="shared" si="159"/>
        <v>1.4111832079964777</v>
      </c>
      <c r="E299" s="140">
        <f t="shared" si="159"/>
        <v>1.41455679379508</v>
      </c>
      <c r="F299" s="140">
        <f t="shared" si="159"/>
        <v>1.3741574858080732</v>
      </c>
      <c r="G299" s="140">
        <f t="shared" si="159"/>
        <v>1.2924990837800998</v>
      </c>
      <c r="H299" s="140">
        <f t="shared" si="159"/>
        <v>1.1813818857431519</v>
      </c>
      <c r="I299" s="140">
        <f t="shared" si="159"/>
        <v>1.0535270190696195</v>
      </c>
      <c r="J299" s="140">
        <f t="shared" si="159"/>
        <v>0.90883288273631069</v>
      </c>
      <c r="K299" s="140">
        <f t="shared" si="159"/>
        <v>0.74679308921461429</v>
      </c>
      <c r="L299" s="140">
        <f t="shared" si="159"/>
        <v>0.56591340591453787</v>
      </c>
      <c r="M299" s="140">
        <f t="shared" si="159"/>
        <v>0.36779434525193655</v>
      </c>
      <c r="N299" s="140">
        <f t="shared" si="159"/>
        <v>0.15834921024498375</v>
      </c>
      <c r="O299" s="140">
        <f t="shared" si="159"/>
        <v>0</v>
      </c>
      <c r="P299" s="140">
        <f t="shared" si="159"/>
        <v>0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0.87370486032411976</v>
      </c>
      <c r="D300" s="140">
        <f t="shared" si="160"/>
        <v>0.92195783729302005</v>
      </c>
      <c r="E300" s="140">
        <f t="shared" si="160"/>
        <v>0.94610328814917521</v>
      </c>
      <c r="F300" s="140">
        <f t="shared" si="160"/>
        <v>0.94407747948254095</v>
      </c>
      <c r="G300" s="140">
        <f t="shared" si="160"/>
        <v>0.9154213936210579</v>
      </c>
      <c r="H300" s="140">
        <f t="shared" si="160"/>
        <v>0.86780737376194739</v>
      </c>
      <c r="I300" s="140">
        <f t="shared" si="160"/>
        <v>0.80851117884785118</v>
      </c>
      <c r="J300" s="140">
        <f t="shared" si="160"/>
        <v>0.73874533932249908</v>
      </c>
      <c r="K300" s="140">
        <f t="shared" si="160"/>
        <v>0.659451007654553</v>
      </c>
      <c r="L300" s="140">
        <f t="shared" si="160"/>
        <v>0.58027641062467439</v>
      </c>
      <c r="M300" s="140">
        <f t="shared" si="160"/>
        <v>0.49825678468808005</v>
      </c>
      <c r="N300" s="140">
        <f t="shared" si="160"/>
        <v>0.40817585856084559</v>
      </c>
      <c r="O300" s="140">
        <f t="shared" si="160"/>
        <v>0.30238305909272473</v>
      </c>
      <c r="P300" s="140">
        <f t="shared" si="160"/>
        <v>0.18846887952091768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0.33582325461380874</v>
      </c>
      <c r="D301" s="140">
        <f t="shared" si="161"/>
        <v>0.32004227822998416</v>
      </c>
      <c r="E301" s="140">
        <f t="shared" si="161"/>
        <v>0.29604831033027673</v>
      </c>
      <c r="F301" s="140">
        <f t="shared" si="161"/>
        <v>0.26131092794256</v>
      </c>
      <c r="G301" s="140">
        <f t="shared" si="161"/>
        <v>0.23597981307413329</v>
      </c>
      <c r="H301" s="140">
        <f t="shared" si="161"/>
        <v>0.21480525106620077</v>
      </c>
      <c r="I301" s="140">
        <f t="shared" si="161"/>
        <v>0.19265009146768228</v>
      </c>
      <c r="J301" s="140">
        <f t="shared" si="161"/>
        <v>0.16984021017675979</v>
      </c>
      <c r="K301" s="140">
        <f t="shared" si="161"/>
        <v>0.14660198401443819</v>
      </c>
      <c r="L301" s="140">
        <f t="shared" si="161"/>
        <v>0.12601074524679465</v>
      </c>
      <c r="M301" s="140">
        <f t="shared" si="161"/>
        <v>0.10665745216637643</v>
      </c>
      <c r="N301" s="140">
        <f t="shared" si="161"/>
        <v>8.6549344947196932E-2</v>
      </c>
      <c r="O301" s="140">
        <f t="shared" si="161"/>
        <v>6.3504208540006615E-2</v>
      </c>
      <c r="P301" s="140">
        <f t="shared" si="161"/>
        <v>3.9221447346505983E-2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0.34119299616374138</v>
      </c>
      <c r="D302" s="140">
        <f t="shared" si="162"/>
        <v>0.32502566958320694</v>
      </c>
      <c r="E302" s="140">
        <f t="shared" si="162"/>
        <v>0.30202548164372278</v>
      </c>
      <c r="F302" s="140">
        <f t="shared" si="162"/>
        <v>0.27312036457226796</v>
      </c>
      <c r="G302" s="140">
        <f t="shared" si="162"/>
        <v>0.24027487587526034</v>
      </c>
      <c r="H302" s="140">
        <f t="shared" si="162"/>
        <v>0.20376897475888456</v>
      </c>
      <c r="I302" s="140">
        <f t="shared" si="162"/>
        <v>0.16345060815605031</v>
      </c>
      <c r="J302" s="140">
        <f t="shared" si="162"/>
        <v>0.12003841372383625</v>
      </c>
      <c r="K302" s="140">
        <f t="shared" si="162"/>
        <v>7.4164617913148906E-2</v>
      </c>
      <c r="L302" s="140">
        <f t="shared" si="162"/>
        <v>2.7444671151148566E-2</v>
      </c>
      <c r="M302" s="140">
        <f t="shared" si="162"/>
        <v>0</v>
      </c>
      <c r="N302" s="140">
        <f t="shared" si="162"/>
        <v>0</v>
      </c>
      <c r="O302" s="140">
        <f t="shared" si="162"/>
        <v>0</v>
      </c>
      <c r="P302" s="140">
        <f t="shared" si="162"/>
        <v>0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0.19322152129395534</v>
      </c>
      <c r="E303" s="140">
        <f t="shared" si="163"/>
        <v>0.19187029499930588</v>
      </c>
      <c r="F303" s="140">
        <f t="shared" si="163"/>
        <v>0.18288432160084039</v>
      </c>
      <c r="G303" s="140">
        <f t="shared" si="163"/>
        <v>0.16708907174426335</v>
      </c>
      <c r="H303" s="140">
        <f t="shared" si="163"/>
        <v>0.14625052554069562</v>
      </c>
      <c r="I303" s="140">
        <f t="shared" si="163"/>
        <v>0.12089780037615971</v>
      </c>
      <c r="J303" s="140">
        <f t="shared" si="163"/>
        <v>9.1376998085830302E-2</v>
      </c>
      <c r="K303" s="140">
        <f t="shared" si="163"/>
        <v>5.8032664910190823E-2</v>
      </c>
      <c r="L303" s="140">
        <f t="shared" si="163"/>
        <v>2.1785710369279256E-2</v>
      </c>
      <c r="M303" s="140">
        <f t="shared" si="163"/>
        <v>0</v>
      </c>
      <c r="N303" s="140">
        <f t="shared" si="163"/>
        <v>0</v>
      </c>
      <c r="O303" s="140">
        <f t="shared" si="163"/>
        <v>0</v>
      </c>
      <c r="P303" s="140">
        <f t="shared" si="163"/>
        <v>0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2.3958679803183318</v>
      </c>
      <c r="F304" s="140">
        <f t="shared" si="164"/>
        <v>2.2605156882843551</v>
      </c>
      <c r="G304" s="140">
        <f t="shared" si="164"/>
        <v>2.0457895667798969</v>
      </c>
      <c r="H304" s="140">
        <f t="shared" si="164"/>
        <v>1.7962703585094473</v>
      </c>
      <c r="I304" s="140">
        <f t="shared" si="164"/>
        <v>1.5125974369713904</v>
      </c>
      <c r="J304" s="140">
        <f t="shared" si="164"/>
        <v>1.1991076686279853</v>
      </c>
      <c r="K304" s="140">
        <f t="shared" si="164"/>
        <v>0.85938260560939961</v>
      </c>
      <c r="L304" s="140">
        <f t="shared" si="164"/>
        <v>0.50892581916170454</v>
      </c>
      <c r="M304" s="140">
        <f t="shared" si="164"/>
        <v>0.13401799318044094</v>
      </c>
      <c r="N304" s="140">
        <f t="shared" si="164"/>
        <v>0</v>
      </c>
      <c r="O304" s="140">
        <f t="shared" si="164"/>
        <v>0</v>
      </c>
      <c r="P304" s="140">
        <f t="shared" si="164"/>
        <v>0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0.99657333313606822</v>
      </c>
      <c r="G305" s="140">
        <f t="shared" si="165"/>
        <v>1.0427126019543869</v>
      </c>
      <c r="H305" s="140">
        <f t="shared" si="165"/>
        <v>1.0464694831562535</v>
      </c>
      <c r="I305" s="140">
        <f t="shared" si="165"/>
        <v>1.0209844366298892</v>
      </c>
      <c r="J305" s="140">
        <f t="shared" si="165"/>
        <v>0.96468238451297428</v>
      </c>
      <c r="K305" s="140">
        <f t="shared" si="165"/>
        <v>0.87635372567004477</v>
      </c>
      <c r="L305" s="140">
        <f t="shared" si="165"/>
        <v>0.75574883584299024</v>
      </c>
      <c r="M305" s="140">
        <f t="shared" si="165"/>
        <v>0.60416194832705261</v>
      </c>
      <c r="N305" s="140">
        <f t="shared" si="165"/>
        <v>0.42322155071985046</v>
      </c>
      <c r="O305" s="140">
        <f t="shared" si="165"/>
        <v>0.20921531717230918</v>
      </c>
      <c r="P305" s="140">
        <f t="shared" si="165"/>
        <v>0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1.0843333800229615</v>
      </c>
      <c r="H306" s="140">
        <f t="shared" si="166"/>
        <v>1.0772583975581138</v>
      </c>
      <c r="I306" s="140">
        <f t="shared" si="166"/>
        <v>1.0424165453359111</v>
      </c>
      <c r="J306" s="140">
        <f t="shared" si="166"/>
        <v>0.97684110480693798</v>
      </c>
      <c r="K306" s="140">
        <f t="shared" si="166"/>
        <v>0.87724397827036948</v>
      </c>
      <c r="L306" s="140">
        <f t="shared" si="166"/>
        <v>0.72476049901020156</v>
      </c>
      <c r="M306" s="140">
        <f t="shared" si="166"/>
        <v>0.52913933773885979</v>
      </c>
      <c r="N306" s="140">
        <f t="shared" si="166"/>
        <v>0.31575811969549122</v>
      </c>
      <c r="O306" s="140">
        <f t="shared" si="166"/>
        <v>7.5950359830063791E-2</v>
      </c>
      <c r="P306" s="140">
        <f t="shared" si="166"/>
        <v>0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0.54947686065105994</v>
      </c>
      <c r="J307" s="140">
        <f t="shared" si="167"/>
        <v>0.54632045780344396</v>
      </c>
      <c r="K307" s="140">
        <f t="shared" si="167"/>
        <v>0.52173971885616022</v>
      </c>
      <c r="L307" s="140">
        <f t="shared" si="167"/>
        <v>0.45992214706379536</v>
      </c>
      <c r="M307" s="140">
        <f t="shared" si="167"/>
        <v>0.36579998351138721</v>
      </c>
      <c r="N307" s="140">
        <f t="shared" si="167"/>
        <v>0.25391744170126468</v>
      </c>
      <c r="O307" s="140">
        <f t="shared" si="167"/>
        <v>0.12451944508793657</v>
      </c>
      <c r="P307" s="140">
        <f t="shared" si="167"/>
        <v>0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0.63898680229642657</v>
      </c>
      <c r="F308" s="140">
        <f t="shared" si="168"/>
        <v>0.6944066002394218</v>
      </c>
      <c r="G308" s="140">
        <f t="shared" si="168"/>
        <v>0.71980780770086672</v>
      </c>
      <c r="H308" s="140">
        <f t="shared" si="168"/>
        <v>0.72405425729905892</v>
      </c>
      <c r="I308" s="140">
        <f t="shared" si="168"/>
        <v>0.71138561252038424</v>
      </c>
      <c r="J308" s="140">
        <f t="shared" si="168"/>
        <v>0.68121140065227004</v>
      </c>
      <c r="K308" s="140">
        <f t="shared" si="168"/>
        <v>0.63310545182761258</v>
      </c>
      <c r="L308" s="140">
        <f t="shared" si="168"/>
        <v>0.56795462079805226</v>
      </c>
      <c r="M308" s="140">
        <f t="shared" si="168"/>
        <v>0.48555454599294195</v>
      </c>
      <c r="N308" s="140">
        <f t="shared" si="168"/>
        <v>0.3891387947416482</v>
      </c>
      <c r="O308" s="140">
        <f t="shared" si="168"/>
        <v>0.27180779029355767</v>
      </c>
      <c r="P308" s="140">
        <f t="shared" si="168"/>
        <v>0.14198157359639108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0.49076012379826067</v>
      </c>
      <c r="D309" s="140">
        <f t="shared" si="169"/>
        <v>0.50187485346279792</v>
      </c>
      <c r="E309" s="140">
        <f t="shared" si="169"/>
        <v>0.49806595177182295</v>
      </c>
      <c r="F309" s="140">
        <f t="shared" si="169"/>
        <v>0.47589547460079235</v>
      </c>
      <c r="G309" s="140">
        <f t="shared" si="169"/>
        <v>0.4394014145825495</v>
      </c>
      <c r="H309" s="140">
        <f t="shared" si="169"/>
        <v>0.39522046246924403</v>
      </c>
      <c r="I309" s="140">
        <f t="shared" si="169"/>
        <v>0.34880574668369407</v>
      </c>
      <c r="J309" s="140">
        <f t="shared" si="169"/>
        <v>0.3006140901105106</v>
      </c>
      <c r="K309" s="140">
        <f t="shared" si="169"/>
        <v>0.2509184175889092</v>
      </c>
      <c r="L309" s="140">
        <f t="shared" si="169"/>
        <v>0.20339425692129592</v>
      </c>
      <c r="M309" s="140">
        <f t="shared" si="169"/>
        <v>0.15602827976135791</v>
      </c>
      <c r="N309" s="140">
        <f t="shared" si="169"/>
        <v>0.1060673475951234</v>
      </c>
      <c r="O309" s="140">
        <f t="shared" si="169"/>
        <v>5.0953618796710537E-2</v>
      </c>
      <c r="P309" s="140">
        <f t="shared" si="169"/>
        <v>0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1.0520546701027187</v>
      </c>
      <c r="G310" s="140">
        <f t="shared" si="170"/>
        <v>1.1618228173682423</v>
      </c>
      <c r="H310" s="140">
        <f t="shared" si="170"/>
        <v>1.2261958393388908</v>
      </c>
      <c r="I310" s="140">
        <f t="shared" si="170"/>
        <v>1.2572354115365489</v>
      </c>
      <c r="J310" s="140">
        <f t="shared" si="170"/>
        <v>1.249120225205979</v>
      </c>
      <c r="K310" s="140">
        <f t="shared" si="170"/>
        <v>1.1963693457658362</v>
      </c>
      <c r="L310" s="140">
        <f t="shared" si="170"/>
        <v>1.0859991305903032</v>
      </c>
      <c r="M310" s="140">
        <f t="shared" si="170"/>
        <v>0.92175137889875647</v>
      </c>
      <c r="N310" s="140">
        <f t="shared" si="170"/>
        <v>0.70546776354570195</v>
      </c>
      <c r="O310" s="140">
        <f t="shared" si="170"/>
        <v>0.44276603146941207</v>
      </c>
      <c r="P310" s="140">
        <f t="shared" si="170"/>
        <v>0.14736474736634331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3.413883362699663</v>
      </c>
      <c r="D311" s="140">
        <f t="shared" si="171"/>
        <v>3.6733053678594425</v>
      </c>
      <c r="E311" s="140">
        <f t="shared" si="171"/>
        <v>6.683524903304142</v>
      </c>
      <c r="F311" s="140">
        <f t="shared" si="171"/>
        <v>8.5149963457696369</v>
      </c>
      <c r="G311" s="140">
        <f t="shared" si="171"/>
        <v>9.3451318265037173</v>
      </c>
      <c r="H311" s="140">
        <f t="shared" si="171"/>
        <v>8.8794828092018907</v>
      </c>
      <c r="I311" s="140">
        <f t="shared" si="171"/>
        <v>8.7819387482462403</v>
      </c>
      <c r="J311" s="140">
        <f t="shared" si="171"/>
        <v>7.9467311757653363</v>
      </c>
      <c r="K311" s="140">
        <f t="shared" si="171"/>
        <v>6.900156607295278</v>
      </c>
      <c r="L311" s="140">
        <f t="shared" si="171"/>
        <v>5.6281362526947776</v>
      </c>
      <c r="M311" s="140">
        <f t="shared" si="171"/>
        <v>4.1691620495171904</v>
      </c>
      <c r="N311" s="140">
        <f t="shared" si="171"/>
        <v>2.8466454317521057</v>
      </c>
      <c r="O311" s="140">
        <f t="shared" si="171"/>
        <v>1.5410998302827212</v>
      </c>
      <c r="P311" s="140">
        <f t="shared" si="171"/>
        <v>0.51703664783015801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2309.5834803639377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2.9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2.9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4.4">
      <c r="A323" s="289" t="s">
        <v>104</v>
      </c>
      <c r="B323" s="290">
        <f>+US!B148</f>
        <v>1</v>
      </c>
      <c r="C323" s="290">
        <f>+US!C148</f>
        <v>0.71169512432691673</v>
      </c>
      <c r="D323" s="290">
        <f>+US!D148</f>
        <v>0.46372593593740835</v>
      </c>
      <c r="E323" s="290">
        <f>+US!E148</f>
        <v>0.31608701057989069</v>
      </c>
      <c r="F323" s="290">
        <f>+US!F148</f>
        <v>0.22160801549460121</v>
      </c>
      <c r="G323" s="290">
        <f>+US!G148</f>
        <v>0.158353342154195</v>
      </c>
      <c r="H323" s="290">
        <f>+US!H148</f>
        <v>0.1151955750100213</v>
      </c>
      <c r="I323" s="290">
        <f>+US!I148</f>
        <v>8.4988438948293651E-2</v>
      </c>
      <c r="J323" s="290">
        <f>+US!J148</f>
        <v>6.3438632882708901E-2</v>
      </c>
      <c r="K323" s="290">
        <f>+US!K148</f>
        <v>4.7722618366652668E-2</v>
      </c>
      <c r="L323" s="290">
        <f>+US!L148</f>
        <v>3.6037994842785019E-2</v>
      </c>
      <c r="M323" s="290">
        <f>+US!M148</f>
        <v>2.8215355641558842E-2</v>
      </c>
      <c r="N323" s="290">
        <f>+US!N148</f>
        <v>2.1308823808627534E-2</v>
      </c>
      <c r="O323" s="290">
        <f>+US!O148</f>
        <v>1.6348558453261997E-2</v>
      </c>
      <c r="P323" s="290">
        <f>+US!P148</f>
        <v>1.2650491126430994E-2</v>
      </c>
      <c r="Q323" s="290">
        <f>+US!Q148</f>
        <v>9.8581825996849233E-3</v>
      </c>
      <c r="R323" s="290">
        <f>+US!R148</f>
        <v>7.7249873597768481E-3</v>
      </c>
      <c r="S323" s="290">
        <f>+US!S148</f>
        <v>6.0816277918123805E-3</v>
      </c>
      <c r="T323" s="290">
        <f>+US!T148</f>
        <v>4.8072871243270369E-3</v>
      </c>
      <c r="U323" s="290">
        <f>+US!U148</f>
        <v>3.8136525825003876E-3</v>
      </c>
      <c r="V323" s="290">
        <f>+US!V148</f>
        <v>3.0334816665695428E-3</v>
      </c>
      <c r="W323" s="290">
        <f>+US!W148</f>
        <v>2.4192239711424072E-3</v>
      </c>
      <c r="X323" s="290">
        <f>+US!X148</f>
        <v>1.9351907194488992E-3</v>
      </c>
      <c r="Y323" s="290">
        <f>+US!Y148</f>
        <v>1.5520057674793541E-3</v>
      </c>
      <c r="Z323" s="290">
        <f>+US!Z148</f>
        <v>1.2475058887805545E-3</v>
      </c>
      <c r="AA323" s="290">
        <f>+US!AA148</f>
        <v>1.0030759529430675E-3</v>
      </c>
      <c r="AB323" s="290">
        <f>+US!AB148</f>
        <v>8.0849853464831645E-4</v>
      </c>
      <c r="AC323" s="290">
        <f>+US!AC148</f>
        <v>6.5302033469858919E-4</v>
      </c>
      <c r="AD323" s="290">
        <f>+US!AD148</f>
        <v>5.2836589462145703E-4</v>
      </c>
      <c r="AE323" s="290">
        <f>+US!AE148</f>
        <v>4.2814200008925592E-4</v>
      </c>
      <c r="AF323" s="290">
        <f>+US!AF148</f>
        <v>3.4699878025025395E-4</v>
      </c>
    </row>
    <row r="324" spans="1:46" ht="14.4">
      <c r="A324" s="289" t="s">
        <v>105</v>
      </c>
      <c r="B324" s="290">
        <f>+EU!B148</f>
        <v>1</v>
      </c>
      <c r="C324" s="290">
        <f>+EU!C148</f>
        <v>0.68488113685463115</v>
      </c>
      <c r="D324" s="290">
        <f>+EU!D148</f>
        <v>0.42486393714384885</v>
      </c>
      <c r="E324" s="290">
        <f>+EU!E148</f>
        <v>0.27729909934508729</v>
      </c>
      <c r="F324" s="290">
        <f>+EU!F148</f>
        <v>0.18690538564432999</v>
      </c>
      <c r="G324" s="290">
        <f>+EU!G148</f>
        <v>0.12894170886416675</v>
      </c>
      <c r="H324" s="290">
        <f>+EU!H148</f>
        <v>9.0771910622824109E-2</v>
      </c>
      <c r="I324" s="290">
        <f>+EU!I148</f>
        <v>6.5026317931752051E-2</v>
      </c>
      <c r="J324" s="290">
        <f>+EU!J148</f>
        <v>4.7264348937900345E-2</v>
      </c>
      <c r="K324" s="290">
        <f>+EU!K148</f>
        <v>3.5073197493568437E-2</v>
      </c>
      <c r="L324" s="290">
        <f>+EU!L148</f>
        <v>2.6247857573907307E-2</v>
      </c>
      <c r="M324" s="290">
        <f>+EU!M148</f>
        <v>2.0012198112641873E-2</v>
      </c>
      <c r="N324" s="290">
        <f>+EU!N148</f>
        <v>1.4937431406120841E-2</v>
      </c>
      <c r="O324" s="290">
        <f>+EU!O148</f>
        <v>1.132464430423466E-2</v>
      </c>
      <c r="P324" s="290">
        <f>+EU!P148</f>
        <v>8.6783023595502721E-3</v>
      </c>
      <c r="Q324" s="290">
        <f>+EU!Q148</f>
        <v>6.7056816569119994E-3</v>
      </c>
      <c r="R324" s="290">
        <f>+EU!R148</f>
        <v>5.2093798948925915E-3</v>
      </c>
      <c r="S324" s="290">
        <f>+EU!S148</f>
        <v>4.065712190378345E-3</v>
      </c>
      <c r="T324" s="290">
        <f>+EU!T148</f>
        <v>3.1882455075711229E-3</v>
      </c>
      <c r="U324" s="290">
        <f>+EU!U148</f>
        <v>2.5110971083454657E-3</v>
      </c>
      <c r="V324" s="290">
        <f>+EU!V148</f>
        <v>1.9865211408625276E-3</v>
      </c>
      <c r="W324" s="290">
        <f>+EU!W148</f>
        <v>1.5776181285956871E-3</v>
      </c>
      <c r="X324" s="290">
        <f>+EU!X148</f>
        <v>1.2566569191511225E-3</v>
      </c>
      <c r="Y324" s="290">
        <f>+EU!Y148</f>
        <v>1.0038402241911481E-3</v>
      </c>
      <c r="Z324" s="290">
        <f>+EU!Z148</f>
        <v>8.0399712168306606E-4</v>
      </c>
      <c r="AA324" s="290">
        <f>+EU!AA148</f>
        <v>6.4417999657273269E-4</v>
      </c>
      <c r="AB324" s="290">
        <f>+EU!AB148</f>
        <v>5.1766654026352648E-4</v>
      </c>
      <c r="AC324" s="290">
        <f>+EU!AC148</f>
        <v>4.1707150658513683E-4</v>
      </c>
      <c r="AD324" s="290">
        <f>+EU!AD148</f>
        <v>3.3675954944678869E-4</v>
      </c>
      <c r="AE324" s="290">
        <f>+EU!AE148</f>
        <v>2.7241935781406812E-4</v>
      </c>
      <c r="AF324" s="290">
        <f>+EU!AF148</f>
        <v>2.2041396939716845E-4</v>
      </c>
    </row>
    <row r="325" spans="1:46" ht="14.4">
      <c r="A325" s="289" t="s">
        <v>51</v>
      </c>
      <c r="B325" s="290">
        <f>+Japan!B148</f>
        <v>1</v>
      </c>
      <c r="C325" s="290">
        <f>+Japan!C148</f>
        <v>0.72872221081862631</v>
      </c>
      <c r="D325" s="290">
        <f>+Japan!D148</f>
        <v>0.45798979250099536</v>
      </c>
      <c r="E325" s="290">
        <f>+Japan!E148</f>
        <v>0.2999900487342308</v>
      </c>
      <c r="F325" s="290">
        <f>+Japan!F148</f>
        <v>0.21542603223356299</v>
      </c>
      <c r="G325" s="290">
        <f>+Japan!G148</f>
        <v>0.15225049462121723</v>
      </c>
      <c r="H325" s="290">
        <f>+Japan!H148</f>
        <v>0.10818554076554314</v>
      </c>
      <c r="I325" s="290">
        <f>+Japan!I148</f>
        <v>7.8140314041313108E-2</v>
      </c>
      <c r="J325" s="290">
        <f>+Japan!J148</f>
        <v>5.7212523509304981E-2</v>
      </c>
      <c r="K325" s="290">
        <f>+Japan!K148</f>
        <v>4.2894188370168874E-2</v>
      </c>
      <c r="L325" s="290">
        <f>+Japan!L148</f>
        <v>3.2365733210844641E-2</v>
      </c>
      <c r="M325" s="290">
        <f>+Japan!M148</f>
        <v>2.4968958340318176E-2</v>
      </c>
      <c r="N325" s="290">
        <f>+Japan!N148</f>
        <v>1.8632689211019991E-2</v>
      </c>
      <c r="O325" s="290">
        <f>+Japan!O148</f>
        <v>1.4144656887205056E-2</v>
      </c>
      <c r="P325" s="290">
        <f>+Japan!P148</f>
        <v>1.0859525326214526E-2</v>
      </c>
      <c r="Q325" s="290">
        <f>+Japan!Q148</f>
        <v>8.407640066267888E-3</v>
      </c>
      <c r="R325" s="290">
        <f>+Japan!R148</f>
        <v>6.5425162198624823E-3</v>
      </c>
      <c r="S325" s="290">
        <f>+Japan!S148</f>
        <v>5.1130396721401879E-3</v>
      </c>
      <c r="T325" s="290">
        <f>+Japan!T148</f>
        <v>4.0139378905562923E-3</v>
      </c>
      <c r="U325" s="290">
        <f>+Japan!U148</f>
        <v>3.1641599843537579E-3</v>
      </c>
      <c r="V325" s="290">
        <f>+Japan!V148</f>
        <v>2.5043617685808995E-3</v>
      </c>
      <c r="W325" s="290">
        <f>+Japan!W148</f>
        <v>1.9892493887097122E-3</v>
      </c>
      <c r="X325" s="290">
        <f>+Japan!X148</f>
        <v>1.5847553935558127E-3</v>
      </c>
      <c r="Y325" s="290">
        <f>+Japan!Y148</f>
        <v>1.2659766987248306E-3</v>
      </c>
      <c r="Z325" s="290">
        <f>+Japan!Z148</f>
        <v>1.0138693947052536E-3</v>
      </c>
      <c r="AA325" s="290">
        <f>+Japan!AA148</f>
        <v>8.1203464489900627E-4</v>
      </c>
      <c r="AB325" s="290">
        <f>+Japan!AB148</f>
        <v>6.5229177343090411E-4</v>
      </c>
      <c r="AC325" s="290">
        <f>+Japan!AC148</f>
        <v>5.2529508654744256E-4</v>
      </c>
      <c r="AD325" s="290">
        <f>+Japan!AD148</f>
        <v>4.239216252623553E-4</v>
      </c>
      <c r="AE325" s="290">
        <f>+Japan!AE148</f>
        <v>3.427250519086834E-4</v>
      </c>
      <c r="AF325" s="290">
        <f>+Japan!AF148</f>
        <v>2.7712070911648694E-4</v>
      </c>
    </row>
    <row r="326" spans="1:46" ht="14.4">
      <c r="A326" s="289" t="s">
        <v>52</v>
      </c>
      <c r="B326" s="290">
        <f>+Russia!B148</f>
        <v>1</v>
      </c>
      <c r="C326" s="290">
        <f>+Russia!C148</f>
        <v>0.5340770673491535</v>
      </c>
      <c r="D326" s="290">
        <f>+Russia!D148</f>
        <v>0.31634432706451693</v>
      </c>
      <c r="E326" s="290">
        <f>+Russia!E148</f>
        <v>0.1989402103498461</v>
      </c>
      <c r="F326" s="290">
        <f>+Russia!F148</f>
        <v>0.13005964833694744</v>
      </c>
      <c r="G326" s="290">
        <f>+Russia!G148</f>
        <v>8.7037542892161479E-2</v>
      </c>
      <c r="H326" s="290">
        <f>+Russia!H148</f>
        <v>5.9358711613554271E-2</v>
      </c>
      <c r="I326" s="290">
        <f>+Russia!I148</f>
        <v>4.1332690030142567E-2</v>
      </c>
      <c r="J326" s="290">
        <f>+Russia!J148</f>
        <v>2.9294676251582628E-2</v>
      </c>
      <c r="K326" s="290">
        <f>+Russia!K148</f>
        <v>2.1411510884980195E-2</v>
      </c>
      <c r="L326" s="290">
        <f>+Russia!L148</f>
        <v>1.583054903248058E-2</v>
      </c>
      <c r="M326" s="290">
        <f>+Russia!M148</f>
        <v>1.1849311141154685E-2</v>
      </c>
      <c r="N326" s="290">
        <f>+Russia!N148</f>
        <v>8.6601417607416308E-3</v>
      </c>
      <c r="O326" s="290">
        <f>+Russia!O148</f>
        <v>6.4347818426282706E-3</v>
      </c>
      <c r="P326" s="290">
        <f>+Russia!P148</f>
        <v>4.8393874340537857E-3</v>
      </c>
      <c r="Q326" s="290">
        <f>+Russia!Q148</f>
        <v>3.6743971899016485E-3</v>
      </c>
      <c r="R326" s="290">
        <f>+Russia!R148</f>
        <v>2.8121696204500188E-3</v>
      </c>
      <c r="S326" s="290">
        <f>+Russia!S148</f>
        <v>2.1672000837346861E-3</v>
      </c>
      <c r="T326" s="290">
        <f>+Russia!T148</f>
        <v>1.6804101375306867E-3</v>
      </c>
      <c r="U326" s="290">
        <f>+Russia!U148</f>
        <v>1.3101204228446689E-3</v>
      </c>
      <c r="V326" s="290">
        <f>+Russia!V148</f>
        <v>1.0257411272347385E-3</v>
      </c>
      <c r="W326" s="290">
        <f>+Russia!W148</f>
        <v>8.0636427454609306E-4</v>
      </c>
      <c r="X326" s="290">
        <f>+Russia!X148</f>
        <v>6.3678138292883892E-4</v>
      </c>
      <c r="Y326" s="290">
        <f>+Russia!Y148</f>
        <v>5.0482338680164947E-4</v>
      </c>
      <c r="Z326" s="290">
        <f>+Russia!Z148</f>
        <v>4.0157799723658093E-4</v>
      </c>
      <c r="AA326" s="290">
        <f>+Russia!AA148</f>
        <v>3.1974603325497618E-4</v>
      </c>
      <c r="AB326" s="290">
        <f>+Russia!AB148</f>
        <v>2.5548440379812492E-4</v>
      </c>
      <c r="AC326" s="290">
        <f>+Russia!AC148</f>
        <v>2.0475618129098895E-4</v>
      </c>
      <c r="AD326" s="290">
        <f>+Russia!AD148</f>
        <v>1.6452320073770385E-4</v>
      </c>
      <c r="AE326" s="290">
        <f>+Russia!AE148</f>
        <v>1.324869247241284E-4</v>
      </c>
      <c r="AF326" s="290">
        <f>+Russia!AF148</f>
        <v>1.0675985571726629E-4</v>
      </c>
    </row>
    <row r="327" spans="1:46" ht="14.4">
      <c r="A327" s="289" t="s">
        <v>53</v>
      </c>
      <c r="B327" s="290">
        <f>+Eurasia!B148</f>
        <v>1</v>
      </c>
      <c r="C327" s="290">
        <f>+Eurasia!C148</f>
        <v>0.59061969388313151</v>
      </c>
      <c r="D327" s="290">
        <f>+Eurasia!D148</f>
        <v>0.30601637355489358</v>
      </c>
      <c r="E327" s="290">
        <f>+Eurasia!E148</f>
        <v>0.17015412033514055</v>
      </c>
      <c r="F327" s="290">
        <f>+Eurasia!F148</f>
        <v>9.9447890993764138E-2</v>
      </c>
      <c r="G327" s="290">
        <f>+Eurasia!G148</f>
        <v>6.0387319124108475E-2</v>
      </c>
      <c r="H327" s="290">
        <f>+Eurasia!H148</f>
        <v>3.7803763433511071E-2</v>
      </c>
      <c r="I327" s="290">
        <f>+Eurasia!I148</f>
        <v>2.4365509492995641E-2</v>
      </c>
      <c r="J327" s="290">
        <f>+Eurasia!J148</f>
        <v>1.6105437666520669E-2</v>
      </c>
      <c r="K327" s="290">
        <f>+Eurasia!K148</f>
        <v>1.0988749210040722E-2</v>
      </c>
      <c r="L327" s="290">
        <f>+Eurasia!L148</f>
        <v>7.6346432701832169E-3</v>
      </c>
      <c r="M327" s="290">
        <f>+Eurasia!M148</f>
        <v>5.3903750518918617E-3</v>
      </c>
      <c r="N327" s="290">
        <f>+Eurasia!N148</f>
        <v>3.78173693720971E-3</v>
      </c>
      <c r="O327" s="290">
        <f>+Eurasia!O148</f>
        <v>2.7021549229473115E-3</v>
      </c>
      <c r="P327" s="290">
        <f>+Eurasia!P148</f>
        <v>1.9595306151756892E-3</v>
      </c>
      <c r="Q327" s="290">
        <f>+Eurasia!Q148</f>
        <v>1.4389142305755683E-3</v>
      </c>
      <c r="R327" s="290">
        <f>+Eurasia!R148</f>
        <v>1.0682622158386024E-3</v>
      </c>
      <c r="S327" s="290">
        <f>+Eurasia!S148</f>
        <v>8.0087135831748396E-4</v>
      </c>
      <c r="T327" s="290">
        <f>+Eurasia!T148</f>
        <v>6.0570350244926663E-4</v>
      </c>
      <c r="U327" s="290">
        <f>+Eurasia!U148</f>
        <v>4.6173836130425594E-4</v>
      </c>
      <c r="V327" s="290">
        <f>+Eurasia!V148</f>
        <v>3.5494328424266595E-4</v>
      </c>
      <c r="W327" s="290">
        <f>+Eurasia!W148</f>
        <v>2.7478998574678054E-4</v>
      </c>
      <c r="X327" s="290">
        <f>+Eurasia!X148</f>
        <v>2.1379552378973012E-4</v>
      </c>
      <c r="Y327" s="290">
        <f>+Eurasia!Y148</f>
        <v>1.6714172505471062E-4</v>
      </c>
      <c r="Z327" s="290">
        <f>+Eurasia!Z148</f>
        <v>1.3125928427345566E-4</v>
      </c>
      <c r="AA327" s="290">
        <f>+Eurasia!AA148</f>
        <v>1.0336900384972607E-4</v>
      </c>
      <c r="AB327" s="290">
        <f>+Eurasia!AB148</f>
        <v>8.1758059383476542E-5</v>
      </c>
      <c r="AC327" s="290">
        <f>+Eurasia!AC148</f>
        <v>6.4914101808066042E-5</v>
      </c>
      <c r="AD327" s="290">
        <f>+Eurasia!AD148</f>
        <v>5.1714732401582869E-5</v>
      </c>
      <c r="AE327" s="290">
        <f>+Eurasia!AE148</f>
        <v>4.1321982622096571E-5</v>
      </c>
      <c r="AF327" s="290">
        <f>+Eurasia!AF148</f>
        <v>3.306503092562836E-5</v>
      </c>
    </row>
    <row r="328" spans="1:46" ht="14.4">
      <c r="A328" s="289" t="s">
        <v>54</v>
      </c>
      <c r="B328" s="290">
        <f>+China!B148</f>
        <v>1</v>
      </c>
      <c r="C328" s="290">
        <f>+China!C148</f>
        <v>0.21522604375875018</v>
      </c>
      <c r="D328" s="290">
        <f>+China!D148</f>
        <v>0.11495200905235327</v>
      </c>
      <c r="E328" s="290">
        <f>+China!E148</f>
        <v>6.5812364398281364E-2</v>
      </c>
      <c r="F328" s="290">
        <f>+China!F148</f>
        <v>3.9632091569824335E-2</v>
      </c>
      <c r="G328" s="290">
        <f>+China!G148</f>
        <v>2.4860042481098656E-2</v>
      </c>
      <c r="H328" s="290">
        <f>+China!H148</f>
        <v>1.6018550339070566E-2</v>
      </c>
      <c r="I328" s="290">
        <f>+China!I148</f>
        <v>1.060637398677613E-2</v>
      </c>
      <c r="J328" s="290">
        <f>+China!J148</f>
        <v>7.1846954616734404E-3</v>
      </c>
      <c r="K328" s="290">
        <f>+China!K148</f>
        <v>5.027037351767712E-3</v>
      </c>
      <c r="L328" s="290">
        <f>+China!L148</f>
        <v>3.5993920689848828E-3</v>
      </c>
      <c r="M328" s="290">
        <f>+China!M148</f>
        <v>2.5346171142900178E-3</v>
      </c>
      <c r="N328" s="290">
        <f>+China!N148</f>
        <v>1.8436467120736813E-3</v>
      </c>
      <c r="O328" s="290">
        <f>+China!O148</f>
        <v>1.3529341104361256E-3</v>
      </c>
      <c r="P328" s="290">
        <f>+China!P148</f>
        <v>1.0028262920500374E-3</v>
      </c>
      <c r="Q328" s="290">
        <f>+China!Q148</f>
        <v>7.5052919868802198E-4</v>
      </c>
      <c r="R328" s="290">
        <f>+China!R148</f>
        <v>5.6682057101401732E-4</v>
      </c>
      <c r="S328" s="290">
        <f>+China!S148</f>
        <v>4.3168632802961169E-4</v>
      </c>
      <c r="T328" s="290">
        <f>+China!T148</f>
        <v>3.3130979730701464E-4</v>
      </c>
      <c r="U328" s="290">
        <f>+China!U148</f>
        <v>2.560636862849553E-4</v>
      </c>
      <c r="V328" s="290">
        <f>+China!V148</f>
        <v>1.9940481288812425E-4</v>
      </c>
      <c r="W328" s="290">
        <f>+China!W148</f>
        <v>1.5628444616630426E-4</v>
      </c>
      <c r="X328" s="290">
        <f>+China!X148</f>
        <v>1.2303446689041479E-4</v>
      </c>
      <c r="Y328" s="290">
        <f>+China!Y148</f>
        <v>9.7276943043093385E-5</v>
      </c>
      <c r="Z328" s="290">
        <f>+China!Z148</f>
        <v>7.7223997205503938E-5</v>
      </c>
      <c r="AA328" s="290">
        <f>+China!AA148</f>
        <v>6.1424693577188629E-5</v>
      </c>
      <c r="AB328" s="290">
        <f>+China!AB148</f>
        <v>4.9058906200132922E-5</v>
      </c>
      <c r="AC328" s="290">
        <f>+China!AC148</f>
        <v>3.9324827204077607E-5</v>
      </c>
      <c r="AD328" s="290">
        <f>+China!AD148</f>
        <v>3.1621544333263936E-5</v>
      </c>
      <c r="AE328" s="290">
        <f>+China!AE148</f>
        <v>2.5497103598349832E-5</v>
      </c>
      <c r="AF328" s="290">
        <f>+China!AF148</f>
        <v>2.0576916525152655E-5</v>
      </c>
    </row>
    <row r="329" spans="1:46" ht="14.4">
      <c r="A329" s="289" t="s">
        <v>55</v>
      </c>
      <c r="B329" s="290">
        <f>+India!B148</f>
        <v>1</v>
      </c>
      <c r="C329" s="290">
        <f>+India!C148</f>
        <v>0.38693933830000404</v>
      </c>
      <c r="D329" s="290">
        <f>+India!D148</f>
        <v>0.18475807722748394</v>
      </c>
      <c r="E329" s="290">
        <f>+India!E148</f>
        <v>9.5722311223047085E-2</v>
      </c>
      <c r="F329" s="290">
        <f>+India!F148</f>
        <v>5.2199769881480167E-2</v>
      </c>
      <c r="G329" s="290">
        <f>+India!G148</f>
        <v>2.9939952155809451E-2</v>
      </c>
      <c r="H329" s="290">
        <f>+India!H148</f>
        <v>1.7943640485613685E-2</v>
      </c>
      <c r="I329" s="290">
        <f>+India!I148</f>
        <v>1.112033324369812E-2</v>
      </c>
      <c r="J329" s="290">
        <f>+India!J148</f>
        <v>7.0951345194217707E-3</v>
      </c>
      <c r="K329" s="290">
        <f>+India!K148</f>
        <v>4.6427400564445324E-3</v>
      </c>
      <c r="L329" s="290">
        <f>+India!L148</f>
        <v>3.1064920901146243E-3</v>
      </c>
      <c r="M329" s="290">
        <f>+India!M148</f>
        <v>2.1231503020752614E-3</v>
      </c>
      <c r="N329" s="290">
        <f>+India!N148</f>
        <v>1.4663870049213034E-3</v>
      </c>
      <c r="O329" s="290">
        <f>+India!O148</f>
        <v>1.0313414659720032E-3</v>
      </c>
      <c r="P329" s="290">
        <f>+India!P148</f>
        <v>7.3635824703977872E-4</v>
      </c>
      <c r="Q329" s="290">
        <f>+India!Q148</f>
        <v>5.3141093078225786E-4</v>
      </c>
      <c r="R329" s="290">
        <f>+India!R148</f>
        <v>3.8801549707055872E-4</v>
      </c>
      <c r="S329" s="290">
        <f>+India!S148</f>
        <v>2.8641210953069744E-4</v>
      </c>
      <c r="T329" s="290">
        <f>+India!T148</f>
        <v>2.1354593077536272E-4</v>
      </c>
      <c r="U329" s="290">
        <f>+India!U148</f>
        <v>1.6068828839438403E-4</v>
      </c>
      <c r="V329" s="290">
        <f>+India!V148</f>
        <v>1.2237645786946939E-4</v>
      </c>
      <c r="W329" s="290">
        <f>+India!W148</f>
        <v>9.4091752782404707E-5</v>
      </c>
      <c r="X329" s="290">
        <f>+India!X148</f>
        <v>7.2654802125390061E-5</v>
      </c>
      <c r="Y329" s="290">
        <f>+India!Y148</f>
        <v>5.6375771226266601E-5</v>
      </c>
      <c r="Z329" s="290">
        <f>+India!Z148</f>
        <v>4.3960013346439309E-5</v>
      </c>
      <c r="AA329" s="290">
        <f>+India!AA148</f>
        <v>3.4365300121623077E-5</v>
      </c>
      <c r="AB329" s="290">
        <f>+India!AB148</f>
        <v>2.7005935949210529E-5</v>
      </c>
      <c r="AC329" s="290">
        <f>+India!AC148</f>
        <v>2.1321815677320451E-5</v>
      </c>
      <c r="AD329" s="290">
        <f>+India!AD148</f>
        <v>1.6902978717787209E-5</v>
      </c>
      <c r="AE329" s="290">
        <f>+India!AE148</f>
        <v>1.3447941612662699E-5</v>
      </c>
      <c r="AF329" s="290">
        <f>+India!AF148</f>
        <v>1.0720748599054875E-5</v>
      </c>
    </row>
    <row r="330" spans="1:46" ht="14.4">
      <c r="A330" s="289" t="s">
        <v>56</v>
      </c>
      <c r="B330" s="290">
        <f>+MidEast!B148</f>
        <v>1</v>
      </c>
      <c r="C330" s="290">
        <f>+MidEast!C148</f>
        <v>0.53123602419200211</v>
      </c>
      <c r="D330" s="290">
        <f>+MidEast!D148</f>
        <v>0.30200679414809306</v>
      </c>
      <c r="E330" s="290">
        <f>+MidEast!E148</f>
        <v>0.18243330691370951</v>
      </c>
      <c r="F330" s="290">
        <f>+MidEast!F148</f>
        <v>0.11418870884193696</v>
      </c>
      <c r="G330" s="290">
        <f>+MidEast!G148</f>
        <v>7.4284226371389622E-2</v>
      </c>
      <c r="H330" s="290">
        <f>+MidEast!H148</f>
        <v>4.9854508718750079E-2</v>
      </c>
      <c r="I330" s="290">
        <f>+MidEast!I148</f>
        <v>3.4216771106883224E-2</v>
      </c>
      <c r="J330" s="290">
        <f>+MidEast!J148</f>
        <v>2.3936700202944614E-2</v>
      </c>
      <c r="K330" s="290">
        <f>+MidEast!K148</f>
        <v>1.6796193276827482E-2</v>
      </c>
      <c r="L330" s="290">
        <f>+MidEast!L148</f>
        <v>1.1918821617064621E-2</v>
      </c>
      <c r="M330" s="290">
        <f>+MidEast!M148</f>
        <v>8.8399583630110364E-3</v>
      </c>
      <c r="N330" s="290">
        <f>+MidEast!N148</f>
        <v>6.4344229751606878E-3</v>
      </c>
      <c r="O330" s="290">
        <f>+MidEast!O148</f>
        <v>4.7658949888505003E-3</v>
      </c>
      <c r="P330" s="290">
        <f>+MidEast!P148</f>
        <v>3.5656310643688138E-3</v>
      </c>
      <c r="Q330" s="290">
        <f>+MidEast!Q148</f>
        <v>2.6902218504506171E-3</v>
      </c>
      <c r="R330" s="290">
        <f>+MidEast!R148</f>
        <v>2.0461398477803401E-3</v>
      </c>
      <c r="S330" s="290">
        <f>+MidEast!S148</f>
        <v>1.5675701769445639E-3</v>
      </c>
      <c r="T330" s="290">
        <f>+MidEast!T148</f>
        <v>1.2088451510448555E-3</v>
      </c>
      <c r="U330" s="290">
        <f>+MidEast!U148</f>
        <v>9.3779159282922082E-4</v>
      </c>
      <c r="V330" s="290">
        <f>+MidEast!V148</f>
        <v>7.3395556269489112E-4</v>
      </c>
      <c r="W330" s="290">
        <f>+MidEast!W148</f>
        <v>5.7830439581683132E-4</v>
      </c>
      <c r="X330" s="290">
        <f>+MidEast!X148</f>
        <v>4.5659326823972122E-4</v>
      </c>
      <c r="Y330" s="290">
        <f>+MidEast!Y148</f>
        <v>3.6149245605339626E-4</v>
      </c>
      <c r="Z330" s="290">
        <f>+MidEast!Z148</f>
        <v>2.8705129379433009E-4</v>
      </c>
      <c r="AA330" s="290">
        <f>+MidEast!AA148</f>
        <v>2.2802432268790275E-4</v>
      </c>
      <c r="AB330" s="290">
        <f>+MidEast!AB148</f>
        <v>1.8181975863413951E-4</v>
      </c>
      <c r="AC330" s="290">
        <f>+MidEast!AC148</f>
        <v>1.4545937900627517E-4</v>
      </c>
      <c r="AD330" s="290">
        <f>+MidEast!AD148</f>
        <v>1.1670211026124723E-4</v>
      </c>
      <c r="AE330" s="290">
        <f>+MidEast!AE148</f>
        <v>9.3859136386149591E-5</v>
      </c>
      <c r="AF330" s="290">
        <f>+MidEast!AF148</f>
        <v>7.5568242063314291E-5</v>
      </c>
    </row>
    <row r="331" spans="1:46" ht="14.4">
      <c r="A331" s="289" t="s">
        <v>57</v>
      </c>
      <c r="B331" s="290">
        <f>+Africa!B148</f>
        <v>1</v>
      </c>
      <c r="C331" s="290">
        <f>+Africa!C148</f>
        <v>0.46503046107729179</v>
      </c>
      <c r="D331" s="290">
        <f>+Africa!D148</f>
        <v>0.21727864032332733</v>
      </c>
      <c r="E331" s="290">
        <f>+Africa!E148</f>
        <v>0.10990180461003619</v>
      </c>
      <c r="F331" s="290">
        <f>+Africa!F148</f>
        <v>5.7935952772719755E-2</v>
      </c>
      <c r="G331" s="290">
        <f>+Africa!G148</f>
        <v>3.2357569534870519E-2</v>
      </c>
      <c r="H331" s="290">
        <f>+Africa!H148</f>
        <v>1.9156436472112657E-2</v>
      </c>
      <c r="I331" s="290">
        <f>+Africa!I148</f>
        <v>1.1745212104495084E-2</v>
      </c>
      <c r="J331" s="290">
        <f>+Africa!J148</f>
        <v>7.4239183578088458E-3</v>
      </c>
      <c r="K331" s="290">
        <f>+Africa!K148</f>
        <v>4.7379475221191484E-3</v>
      </c>
      <c r="L331" s="290">
        <f>+Africa!L148</f>
        <v>3.1028183962547324E-3</v>
      </c>
      <c r="M331" s="290">
        <f>+Africa!M148</f>
        <v>2.092723648561058E-3</v>
      </c>
      <c r="N331" s="290">
        <f>+Africa!N148</f>
        <v>1.4446521788342866E-3</v>
      </c>
      <c r="O331" s="290">
        <f>+Africa!O148</f>
        <v>1.0137869904872873E-3</v>
      </c>
      <c r="P331" s="290">
        <f>+Africa!P148</f>
        <v>7.2186717338598564E-4</v>
      </c>
      <c r="Q331" s="290">
        <f>+Africa!Q148</f>
        <v>5.2002412355884773E-4</v>
      </c>
      <c r="R331" s="290">
        <f>+Africa!R148</f>
        <v>3.7913938619902216E-4</v>
      </c>
      <c r="S331" s="290">
        <f>+Africa!S148</f>
        <v>2.7952817400984188E-4</v>
      </c>
      <c r="T331" s="290">
        <f>+Africa!T148</f>
        <v>2.0822295624073318E-4</v>
      </c>
      <c r="U331" s="290">
        <f>+Africa!U148</f>
        <v>1.5657879675323388E-4</v>
      </c>
      <c r="V331" s="290">
        <f>+Africa!V148</f>
        <v>1.1920684848706611E-4</v>
      </c>
      <c r="W331" s="290">
        <f>+Africa!W148</f>
        <v>9.1653174057178608E-5</v>
      </c>
      <c r="X331" s="290">
        <f>+Africa!X148</f>
        <v>7.1103649718503377E-5</v>
      </c>
      <c r="Y331" s="290">
        <f>+Africa!Y148</f>
        <v>5.5326488179682834E-5</v>
      </c>
      <c r="Z331" s="290">
        <f>+Africa!Z148</f>
        <v>4.322238913934694E-5</v>
      </c>
      <c r="AA331" s="290">
        <f>+Africa!AA148</f>
        <v>3.3863703797031488E-5</v>
      </c>
      <c r="AB331" s="290">
        <f>+Africa!AB148</f>
        <v>2.6658508640543687E-5</v>
      </c>
      <c r="AC331" s="290">
        <f>+Africa!AC148</f>
        <v>2.1079143784641229E-5</v>
      </c>
      <c r="AD331" s="290">
        <f>+Africa!AD148</f>
        <v>1.6733777562933187E-5</v>
      </c>
      <c r="AE331" s="290">
        <f>+Africa!AE148</f>
        <v>1.3331380980060515E-5</v>
      </c>
      <c r="AF331" s="290">
        <f>+Africa!AF148</f>
        <v>1.0642298523070481E-5</v>
      </c>
    </row>
    <row r="332" spans="1:46" ht="14.4">
      <c r="A332" s="289" t="s">
        <v>58</v>
      </c>
      <c r="B332" s="290">
        <f>+LatAm!B148</f>
        <v>1</v>
      </c>
      <c r="C332" s="290">
        <f>+LatAm!C148</f>
        <v>0.52019370555810063</v>
      </c>
      <c r="D332" s="290">
        <f>+LatAm!D148</f>
        <v>0.28317015881963442</v>
      </c>
      <c r="E332" s="290">
        <f>+LatAm!E148</f>
        <v>0.16371994358329228</v>
      </c>
      <c r="F332" s="290">
        <f>+LatAm!F148</f>
        <v>9.9076077549294483E-2</v>
      </c>
      <c r="G332" s="290">
        <f>+LatAm!G148</f>
        <v>6.2367156712253805E-2</v>
      </c>
      <c r="H332" s="290">
        <f>+LatAm!H148</f>
        <v>4.0446522705485322E-2</v>
      </c>
      <c r="I332" s="290">
        <f>+LatAm!I148</f>
        <v>2.6904513185583911E-2</v>
      </c>
      <c r="J332" s="290">
        <f>+LatAm!J148</f>
        <v>1.8292307513327815E-2</v>
      </c>
      <c r="K332" s="290">
        <f>+LatAm!K148</f>
        <v>1.2682520029607111E-2</v>
      </c>
      <c r="L332" s="290">
        <f>+LatAm!L148</f>
        <v>8.9149526229926387E-3</v>
      </c>
      <c r="M332" s="290">
        <f>+LatAm!M148</f>
        <v>6.4621843642218057E-3</v>
      </c>
      <c r="N332" s="290">
        <f>+LatAm!N148</f>
        <v>4.6192203229199705E-3</v>
      </c>
      <c r="O332" s="290">
        <f>+LatAm!O148</f>
        <v>3.3635619025675348E-3</v>
      </c>
      <c r="P332" s="290">
        <f>+LatAm!P148</f>
        <v>2.4837324006711727E-3</v>
      </c>
      <c r="Q332" s="290">
        <f>+LatAm!Q148</f>
        <v>1.8550002678491102E-3</v>
      </c>
      <c r="R332" s="290">
        <f>+LatAm!R148</f>
        <v>1.3957196086403264E-3</v>
      </c>
      <c r="S332" s="290">
        <f>+LatAm!S148</f>
        <v>1.0587157258929447E-3</v>
      </c>
      <c r="T332" s="290">
        <f>+LatAm!T148</f>
        <v>8.0907834986068076E-4</v>
      </c>
      <c r="U332" s="290">
        <f>+LatAm!U148</f>
        <v>6.2251367255180276E-4</v>
      </c>
      <c r="V332" s="290">
        <f>+LatAm!V148</f>
        <v>4.8338008936221337E-4</v>
      </c>
      <c r="W332" s="290">
        <f>+LatAm!W148</f>
        <v>3.7804906840222484E-4</v>
      </c>
      <c r="X332" s="290">
        <f>+LatAm!X148</f>
        <v>2.9653353514812338E-4</v>
      </c>
      <c r="Y332" s="290">
        <f>+LatAm!Y148</f>
        <v>2.3339875413384283E-4</v>
      </c>
      <c r="Z332" s="290">
        <f>+LatAm!Z148</f>
        <v>1.8435862237834005E-4</v>
      </c>
      <c r="AA332" s="290">
        <f>+LatAm!AA148</f>
        <v>1.4580278857020455E-4</v>
      </c>
      <c r="AB332" s="290">
        <f>+LatAm!AB148</f>
        <v>1.1577803685116215E-4</v>
      </c>
      <c r="AC332" s="290">
        <f>+LatAm!AC148</f>
        <v>9.2266403598057156E-5</v>
      </c>
      <c r="AD332" s="290">
        <f>+LatAm!AD148</f>
        <v>7.3758691474939191E-5</v>
      </c>
      <c r="AE332" s="290">
        <f>+LatAm!AE148</f>
        <v>5.9123064412765807E-5</v>
      </c>
      <c r="AF332" s="290">
        <f>+LatAm!AF148</f>
        <v>4.7439849192034343E-5</v>
      </c>
    </row>
    <row r="333" spans="1:46" ht="14.4">
      <c r="A333" s="289" t="s">
        <v>114</v>
      </c>
      <c r="B333" s="290">
        <f>+OHI!B148</f>
        <v>1</v>
      </c>
      <c r="C333" s="290">
        <f>+OHI!C148</f>
        <v>0.65077119248246595</v>
      </c>
      <c r="D333" s="290">
        <f>+OHI!D148</f>
        <v>0.4110057646332495</v>
      </c>
      <c r="E333" s="290">
        <f>+OHI!E148</f>
        <v>0.27190178796654202</v>
      </c>
      <c r="F333" s="290">
        <f>+OHI!F148</f>
        <v>0.18592174832270303</v>
      </c>
      <c r="G333" s="290">
        <f>+OHI!G148</f>
        <v>0.13011915561551329</v>
      </c>
      <c r="H333" s="290">
        <f>+OHI!H148</f>
        <v>9.2965289511119917E-2</v>
      </c>
      <c r="I333" s="290">
        <f>+OHI!I148</f>
        <v>6.7502173628594953E-2</v>
      </c>
      <c r="J333" s="290">
        <f>+OHI!J148</f>
        <v>4.9669179647482499E-2</v>
      </c>
      <c r="K333" s="290">
        <f>+OHI!K148</f>
        <v>3.7302145461448874E-2</v>
      </c>
      <c r="L333" s="290">
        <f>+OHI!L148</f>
        <v>2.8230647136453957E-2</v>
      </c>
      <c r="M333" s="290">
        <f>+OHI!M148</f>
        <v>2.1711600783030565E-2</v>
      </c>
      <c r="N333" s="290">
        <f>+OHI!N148</f>
        <v>1.6357055049354759E-2</v>
      </c>
      <c r="O333" s="290">
        <f>+OHI!O148</f>
        <v>1.2506763255322748E-2</v>
      </c>
      <c r="P333" s="290">
        <f>+OHI!P148</f>
        <v>9.6563615375816047E-3</v>
      </c>
      <c r="Q333" s="290">
        <f>+OHI!Q148</f>
        <v>7.4928366032034777E-3</v>
      </c>
      <c r="R333" s="290">
        <f>+OHI!R148</f>
        <v>5.8468114024112653E-3</v>
      </c>
      <c r="S333" s="290">
        <f>+OHI!S148</f>
        <v>4.5851692410218987E-3</v>
      </c>
      <c r="T333" s="290">
        <f>+OHI!T148</f>
        <v>3.6119191286552214E-3</v>
      </c>
      <c r="U333" s="290">
        <f>+OHI!U148</f>
        <v>2.8568152535735467E-3</v>
      </c>
      <c r="V333" s="290">
        <f>+OHI!V148</f>
        <v>2.2683105214661883E-3</v>
      </c>
      <c r="W333" s="290">
        <f>+OHI!W148</f>
        <v>1.8072315301657048E-3</v>
      </c>
      <c r="X333" s="290">
        <f>+OHI!X148</f>
        <v>1.4440479751424607E-3</v>
      </c>
      <c r="Y333" s="290">
        <f>+OHI!Y148</f>
        <v>1.1569312054497197E-3</v>
      </c>
      <c r="Z333" s="290">
        <f>+OHI!Z148</f>
        <v>9.2916289093307979E-4</v>
      </c>
      <c r="AA333" s="290">
        <f>+OHI!AA148</f>
        <v>7.4632839372776837E-4</v>
      </c>
      <c r="AB333" s="290">
        <f>+OHI!AB148</f>
        <v>6.0116203045979086E-4</v>
      </c>
      <c r="AC333" s="290">
        <f>+OHI!AC148</f>
        <v>4.8540559348740094E-4</v>
      </c>
      <c r="AD333" s="290">
        <f>+OHI!AD148</f>
        <v>3.9273832565785068E-4</v>
      </c>
      <c r="AE333" s="290">
        <f>+OHI!AE148</f>
        <v>3.1831016065284962E-4</v>
      </c>
      <c r="AF333" s="290">
        <f>+OHI!AF148</f>
        <v>2.5801767150892521E-4</v>
      </c>
    </row>
    <row r="334" spans="1:46" ht="14.4">
      <c r="A334" s="289" t="s">
        <v>224</v>
      </c>
      <c r="B334" s="290">
        <f>+OthAsia!B148</f>
        <v>1</v>
      </c>
      <c r="C334" s="290">
        <f>+OthAsia!C148</f>
        <v>0.57276191629895967</v>
      </c>
      <c r="D334" s="290">
        <f>+OthAsia!D148</f>
        <v>0.26886718329768022</v>
      </c>
      <c r="E334" s="290">
        <f>+OthAsia!E148</f>
        <v>0.13627103052503639</v>
      </c>
      <c r="F334" s="290">
        <f>+OthAsia!F148</f>
        <v>7.2790189940265371E-2</v>
      </c>
      <c r="G334" s="290">
        <f>+OthAsia!G148</f>
        <v>4.1014486641888143E-2</v>
      </c>
      <c r="H334" s="290">
        <f>+OthAsia!H148</f>
        <v>2.4227685654053192E-2</v>
      </c>
      <c r="I334" s="290">
        <f>+OthAsia!I148</f>
        <v>1.4822067719751879E-2</v>
      </c>
      <c r="J334" s="290">
        <f>+OthAsia!J148</f>
        <v>9.3491212936268539E-3</v>
      </c>
      <c r="K334" s="290">
        <f>+OthAsia!K148</f>
        <v>6.0290319776246165E-3</v>
      </c>
      <c r="L334" s="290">
        <f>+OthAsia!L148</f>
        <v>3.9988769773195536E-3</v>
      </c>
      <c r="M334" s="290">
        <f>+OthAsia!M148</f>
        <v>2.6616894471467251E-3</v>
      </c>
      <c r="N334" s="290">
        <f>+OthAsia!N148</f>
        <v>1.844574461142892E-3</v>
      </c>
      <c r="O334" s="290">
        <f>+OthAsia!O148</f>
        <v>1.2966685805641724E-3</v>
      </c>
      <c r="P334" s="290">
        <f>+OthAsia!P148</f>
        <v>9.2420004483377007E-4</v>
      </c>
      <c r="Q334" s="290">
        <f>+OthAsia!Q148</f>
        <v>6.6610580404273664E-4</v>
      </c>
      <c r="R334" s="290">
        <f>+OthAsia!R148</f>
        <v>4.8504872304536546E-4</v>
      </c>
      <c r="S334" s="290">
        <f>+OthAsia!S148</f>
        <v>3.5708463697362253E-4</v>
      </c>
      <c r="T334" s="290">
        <f>+OthAsia!T148</f>
        <v>2.6559292245454487E-4</v>
      </c>
      <c r="U334" s="290">
        <f>+OthAsia!U148</f>
        <v>1.9942791101210089E-4</v>
      </c>
      <c r="V334" s="290">
        <f>+OthAsia!V148</f>
        <v>1.5157414272908826E-4</v>
      </c>
      <c r="W334" s="290">
        <f>+OthAsia!W148</f>
        <v>1.1633068457732781E-4</v>
      </c>
      <c r="X334" s="290">
        <f>+OthAsia!X148</f>
        <v>8.9704792217960836E-5</v>
      </c>
      <c r="Y334" s="290">
        <f>+OthAsia!Y148</f>
        <v>6.9534810716848894E-5</v>
      </c>
      <c r="Z334" s="290">
        <f>+OthAsia!Z148</f>
        <v>5.4181233909986149E-5</v>
      </c>
      <c r="AA334" s="290">
        <f>+OthAsia!AA148</f>
        <v>4.2302122544024037E-5</v>
      </c>
      <c r="AB334" s="290">
        <f>+OthAsia!AB148</f>
        <v>3.3217594666511912E-5</v>
      </c>
      <c r="AC334" s="290">
        <f>+OthAsia!AC148</f>
        <v>2.6216599134426036E-5</v>
      </c>
      <c r="AD334" s="290">
        <f>+OthAsia!AD148</f>
        <v>2.0782325060906637E-5</v>
      </c>
      <c r="AE334" s="290">
        <f>+OthAsia!AE148</f>
        <v>1.6537476503942418E-5</v>
      </c>
      <c r="AF334" s="290">
        <f>+OthAsia!AF148</f>
        <v>1.3189017282394059E-5</v>
      </c>
    </row>
    <row r="335" spans="1:46" ht="12.9">
      <c r="A335" s="285"/>
      <c r="M335" s="19"/>
    </row>
    <row r="336" spans="1:46" ht="12.9">
      <c r="A336" s="289" t="s">
        <v>104</v>
      </c>
      <c r="C336" s="430">
        <f t="shared" ref="C336:AT336" si="172">+C323/$C323</f>
        <v>1</v>
      </c>
      <c r="D336" s="430">
        <f t="shared" si="172"/>
        <v>0.65157947565816976</v>
      </c>
      <c r="E336" s="430">
        <f t="shared" si="172"/>
        <v>0.44413260647082403</v>
      </c>
      <c r="F336" s="430">
        <f t="shared" si="172"/>
        <v>0.31138054473000115</v>
      </c>
      <c r="G336" s="430">
        <f t="shared" si="172"/>
        <v>0.22250165378603251</v>
      </c>
      <c r="H336" s="430">
        <f t="shared" si="172"/>
        <v>0.16186084612981877</v>
      </c>
      <c r="I336" s="430">
        <f t="shared" si="172"/>
        <v>0.11941691890705473</v>
      </c>
      <c r="J336" s="430">
        <f t="shared" si="172"/>
        <v>8.9137371768151105E-2</v>
      </c>
      <c r="K336" s="430">
        <f t="shared" si="172"/>
        <v>6.7054862026469791E-2</v>
      </c>
      <c r="L336" s="430">
        <f t="shared" si="172"/>
        <v>5.063684379862491E-2</v>
      </c>
      <c r="M336" s="430">
        <f t="shared" si="172"/>
        <v>3.9645284444295471E-2</v>
      </c>
      <c r="N336" s="430">
        <f t="shared" si="172"/>
        <v>2.9940943924240428E-2</v>
      </c>
      <c r="O336" s="430">
        <f t="shared" si="172"/>
        <v>2.2971294722193846E-2</v>
      </c>
      <c r="P336" s="430">
        <f t="shared" si="172"/>
        <v>1.7775154970177929E-2</v>
      </c>
      <c r="Q336" s="430">
        <f t="shared" si="172"/>
        <v>1.3851693320237744E-2</v>
      </c>
      <c r="R336" s="430">
        <f t="shared" si="172"/>
        <v>1.0854349138730898E-2</v>
      </c>
      <c r="S336" s="430">
        <f t="shared" si="172"/>
        <v>8.5452711195177274E-3</v>
      </c>
      <c r="T336" s="430">
        <f t="shared" si="172"/>
        <v>6.7547000955971315E-3</v>
      </c>
      <c r="U336" s="430">
        <f t="shared" si="172"/>
        <v>5.3585481368965916E-3</v>
      </c>
      <c r="V336" s="430">
        <f t="shared" si="172"/>
        <v>4.2623330733626251E-3</v>
      </c>
      <c r="W336" s="430">
        <f t="shared" si="172"/>
        <v>3.3992420187371384E-3</v>
      </c>
      <c r="X336" s="430">
        <f t="shared" si="172"/>
        <v>2.7191288141521263E-3</v>
      </c>
      <c r="Y336" s="430">
        <f t="shared" si="172"/>
        <v>2.1807171560254235E-3</v>
      </c>
      <c r="Z336" s="430">
        <f t="shared" si="172"/>
        <v>1.7528655826613664E-3</v>
      </c>
      <c r="AA336" s="430">
        <f t="shared" si="172"/>
        <v>1.4094180480605698E-3</v>
      </c>
      <c r="AB336" s="430">
        <f t="shared" si="172"/>
        <v>1.136018088381526E-3</v>
      </c>
      <c r="AC336" s="430">
        <f t="shared" si="172"/>
        <v>9.1755628551787674E-4</v>
      </c>
      <c r="AD336" s="430">
        <f t="shared" si="172"/>
        <v>7.424048255510494E-4</v>
      </c>
      <c r="AE336" s="430">
        <f t="shared" si="172"/>
        <v>6.0158062835426868E-4</v>
      </c>
      <c r="AF336" s="430">
        <f t="shared" si="172"/>
        <v>4.8756661158586251E-4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2.9">
      <c r="A337" s="289" t="s">
        <v>105</v>
      </c>
      <c r="C337" s="430">
        <f t="shared" ref="C337:AT337" si="173">+C324/$C324</f>
        <v>1</v>
      </c>
      <c r="D337" s="430">
        <f t="shared" si="173"/>
        <v>0.62034696866534955</v>
      </c>
      <c r="E337" s="430">
        <f t="shared" si="173"/>
        <v>0.4048864604719653</v>
      </c>
      <c r="F337" s="430">
        <f t="shared" si="173"/>
        <v>0.27290193230128545</v>
      </c>
      <c r="G337" s="430">
        <f t="shared" si="173"/>
        <v>0.18826874026103477</v>
      </c>
      <c r="H337" s="430">
        <f t="shared" si="173"/>
        <v>0.13253673628638837</v>
      </c>
      <c r="I337" s="430">
        <f t="shared" si="173"/>
        <v>9.494540648380298E-2</v>
      </c>
      <c r="J337" s="430">
        <f t="shared" si="173"/>
        <v>6.9011024533345261E-2</v>
      </c>
      <c r="K337" s="430">
        <f t="shared" si="173"/>
        <v>5.1210634380506916E-2</v>
      </c>
      <c r="L337" s="430">
        <f t="shared" si="173"/>
        <v>3.83246904630088E-2</v>
      </c>
      <c r="M337" s="430">
        <f t="shared" si="173"/>
        <v>2.9219958085791965E-2</v>
      </c>
      <c r="N337" s="430">
        <f t="shared" si="173"/>
        <v>2.1810253783192415E-2</v>
      </c>
      <c r="O337" s="430">
        <f t="shared" si="173"/>
        <v>1.6535196685725576E-2</v>
      </c>
      <c r="P337" s="430">
        <f t="shared" si="173"/>
        <v>1.2671253291346347E-2</v>
      </c>
      <c r="Q337" s="430">
        <f t="shared" si="173"/>
        <v>9.7910152522353786E-3</v>
      </c>
      <c r="R337" s="430">
        <f t="shared" si="173"/>
        <v>7.6062540119254361E-3</v>
      </c>
      <c r="S337" s="430">
        <f t="shared" si="173"/>
        <v>5.9363763602111137E-3</v>
      </c>
      <c r="T337" s="430">
        <f t="shared" si="173"/>
        <v>4.6551807839435959E-3</v>
      </c>
      <c r="U337" s="430">
        <f t="shared" si="173"/>
        <v>3.6664714111967964E-3</v>
      </c>
      <c r="V337" s="430">
        <f t="shared" si="173"/>
        <v>2.9005341714998566E-3</v>
      </c>
      <c r="W337" s="430">
        <f t="shared" si="173"/>
        <v>2.3034918669844208E-3</v>
      </c>
      <c r="X337" s="430">
        <f t="shared" si="173"/>
        <v>1.8348540374792848E-3</v>
      </c>
      <c r="Y337" s="430">
        <f t="shared" si="173"/>
        <v>1.4657145162463676E-3</v>
      </c>
      <c r="Z337" s="430">
        <f t="shared" si="173"/>
        <v>1.1739221281162511E-3</v>
      </c>
      <c r="AA337" s="430">
        <f t="shared" si="173"/>
        <v>9.4057196483929816E-4</v>
      </c>
      <c r="AB337" s="430">
        <f t="shared" si="173"/>
        <v>7.5584873404595362E-4</v>
      </c>
      <c r="AC337" s="430">
        <f t="shared" si="173"/>
        <v>6.0896918332510879E-4</v>
      </c>
      <c r="AD337" s="430">
        <f t="shared" si="173"/>
        <v>4.9170510228005785E-4</v>
      </c>
      <c r="AE337" s="430">
        <f t="shared" si="173"/>
        <v>3.9776151386673432E-4</v>
      </c>
      <c r="AF337" s="430">
        <f t="shared" si="173"/>
        <v>3.2182806261745855E-4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2.9">
      <c r="A338" s="289" t="s">
        <v>51</v>
      </c>
      <c r="C338" s="430">
        <f t="shared" ref="C338:AT338" si="174">+C325/$C325</f>
        <v>1</v>
      </c>
      <c r="D338" s="430">
        <f t="shared" si="174"/>
        <v>0.6284833722667823</v>
      </c>
      <c r="E338" s="430">
        <f t="shared" si="174"/>
        <v>0.41166585055398586</v>
      </c>
      <c r="F338" s="430">
        <f t="shared" si="174"/>
        <v>0.2956216086669835</v>
      </c>
      <c r="G338" s="430">
        <f t="shared" si="174"/>
        <v>0.20892802821281273</v>
      </c>
      <c r="H338" s="430">
        <f t="shared" si="174"/>
        <v>0.14845923338059164</v>
      </c>
      <c r="I338" s="430">
        <f t="shared" si="174"/>
        <v>0.10722921969612048</v>
      </c>
      <c r="J338" s="430">
        <f t="shared" si="174"/>
        <v>7.8510744780283317E-2</v>
      </c>
      <c r="K338" s="430">
        <f t="shared" si="174"/>
        <v>5.8862194308559268E-2</v>
      </c>
      <c r="L338" s="430">
        <f t="shared" si="174"/>
        <v>4.4414363567271915E-2</v>
      </c>
      <c r="M338" s="430">
        <f t="shared" si="174"/>
        <v>3.4264028143548335E-2</v>
      </c>
      <c r="N338" s="430">
        <f t="shared" si="174"/>
        <v>2.5568987653180688E-2</v>
      </c>
      <c r="O338" s="430">
        <f t="shared" si="174"/>
        <v>1.9410217881674473E-2</v>
      </c>
      <c r="P338" s="430">
        <f t="shared" si="174"/>
        <v>1.4902146750838343E-2</v>
      </c>
      <c r="Q338" s="430">
        <f t="shared" si="174"/>
        <v>1.1537510372879919E-2</v>
      </c>
      <c r="R338" s="430">
        <f t="shared" si="174"/>
        <v>8.978066158451245E-3</v>
      </c>
      <c r="S338" s="430">
        <f t="shared" si="174"/>
        <v>7.0164454935390825E-3</v>
      </c>
      <c r="T338" s="430">
        <f t="shared" si="174"/>
        <v>5.5081865640504435E-3</v>
      </c>
      <c r="U338" s="430">
        <f t="shared" si="174"/>
        <v>4.3420660676710106E-3</v>
      </c>
      <c r="V338" s="430">
        <f t="shared" si="174"/>
        <v>3.4366480551863091E-3</v>
      </c>
      <c r="W338" s="430">
        <f t="shared" si="174"/>
        <v>2.7297773543570802E-3</v>
      </c>
      <c r="X338" s="430">
        <f t="shared" si="174"/>
        <v>2.1747043935652004E-3</v>
      </c>
      <c r="Y338" s="430">
        <f t="shared" si="174"/>
        <v>1.7372555411789461E-3</v>
      </c>
      <c r="Z338" s="430">
        <f t="shared" si="174"/>
        <v>1.3912975063108078E-3</v>
      </c>
      <c r="AA338" s="430">
        <f t="shared" si="174"/>
        <v>1.1143267391106263E-3</v>
      </c>
      <c r="AB338" s="430">
        <f t="shared" si="174"/>
        <v>8.9511718422598599E-4</v>
      </c>
      <c r="AC338" s="430">
        <f t="shared" si="174"/>
        <v>7.2084407302110446E-4</v>
      </c>
      <c r="AD338" s="430">
        <f t="shared" si="174"/>
        <v>5.8173281803244816E-4</v>
      </c>
      <c r="AE338" s="430">
        <f t="shared" si="174"/>
        <v>4.7030960058658781E-4</v>
      </c>
      <c r="AF338" s="430">
        <f t="shared" si="174"/>
        <v>3.8028305574105834E-4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2.9">
      <c r="A339" s="289" t="s">
        <v>52</v>
      </c>
      <c r="C339" s="430">
        <f t="shared" ref="C339:AT339" si="175">+C326/$C326</f>
        <v>1</v>
      </c>
      <c r="D339" s="430">
        <f t="shared" si="175"/>
        <v>0.59231962277404149</v>
      </c>
      <c r="E339" s="430">
        <f t="shared" si="175"/>
        <v>0.37249345181074534</v>
      </c>
      <c r="F339" s="430">
        <f t="shared" si="175"/>
        <v>0.2435222485445547</v>
      </c>
      <c r="G339" s="430">
        <f t="shared" si="175"/>
        <v>0.16296813365188095</v>
      </c>
      <c r="H339" s="430">
        <f t="shared" si="175"/>
        <v>0.1111425957833693</v>
      </c>
      <c r="I339" s="430">
        <f t="shared" si="175"/>
        <v>7.7390872136289035E-2</v>
      </c>
      <c r="J339" s="430">
        <f t="shared" si="175"/>
        <v>5.4851028142781498E-2</v>
      </c>
      <c r="K339" s="430">
        <f t="shared" si="175"/>
        <v>4.0090676409781874E-2</v>
      </c>
      <c r="L339" s="430">
        <f t="shared" si="175"/>
        <v>2.9640945100028682E-2</v>
      </c>
      <c r="M339" s="430">
        <f t="shared" si="175"/>
        <v>2.2186519260165471E-2</v>
      </c>
      <c r="N339" s="430">
        <f t="shared" si="175"/>
        <v>1.6215153748738012E-2</v>
      </c>
      <c r="O339" s="430">
        <f t="shared" si="175"/>
        <v>1.2048414425593609E-2</v>
      </c>
      <c r="P339" s="430">
        <f t="shared" si="175"/>
        <v>9.0612155621541228E-3</v>
      </c>
      <c r="Q339" s="430">
        <f t="shared" si="175"/>
        <v>6.8799007007344639E-3</v>
      </c>
      <c r="R339" s="430">
        <f t="shared" si="175"/>
        <v>5.265475326263278E-3</v>
      </c>
      <c r="S339" s="430">
        <f t="shared" si="175"/>
        <v>4.0578414918494834E-3</v>
      </c>
      <c r="T339" s="430">
        <f t="shared" si="175"/>
        <v>3.1463813750162704E-3</v>
      </c>
      <c r="U339" s="430">
        <f t="shared" si="175"/>
        <v>2.4530550044909085E-3</v>
      </c>
      <c r="V339" s="430">
        <f t="shared" si="175"/>
        <v>1.920586353437563E-3</v>
      </c>
      <c r="W339" s="430">
        <f t="shared" si="175"/>
        <v>1.5098275583117886E-3</v>
      </c>
      <c r="X339" s="430">
        <f t="shared" si="175"/>
        <v>1.1923024257331431E-3</v>
      </c>
      <c r="Y339" s="430">
        <f t="shared" si="175"/>
        <v>9.4522573176058242E-4</v>
      </c>
      <c r="Z339" s="430">
        <f t="shared" si="175"/>
        <v>7.5191020507542003E-4</v>
      </c>
      <c r="AA339" s="430">
        <f t="shared" si="175"/>
        <v>5.9868893986032509E-4</v>
      </c>
      <c r="AB339" s="430">
        <f t="shared" si="175"/>
        <v>4.7836617487846878E-4</v>
      </c>
      <c r="AC339" s="430">
        <f t="shared" si="175"/>
        <v>3.8338321154150843E-4</v>
      </c>
      <c r="AD339" s="430">
        <f t="shared" si="175"/>
        <v>3.0805142327922991E-4</v>
      </c>
      <c r="AE339" s="430">
        <f t="shared" si="175"/>
        <v>2.4806705403344892E-4</v>
      </c>
      <c r="AF339" s="430">
        <f t="shared" si="175"/>
        <v>1.9989597427794425E-4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2.9">
      <c r="A340" s="289" t="s">
        <v>53</v>
      </c>
      <c r="C340" s="430">
        <f t="shared" ref="C340:AT340" si="176">+C327/$C327</f>
        <v>1</v>
      </c>
      <c r="D340" s="430">
        <f t="shared" si="176"/>
        <v>0.51812761532372198</v>
      </c>
      <c r="E340" s="430">
        <f t="shared" si="176"/>
        <v>0.28809422052358735</v>
      </c>
      <c r="F340" s="430">
        <f t="shared" si="176"/>
        <v>0.16837889427615721</v>
      </c>
      <c r="G340" s="430">
        <f t="shared" si="176"/>
        <v>0.10224399854851027</v>
      </c>
      <c r="H340" s="430">
        <f t="shared" si="176"/>
        <v>6.4006946983030111E-2</v>
      </c>
      <c r="I340" s="430">
        <f t="shared" si="176"/>
        <v>4.1254143309716572E-2</v>
      </c>
      <c r="J340" s="430">
        <f t="shared" si="176"/>
        <v>2.7268710869819933E-2</v>
      </c>
      <c r="K340" s="430">
        <f t="shared" si="176"/>
        <v>1.8605456817386644E-2</v>
      </c>
      <c r="L340" s="430">
        <f t="shared" si="176"/>
        <v>1.2926496270362967E-2</v>
      </c>
      <c r="M340" s="430">
        <f t="shared" si="176"/>
        <v>9.1266429272818632E-3</v>
      </c>
      <c r="N340" s="430">
        <f t="shared" si="176"/>
        <v>6.4029983699764991E-3</v>
      </c>
      <c r="O340" s="430">
        <f t="shared" si="176"/>
        <v>4.5751182206294639E-3</v>
      </c>
      <c r="P340" s="430">
        <f t="shared" si="176"/>
        <v>3.317753599261846E-3</v>
      </c>
      <c r="Q340" s="430">
        <f t="shared" si="176"/>
        <v>2.4362787856178269E-3</v>
      </c>
      <c r="R340" s="430">
        <f t="shared" si="176"/>
        <v>1.8087141808887668E-3</v>
      </c>
      <c r="S340" s="430">
        <f t="shared" si="176"/>
        <v>1.3559848522016198E-3</v>
      </c>
      <c r="T340" s="430">
        <f t="shared" si="176"/>
        <v>1.0255389529376577E-3</v>
      </c>
      <c r="U340" s="430">
        <f t="shared" si="176"/>
        <v>7.8178625956150751E-4</v>
      </c>
      <c r="V340" s="430">
        <f t="shared" si="176"/>
        <v>6.00967573412647E-4</v>
      </c>
      <c r="W340" s="430">
        <f t="shared" si="176"/>
        <v>4.6525706574416132E-4</v>
      </c>
      <c r="X340" s="430">
        <f t="shared" si="176"/>
        <v>3.6198509125913902E-4</v>
      </c>
      <c r="Y340" s="430">
        <f t="shared" si="176"/>
        <v>2.8299382290456382E-4</v>
      </c>
      <c r="Z340" s="430">
        <f t="shared" si="176"/>
        <v>2.2223993820874604E-4</v>
      </c>
      <c r="AA340" s="430">
        <f t="shared" si="176"/>
        <v>1.7501787515771552E-4</v>
      </c>
      <c r="AB340" s="430">
        <f t="shared" si="176"/>
        <v>1.3842758754951771E-4</v>
      </c>
      <c r="AC340" s="430">
        <f t="shared" si="176"/>
        <v>1.0990846136754606E-4</v>
      </c>
      <c r="AD340" s="430">
        <f t="shared" si="176"/>
        <v>8.7560121914620565E-5</v>
      </c>
      <c r="AE340" s="430">
        <f t="shared" si="176"/>
        <v>6.9963773727926409E-5</v>
      </c>
      <c r="AF340" s="430">
        <f t="shared" si="176"/>
        <v>5.5983624095289786E-5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2.9">
      <c r="A341" s="289" t="s">
        <v>54</v>
      </c>
      <c r="C341" s="430">
        <f t="shared" ref="C341:AT341" si="177">+C328/$C328</f>
        <v>1</v>
      </c>
      <c r="D341" s="430">
        <f t="shared" si="177"/>
        <v>0.53409897354803659</v>
      </c>
      <c r="E341" s="430">
        <f t="shared" si="177"/>
        <v>0.30578253100285274</v>
      </c>
      <c r="F341" s="430">
        <f t="shared" si="177"/>
        <v>0.1841417092359347</v>
      </c>
      <c r="G341" s="430">
        <f t="shared" si="177"/>
        <v>0.11550666474622662</v>
      </c>
      <c r="H341" s="430">
        <f t="shared" si="177"/>
        <v>7.4426635639997074E-2</v>
      </c>
      <c r="I341" s="430">
        <f t="shared" si="177"/>
        <v>4.928016053050234E-2</v>
      </c>
      <c r="J341" s="430">
        <f t="shared" si="177"/>
        <v>3.3382091387261961E-2</v>
      </c>
      <c r="K341" s="430">
        <f t="shared" si="177"/>
        <v>2.33570123019247E-2</v>
      </c>
      <c r="L341" s="430">
        <f t="shared" si="177"/>
        <v>1.67237756459413E-2</v>
      </c>
      <c r="M341" s="430">
        <f t="shared" si="177"/>
        <v>1.1776535358012272E-2</v>
      </c>
      <c r="N341" s="430">
        <f t="shared" si="177"/>
        <v>8.5660948827375651E-3</v>
      </c>
      <c r="O341" s="430">
        <f t="shared" si="177"/>
        <v>6.286107790712577E-3</v>
      </c>
      <c r="P341" s="430">
        <f t="shared" si="177"/>
        <v>4.6594095888047781E-3</v>
      </c>
      <c r="Q341" s="430">
        <f t="shared" si="177"/>
        <v>3.4871671921326603E-3</v>
      </c>
      <c r="R341" s="430">
        <f t="shared" si="177"/>
        <v>2.6336058643970347E-3</v>
      </c>
      <c r="S341" s="430">
        <f t="shared" si="177"/>
        <v>2.0057346243538016E-3</v>
      </c>
      <c r="T341" s="430">
        <f t="shared" si="177"/>
        <v>1.5393573729319875E-3</v>
      </c>
      <c r="U341" s="430">
        <f t="shared" si="177"/>
        <v>1.1897430339424006E-3</v>
      </c>
      <c r="V341" s="430">
        <f t="shared" si="177"/>
        <v>9.2649016543573995E-4</v>
      </c>
      <c r="W341" s="430">
        <f t="shared" si="177"/>
        <v>7.2614096062410382E-4</v>
      </c>
      <c r="X341" s="430">
        <f t="shared" si="177"/>
        <v>5.716523183798602E-4</v>
      </c>
      <c r="Y341" s="430">
        <f t="shared" si="177"/>
        <v>4.519757058403789E-4</v>
      </c>
      <c r="Z341" s="430">
        <f t="shared" si="177"/>
        <v>3.5880414775483853E-4</v>
      </c>
      <c r="AA341" s="430">
        <f t="shared" si="177"/>
        <v>2.8539619325085216E-4</v>
      </c>
      <c r="AB341" s="430">
        <f t="shared" si="177"/>
        <v>2.2794130925495113E-4</v>
      </c>
      <c r="AC341" s="430">
        <f t="shared" si="177"/>
        <v>1.8271407361907066E-4</v>
      </c>
      <c r="AD341" s="430">
        <f t="shared" si="177"/>
        <v>1.4692248103909282E-4</v>
      </c>
      <c r="AE341" s="430">
        <f t="shared" si="177"/>
        <v>1.1846662770482314E-4</v>
      </c>
      <c r="AF341" s="430">
        <f t="shared" si="177"/>
        <v>9.5606071485556846E-5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2.9">
      <c r="A342" s="289" t="s">
        <v>55</v>
      </c>
      <c r="C342" s="430">
        <f t="shared" ref="C342:AT342" si="178">+C329/$C329</f>
        <v>1</v>
      </c>
      <c r="D342" s="430">
        <f t="shared" si="178"/>
        <v>0.4774858975032315</v>
      </c>
      <c r="E342" s="430">
        <f t="shared" si="178"/>
        <v>0.24738325041748821</v>
      </c>
      <c r="F342" s="430">
        <f t="shared" si="178"/>
        <v>0.13490427236170116</v>
      </c>
      <c r="G342" s="430">
        <f t="shared" si="178"/>
        <v>7.7376346089154252E-2</v>
      </c>
      <c r="H342" s="430">
        <f t="shared" si="178"/>
        <v>4.6373265030244915E-2</v>
      </c>
      <c r="I342" s="430">
        <f t="shared" si="178"/>
        <v>2.873921605529867E-2</v>
      </c>
      <c r="J342" s="430">
        <f t="shared" si="178"/>
        <v>1.83365551576995E-2</v>
      </c>
      <c r="K342" s="430">
        <f t="shared" si="178"/>
        <v>1.1998625099329901E-2</v>
      </c>
      <c r="L342" s="430">
        <f t="shared" si="178"/>
        <v>8.0283697795184659E-3</v>
      </c>
      <c r="M342" s="430">
        <f t="shared" si="178"/>
        <v>5.4870365763357151E-3</v>
      </c>
      <c r="N342" s="430">
        <f t="shared" si="178"/>
        <v>3.7897077391091617E-3</v>
      </c>
      <c r="O342" s="430">
        <f t="shared" si="178"/>
        <v>2.6653828233209457E-3</v>
      </c>
      <c r="P342" s="430">
        <f t="shared" si="178"/>
        <v>1.9030327861595225E-3</v>
      </c>
      <c r="Q342" s="430">
        <f t="shared" si="178"/>
        <v>1.3733701337191031E-3</v>
      </c>
      <c r="R342" s="430">
        <f t="shared" si="178"/>
        <v>1.0027812079673334E-3</v>
      </c>
      <c r="S342" s="430">
        <f t="shared" si="178"/>
        <v>7.4019899550413438E-4</v>
      </c>
      <c r="T342" s="430">
        <f t="shared" si="178"/>
        <v>5.5188477789196784E-4</v>
      </c>
      <c r="U342" s="430">
        <f t="shared" si="178"/>
        <v>4.1528031008777471E-4</v>
      </c>
      <c r="V342" s="430">
        <f t="shared" si="178"/>
        <v>3.1626781191884852E-4</v>
      </c>
      <c r="W342" s="430">
        <f t="shared" si="178"/>
        <v>2.431692605765841E-4</v>
      </c>
      <c r="X342" s="430">
        <f t="shared" si="178"/>
        <v>1.8776793914155847E-4</v>
      </c>
      <c r="Y342" s="430">
        <f t="shared" si="178"/>
        <v>1.4569666520325989E-4</v>
      </c>
      <c r="Z342" s="430">
        <f t="shared" si="178"/>
        <v>1.1360957389231895E-4</v>
      </c>
      <c r="AA342" s="430">
        <f t="shared" si="178"/>
        <v>8.881314645495872E-5</v>
      </c>
      <c r="AB342" s="430">
        <f t="shared" si="178"/>
        <v>6.9793720296983938E-5</v>
      </c>
      <c r="AC342" s="430">
        <f t="shared" si="178"/>
        <v>5.5103768386529613E-5</v>
      </c>
      <c r="AD342" s="430">
        <f t="shared" si="178"/>
        <v>4.368379496395865E-5</v>
      </c>
      <c r="AE342" s="430">
        <f t="shared" si="178"/>
        <v>3.4754650875626826E-5</v>
      </c>
      <c r="AF342" s="430">
        <f t="shared" si="178"/>
        <v>2.7706535722513699E-5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2.9">
      <c r="A343" s="289" t="s">
        <v>56</v>
      </c>
      <c r="C343" s="430">
        <f t="shared" ref="C343:AT343" si="179">+C330/$C330</f>
        <v>1</v>
      </c>
      <c r="D343" s="430">
        <f t="shared" si="179"/>
        <v>0.56849833293485419</v>
      </c>
      <c r="E343" s="430">
        <f t="shared" si="179"/>
        <v>0.34341290613938769</v>
      </c>
      <c r="F343" s="430">
        <f t="shared" si="179"/>
        <v>0.21494910669060027</v>
      </c>
      <c r="G343" s="430">
        <f t="shared" si="179"/>
        <v>0.13983281063134648</v>
      </c>
      <c r="H343" s="430">
        <f t="shared" si="179"/>
        <v>9.38462499687924E-2</v>
      </c>
      <c r="I343" s="430">
        <f t="shared" si="179"/>
        <v>6.4409734183456691E-2</v>
      </c>
      <c r="J343" s="430">
        <f t="shared" si="179"/>
        <v>4.5058503401292846E-2</v>
      </c>
      <c r="K343" s="430">
        <f t="shared" si="179"/>
        <v>3.1617195581519736E-2</v>
      </c>
      <c r="L343" s="430">
        <f t="shared" si="179"/>
        <v>2.2436019159643546E-2</v>
      </c>
      <c r="M343" s="430">
        <f t="shared" si="179"/>
        <v>1.6640359389136706E-2</v>
      </c>
      <c r="N343" s="430">
        <f t="shared" si="179"/>
        <v>1.2112173651904158E-2</v>
      </c>
      <c r="O343" s="430">
        <f t="shared" si="179"/>
        <v>8.9713324620620712E-3</v>
      </c>
      <c r="P343" s="430">
        <f t="shared" si="179"/>
        <v>6.7119526952112429E-3</v>
      </c>
      <c r="Q343" s="430">
        <f t="shared" si="179"/>
        <v>5.0640802354139734E-3</v>
      </c>
      <c r="R343" s="430">
        <f t="shared" si="179"/>
        <v>3.8516586876661315E-3</v>
      </c>
      <c r="S343" s="430">
        <f t="shared" si="179"/>
        <v>2.9507979609041056E-3</v>
      </c>
      <c r="T343" s="430">
        <f t="shared" si="179"/>
        <v>2.2755330888628673E-3</v>
      </c>
      <c r="U343" s="430">
        <f t="shared" si="179"/>
        <v>1.765301203463339E-3</v>
      </c>
      <c r="V343" s="430">
        <f t="shared" si="179"/>
        <v>1.3815997584335905E-3</v>
      </c>
      <c r="W343" s="430">
        <f t="shared" si="179"/>
        <v>1.0886016186428982E-3</v>
      </c>
      <c r="X343" s="430">
        <f t="shared" si="179"/>
        <v>8.5949229240277745E-4</v>
      </c>
      <c r="Y343" s="430">
        <f t="shared" si="179"/>
        <v>6.8047428937677572E-4</v>
      </c>
      <c r="Z343" s="430">
        <f t="shared" si="179"/>
        <v>5.4034606224404415E-4</v>
      </c>
      <c r="AA343" s="430">
        <f t="shared" si="179"/>
        <v>4.2923354649135955E-4</v>
      </c>
      <c r="AB343" s="430">
        <f t="shared" si="179"/>
        <v>3.4225796134718691E-4</v>
      </c>
      <c r="AC343" s="430">
        <f t="shared" si="179"/>
        <v>2.738130932056341E-4</v>
      </c>
      <c r="AD343" s="430">
        <f t="shared" si="179"/>
        <v>2.1968033971105118E-4</v>
      </c>
      <c r="AE343" s="430">
        <f t="shared" si="179"/>
        <v>1.7668066944237677E-4</v>
      </c>
      <c r="AF343" s="430">
        <f t="shared" si="179"/>
        <v>1.4224984493145371E-4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2.9">
      <c r="A344" s="289" t="s">
        <v>57</v>
      </c>
      <c r="C344" s="430">
        <f t="shared" ref="C344:AT344" si="180">+C331/$C331</f>
        <v>1</v>
      </c>
      <c r="D344" s="430">
        <f t="shared" si="180"/>
        <v>0.46723528566274691</v>
      </c>
      <c r="E344" s="430">
        <f t="shared" si="180"/>
        <v>0.23633248530738643</v>
      </c>
      <c r="F344" s="430">
        <f t="shared" si="180"/>
        <v>0.12458528552840399</v>
      </c>
      <c r="G344" s="430">
        <f t="shared" si="180"/>
        <v>6.9581612911788229E-2</v>
      </c>
      <c r="H344" s="430">
        <f t="shared" si="180"/>
        <v>4.1193939054518632E-2</v>
      </c>
      <c r="I344" s="430">
        <f t="shared" si="180"/>
        <v>2.525686613579263E-2</v>
      </c>
      <c r="J344" s="430">
        <f t="shared" si="180"/>
        <v>1.5964370034192085E-2</v>
      </c>
      <c r="K344" s="430">
        <f t="shared" si="180"/>
        <v>1.0188467033198634E-2</v>
      </c>
      <c r="L344" s="430">
        <f t="shared" si="180"/>
        <v>6.6722906475131299E-3</v>
      </c>
      <c r="M344" s="430">
        <f t="shared" si="180"/>
        <v>4.5001861678330589E-3</v>
      </c>
      <c r="N344" s="430">
        <f t="shared" si="180"/>
        <v>3.1065753746272844E-3</v>
      </c>
      <c r="O344" s="430">
        <f t="shared" si="180"/>
        <v>2.1800442666459817E-3</v>
      </c>
      <c r="P344" s="430">
        <f t="shared" si="180"/>
        <v>1.5523008357639727E-3</v>
      </c>
      <c r="Q344" s="430">
        <f t="shared" si="180"/>
        <v>1.1182581939990714E-3</v>
      </c>
      <c r="R344" s="430">
        <f t="shared" si="180"/>
        <v>8.1530011027816554E-4</v>
      </c>
      <c r="S344" s="430">
        <f t="shared" si="180"/>
        <v>6.0109648164183825E-4</v>
      </c>
      <c r="T344" s="430">
        <f t="shared" si="180"/>
        <v>4.4776197188967553E-4</v>
      </c>
      <c r="U344" s="430">
        <f t="shared" si="180"/>
        <v>3.3670653829966898E-4</v>
      </c>
      <c r="V344" s="430">
        <f t="shared" si="180"/>
        <v>2.5634202157620161E-4</v>
      </c>
      <c r="W344" s="430">
        <f t="shared" si="180"/>
        <v>1.9709068916658583E-4</v>
      </c>
      <c r="X344" s="430">
        <f t="shared" si="180"/>
        <v>1.5290105846783525E-4</v>
      </c>
      <c r="Y344" s="430">
        <f t="shared" si="180"/>
        <v>1.1897390130425699E-4</v>
      </c>
      <c r="Z344" s="430">
        <f t="shared" si="180"/>
        <v>9.2945285861957829E-5</v>
      </c>
      <c r="AA344" s="430">
        <f t="shared" si="180"/>
        <v>7.2820399159622087E-5</v>
      </c>
      <c r="AB344" s="430">
        <f t="shared" si="180"/>
        <v>5.7326370790391792E-5</v>
      </c>
      <c r="AC344" s="430">
        <f t="shared" si="180"/>
        <v>4.5328522643031132E-5</v>
      </c>
      <c r="AD344" s="430">
        <f t="shared" si="180"/>
        <v>3.598426116897297E-5</v>
      </c>
      <c r="AE344" s="430">
        <f t="shared" si="180"/>
        <v>2.8667758557529702E-5</v>
      </c>
      <c r="AF344" s="430">
        <f t="shared" si="180"/>
        <v>2.2885164336152263E-5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2.9">
      <c r="A345" s="289" t="s">
        <v>58</v>
      </c>
      <c r="C345" s="430">
        <f t="shared" ref="C345:AT345" si="181">+C332/$C332</f>
        <v>1</v>
      </c>
      <c r="D345" s="430">
        <f t="shared" si="181"/>
        <v>0.5443552195923429</v>
      </c>
      <c r="E345" s="430">
        <f t="shared" si="181"/>
        <v>0.31472880550840565</v>
      </c>
      <c r="F345" s="430">
        <f t="shared" si="181"/>
        <v>0.19045996998944587</v>
      </c>
      <c r="G345" s="430">
        <f t="shared" si="181"/>
        <v>0.1198921787132005</v>
      </c>
      <c r="H345" s="430">
        <f t="shared" si="181"/>
        <v>7.775281068057413E-2</v>
      </c>
      <c r="I345" s="430">
        <f t="shared" si="181"/>
        <v>5.1720182113158875E-2</v>
      </c>
      <c r="J345" s="430">
        <f t="shared" si="181"/>
        <v>3.51644153281373E-2</v>
      </c>
      <c r="K345" s="430">
        <f t="shared" si="181"/>
        <v>2.438037964338766E-2</v>
      </c>
      <c r="L345" s="430">
        <f t="shared" si="181"/>
        <v>1.7137755662437412E-2</v>
      </c>
      <c r="M345" s="430">
        <f t="shared" si="181"/>
        <v>1.2422650053577095E-2</v>
      </c>
      <c r="N345" s="430">
        <f t="shared" si="181"/>
        <v>8.8798081821542686E-3</v>
      </c>
      <c r="O345" s="430">
        <f t="shared" si="181"/>
        <v>6.4659796276444123E-3</v>
      </c>
      <c r="P345" s="430">
        <f t="shared" si="181"/>
        <v>4.7746298621711477E-3</v>
      </c>
      <c r="Q345" s="430">
        <f t="shared" si="181"/>
        <v>3.5659798417955377E-3</v>
      </c>
      <c r="R345" s="430">
        <f t="shared" si="181"/>
        <v>2.6830766957145311E-3</v>
      </c>
      <c r="S345" s="430">
        <f t="shared" si="181"/>
        <v>2.0352336342806753E-3</v>
      </c>
      <c r="T345" s="430">
        <f t="shared" si="181"/>
        <v>1.555340522609062E-3</v>
      </c>
      <c r="U345" s="430">
        <f t="shared" si="181"/>
        <v>1.1966958959719169E-3</v>
      </c>
      <c r="V345" s="430">
        <f t="shared" si="181"/>
        <v>9.2923094646754514E-4</v>
      </c>
      <c r="W345" s="430">
        <f t="shared" si="181"/>
        <v>7.2674671831453059E-4</v>
      </c>
      <c r="X345" s="430">
        <f t="shared" si="181"/>
        <v>5.7004445071087739E-4</v>
      </c>
      <c r="Y345" s="430">
        <f t="shared" si="181"/>
        <v>4.4867662111258369E-4</v>
      </c>
      <c r="Z345" s="430">
        <f t="shared" si="181"/>
        <v>3.5440379306502195E-4</v>
      </c>
      <c r="AA345" s="430">
        <f t="shared" si="181"/>
        <v>2.8028556864942645E-4</v>
      </c>
      <c r="AB345" s="430">
        <f t="shared" si="181"/>
        <v>2.2256716222074867E-4</v>
      </c>
      <c r="AC345" s="430">
        <f t="shared" si="181"/>
        <v>1.7736931956734698E-4</v>
      </c>
      <c r="AD345" s="430">
        <f t="shared" si="181"/>
        <v>1.4179081885622904E-4</v>
      </c>
      <c r="AE345" s="430">
        <f t="shared" si="181"/>
        <v>1.1365586277007024E-4</v>
      </c>
      <c r="AF345" s="430">
        <f t="shared" si="181"/>
        <v>9.1196507541623393E-5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2.9">
      <c r="A346" s="289" t="s">
        <v>114</v>
      </c>
      <c r="C346" s="430">
        <f t="shared" ref="C346:AT346" si="182">+C333/$C333</f>
        <v>1</v>
      </c>
      <c r="D346" s="430">
        <f t="shared" si="182"/>
        <v>0.63156723804169224</v>
      </c>
      <c r="E346" s="430">
        <f t="shared" si="182"/>
        <v>0.41781472675416254</v>
      </c>
      <c r="F346" s="430">
        <f t="shared" si="182"/>
        <v>0.28569449673006603</v>
      </c>
      <c r="G346" s="430">
        <f t="shared" si="182"/>
        <v>0.19994609029811836</v>
      </c>
      <c r="H346" s="430">
        <f t="shared" si="182"/>
        <v>0.14285403316100956</v>
      </c>
      <c r="I346" s="430">
        <f t="shared" si="182"/>
        <v>0.10372643166809153</v>
      </c>
      <c r="J346" s="430">
        <f t="shared" si="182"/>
        <v>7.6323568438873016E-2</v>
      </c>
      <c r="K346" s="430">
        <f t="shared" si="182"/>
        <v>5.7319908890180203E-2</v>
      </c>
      <c r="L346" s="430">
        <f t="shared" si="182"/>
        <v>4.3380296273969735E-2</v>
      </c>
      <c r="M346" s="430">
        <f t="shared" si="182"/>
        <v>3.3362879355812225E-2</v>
      </c>
      <c r="N346" s="430">
        <f t="shared" si="182"/>
        <v>2.513487879965657E-2</v>
      </c>
      <c r="O346" s="430">
        <f t="shared" si="182"/>
        <v>1.9218372601303681E-2</v>
      </c>
      <c r="P346" s="430">
        <f t="shared" si="182"/>
        <v>1.4838335883839511E-2</v>
      </c>
      <c r="Q346" s="430">
        <f t="shared" si="182"/>
        <v>1.1513780403556141E-2</v>
      </c>
      <c r="R346" s="430">
        <f t="shared" si="182"/>
        <v>8.9844348827238518E-3</v>
      </c>
      <c r="S346" s="430">
        <f t="shared" si="182"/>
        <v>7.0457470981944844E-3</v>
      </c>
      <c r="T346" s="430">
        <f t="shared" si="182"/>
        <v>5.5502136086832687E-3</v>
      </c>
      <c r="U346" s="430">
        <f t="shared" si="182"/>
        <v>4.3898920028647695E-3</v>
      </c>
      <c r="V346" s="430">
        <f t="shared" si="182"/>
        <v>3.4855730365282028E-3</v>
      </c>
      <c r="W346" s="430">
        <f t="shared" si="182"/>
        <v>2.7770613558841541E-3</v>
      </c>
      <c r="X346" s="430">
        <f t="shared" si="182"/>
        <v>2.2189795612094004E-3</v>
      </c>
      <c r="Y346" s="430">
        <f t="shared" si="182"/>
        <v>1.7777849093725694E-3</v>
      </c>
      <c r="Z346" s="430">
        <f t="shared" si="182"/>
        <v>1.4277873723768353E-3</v>
      </c>
      <c r="AA346" s="430">
        <f t="shared" si="182"/>
        <v>1.1468368642453038E-3</v>
      </c>
      <c r="AB346" s="430">
        <f t="shared" si="182"/>
        <v>9.2376865694771557E-4</v>
      </c>
      <c r="AC346" s="430">
        <f t="shared" si="182"/>
        <v>7.4589287155712482E-4</v>
      </c>
      <c r="AD346" s="430">
        <f t="shared" si="182"/>
        <v>6.0349678995422413E-4</v>
      </c>
      <c r="AE346" s="430">
        <f t="shared" si="182"/>
        <v>4.8912761402146118E-4</v>
      </c>
      <c r="AF346" s="430">
        <f t="shared" si="182"/>
        <v>3.9647986034027947E-4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2.9">
      <c r="A347" s="289" t="s">
        <v>224</v>
      </c>
      <c r="C347" s="430">
        <f t="shared" ref="C347:AT347" si="183">+C334/$C334</f>
        <v>1</v>
      </c>
      <c r="D347" s="430">
        <f t="shared" si="183"/>
        <v>0.46942224272701455</v>
      </c>
      <c r="E347" s="430">
        <f t="shared" si="183"/>
        <v>0.2379191539227761</v>
      </c>
      <c r="F347" s="430">
        <f t="shared" si="183"/>
        <v>0.12708629514094943</v>
      </c>
      <c r="G347" s="430">
        <f t="shared" si="183"/>
        <v>7.1608264227679824E-2</v>
      </c>
      <c r="H347" s="430">
        <f t="shared" si="183"/>
        <v>4.2299749624776506E-2</v>
      </c>
      <c r="I347" s="430">
        <f t="shared" si="183"/>
        <v>2.5878235437733488E-2</v>
      </c>
      <c r="J347" s="430">
        <f t="shared" si="183"/>
        <v>1.6322875225431317E-2</v>
      </c>
      <c r="K347" s="430">
        <f t="shared" si="183"/>
        <v>1.0526244511127191E-2</v>
      </c>
      <c r="L347" s="430">
        <f t="shared" si="183"/>
        <v>6.9817438337368325E-3</v>
      </c>
      <c r="M347" s="430">
        <f t="shared" si="183"/>
        <v>4.6471131746081834E-3</v>
      </c>
      <c r="N347" s="430">
        <f t="shared" si="183"/>
        <v>3.2204907635306102E-3</v>
      </c>
      <c r="O347" s="430">
        <f t="shared" si="183"/>
        <v>2.2638875659591888E-3</v>
      </c>
      <c r="P347" s="430">
        <f t="shared" si="183"/>
        <v>1.6135850141813081E-3</v>
      </c>
      <c r="Q347" s="430">
        <f t="shared" si="183"/>
        <v>1.1629715333500894E-3</v>
      </c>
      <c r="R347" s="430">
        <f t="shared" si="183"/>
        <v>8.4685924333032772E-4</v>
      </c>
      <c r="S347" s="430">
        <f t="shared" si="183"/>
        <v>6.2344340084796788E-4</v>
      </c>
      <c r="T347" s="430">
        <f t="shared" si="183"/>
        <v>4.6370562514131189E-4</v>
      </c>
      <c r="U347" s="430">
        <f t="shared" si="183"/>
        <v>3.4818640230264053E-4</v>
      </c>
      <c r="V347" s="430">
        <f t="shared" si="183"/>
        <v>2.646372574987552E-4</v>
      </c>
      <c r="W347" s="430">
        <f t="shared" si="183"/>
        <v>2.0310478274991955E-4</v>
      </c>
      <c r="X347" s="430">
        <f t="shared" si="183"/>
        <v>1.5661794135617493E-4</v>
      </c>
      <c r="Y347" s="430">
        <f t="shared" si="183"/>
        <v>1.2140264346862475E-4</v>
      </c>
      <c r="Z347" s="430">
        <f t="shared" si="183"/>
        <v>9.4596432423599952E-5</v>
      </c>
      <c r="AA347" s="430">
        <f t="shared" si="183"/>
        <v>7.3856381404283094E-5</v>
      </c>
      <c r="AB347" s="430">
        <f t="shared" si="183"/>
        <v>5.7995466739750212E-5</v>
      </c>
      <c r="AC347" s="430">
        <f t="shared" si="183"/>
        <v>4.5772245654583604E-5</v>
      </c>
      <c r="AD347" s="430">
        <f t="shared" si="183"/>
        <v>3.6284404513478622E-5</v>
      </c>
      <c r="AE347" s="430">
        <f t="shared" si="183"/>
        <v>2.8873212469857181E-5</v>
      </c>
      <c r="AF347" s="430">
        <f t="shared" si="183"/>
        <v>2.3027049995953119E-5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2.9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4.4">
      <c r="A352" s="289" t="s">
        <v>104</v>
      </c>
      <c r="B352" s="290">
        <f>+US!B84</f>
        <v>10.174740710014715</v>
      </c>
      <c r="C352" s="290">
        <f>+US!C84</f>
        <v>12.688134285738295</v>
      </c>
      <c r="D352" s="290">
        <f>+US!D84</f>
        <v>16.501269985299722</v>
      </c>
      <c r="E352" s="290">
        <f>+US!E84</f>
        <v>20.435914713105831</v>
      </c>
      <c r="F352" s="290">
        <f>+US!F84</f>
        <v>24.482354701784107</v>
      </c>
      <c r="G352" s="290">
        <f>+US!G84</f>
        <v>28.428060094543941</v>
      </c>
      <c r="H352" s="290">
        <f>+US!H84</f>
        <v>32.256104821851032</v>
      </c>
      <c r="I352" s="290">
        <f>+US!I84</f>
        <v>36.257647615211035</v>
      </c>
      <c r="J352" s="290">
        <f>+US!J84</f>
        <v>40.439649927772706</v>
      </c>
      <c r="K352" s="290">
        <f>+US!K84</f>
        <v>44.870835956207856</v>
      </c>
      <c r="L352" s="290">
        <f>+US!L84</f>
        <v>49.506388608525164</v>
      </c>
      <c r="M352" s="290">
        <f>+US!M84</f>
        <v>53.15574543283369</v>
      </c>
      <c r="N352" s="290">
        <f>+US!N84</f>
        <v>58.461930546284215</v>
      </c>
      <c r="O352" s="290">
        <f>+US!O84</f>
        <v>63.62562599322807</v>
      </c>
      <c r="P352" s="290">
        <f>+US!P84</f>
        <v>68.85239103447357</v>
      </c>
      <c r="Q352" s="290">
        <f>+US!Q84</f>
        <v>74.15918556127761</v>
      </c>
      <c r="R352" s="290">
        <f>+US!R84</f>
        <v>79.579873600196834</v>
      </c>
      <c r="S352" s="290">
        <f>+US!S84</f>
        <v>85.132249985320584</v>
      </c>
      <c r="T352" s="290">
        <f>+US!T84</f>
        <v>90.82656041677204</v>
      </c>
      <c r="U352" s="290">
        <f>+US!U84</f>
        <v>96.669854314177527</v>
      </c>
      <c r="V352" s="290">
        <f>+US!V84</f>
        <v>102.57956647212754</v>
      </c>
      <c r="W352" s="290">
        <f>+US!W84</f>
        <v>108.52723501099589</v>
      </c>
      <c r="X352" s="290">
        <f>+US!X84</f>
        <v>114.58856717163098</v>
      </c>
      <c r="Y352" s="290">
        <f>+US!Y84</f>
        <v>120.78025190712658</v>
      </c>
      <c r="Z352" s="290">
        <f>+US!Z84</f>
        <v>127.11518374951618</v>
      </c>
      <c r="AA352" s="290">
        <f>+US!AA84</f>
        <v>133.75323680274445</v>
      </c>
      <c r="AB352" s="290">
        <f>+US!AB84</f>
        <v>140.51036744793694</v>
      </c>
      <c r="AC352" s="290">
        <f>+US!AC84</f>
        <v>147.40461190245287</v>
      </c>
      <c r="AD352" s="290">
        <f>+US!AD84</f>
        <v>154.45668331241052</v>
      </c>
      <c r="AE352" s="290">
        <f>+US!AE84</f>
        <v>161.68597423928361</v>
      </c>
      <c r="AF352" s="290">
        <f>+US!AF84</f>
        <v>168.82728549721315</v>
      </c>
      <c r="AG352" s="290">
        <f>+US!AG84</f>
        <v>175.80074879788842</v>
      </c>
      <c r="AH352" s="290">
        <f>+US!AH84</f>
        <v>182.84975206934388</v>
      </c>
      <c r="AI352" s="290">
        <f>+US!AI84</f>
        <v>190.0198701160009</v>
      </c>
      <c r="AJ352" s="290">
        <f>+US!AJ84</f>
        <v>197.34071664998066</v>
      </c>
      <c r="AK352" s="290">
        <f>+US!AK84</f>
        <v>204.83303135971897</v>
      </c>
      <c r="AL352" s="290">
        <f>+US!AL84</f>
        <v>212.5126743813849</v>
      </c>
      <c r="AM352" s="290">
        <f>+US!AM84</f>
        <v>220.39286137998289</v>
      </c>
      <c r="AN352" s="290">
        <f>+US!AN84</f>
        <v>228.48541521839354</v>
      </c>
      <c r="AO352" s="290">
        <f>+US!AO84</f>
        <v>236.80146834605506</v>
      </c>
      <c r="AP352" s="290">
        <f>+US!AP84</f>
        <v>245.35185877750365</v>
      </c>
    </row>
    <row r="353" spans="1:309" ht="14.4">
      <c r="A353" s="289" t="s">
        <v>105</v>
      </c>
      <c r="B353" s="290">
        <f>+EU!B84</f>
        <v>10.743501368688708</v>
      </c>
      <c r="C353" s="290">
        <f>+EU!C84</f>
        <v>13.076814356350866</v>
      </c>
      <c r="D353" s="290">
        <f>+EU!D84</f>
        <v>16.667843069571735</v>
      </c>
      <c r="E353" s="290">
        <f>+EU!E84</f>
        <v>20.25368489512546</v>
      </c>
      <c r="F353" s="290">
        <f>+EU!F84</f>
        <v>23.856698644429557</v>
      </c>
      <c r="G353" s="290">
        <f>+EU!G84</f>
        <v>27.243000570939369</v>
      </c>
      <c r="H353" s="290">
        <f>+EU!H84</f>
        <v>30.439048169670315</v>
      </c>
      <c r="I353" s="290">
        <f>+EU!I84</f>
        <v>33.616624954979173</v>
      </c>
      <c r="J353" s="290">
        <f>+EU!J84</f>
        <v>36.768219213941379</v>
      </c>
      <c r="K353" s="290">
        <f>+EU!K84</f>
        <v>39.663677141219857</v>
      </c>
      <c r="L353" s="290">
        <f>+EU!L84</f>
        <v>43.15090035061894</v>
      </c>
      <c r="M353" s="290">
        <f>+EU!M84</f>
        <v>47.024716187786652</v>
      </c>
      <c r="N353" s="290">
        <f>+EU!N84</f>
        <v>51.976740288056419</v>
      </c>
      <c r="O353" s="290">
        <f>+EU!O84</f>
        <v>56.856512660459707</v>
      </c>
      <c r="P353" s="290">
        <f>+EU!P84</f>
        <v>61.750956653709906</v>
      </c>
      <c r="Q353" s="290">
        <f>+EU!Q84</f>
        <v>66.697342490286019</v>
      </c>
      <c r="R353" s="290">
        <f>+EU!R84</f>
        <v>71.782196196912679</v>
      </c>
      <c r="S353" s="290">
        <f>+EU!S84</f>
        <v>77.017003320019825</v>
      </c>
      <c r="T353" s="290">
        <f>+EU!T84</f>
        <v>82.372101001262152</v>
      </c>
      <c r="U353" s="290">
        <f>+EU!U84</f>
        <v>87.84342331060121</v>
      </c>
      <c r="V353" s="290">
        <f>+EU!V84</f>
        <v>93.490612070550071</v>
      </c>
      <c r="W353" s="290">
        <f>+EU!W84</f>
        <v>99.338060128599366</v>
      </c>
      <c r="X353" s="290">
        <f>+EU!X84</f>
        <v>105.33982328929305</v>
      </c>
      <c r="Y353" s="290">
        <f>+EU!Y84</f>
        <v>111.49296808204321</v>
      </c>
      <c r="Z353" s="290">
        <f>+EU!Z84</f>
        <v>117.79883990555686</v>
      </c>
      <c r="AA353" s="290">
        <f>+EU!AA84</f>
        <v>124.4302544954175</v>
      </c>
      <c r="AB353" s="290">
        <f>+EU!AB84</f>
        <v>131.17494344673429</v>
      </c>
      <c r="AC353" s="290">
        <f>+EU!AC84</f>
        <v>138.04819677545206</v>
      </c>
      <c r="AD353" s="290">
        <f>+EU!AD84</f>
        <v>145.07011050649385</v>
      </c>
      <c r="AE353" s="290">
        <f>+EU!AE84</f>
        <v>152.26007811255653</v>
      </c>
      <c r="AF353" s="290">
        <f>+EU!AF84</f>
        <v>159.28512047175465</v>
      </c>
      <c r="AG353" s="290">
        <f>+EU!AG84</f>
        <v>166.04282658658977</v>
      </c>
      <c r="AH353" s="290">
        <f>+EU!AH84</f>
        <v>172.83244203136124</v>
      </c>
      <c r="AI353" s="290">
        <f>+EU!AI84</f>
        <v>179.7061843777698</v>
      </c>
      <c r="AJ353" s="290">
        <f>+EU!AJ84</f>
        <v>186.69751123228608</v>
      </c>
      <c r="AK353" s="290">
        <f>+EU!AK84</f>
        <v>193.82902066238145</v>
      </c>
      <c r="AL353" s="290">
        <f>+EU!AL84</f>
        <v>201.11733076473496</v>
      </c>
      <c r="AM353" s="290">
        <f>+EU!AM84</f>
        <v>208.57579733398998</v>
      </c>
      <c r="AN353" s="290">
        <f>+EU!AN84</f>
        <v>216.2160267881406</v>
      </c>
      <c r="AO353" s="290">
        <f>+EU!AO84</f>
        <v>224.04871890707972</v>
      </c>
      <c r="AP353" s="290">
        <f>+EU!AP84</f>
        <v>232.08413729798559</v>
      </c>
    </row>
    <row r="354" spans="1:309" ht="14.4">
      <c r="A354" s="289" t="s">
        <v>51</v>
      </c>
      <c r="B354" s="290">
        <f>+Japan!B84</f>
        <v>3.281034402665107</v>
      </c>
      <c r="C354" s="290">
        <f>+Japan!C84</f>
        <v>3.6211148722907662</v>
      </c>
      <c r="D354" s="290">
        <f>+Japan!D84</f>
        <v>4.2913936763915386</v>
      </c>
      <c r="E354" s="290">
        <f>+Japan!E84</f>
        <v>4.851046483718239</v>
      </c>
      <c r="F354" s="290">
        <f>+Japan!F84</f>
        <v>5.0927662468901955</v>
      </c>
      <c r="G354" s="290">
        <f>+Japan!G84</f>
        <v>5.4775466617786659</v>
      </c>
      <c r="H354" s="290">
        <f>+Japan!H84</f>
        <v>5.9852877313285013</v>
      </c>
      <c r="I354" s="290">
        <f>+Japan!I84</f>
        <v>6.4692464723477059</v>
      </c>
      <c r="J354" s="290">
        <f>+Japan!J84</f>
        <v>6.9291880733970066</v>
      </c>
      <c r="K354" s="290">
        <f>+Japan!K84</f>
        <v>7.3055020665527071</v>
      </c>
      <c r="L354" s="290">
        <f>+Japan!L84</f>
        <v>7.843729356608673</v>
      </c>
      <c r="M354" s="290">
        <f>+Japan!M84</f>
        <v>8.4866128229834814</v>
      </c>
      <c r="N354" s="290">
        <f>+Japan!N84</f>
        <v>9.3879928728545856</v>
      </c>
      <c r="O354" s="290">
        <f>+Japan!O84</f>
        <v>10.267150752660704</v>
      </c>
      <c r="P354" s="290">
        <f>+Japan!P84</f>
        <v>11.144470204398322</v>
      </c>
      <c r="Q354" s="290">
        <f>+Japan!Q84</f>
        <v>12.029263012896097</v>
      </c>
      <c r="R354" s="290">
        <f>+Japan!R84</f>
        <v>12.940378961686035</v>
      </c>
      <c r="S354" s="290">
        <f>+Japan!S84</f>
        <v>13.880737166285595</v>
      </c>
      <c r="T354" s="290">
        <f>+Japan!T84</f>
        <v>14.844764512322051</v>
      </c>
      <c r="U354" s="290">
        <f>+Japan!U84</f>
        <v>15.832028428569537</v>
      </c>
      <c r="V354" s="290">
        <f>+Japan!V84</f>
        <v>16.849005189908986</v>
      </c>
      <c r="W354" s="290">
        <f>+Japan!W84</f>
        <v>17.898554603554501</v>
      </c>
      <c r="X354" s="290">
        <f>+Japan!X84</f>
        <v>18.976135220897646</v>
      </c>
      <c r="Y354" s="290">
        <f>+Japan!Y84</f>
        <v>20.081859589253298</v>
      </c>
      <c r="Z354" s="290">
        <f>+Japan!Z84</f>
        <v>21.216392167376668</v>
      </c>
      <c r="AA354" s="290">
        <f>+Japan!AA84</f>
        <v>22.41377355001346</v>
      </c>
      <c r="AB354" s="290">
        <f>+Japan!AB84</f>
        <v>23.632439799502201</v>
      </c>
      <c r="AC354" s="290">
        <f>+Japan!AC84</f>
        <v>24.875553010644381</v>
      </c>
      <c r="AD354" s="290">
        <f>+Japan!AD84</f>
        <v>26.147072111811482</v>
      </c>
      <c r="AE354" s="290">
        <f>+Japan!AE84</f>
        <v>27.450779881607499</v>
      </c>
      <c r="AF354" s="290">
        <f>+Japan!AF84</f>
        <v>28.727976077522882</v>
      </c>
      <c r="AG354" s="290">
        <f>+Japan!AG84</f>
        <v>29.960291308374195</v>
      </c>
      <c r="AH354" s="290">
        <f>+Japan!AH84</f>
        <v>31.20062310376359</v>
      </c>
      <c r="AI354" s="290">
        <f>+Japan!AI84</f>
        <v>32.458563595246645</v>
      </c>
      <c r="AJ354" s="290">
        <f>+Japan!AJ84</f>
        <v>33.740216249093066</v>
      </c>
      <c r="AK354" s="290">
        <f>+Japan!AK84</f>
        <v>35.049738056203338</v>
      </c>
      <c r="AL354" s="290">
        <f>+Japan!AL84</f>
        <v>36.390211878230211</v>
      </c>
      <c r="AM354" s="290">
        <f>+Japan!AM84</f>
        <v>37.764134451703953</v>
      </c>
      <c r="AN354" s="290">
        <f>+Japan!AN84</f>
        <v>39.173689479395918</v>
      </c>
      <c r="AO354" s="290">
        <f>+Japan!AO84</f>
        <v>40.620900625355574</v>
      </c>
      <c r="AP354" s="290">
        <f>+Japan!AP84</f>
        <v>42.107717486177947</v>
      </c>
    </row>
    <row r="355" spans="1:309" ht="14.4">
      <c r="A355" s="289" t="s">
        <v>52</v>
      </c>
      <c r="B355" s="290">
        <f>+Russia!B84</f>
        <v>1.3722727986349699</v>
      </c>
      <c r="C355" s="290">
        <f>+Russia!C84</f>
        <v>1.8193005230725579</v>
      </c>
      <c r="D355" s="290">
        <f>+Russia!D84</f>
        <v>2.2403130272845035</v>
      </c>
      <c r="E355" s="290">
        <f>+Russia!E84</f>
        <v>2.6184144031897785</v>
      </c>
      <c r="F355" s="290">
        <f>+Russia!F84</f>
        <v>2.9897627139335441</v>
      </c>
      <c r="G355" s="290">
        <f>+Russia!G84</f>
        <v>3.3664035743879497</v>
      </c>
      <c r="H355" s="290">
        <f>+Russia!H84</f>
        <v>3.7474209911776439</v>
      </c>
      <c r="I355" s="290">
        <f>+Russia!I84</f>
        <v>4.1141287957026291</v>
      </c>
      <c r="J355" s="290">
        <f>+Russia!J84</f>
        <v>4.4637452127294956</v>
      </c>
      <c r="K355" s="290">
        <f>+Russia!K84</f>
        <v>4.7447338733182534</v>
      </c>
      <c r="L355" s="290">
        <f>+Russia!L84</f>
        <v>5.1505278731371362</v>
      </c>
      <c r="M355" s="290">
        <f>+Russia!M84</f>
        <v>5.7066351503922021</v>
      </c>
      <c r="N355" s="290">
        <f>+Russia!N84</f>
        <v>6.4241936638813844</v>
      </c>
      <c r="O355" s="290">
        <f>+Russia!O84</f>
        <v>7.1527413886710871</v>
      </c>
      <c r="P355" s="290">
        <f>+Russia!P84</f>
        <v>7.9000152459974862</v>
      </c>
      <c r="Q355" s="290">
        <f>+Russia!Q84</f>
        <v>8.6700960149050808</v>
      </c>
      <c r="R355" s="290">
        <f>+Russia!R84</f>
        <v>9.4648430147246216</v>
      </c>
      <c r="S355" s="290">
        <f>+Russia!S84</f>
        <v>10.284934578293152</v>
      </c>
      <c r="T355" s="290">
        <f>+Russia!T84</f>
        <v>11.130562866429923</v>
      </c>
      <c r="U355" s="290">
        <f>+Russia!U84</f>
        <v>12.001797470770148</v>
      </c>
      <c r="V355" s="290">
        <f>+Russia!V84</f>
        <v>12.884445980325832</v>
      </c>
      <c r="W355" s="290">
        <f>+Russia!W84</f>
        <v>13.772663604670786</v>
      </c>
      <c r="X355" s="290">
        <f>+Russia!X84</f>
        <v>14.677758949391205</v>
      </c>
      <c r="Y355" s="290">
        <f>+Russia!Y84</f>
        <v>15.601806099343522</v>
      </c>
      <c r="Z355" s="290">
        <f>+Russia!Z84</f>
        <v>16.546359066675869</v>
      </c>
      <c r="AA355" s="290">
        <f>+Russia!AA84</f>
        <v>17.537195279247388</v>
      </c>
      <c r="AB355" s="290">
        <f>+Russia!AB84</f>
        <v>18.543933013363805</v>
      </c>
      <c r="AC355" s="290">
        <f>+Russia!AC84</f>
        <v>19.568969749303108</v>
      </c>
      <c r="AD355" s="290">
        <f>+Russia!AD84</f>
        <v>20.615272197138616</v>
      </c>
      <c r="AE355" s="290">
        <f>+Russia!AE84</f>
        <v>21.685678978794826</v>
      </c>
      <c r="AF355" s="290">
        <f>+Russia!AF84</f>
        <v>22.738937942803453</v>
      </c>
      <c r="AG355" s="290">
        <f>+Russia!AG84</f>
        <v>23.761956685088226</v>
      </c>
      <c r="AH355" s="290">
        <f>+Russia!AH84</f>
        <v>24.79206584426451</v>
      </c>
      <c r="AI355" s="290">
        <f>+Russia!AI84</f>
        <v>25.836209835696316</v>
      </c>
      <c r="AJ355" s="290">
        <f>+Russia!AJ84</f>
        <v>26.898887893898525</v>
      </c>
      <c r="AK355" s="290">
        <f>+Russia!AK84</f>
        <v>27.983242200451883</v>
      </c>
      <c r="AL355" s="290">
        <f>+Russia!AL84</f>
        <v>29.091668251054656</v>
      </c>
      <c r="AM355" s="290">
        <f>+Russia!AM84</f>
        <v>30.226156595185916</v>
      </c>
      <c r="AN355" s="290">
        <f>+Russia!AN84</f>
        <v>31.388484035460134</v>
      </c>
      <c r="AO355" s="290">
        <f>+Russia!AO84</f>
        <v>32.580320585205627</v>
      </c>
      <c r="AP355" s="290">
        <f>+Russia!AP84</f>
        <v>33.803289392819515</v>
      </c>
    </row>
    <row r="356" spans="1:309" ht="14.4">
      <c r="A356" s="289" t="s">
        <v>53</v>
      </c>
      <c r="B356" s="290">
        <f>+Eurasia!B84</f>
        <v>0.64931557638439785</v>
      </c>
      <c r="C356" s="290">
        <f>+Eurasia!C84</f>
        <v>0.84481685922195526</v>
      </c>
      <c r="D356" s="290">
        <f>+Eurasia!D84</f>
        <v>1.1971140197806076</v>
      </c>
      <c r="E356" s="290">
        <f>+Eurasia!E84</f>
        <v>1.5885971732904312</v>
      </c>
      <c r="F356" s="290">
        <f>+Eurasia!F84</f>
        <v>2.0206423192294354</v>
      </c>
      <c r="G356" s="290">
        <f>+Eurasia!G84</f>
        <v>2.4771774901812251</v>
      </c>
      <c r="H356" s="290">
        <f>+Eurasia!H84</f>
        <v>2.9657671837764461</v>
      </c>
      <c r="I356" s="290">
        <f>+Eurasia!I84</f>
        <v>3.4824338081279373</v>
      </c>
      <c r="J356" s="290">
        <f>+Eurasia!J84</f>
        <v>4.0209095403454524</v>
      </c>
      <c r="K356" s="290">
        <f>+Eurasia!K84</f>
        <v>4.5454819504428894</v>
      </c>
      <c r="L356" s="290">
        <f>+Eurasia!L84</f>
        <v>5.1612240547049009</v>
      </c>
      <c r="M356" s="290">
        <f>+Eurasia!M84</f>
        <v>5.8942149329449665</v>
      </c>
      <c r="N356" s="290">
        <f>+Eurasia!N84</f>
        <v>6.7598619310256991</v>
      </c>
      <c r="O356" s="290">
        <f>+Eurasia!O84</f>
        <v>7.6586452113551502</v>
      </c>
      <c r="P356" s="290">
        <f>+Eurasia!P84</f>
        <v>8.5917999704272603</v>
      </c>
      <c r="Q356" s="290">
        <f>+Eurasia!Q84</f>
        <v>9.5584836055218982</v>
      </c>
      <c r="R356" s="290">
        <f>+Eurasia!R84</f>
        <v>10.556511813116028</v>
      </c>
      <c r="S356" s="290">
        <f>+Eurasia!S84</f>
        <v>11.583076382652553</v>
      </c>
      <c r="T356" s="290">
        <f>+Eurasia!T84</f>
        <v>12.635306566987472</v>
      </c>
      <c r="U356" s="290">
        <f>+Eurasia!U84</f>
        <v>13.710562740421842</v>
      </c>
      <c r="V356" s="290">
        <f>+Eurasia!V84</f>
        <v>14.8342854487215</v>
      </c>
      <c r="W356" s="290">
        <f>+Eurasia!W84</f>
        <v>16.017152297329527</v>
      </c>
      <c r="X356" s="290">
        <f>+Eurasia!X84</f>
        <v>17.23720312300836</v>
      </c>
      <c r="Y356" s="290">
        <f>+Eurasia!Y84</f>
        <v>18.49080918052293</v>
      </c>
      <c r="Z356" s="290">
        <f>+Eurasia!Z84</f>
        <v>19.7760301036204</v>
      </c>
      <c r="AA356" s="290">
        <f>+Eurasia!AA84</f>
        <v>21.111165664481273</v>
      </c>
      <c r="AB356" s="290">
        <f>+Eurasia!AB84</f>
        <v>22.471497613546198</v>
      </c>
      <c r="AC356" s="290">
        <f>+Eurasia!AC84</f>
        <v>23.858309263300661</v>
      </c>
      <c r="AD356" s="290">
        <f>+Eurasia!AD84</f>
        <v>25.273737838285236</v>
      </c>
      <c r="AE356" s="290">
        <f>+Eurasia!AE84</f>
        <v>26.720107173627095</v>
      </c>
      <c r="AF356" s="290">
        <f>+Eurasia!AF84</f>
        <v>28.147047712666797</v>
      </c>
      <c r="AG356" s="290">
        <f>+Eurasia!AG84</f>
        <v>29.537568062895055</v>
      </c>
      <c r="AH356" s="290">
        <f>+Eurasia!AH84</f>
        <v>30.935869716145238</v>
      </c>
      <c r="AI356" s="290">
        <f>+Eurasia!AI84</f>
        <v>32.350096329254534</v>
      </c>
      <c r="AJ356" s="290">
        <f>+Eurasia!AJ84</f>
        <v>33.785610475050319</v>
      </c>
      <c r="AK356" s="290">
        <f>+Eurasia!AK84</f>
        <v>35.246242584820379</v>
      </c>
      <c r="AL356" s="290">
        <f>+Eurasia!AL84</f>
        <v>36.73499119719424</v>
      </c>
      <c r="AM356" s="290">
        <f>+Eurasia!AM84</f>
        <v>38.254413212169268</v>
      </c>
      <c r="AN356" s="290">
        <f>+Eurasia!AN84</f>
        <v>39.806840529076041</v>
      </c>
      <c r="AO356" s="290">
        <f>+Eurasia!AO84</f>
        <v>41.394499732541313</v>
      </c>
      <c r="AP356" s="290">
        <f>+Eurasia!AP84</f>
        <v>43.019577879887777</v>
      </c>
    </row>
    <row r="357" spans="1:309" ht="14.4">
      <c r="A357" s="289" t="s">
        <v>54</v>
      </c>
      <c r="B357" s="290">
        <f>+China!B84</f>
        <v>3.4236355799910214</v>
      </c>
      <c r="C357" s="290">
        <f>+China!C84</f>
        <v>9.1830001091000764</v>
      </c>
      <c r="D357" s="290">
        <f>+China!D84</f>
        <v>13.148790539117565</v>
      </c>
      <c r="E357" s="290">
        <f>+China!E84</f>
        <v>17.377837925713894</v>
      </c>
      <c r="F357" s="290">
        <f>+China!F84</f>
        <v>21.733373595000256</v>
      </c>
      <c r="G357" s="290">
        <f>+China!G84</f>
        <v>25.987494776135645</v>
      </c>
      <c r="H357" s="290">
        <f>+China!H84</f>
        <v>30.511964824697927</v>
      </c>
      <c r="I357" s="290">
        <f>+China!I84</f>
        <v>35.179879444234665</v>
      </c>
      <c r="J357" s="290">
        <f>+China!J84</f>
        <v>39.950300550235845</v>
      </c>
      <c r="K357" s="290">
        <f>+China!K84</f>
        <v>44.398763477848256</v>
      </c>
      <c r="L357" s="290">
        <f>+China!L84</f>
        <v>49.44434290946888</v>
      </c>
      <c r="M357" s="290">
        <f>+China!M84</f>
        <v>56.657230598588562</v>
      </c>
      <c r="N357" s="290">
        <f>+China!N84</f>
        <v>63.533968990973094</v>
      </c>
      <c r="O357" s="290">
        <f>+China!O84</f>
        <v>70.827334129686278</v>
      </c>
      <c r="P357" s="290">
        <f>+China!P84</f>
        <v>78.432439518207588</v>
      </c>
      <c r="Q357" s="290">
        <f>+China!Q84</f>
        <v>86.296928877027696</v>
      </c>
      <c r="R357" s="290">
        <f>+China!R84</f>
        <v>94.378022027966281</v>
      </c>
      <c r="S357" s="290">
        <f>+China!S84</f>
        <v>102.63999327663828</v>
      </c>
      <c r="T357" s="290">
        <f>+China!T84</f>
        <v>111.05381859150079</v>
      </c>
      <c r="U357" s="290">
        <f>+China!U84</f>
        <v>119.59652413639978</v>
      </c>
      <c r="V357" s="290">
        <f>+China!V84</f>
        <v>128.48351555578563</v>
      </c>
      <c r="W357" s="290">
        <f>+China!W84</f>
        <v>137.79739997865082</v>
      </c>
      <c r="X357" s="290">
        <f>+China!X84</f>
        <v>147.34905688355656</v>
      </c>
      <c r="Y357" s="290">
        <f>+China!Y84</f>
        <v>157.11065476174204</v>
      </c>
      <c r="Z357" s="290">
        <f>+China!Z84</f>
        <v>167.06715981417776</v>
      </c>
      <c r="AA357" s="290">
        <f>+China!AA84</f>
        <v>177.42342903642668</v>
      </c>
      <c r="AB357" s="290">
        <f>+China!AB84</f>
        <v>187.9063341403704</v>
      </c>
      <c r="AC357" s="290">
        <f>+China!AC84</f>
        <v>198.52832199203763</v>
      </c>
      <c r="AD357" s="290">
        <f>+China!AD84</f>
        <v>209.31097279554314</v>
      </c>
      <c r="AE357" s="290">
        <f>+China!AE84</f>
        <v>220.27599635255882</v>
      </c>
      <c r="AF357" s="290">
        <f>+China!AF84</f>
        <v>230.89307903322668</v>
      </c>
      <c r="AG357" s="290">
        <f>+China!AG84</f>
        <v>241.00321350830816</v>
      </c>
      <c r="AH357" s="290">
        <f>+China!AH84</f>
        <v>251.07774322389002</v>
      </c>
      <c r="AI357" s="290">
        <f>+China!AI84</f>
        <v>261.18921222187248</v>
      </c>
      <c r="AJ357" s="290">
        <f>+China!AJ84</f>
        <v>271.38573372101791</v>
      </c>
      <c r="AK357" s="290">
        <f>+China!AK84</f>
        <v>281.69927369112844</v>
      </c>
      <c r="AL357" s="290">
        <f>+China!AL84</f>
        <v>292.15297319189369</v>
      </c>
      <c r="AM357" s="290">
        <f>+China!AM84</f>
        <v>302.76518571448753</v>
      </c>
      <c r="AN357" s="290">
        <f>+China!AN84</f>
        <v>313.55168098235811</v>
      </c>
      <c r="AO357" s="290">
        <f>+China!AO84</f>
        <v>324.52684304937725</v>
      </c>
      <c r="AP357" s="290">
        <f>+China!AP84</f>
        <v>335.70431884755709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4.4">
      <c r="A358" s="289" t="s">
        <v>55</v>
      </c>
      <c r="B358" s="290">
        <f>+India!B84</f>
        <v>1.7129335399447307</v>
      </c>
      <c r="C358" s="290">
        <f>+India!C84</f>
        <v>3.3436524097276075</v>
      </c>
      <c r="D358" s="290">
        <f>+India!D84</f>
        <v>5.4810522279874672</v>
      </c>
      <c r="E358" s="290">
        <f>+India!E84</f>
        <v>8.2132923889600598</v>
      </c>
      <c r="F358" s="290">
        <f>+India!F84</f>
        <v>11.623379667169241</v>
      </c>
      <c r="G358" s="290">
        <f>+India!G84</f>
        <v>15.362033167139831</v>
      </c>
      <c r="H358" s="290">
        <f>+India!H84</f>
        <v>19.378573462369161</v>
      </c>
      <c r="I358" s="290">
        <f>+India!I84</f>
        <v>23.905420380669206</v>
      </c>
      <c r="J358" s="290">
        <f>+India!J84</f>
        <v>28.923259941304266</v>
      </c>
      <c r="K358" s="290">
        <f>+India!K84</f>
        <v>34.409959462170939</v>
      </c>
      <c r="L358" s="290">
        <f>+India!L84</f>
        <v>40.305967490438334</v>
      </c>
      <c r="M358" s="290">
        <f>+India!M84</f>
        <v>46.517300647957228</v>
      </c>
      <c r="N358" s="290">
        <f>+India!N84</f>
        <v>53.311562266763588</v>
      </c>
      <c r="O358" s="290">
        <f>+India!O84</f>
        <v>60.363021729403926</v>
      </c>
      <c r="P358" s="290">
        <f>+India!P84</f>
        <v>67.66519455076272</v>
      </c>
      <c r="Q358" s="290">
        <f>+India!Q84</f>
        <v>75.310684695671412</v>
      </c>
      <c r="R358" s="290">
        <f>+India!R84</f>
        <v>83.169294469298066</v>
      </c>
      <c r="S358" s="290">
        <f>+India!S84</f>
        <v>91.18434739621236</v>
      </c>
      <c r="T358" s="290">
        <f>+India!T84</f>
        <v>99.305314570109815</v>
      </c>
      <c r="U358" s="290">
        <f>+India!U84</f>
        <v>107.48866978307602</v>
      </c>
      <c r="V358" s="290">
        <f>+India!V84</f>
        <v>116.35449752067765</v>
      </c>
      <c r="W358" s="290">
        <f>+India!W84</f>
        <v>126.16951100424552</v>
      </c>
      <c r="X358" s="290">
        <f>+India!X84</f>
        <v>136.42258502903417</v>
      </c>
      <c r="Y358" s="290">
        <f>+India!Y84</f>
        <v>147.03064364580354</v>
      </c>
      <c r="Z358" s="290">
        <f>+India!Z84</f>
        <v>157.94456174709899</v>
      </c>
      <c r="AA358" s="290">
        <f>+India!AA84</f>
        <v>169.38313182028912</v>
      </c>
      <c r="AB358" s="290">
        <f>+India!AB84</f>
        <v>181.01634660113788</v>
      </c>
      <c r="AC358" s="290">
        <f>+India!AC84</f>
        <v>192.84787581309391</v>
      </c>
      <c r="AD358" s="290">
        <f>+India!AD84</f>
        <v>204.89397340261843</v>
      </c>
      <c r="AE358" s="290">
        <f>+India!AE84</f>
        <v>217.17400285934715</v>
      </c>
      <c r="AF358" s="290">
        <f>+India!AF84</f>
        <v>229.30402592603326</v>
      </c>
      <c r="AG358" s="290">
        <f>+India!AG84</f>
        <v>241.15277376829906</v>
      </c>
      <c r="AH358" s="290">
        <f>+India!AH84</f>
        <v>253.0585491680755</v>
      </c>
      <c r="AI358" s="290">
        <f>+India!AI84</f>
        <v>265.08442808279233</v>
      </c>
      <c r="AJ358" s="290">
        <f>+India!AJ84</f>
        <v>277.27243850084596</v>
      </c>
      <c r="AK358" s="290">
        <f>+India!AK84</f>
        <v>289.65299714858082</v>
      </c>
      <c r="AL358" s="290">
        <f>+India!AL84</f>
        <v>302.25026541174083</v>
      </c>
      <c r="AM358" s="290">
        <f>+India!AM84</f>
        <v>315.08513280558918</v>
      </c>
      <c r="AN358" s="290">
        <f>+India!AN84</f>
        <v>328.1768670261132</v>
      </c>
      <c r="AO358" s="290">
        <f>+India!AO84</f>
        <v>341.54401806987266</v>
      </c>
      <c r="AP358" s="290">
        <f>+India!AP84</f>
        <v>355.20490786043865</v>
      </c>
    </row>
    <row r="359" spans="1:309" ht="14.4">
      <c r="A359" s="289" t="s">
        <v>56</v>
      </c>
      <c r="B359" s="290">
        <f>+MidEast!B84</f>
        <v>2.5769487796242263</v>
      </c>
      <c r="C359" s="290">
        <f>+MidEast!C84</f>
        <v>4.3033767522885231</v>
      </c>
      <c r="D359" s="290">
        <f>+MidEast!D84</f>
        <v>6.6237344526573505</v>
      </c>
      <c r="E359" s="290">
        <f>+MidEast!E84</f>
        <v>9.4528102063464132</v>
      </c>
      <c r="F359" s="290">
        <f>+MidEast!F84</f>
        <v>12.818123967613284</v>
      </c>
      <c r="G359" s="290">
        <f>+MidEast!G84</f>
        <v>16.286407214463562</v>
      </c>
      <c r="H359" s="290">
        <f>+MidEast!H84</f>
        <v>19.917711069849851</v>
      </c>
      <c r="I359" s="290">
        <f>+MidEast!I84</f>
        <v>23.997669536402853</v>
      </c>
      <c r="J359" s="290">
        <f>+MidEast!J84</f>
        <v>28.547730885980783</v>
      </c>
      <c r="K359" s="290">
        <f>+MidEast!K84</f>
        <v>33.891690745085796</v>
      </c>
      <c r="L359" s="290">
        <f>+MidEast!L84</f>
        <v>39.045212685814953</v>
      </c>
      <c r="M359" s="290">
        <f>+MidEast!M84</f>
        <v>42.70213162252891</v>
      </c>
      <c r="N359" s="290">
        <f>+MidEast!N84</f>
        <v>47.290037516359376</v>
      </c>
      <c r="O359" s="290">
        <f>+MidEast!O84</f>
        <v>51.765384623036823</v>
      </c>
      <c r="P359" s="290">
        <f>+MidEast!P84</f>
        <v>56.286535264372631</v>
      </c>
      <c r="Q359" s="290">
        <f>+MidEast!Q84</f>
        <v>60.859692072278705</v>
      </c>
      <c r="R359" s="290">
        <f>+MidEast!R84</f>
        <v>65.45225806774387</v>
      </c>
      <c r="S359" s="290">
        <f>+MidEast!S84</f>
        <v>70.052430766723191</v>
      </c>
      <c r="T359" s="290">
        <f>+MidEast!T84</f>
        <v>74.648390965561731</v>
      </c>
      <c r="U359" s="290">
        <f>+MidEast!U84</f>
        <v>79.230008864111639</v>
      </c>
      <c r="V359" s="290">
        <f>+MidEast!V84</f>
        <v>84.23269476603835</v>
      </c>
      <c r="W359" s="290">
        <f>+MidEast!W84</f>
        <v>89.824830047286056</v>
      </c>
      <c r="X359" s="290">
        <f>+MidEast!X84</f>
        <v>95.657991474393384</v>
      </c>
      <c r="Y359" s="290">
        <f>+MidEast!Y84</f>
        <v>101.68298706332617</v>
      </c>
      <c r="Z359" s="290">
        <f>+MidEast!Z84</f>
        <v>107.873551286732</v>
      </c>
      <c r="AA359" s="290">
        <f>+MidEast!AA84</f>
        <v>114.41265398906481</v>
      </c>
      <c r="AB359" s="290">
        <f>+MidEast!AB84</f>
        <v>121.04336418737284</v>
      </c>
      <c r="AC359" s="290">
        <f>+MidEast!AC84</f>
        <v>127.77544776953614</v>
      </c>
      <c r="AD359" s="290">
        <f>+MidEast!AD84</f>
        <v>134.62620975723121</v>
      </c>
      <c r="AE359" s="290">
        <f>+MidEast!AE84</f>
        <v>141.61347608392384</v>
      </c>
      <c r="AF359" s="290">
        <f>+MidEast!AF84</f>
        <v>148.51239292427243</v>
      </c>
      <c r="AG359" s="290">
        <f>+MidEast!AG84</f>
        <v>155.25358396059522</v>
      </c>
      <c r="AH359" s="290">
        <f>+MidEast!AH84</f>
        <v>162.04494640026076</v>
      </c>
      <c r="AI359" s="290">
        <f>+MidEast!AI84</f>
        <v>168.92615568384906</v>
      </c>
      <c r="AJ359" s="290">
        <f>+MidEast!AJ84</f>
        <v>175.92360387687756</v>
      </c>
      <c r="AK359" s="290">
        <f>+MidEast!AK84</f>
        <v>183.05617958953979</v>
      </c>
      <c r="AL359" s="290">
        <f>+MidEast!AL84</f>
        <v>190.33864952430014</v>
      </c>
      <c r="AM359" s="290">
        <f>+MidEast!AM84</f>
        <v>197.78355248634819</v>
      </c>
      <c r="AN359" s="290">
        <f>+MidEast!AN84</f>
        <v>205.40225823549918</v>
      </c>
      <c r="AO359" s="290">
        <f>+MidEast!AO84</f>
        <v>213.20555872184039</v>
      </c>
      <c r="AP359" s="290">
        <f>+MidEast!AP84</f>
        <v>221.20399840045755</v>
      </c>
    </row>
    <row r="360" spans="1:309" ht="14.4">
      <c r="A360" s="289" t="s">
        <v>57</v>
      </c>
      <c r="B360" s="290">
        <f>+Africa!B84</f>
        <v>0.90930131088130606</v>
      </c>
      <c r="C360" s="290">
        <f>+Africa!C84</f>
        <v>1.7001738656718062</v>
      </c>
      <c r="D360" s="290">
        <f>+Africa!D84</f>
        <v>3.0739547068237485</v>
      </c>
      <c r="E360" s="290">
        <f>+Africa!E84</f>
        <v>5.1086736443493868</v>
      </c>
      <c r="F360" s="290">
        <f>+Africa!F84</f>
        <v>8.0385596660102969</v>
      </c>
      <c r="G360" s="290">
        <f>+Africa!G84</f>
        <v>11.506005375767776</v>
      </c>
      <c r="H360" s="290">
        <f>+Africa!H84</f>
        <v>15.29808050186799</v>
      </c>
      <c r="I360" s="290">
        <f>+Africa!I84</f>
        <v>19.870605665683119</v>
      </c>
      <c r="J360" s="290">
        <f>+Africa!J84</f>
        <v>25.291105454304343</v>
      </c>
      <c r="K360" s="290">
        <f>+Africa!K84</f>
        <v>31.984141360369854</v>
      </c>
      <c r="L360" s="290">
        <f>+Africa!L84</f>
        <v>38.656679518497413</v>
      </c>
      <c r="M360" s="290">
        <f>+Africa!M84</f>
        <v>44.543443801344431</v>
      </c>
      <c r="N360" s="290">
        <f>+Africa!N84</f>
        <v>50.537347167318906</v>
      </c>
      <c r="O360" s="290">
        <f>+Africa!O84</f>
        <v>56.713496497241678</v>
      </c>
      <c r="P360" s="290">
        <f>+Africa!P84</f>
        <v>63.02927291879989</v>
      </c>
      <c r="Q360" s="290">
        <f>+Africa!Q84</f>
        <v>69.506874305480949</v>
      </c>
      <c r="R360" s="290">
        <f>+Africa!R84</f>
        <v>76.039702861334973</v>
      </c>
      <c r="S360" s="290">
        <f>+Africa!S84</f>
        <v>82.569352962347125</v>
      </c>
      <c r="T360" s="290">
        <f>+Africa!T84</f>
        <v>89.045735986038551</v>
      </c>
      <c r="U360" s="290">
        <f>+Africa!U84</f>
        <v>95.427414908577518</v>
      </c>
      <c r="V360" s="290">
        <f>+Africa!V84</f>
        <v>102.27495148559943</v>
      </c>
      <c r="W360" s="290">
        <f>+Africa!W84</f>
        <v>109.80583181717783</v>
      </c>
      <c r="X360" s="290">
        <f>+Africa!X84</f>
        <v>118.36566835523747</v>
      </c>
      <c r="Y360" s="290">
        <f>+Africa!Y84</f>
        <v>127.33903420632865</v>
      </c>
      <c r="Z360" s="290">
        <f>+Africa!Z84</f>
        <v>136.62842005219494</v>
      </c>
      <c r="AA360" s="290">
        <f>+Africa!AA84</f>
        <v>146.31444090090073</v>
      </c>
      <c r="AB360" s="290">
        <f>+Africa!AB84</f>
        <v>156.18867270290554</v>
      </c>
      <c r="AC360" s="290">
        <f>+Africa!AC84</f>
        <v>166.23969282681699</v>
      </c>
      <c r="AD360" s="290">
        <f>+Africa!AD84</f>
        <v>176.4699035782339</v>
      </c>
      <c r="AE360" s="290">
        <f>+Africa!AE84</f>
        <v>186.88731333499487</v>
      </c>
      <c r="AF360" s="290">
        <f>+Africa!AF84</f>
        <v>197.15196826547594</v>
      </c>
      <c r="AG360" s="290">
        <f>+Africa!AG84</f>
        <v>207.14967537226283</v>
      </c>
      <c r="AH360" s="290">
        <f>+Africa!AH84</f>
        <v>217.17410611868129</v>
      </c>
      <c r="AI360" s="290">
        <f>+Africa!AI84</f>
        <v>227.27623280427952</v>
      </c>
      <c r="AJ360" s="290">
        <f>+Africa!AJ84</f>
        <v>237.49052082204574</v>
      </c>
      <c r="AK360" s="290">
        <f>+Africa!AK84</f>
        <v>247.84176280677872</v>
      </c>
      <c r="AL360" s="290">
        <f>+Africa!AL84</f>
        <v>258.34957376197724</v>
      </c>
      <c r="AM360" s="290">
        <f>+Africa!AM84</f>
        <v>269.0308701487906</v>
      </c>
      <c r="AN360" s="290">
        <f>+Africa!AN84</f>
        <v>279.90122402651753</v>
      </c>
      <c r="AO360" s="290">
        <f>+Africa!AO84</f>
        <v>290.97559416177506</v>
      </c>
      <c r="AP360" s="290">
        <f>+Africa!AP84</f>
        <v>302.26871463712166</v>
      </c>
    </row>
    <row r="361" spans="1:309" ht="14.4">
      <c r="A361" s="289" t="s">
        <v>58</v>
      </c>
      <c r="B361" s="290">
        <f>+LatAm!B84</f>
        <v>3.4790425598664365</v>
      </c>
      <c r="C361" s="290">
        <f>+LatAm!C84</f>
        <v>5.4130809420292536</v>
      </c>
      <c r="D361" s="290">
        <f>+LatAm!D84</f>
        <v>7.9591892592374007</v>
      </c>
      <c r="E361" s="290">
        <f>+LatAm!E84</f>
        <v>10.952865716603064</v>
      </c>
      <c r="F361" s="290">
        <f>+LatAm!F84</f>
        <v>14.247558394500102</v>
      </c>
      <c r="G361" s="290">
        <f>+LatAm!G84</f>
        <v>17.565513235450542</v>
      </c>
      <c r="H361" s="290">
        <f>+LatAm!H84</f>
        <v>21.030816034971895</v>
      </c>
      <c r="I361" s="290">
        <f>+LatAm!I84</f>
        <v>24.757432465317894</v>
      </c>
      <c r="J361" s="290">
        <f>+LatAm!J84</f>
        <v>28.722493736557091</v>
      </c>
      <c r="K361" s="290">
        <f>+LatAm!K84</f>
        <v>32.890934433338032</v>
      </c>
      <c r="L361" s="290">
        <f>+LatAm!L84</f>
        <v>37.358760084720629</v>
      </c>
      <c r="M361" s="290">
        <f>+LatAm!M84</f>
        <v>41.615706050910966</v>
      </c>
      <c r="N361" s="290">
        <f>+LatAm!N84</f>
        <v>46.791761530976714</v>
      </c>
      <c r="O361" s="290">
        <f>+LatAm!O84</f>
        <v>51.966154463051552</v>
      </c>
      <c r="P361" s="290">
        <f>+LatAm!P84</f>
        <v>57.177085087215445</v>
      </c>
      <c r="Q361" s="290">
        <f>+LatAm!Q84</f>
        <v>62.435881115605277</v>
      </c>
      <c r="R361" s="290">
        <f>+LatAm!R84</f>
        <v>67.842700366177382</v>
      </c>
      <c r="S361" s="290">
        <f>+LatAm!S84</f>
        <v>73.319701209045348</v>
      </c>
      <c r="T361" s="290">
        <f>+LatAm!T84</f>
        <v>78.846948899031048</v>
      </c>
      <c r="U361" s="290">
        <f>+LatAm!U84</f>
        <v>84.408146903076442</v>
      </c>
      <c r="V361" s="290">
        <f>+LatAm!V84</f>
        <v>90.410829137190291</v>
      </c>
      <c r="W361" s="290">
        <f>+LatAm!W84</f>
        <v>97.021462268247276</v>
      </c>
      <c r="X361" s="290">
        <f>+LatAm!X84</f>
        <v>103.91327376476053</v>
      </c>
      <c r="Y361" s="290">
        <f>+LatAm!Y84</f>
        <v>111.03882443244098</v>
      </c>
      <c r="Z361" s="290">
        <f>+LatAm!Z84</f>
        <v>118.37278937399475</v>
      </c>
      <c r="AA361" s="290">
        <f>+LatAm!AA84</f>
        <v>126.08708498780175</v>
      </c>
      <c r="AB361" s="290">
        <f>+LatAm!AB84</f>
        <v>133.94217403610006</v>
      </c>
      <c r="AC361" s="290">
        <f>+LatAm!AC84</f>
        <v>141.94694267391921</v>
      </c>
      <c r="AD361" s="290">
        <f>+LatAm!AD84</f>
        <v>150.11817497357779</v>
      </c>
      <c r="AE361" s="290">
        <f>+LatAm!AE84</f>
        <v>158.47390553498144</v>
      </c>
      <c r="AF361" s="290">
        <f>+LatAm!AF84</f>
        <v>166.68257374270905</v>
      </c>
      <c r="AG361" s="290">
        <f>+LatAm!AG84</f>
        <v>174.63445860126961</v>
      </c>
      <c r="AH361" s="290">
        <f>+LatAm!AH84</f>
        <v>182.62354412973443</v>
      </c>
      <c r="AI361" s="290">
        <f>+LatAm!AI84</f>
        <v>190.70370717406161</v>
      </c>
      <c r="AJ361" s="290">
        <f>+LatAm!AJ84</f>
        <v>198.90982258742957</v>
      </c>
      <c r="AK361" s="290">
        <f>+LatAm!AK84</f>
        <v>207.26622633007838</v>
      </c>
      <c r="AL361" s="290">
        <f>+LatAm!AL84</f>
        <v>215.79147067258168</v>
      </c>
      <c r="AM361" s="290">
        <f>+LatAm!AM84</f>
        <v>224.50098428581413</v>
      </c>
      <c r="AN361" s="290">
        <f>+LatAm!AN84</f>
        <v>233.40855703439593</v>
      </c>
      <c r="AO361" s="290">
        <f>+LatAm!AO84</f>
        <v>242.52716683561604</v>
      </c>
      <c r="AP361" s="290">
        <f>+LatAm!AP84</f>
        <v>251.86943939479511</v>
      </c>
    </row>
    <row r="362" spans="1:309" ht="14.4">
      <c r="A362" s="289" t="s">
        <v>114</v>
      </c>
      <c r="B362" s="290">
        <f>+OHI!B84</f>
        <v>3.1205757434830224</v>
      </c>
      <c r="C362" s="290">
        <f>+OHI!C84</f>
        <v>4.0466667785031891</v>
      </c>
      <c r="D362" s="290">
        <f>+OHI!D84</f>
        <v>5.2508077073443138</v>
      </c>
      <c r="E362" s="290">
        <f>+OHI!E84</f>
        <v>6.4629469380059383</v>
      </c>
      <c r="F362" s="290">
        <f>+OHI!F84</f>
        <v>7.6100663598436942</v>
      </c>
      <c r="G362" s="290">
        <f>+OHI!G84</f>
        <v>8.6253159690119485</v>
      </c>
      <c r="H362" s="290">
        <f>+OHI!H84</f>
        <v>9.5253840565967263</v>
      </c>
      <c r="I362" s="290">
        <f>+OHI!I84</f>
        <v>10.406669181239241</v>
      </c>
      <c r="J362" s="290">
        <f>+OHI!J84</f>
        <v>11.269192673171617</v>
      </c>
      <c r="K362" s="290">
        <f>+OHI!K84</f>
        <v>12.038031155281297</v>
      </c>
      <c r="L362" s="290">
        <f>+OHI!L84</f>
        <v>12.992473115886273</v>
      </c>
      <c r="M362" s="290">
        <f>+OHI!M84</f>
        <v>14.088757762163</v>
      </c>
      <c r="N362" s="290">
        <f>+OHI!N84</f>
        <v>15.489072211795264</v>
      </c>
      <c r="O362" s="290">
        <f>+OHI!O84</f>
        <v>16.861404407015161</v>
      </c>
      <c r="P362" s="290">
        <f>+OHI!P84</f>
        <v>18.236559239295417</v>
      </c>
      <c r="Q362" s="290">
        <f>+OHI!Q84</f>
        <v>19.658450718296358</v>
      </c>
      <c r="R362" s="290">
        <f>+OHI!R84</f>
        <v>21.111979490935838</v>
      </c>
      <c r="S362" s="290">
        <f>+OHI!S84</f>
        <v>22.597808012513539</v>
      </c>
      <c r="T362" s="290">
        <f>+OHI!T84</f>
        <v>24.116045744690862</v>
      </c>
      <c r="U362" s="290">
        <f>+OHI!U84</f>
        <v>25.666789934839276</v>
      </c>
      <c r="V362" s="290">
        <f>+OHI!V84</f>
        <v>27.258091217070472</v>
      </c>
      <c r="W362" s="290">
        <f>+OHI!W84</f>
        <v>28.893574280834642</v>
      </c>
      <c r="X362" s="290">
        <f>+OHI!X84</f>
        <v>30.568167598913345</v>
      </c>
      <c r="Y362" s="290">
        <f>+OHI!Y84</f>
        <v>32.282375473270662</v>
      </c>
      <c r="Z362" s="290">
        <f>+OHI!Z84</f>
        <v>34.037367035026975</v>
      </c>
      <c r="AA362" s="290">
        <f>+OHI!AA84</f>
        <v>35.884803578434592</v>
      </c>
      <c r="AB362" s="290">
        <f>+OHI!AB84</f>
        <v>37.761526493604329</v>
      </c>
      <c r="AC362" s="290">
        <f>+OHI!AC84</f>
        <v>39.672302527807894</v>
      </c>
      <c r="AD362" s="290">
        <f>+OHI!AD84</f>
        <v>41.623163930137807</v>
      </c>
      <c r="AE362" s="290">
        <f>+OHI!AE84</f>
        <v>43.619796184842919</v>
      </c>
      <c r="AF362" s="290">
        <f>+OHI!AF84</f>
        <v>45.570892581733517</v>
      </c>
      <c r="AG362" s="290">
        <f>+OHI!AG84</f>
        <v>47.449093079786266</v>
      </c>
      <c r="AH362" s="290">
        <f>+OHI!AH84</f>
        <v>49.337108071113583</v>
      </c>
      <c r="AI362" s="290">
        <f>+OHI!AI84</f>
        <v>51.249235023769231</v>
      </c>
      <c r="AJ362" s="290">
        <f>+OHI!AJ84</f>
        <v>53.194667112067179</v>
      </c>
      <c r="AK362" s="290">
        <f>+OHI!AK84</f>
        <v>55.17959668306851</v>
      </c>
      <c r="AL362" s="290">
        <f>+OHI!AL84</f>
        <v>57.208564705210115</v>
      </c>
      <c r="AM362" s="290">
        <f>+OHI!AM84</f>
        <v>59.28521144685039</v>
      </c>
      <c r="AN362" s="290">
        <f>+OHI!AN84</f>
        <v>61.412693771318203</v>
      </c>
      <c r="AO362" s="290">
        <f>+OHI!AO84</f>
        <v>63.593917290477634</v>
      </c>
      <c r="AP362" s="290">
        <f>+OHI!AP84</f>
        <v>65.83166584207305</v>
      </c>
    </row>
    <row r="363" spans="1:309" ht="14.4">
      <c r="A363" s="289" t="s">
        <v>224</v>
      </c>
      <c r="B363" s="290">
        <f>+OthAsia!B84</f>
        <v>1.9829504354425098</v>
      </c>
      <c r="C363" s="290">
        <f>+OthAsia!C84</f>
        <v>3.0030060472319011</v>
      </c>
      <c r="D363" s="290">
        <f>+OthAsia!D84</f>
        <v>5.0585853697115928</v>
      </c>
      <c r="E363" s="290">
        <f>+OthAsia!E84</f>
        <v>7.8793429502566603</v>
      </c>
      <c r="F363" s="290">
        <f>+OthAsia!F84</f>
        <v>11.558911327765735</v>
      </c>
      <c r="G363" s="290">
        <f>+OthAsia!G84</f>
        <v>15.76023930421251</v>
      </c>
      <c r="H363" s="290">
        <f>+OthAsia!H84</f>
        <v>20.42283200228934</v>
      </c>
      <c r="I363" s="290">
        <f>+OthAsia!I84</f>
        <v>25.853597324967083</v>
      </c>
      <c r="J363" s="290">
        <f>+OthAsia!J84</f>
        <v>32.068789748631886</v>
      </c>
      <c r="K363" s="290">
        <f>+OthAsia!K84</f>
        <v>39.195327626502021</v>
      </c>
      <c r="L363" s="290">
        <f>+OthAsia!L84</f>
        <v>46.598535035557475</v>
      </c>
      <c r="M363" s="290">
        <f>+OthAsia!M84</f>
        <v>54.779700163509901</v>
      </c>
      <c r="N363" s="290">
        <f>+OthAsia!N84</f>
        <v>62.688429781846096</v>
      </c>
      <c r="O363" s="290">
        <f>+OthAsia!O84</f>
        <v>71.060098907951911</v>
      </c>
      <c r="P363" s="290">
        <f>+OthAsia!P84</f>
        <v>79.810755625889144</v>
      </c>
      <c r="Q363" s="290">
        <f>+OthAsia!Q84</f>
        <v>88.975454320641646</v>
      </c>
      <c r="R363" s="290">
        <f>+OthAsia!R84</f>
        <v>98.515007740508707</v>
      </c>
      <c r="S363" s="290">
        <f>+OthAsia!S84</f>
        <v>108.28595783723567</v>
      </c>
      <c r="T363" s="290">
        <f>+OthAsia!T84</f>
        <v>118.21398775439428</v>
      </c>
      <c r="U363" s="290">
        <f>+OthAsia!U84</f>
        <v>128.23783763219694</v>
      </c>
      <c r="V363" s="290">
        <f>+OthAsia!V84</f>
        <v>139.04902586726195</v>
      </c>
      <c r="W363" s="290">
        <f>+OthAsia!W84</f>
        <v>150.94451330338285</v>
      </c>
      <c r="X363" s="290">
        <f>+OthAsia!X84</f>
        <v>163.34226762579789</v>
      </c>
      <c r="Y363" s="290">
        <f>+OthAsia!Y84</f>
        <v>176.14472768514725</v>
      </c>
      <c r="Z363" s="290">
        <f>+OthAsia!Z84</f>
        <v>189.29278534997746</v>
      </c>
      <c r="AA363" s="290">
        <f>+OthAsia!AA84</f>
        <v>203.15181470319615</v>
      </c>
      <c r="AB363" s="290">
        <f>+OthAsia!AB84</f>
        <v>217.19284496281472</v>
      </c>
      <c r="AC363" s="290">
        <f>+OthAsia!AC84</f>
        <v>231.42071027287631</v>
      </c>
      <c r="AD363" s="290">
        <f>+OthAsia!AD84</f>
        <v>245.85885711064566</v>
      </c>
      <c r="AE363" s="290">
        <f>+OthAsia!AE84</f>
        <v>260.53412170846843</v>
      </c>
      <c r="AF363" s="290">
        <f>+OthAsia!AF84</f>
        <v>274.9983465775278</v>
      </c>
      <c r="AG363" s="290">
        <f>+OthAsia!AG84</f>
        <v>289.10127404796003</v>
      </c>
      <c r="AH363" s="290">
        <f>+OthAsia!AH84</f>
        <v>303.24278043126088</v>
      </c>
      <c r="AI363" s="290">
        <f>+OthAsia!AI84</f>
        <v>317.49650726983077</v>
      </c>
      <c r="AJ363" s="290">
        <f>+OthAsia!AJ84</f>
        <v>331.91154880428758</v>
      </c>
      <c r="AK363" s="290">
        <f>+OthAsia!AK84</f>
        <v>346.52311651622904</v>
      </c>
      <c r="AL363" s="290">
        <f>+OthAsia!AL84</f>
        <v>361.35893283517765</v>
      </c>
      <c r="AM363" s="290">
        <f>+OthAsia!AM84</f>
        <v>376.44278936301163</v>
      </c>
      <c r="AN363" s="290">
        <f>+OthAsia!AN84</f>
        <v>391.796509402379</v>
      </c>
      <c r="AO363" s="290">
        <f>+OthAsia!AO84</f>
        <v>407.44101778802849</v>
      </c>
      <c r="AP363" s="290">
        <f>+OthAsia!AP84</f>
        <v>423.39691508996691</v>
      </c>
    </row>
    <row r="364" spans="1:309">
      <c r="B364" s="430">
        <f t="shared" ref="B364:AF364" si="184">SUM(B352:B363)</f>
        <v>43.426252805621154</v>
      </c>
      <c r="C364" s="430">
        <f t="shared" si="184"/>
        <v>63.043137801226798</v>
      </c>
      <c r="D364" s="430">
        <f t="shared" si="184"/>
        <v>87.494048041207535</v>
      </c>
      <c r="E364" s="430">
        <f t="shared" si="184"/>
        <v>115.19542743866515</v>
      </c>
      <c r="F364" s="430">
        <f t="shared" si="184"/>
        <v>146.07219760416947</v>
      </c>
      <c r="G364" s="430">
        <f t="shared" si="184"/>
        <v>178.08519743401297</v>
      </c>
      <c r="H364" s="430">
        <f t="shared" si="184"/>
        <v>211.47899085044685</v>
      </c>
      <c r="I364" s="430">
        <f t="shared" si="184"/>
        <v>247.91135564488252</v>
      </c>
      <c r="J364" s="430">
        <f t="shared" si="184"/>
        <v>287.39458495837187</v>
      </c>
      <c r="K364" s="430">
        <f t="shared" si="184"/>
        <v>329.9390792483378</v>
      </c>
      <c r="L364" s="430">
        <f t="shared" si="184"/>
        <v>375.21474108397882</v>
      </c>
      <c r="M364" s="430">
        <f t="shared" si="184"/>
        <v>421.17219517394403</v>
      </c>
      <c r="N364" s="430">
        <f t="shared" si="184"/>
        <v>472.65289876813534</v>
      </c>
      <c r="O364" s="430">
        <f t="shared" si="184"/>
        <v>525.11757076376216</v>
      </c>
      <c r="P364" s="430">
        <f t="shared" si="184"/>
        <v>578.87747531354933</v>
      </c>
      <c r="Q364" s="430">
        <f t="shared" si="184"/>
        <v>634.15833678988872</v>
      </c>
      <c r="R364" s="430">
        <f t="shared" si="184"/>
        <v>690.83276861060131</v>
      </c>
      <c r="S364" s="430">
        <f t="shared" si="184"/>
        <v>748.54759289328717</v>
      </c>
      <c r="T364" s="430">
        <f t="shared" si="184"/>
        <v>807.0395378751009</v>
      </c>
      <c r="U364" s="430">
        <f t="shared" si="184"/>
        <v>866.11305842681782</v>
      </c>
      <c r="V364" s="430">
        <f t="shared" si="184"/>
        <v>928.70152071125767</v>
      </c>
      <c r="W364" s="430">
        <f t="shared" si="184"/>
        <v>996.01078834497503</v>
      </c>
      <c r="X364" s="430">
        <f t="shared" si="184"/>
        <v>1066.4384984859146</v>
      </c>
      <c r="Y364" s="430">
        <f t="shared" si="184"/>
        <v>1139.076942126349</v>
      </c>
      <c r="Z364" s="430">
        <f t="shared" si="184"/>
        <v>1213.669439651949</v>
      </c>
      <c r="AA364" s="430">
        <f t="shared" si="184"/>
        <v>1291.9029848080179</v>
      </c>
      <c r="AB364" s="430">
        <f t="shared" si="184"/>
        <v>1371.3844444453894</v>
      </c>
      <c r="AC364" s="430">
        <f t="shared" si="184"/>
        <v>1452.1869345772411</v>
      </c>
      <c r="AD364" s="430">
        <f t="shared" si="184"/>
        <v>1534.4641315141278</v>
      </c>
      <c r="AE364" s="430">
        <f t="shared" si="184"/>
        <v>1618.3812304449871</v>
      </c>
      <c r="AF364" s="430">
        <f t="shared" si="184"/>
        <v>1700.8396467529396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0.56488005126912744</v>
      </c>
      <c r="D366" s="531">
        <f t="shared" si="185"/>
        <v>0.32846307878871828</v>
      </c>
      <c r="E366" s="531">
        <f t="shared" si="185"/>
        <v>0.20107033414554745</v>
      </c>
      <c r="F366" s="531">
        <f t="shared" si="185"/>
        <v>0.12758533221980461</v>
      </c>
      <c r="G366" s="531">
        <f t="shared" si="185"/>
        <v>8.3349636825918866E-2</v>
      </c>
      <c r="H366" s="531">
        <f t="shared" si="185"/>
        <v>5.5865253156869729E-2</v>
      </c>
      <c r="I366" s="530">
        <f t="shared" si="185"/>
        <v>3.8211610335270825E-2</v>
      </c>
      <c r="J366" s="530">
        <f t="shared" si="185"/>
        <v>2.6595876373981076E-2</v>
      </c>
      <c r="K366" s="530">
        <f t="shared" si="185"/>
        <v>1.8802337566551929E-2</v>
      </c>
      <c r="L366" s="530">
        <f t="shared" si="185"/>
        <v>1.3502172449175448E-2</v>
      </c>
      <c r="M366" s="530">
        <f t="shared" si="185"/>
        <v>9.9386047863265058E-3</v>
      </c>
      <c r="N366" s="530">
        <f t="shared" si="185"/>
        <v>7.2696244688496021E-3</v>
      </c>
      <c r="O366" s="530">
        <f t="shared" si="185"/>
        <v>5.4009072833753769E-3</v>
      </c>
      <c r="P366" s="530">
        <f t="shared" si="185"/>
        <v>4.0588019591189196E-3</v>
      </c>
      <c r="Q366" s="530">
        <f t="shared" si="185"/>
        <v>3.0782827668351725E-3</v>
      </c>
      <c r="R366" s="530">
        <f t="shared" si="185"/>
        <v>2.3532221610823253E-3</v>
      </c>
      <c r="S366" s="530">
        <f t="shared" si="185"/>
        <v>1.8123554952823812E-3</v>
      </c>
      <c r="T366" s="530">
        <f t="shared" si="185"/>
        <v>1.4054695533053635E-3</v>
      </c>
      <c r="U366" s="530">
        <f t="shared" si="185"/>
        <v>1.0968343104421066E-3</v>
      </c>
      <c r="V366" s="530">
        <f t="shared" si="185"/>
        <v>8.5932325211380341E-4</v>
      </c>
      <c r="W366" s="530">
        <f t="shared" si="185"/>
        <v>6.7494652157434225E-4</v>
      </c>
      <c r="X366" s="530">
        <f t="shared" si="185"/>
        <v>5.3165099833319242E-4</v>
      </c>
      <c r="Y366" s="530">
        <f t="shared" si="185"/>
        <v>4.2020932052702761E-4</v>
      </c>
      <c r="Z366" s="530">
        <f t="shared" si="185"/>
        <v>3.3325290627204138E-4</v>
      </c>
      <c r="AA366" s="530">
        <f t="shared" si="185"/>
        <v>2.6459628776019916E-4</v>
      </c>
      <c r="AB366" s="530">
        <f t="shared" si="185"/>
        <v>2.1088125469677672E-4</v>
      </c>
      <c r="AC366" s="530">
        <f t="shared" si="185"/>
        <v>1.6863340973975318E-4</v>
      </c>
      <c r="AD366" s="530">
        <f t="shared" si="185"/>
        <v>1.352404953794424E-4</v>
      </c>
      <c r="AE366" s="530">
        <f t="shared" si="185"/>
        <v>1.0873285255135044E-4</v>
      </c>
      <c r="AF366" s="530">
        <f t="shared" si="185"/>
        <v>8.7506034222028625E-5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0.23904719300464664</v>
      </c>
      <c r="C369" s="534">
        <f>+(Parameters!$B11+2*Parameters!$B12*Global!C70)*C48</f>
        <v>0.38975999267510092</v>
      </c>
      <c r="D369" s="534">
        <f>+(Parameters!$B11+2*Parameters!$B12*Global!D70)*D48</f>
        <v>0.62711031061171318</v>
      </c>
      <c r="E369" s="534">
        <f>+(Parameters!$B11+2*Parameters!$B12*Global!E70)*E39</f>
        <v>1.2185241292680864</v>
      </c>
      <c r="F369" s="534">
        <f>+(Parameters!$B11+2*Parameters!$B12*Global!F70)*F39</f>
        <v>1.7523743683928588</v>
      </c>
      <c r="G369" s="534">
        <f>+(Parameters!$B11+2*Parameters!$B12*Global!G70)*G39</f>
        <v>2.390711682464163</v>
      </c>
      <c r="H369" s="534">
        <f>+(Parameters!$B11+2*Parameters!$B12*Global!H70)*H39</f>
        <v>3.1320192422929205</v>
      </c>
      <c r="I369" s="534">
        <f>+(Parameters!$B11+2*Parameters!$B12*Global!I70)*I39</f>
        <v>3.9891241269995232</v>
      </c>
      <c r="J369" s="534">
        <f>+(Parameters!$B11+2*Parameters!$B12*Global!J70)*J39</f>
        <v>4.9563699713675673</v>
      </c>
      <c r="K369" s="534">
        <f>+(Parameters!$B11+2*Parameters!$B12*Global!K70)*K39</f>
        <v>6.0236429021459585</v>
      </c>
      <c r="L369" s="534">
        <f>+(Parameters!$B11+2*Parameters!$B12*Global!L70)*L39</f>
        <v>7.1681080261851902</v>
      </c>
      <c r="M369" s="534">
        <f>+(Parameters!$B11+2*Parameters!$B12*Global!M70)*M39</f>
        <v>8.3369978086114394</v>
      </c>
      <c r="N369" s="534">
        <f>+(Parameters!$B11+2*Parameters!$B12*Global!N70)*N39</f>
        <v>9.5268189994886274</v>
      </c>
      <c r="O369" s="534">
        <f>+(Parameters!$B11+2*Parameters!$B12*Global!O70)*O39</f>
        <v>10.664708165257373</v>
      </c>
      <c r="P369" s="534">
        <f>+(Parameters!$B11+2*Parameters!$B12*Global!P70)*P39</f>
        <v>11.733289521949107</v>
      </c>
      <c r="Q369" s="534">
        <f>+(Parameters!$B11+2*Parameters!$B12*Global!Q70)*Q39</f>
        <v>12.727868916672422</v>
      </c>
      <c r="R369" s="534">
        <f>+(Parameters!$B11+2*Parameters!$B12*Global!R70)*R39</f>
        <v>13.660962846677652</v>
      </c>
      <c r="S369" s="534">
        <f>+(Parameters!$B11+2*Parameters!$B12*Global!S70)*S39</f>
        <v>14.550727953906742</v>
      </c>
      <c r="T369" s="534">
        <f>+(Parameters!$B11+2*Parameters!$B12*Global!T70)*T39</f>
        <v>15.411987273046774</v>
      </c>
      <c r="U369" s="534">
        <f>+(Parameters!$B11+2*Parameters!$B12*Global!U70)*U39</f>
        <v>16.256226558907962</v>
      </c>
      <c r="V369" s="534">
        <f>+(Parameters!$B11+2*Parameters!$B12*Global!V70)*V39</f>
        <v>17.149610012087589</v>
      </c>
      <c r="W369" s="534">
        <f>+(Parameters!$B11+2*Parameters!$B12*Global!W70)*W39</f>
        <v>18.120735421369712</v>
      </c>
      <c r="X369" s="534">
        <f>+(Parameters!$B11+2*Parameters!$B12*Global!X70)*X39</f>
        <v>19.144727664338664</v>
      </c>
      <c r="Y369" s="534">
        <f>+(Parameters!$B11+2*Parameters!$B12*Global!Y70)*Y39</f>
        <v>20.208750217416149</v>
      </c>
      <c r="Z369" s="534">
        <f>+(Parameters!$B11+2*Parameters!$B12*Global!Z70)*Z39</f>
        <v>21.311047927075201</v>
      </c>
      <c r="AA369" s="534">
        <f>+(Parameters!$B11+2*Parameters!$B12*Global!AA70)*AA39</f>
        <v>22.451272571468557</v>
      </c>
      <c r="AB369" s="534">
        <f>+(Parameters!$B11+2*Parameters!$B12*Global!AB70)*AB39</f>
        <v>23.636441817333807</v>
      </c>
      <c r="AC369" s="534">
        <f>+(Parameters!$B11+2*Parameters!$B12*Global!AC70)*AC39</f>
        <v>24.860714611418452</v>
      </c>
      <c r="AD369" s="534">
        <f>+(Parameters!$B11+2*Parameters!$B12*Global!AD70)*AD48</f>
        <v>19.584925117993553</v>
      </c>
      <c r="AE369" s="534">
        <f>+(Parameters!$B11+2*Parameters!$B12*Global!AE70)*AE48</f>
        <v>20.545318209122268</v>
      </c>
      <c r="AF369" s="534">
        <f>+(Parameters!$B11+2*Parameters!$B12*Global!AF70)*AF48</f>
        <v>21.491702527289529</v>
      </c>
      <c r="AG369" s="534">
        <f>+(Parameters!$B11+2*Parameters!$B12*Global!AG70)*AG48</f>
        <v>22.411587323356553</v>
      </c>
      <c r="AH369" s="534">
        <f>+(Parameters!$B11+2*Parameters!$B12*Global!AH70)*AH48</f>
        <v>23.339562320154069</v>
      </c>
      <c r="AI369" s="534">
        <f>+(Parameters!$B11+2*Parameters!$B12*Global!AI70)*AI48</f>
        <v>24.281184179635783</v>
      </c>
      <c r="AJ369" s="534">
        <f>+(Parameters!$B11+2*Parameters!$B12*Global!AJ70)*AJ48</f>
        <v>25.239824116252418</v>
      </c>
      <c r="AK369" s="534">
        <f>+(Parameters!$B11+2*Parameters!$B12*Global!AK70)*AK48</f>
        <v>26.217613030772483</v>
      </c>
      <c r="AL369" s="534">
        <f>+(Parameters!$B11+2*Parameters!$B12*Global!AL70)*AL48</f>
        <v>27.216026564254364</v>
      </c>
      <c r="AM369" s="534">
        <f>+(Parameters!$B11+2*Parameters!$B12*Global!AM70)*AM48</f>
        <v>28.236208852672071</v>
      </c>
      <c r="AN369" s="534">
        <f>+(Parameters!$B11+2*Parameters!$B12*Global!AN70)*AN48</f>
        <v>29.279150412808391</v>
      </c>
      <c r="AO369" s="534">
        <f>+(Parameters!$B11+2*Parameters!$B12*Global!AO70)*AO48</f>
        <v>30.345784846301374</v>
      </c>
      <c r="AP369" s="534">
        <f>+(Parameters!$B11+2*Parameters!$B12*Global!AP70)*AP48</f>
        <v>31.437040444011615</v>
      </c>
      <c r="AQ369" s="534">
        <f>+(Parameters!$B11+2*Parameters!$B12*Global!AQ70)*AQ48</f>
        <v>32.553866838229609</v>
      </c>
      <c r="AR369" s="534">
        <f>+(Parameters!$B11+2*Parameters!$B12*Global!AR70)*AR48</f>
        <v>33.697247959439132</v>
      </c>
      <c r="AS369" s="534">
        <f>+(Parameters!$B11+2*Parameters!$B12*Global!AS70)*AS48</f>
        <v>34.868207586619029</v>
      </c>
      <c r="AT369" s="534">
        <f>+(Parameters!$B11+2*Parameters!$B12*Global!AT70)*AT48</f>
        <v>36.067811000648703</v>
      </c>
      <c r="AU369" s="534">
        <f>+(Parameters!$B11+2*Parameters!$B12*Global!AU70)*AU48</f>
        <v>37.297164693197523</v>
      </c>
      <c r="AV369" s="534">
        <f>+(Parameters!$B11+2*Parameters!$B12*Global!AV70)*AV48</f>
        <v>38.557415209868466</v>
      </c>
      <c r="AW369" s="534">
        <f>+(Parameters!$B11+2*Parameters!$B12*Global!AW70)*AW48</f>
        <v>39.849747715701767</v>
      </c>
      <c r="AX369" s="534">
        <f>+(Parameters!$B11+2*Parameters!$B12*Global!AX70)*AX48</f>
        <v>41.175384595451526</v>
      </c>
      <c r="AY369" s="534">
        <f>+(Parameters!$B11+2*Parameters!$B12*Global!AY70)*AY48</f>
        <v>42.535584246345621</v>
      </c>
      <c r="AZ369" s="534">
        <f>+(Parameters!$B11+2*Parameters!$B12*Global!AZ70)*AZ48</f>
        <v>43.931640134631799</v>
      </c>
      <c r="BA369" s="534">
        <f>+(Parameters!$B11+2*Parameters!$B12*Global!BA70)*BA48</f>
        <v>45.676611296497889</v>
      </c>
      <c r="BB369" s="534">
        <f>+(Parameters!$B11+2*Parameters!$B12*Global!BB70)*BB48</f>
        <v>47.658562529446264</v>
      </c>
      <c r="BC369" s="534">
        <f>+(Parameters!$B11+2*Parameters!$B12*Global!BC70)*BC48</f>
        <v>49.48020266536372</v>
      </c>
      <c r="BD369" s="534">
        <f>+(Parameters!$B11+2*Parameters!$B12*Global!BD70)*BD48</f>
        <v>51.211719339800425</v>
      </c>
      <c r="BE369" s="534">
        <f>+(Parameters!$B11+2*Parameters!$B12*Global!BE70)*BE48</f>
        <v>52.901110920530741</v>
      </c>
      <c r="BF369" s="534">
        <f>+(Parameters!$B11+2*Parameters!$B12*Global!BF70)*BF48</f>
        <v>54.58127786297289</v>
      </c>
      <c r="BG369" s="534">
        <f>+(Parameters!$B11+2*Parameters!$B12*Global!BG70)*BG48</f>
        <v>56.274832879569217</v>
      </c>
      <c r="BH369" s="534">
        <f>+(Parameters!$B11+2*Parameters!$B12*Global!BH70)*BH48</f>
        <v>57.997383086062378</v>
      </c>
      <c r="BI369" s="534">
        <f>+(Parameters!$B11+2*Parameters!$B12*Global!BI70)*BI48</f>
        <v>57.844939469876337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0"/>
      <c r="BK371" s="650"/>
      <c r="BL371" s="650"/>
      <c r="BM371" s="650"/>
      <c r="BN371" s="650"/>
      <c r="BO371" s="650"/>
      <c r="BP371" s="650"/>
      <c r="BQ371" s="650"/>
      <c r="BR371" s="650"/>
      <c r="BS371" s="650"/>
      <c r="BT371" s="650"/>
      <c r="BU371" s="650"/>
      <c r="BV371" s="650"/>
      <c r="BW371" s="650"/>
      <c r="BX371" s="650"/>
      <c r="BY371" s="650"/>
      <c r="BZ371" s="650"/>
      <c r="CA371" s="650"/>
      <c r="CB371" s="650"/>
      <c r="CC371" s="650"/>
      <c r="CD371" s="650"/>
      <c r="CE371" s="650"/>
      <c r="CF371" s="650"/>
      <c r="CG371" s="650"/>
      <c r="CH371" s="650"/>
      <c r="CI371" s="650"/>
      <c r="CJ371" s="650"/>
      <c r="CK371" s="650"/>
      <c r="CL371" s="650"/>
      <c r="CM371" s="650"/>
      <c r="CN371" s="650"/>
      <c r="CO371" s="650"/>
      <c r="CP371" s="650"/>
      <c r="CQ371" s="650"/>
      <c r="CR371" s="650"/>
      <c r="CS371" s="650"/>
      <c r="CT371" s="650"/>
      <c r="CU371" s="650"/>
      <c r="CV371" s="650"/>
      <c r="CW371" s="650"/>
      <c r="CX371" s="650"/>
      <c r="CY371" s="650"/>
      <c r="CZ371" s="650"/>
      <c r="DA371" s="650"/>
      <c r="DB371" s="650"/>
      <c r="DC371" s="650"/>
      <c r="DD371" s="650"/>
      <c r="DE371" s="650"/>
      <c r="DF371" s="650"/>
      <c r="DG371" s="650"/>
      <c r="DH371" s="650"/>
      <c r="DI371" s="650"/>
      <c r="DJ371" s="650"/>
      <c r="DK371" s="650"/>
      <c r="DL371" s="650"/>
      <c r="DM371" s="650"/>
      <c r="DN371" s="650"/>
      <c r="DO371" s="650"/>
      <c r="DP371" s="650"/>
      <c r="DQ371" s="650"/>
      <c r="DR371" s="650"/>
      <c r="DS371" s="650"/>
      <c r="DT371" s="650"/>
      <c r="DU371" s="650"/>
      <c r="DV371" s="650"/>
      <c r="DW371" s="650"/>
      <c r="DX371" s="650"/>
      <c r="DY371" s="650"/>
      <c r="DZ371" s="650"/>
      <c r="EA371" s="650"/>
      <c r="EB371" s="650"/>
      <c r="EC371" s="650"/>
      <c r="ED371" s="650"/>
      <c r="EE371" s="650"/>
      <c r="EF371" s="650"/>
      <c r="EG371" s="650"/>
      <c r="EH371" s="650"/>
      <c r="EI371" s="650"/>
      <c r="EJ371" s="650"/>
      <c r="EK371" s="650"/>
      <c r="EL371" s="650"/>
      <c r="EM371" s="650"/>
      <c r="EN371" s="650"/>
      <c r="EO371" s="650"/>
      <c r="EP371" s="650"/>
      <c r="EQ371" s="650"/>
      <c r="ER371" s="650"/>
      <c r="ES371" s="650"/>
      <c r="ET371" s="650"/>
      <c r="EU371" s="650"/>
      <c r="EV371" s="650"/>
      <c r="EW371" s="650"/>
      <c r="EX371" s="650"/>
      <c r="EY371" s="650"/>
      <c r="EZ371" s="650"/>
      <c r="FA371" s="650"/>
      <c r="FB371" s="650"/>
      <c r="FC371" s="650"/>
      <c r="FD371" s="650"/>
      <c r="FE371" s="650"/>
      <c r="FF371" s="650"/>
      <c r="FG371" s="650"/>
      <c r="FH371" s="650"/>
      <c r="FI371" s="650"/>
      <c r="FJ371" s="650"/>
      <c r="FK371" s="650"/>
      <c r="FL371" s="650"/>
      <c r="FM371" s="650"/>
      <c r="FN371" s="650"/>
      <c r="FO371" s="650"/>
      <c r="FP371" s="650"/>
      <c r="FQ371" s="650"/>
      <c r="FR371" s="650"/>
      <c r="FS371" s="650"/>
      <c r="FT371" s="650"/>
      <c r="FU371" s="650"/>
      <c r="FV371" s="650"/>
      <c r="FW371" s="650"/>
      <c r="FX371" s="650"/>
      <c r="FY371" s="650"/>
      <c r="FZ371" s="650"/>
      <c r="GA371" s="650"/>
      <c r="GB371" s="650"/>
      <c r="GC371" s="650"/>
      <c r="GD371" s="650"/>
      <c r="GE371" s="650"/>
      <c r="GF371" s="650"/>
      <c r="GG371" s="650"/>
      <c r="GH371" s="650"/>
      <c r="GI371" s="650"/>
      <c r="GJ371" s="650"/>
      <c r="GK371" s="650"/>
      <c r="GL371" s="650"/>
      <c r="GM371" s="650"/>
      <c r="GN371" s="650"/>
      <c r="GO371" s="650"/>
      <c r="GP371" s="650"/>
      <c r="GQ371" s="650"/>
      <c r="GR371" s="650"/>
      <c r="GS371" s="650"/>
      <c r="GT371" s="650"/>
      <c r="GU371" s="650"/>
      <c r="GV371" s="650"/>
      <c r="GW371" s="650"/>
      <c r="GX371" s="650"/>
      <c r="GY371" s="650"/>
      <c r="GZ371" s="650"/>
      <c r="HA371" s="650"/>
      <c r="HB371" s="650"/>
      <c r="HC371" s="650"/>
      <c r="HD371" s="650"/>
      <c r="HE371" s="650"/>
      <c r="HF371" s="650"/>
      <c r="HG371" s="650"/>
      <c r="HH371" s="650"/>
      <c r="HI371" s="650"/>
      <c r="HJ371" s="650"/>
      <c r="HK371" s="650"/>
      <c r="HL371" s="650"/>
      <c r="HM371" s="650"/>
      <c r="HN371" s="650"/>
      <c r="HO371" s="650"/>
      <c r="HP371" s="650"/>
      <c r="HQ371" s="650"/>
      <c r="HR371" s="650"/>
      <c r="HS371" s="650"/>
      <c r="HT371" s="650"/>
      <c r="HU371" s="650"/>
      <c r="HV371" s="650"/>
      <c r="HW371" s="650"/>
      <c r="HX371" s="650"/>
      <c r="HY371" s="650"/>
      <c r="HZ371" s="650"/>
      <c r="IA371" s="650"/>
      <c r="IB371" s="650"/>
      <c r="IC371" s="650"/>
      <c r="ID371" s="650"/>
      <c r="IE371" s="650"/>
      <c r="IF371" s="650"/>
      <c r="IG371" s="650"/>
      <c r="IH371" s="650"/>
      <c r="II371" s="650"/>
      <c r="IJ371" s="650"/>
      <c r="IK371" s="650"/>
      <c r="IL371" s="650"/>
      <c r="IM371" s="650"/>
      <c r="IN371" s="650"/>
      <c r="IO371" s="650"/>
      <c r="IP371" s="650"/>
      <c r="IQ371" s="650"/>
      <c r="IR371" s="650"/>
      <c r="IS371" s="650"/>
      <c r="IT371" s="650"/>
      <c r="IU371" s="650"/>
      <c r="IV371" s="650"/>
      <c r="IW371" s="650"/>
      <c r="IX371" s="650"/>
      <c r="IY371" s="650"/>
      <c r="IZ371" s="650"/>
      <c r="JA371" s="650"/>
      <c r="JB371" s="650"/>
      <c r="JC371" s="650"/>
      <c r="JD371" s="650"/>
      <c r="JE371" s="650"/>
      <c r="JF371" s="650"/>
      <c r="JG371" s="650"/>
      <c r="JH371" s="650"/>
      <c r="JI371" s="650"/>
      <c r="JJ371" s="650"/>
      <c r="JK371" s="650"/>
      <c r="JL371" s="650"/>
      <c r="JM371" s="650"/>
      <c r="JN371" s="650"/>
      <c r="JO371" s="650"/>
      <c r="JP371" s="650"/>
      <c r="JQ371" s="650"/>
      <c r="JR371" s="650"/>
      <c r="JS371" s="650"/>
      <c r="JT371" s="650"/>
      <c r="JU371" s="650"/>
      <c r="JV371" s="650"/>
      <c r="JW371" s="650"/>
      <c r="JX371" s="650"/>
      <c r="JY371" s="650"/>
      <c r="JZ371" s="650"/>
      <c r="KA371" s="650"/>
      <c r="KB371" s="650"/>
      <c r="KC371" s="650"/>
      <c r="KD371" s="650"/>
      <c r="KE371" s="650"/>
      <c r="KF371" s="650"/>
      <c r="KG371" s="650"/>
      <c r="KH371" s="650"/>
      <c r="KI371" s="650"/>
      <c r="KJ371" s="650"/>
      <c r="KK371" s="650"/>
      <c r="KL371" s="650"/>
      <c r="KM371" s="650"/>
      <c r="KN371" s="650"/>
      <c r="KO371" s="650"/>
      <c r="KP371" s="650"/>
      <c r="KQ371" s="650"/>
      <c r="KR371" s="650"/>
      <c r="KS371" s="650"/>
      <c r="KT371" s="650"/>
      <c r="KU371" s="650"/>
      <c r="KV371" s="650"/>
      <c r="KW371" s="650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2.3684803280158298E-6</v>
      </c>
      <c r="D375" s="534">
        <f t="shared" si="188"/>
        <v>9.2222851257759109E-6</v>
      </c>
      <c r="E375" s="534">
        <f t="shared" si="188"/>
        <v>2.2908373803012325E-5</v>
      </c>
      <c r="F375" s="534">
        <f t="shared" si="188"/>
        <v>3.5394785002385673E-5</v>
      </c>
      <c r="G375" s="534">
        <f t="shared" si="188"/>
        <v>4.7960775055832063E-5</v>
      </c>
      <c r="H375" s="534">
        <f t="shared" si="188"/>
        <v>5.985494451772323E-5</v>
      </c>
      <c r="I375" s="534">
        <f t="shared" si="188"/>
        <v>7.0933396111396051E-5</v>
      </c>
      <c r="J375" s="534">
        <f t="shared" si="188"/>
        <v>8.0933407737573948E-5</v>
      </c>
      <c r="K375" s="534">
        <f t="shared" si="188"/>
        <v>8.9729867348260374E-5</v>
      </c>
      <c r="L375" s="534">
        <f t="shared" si="188"/>
        <v>9.7185485912968539E-5</v>
      </c>
      <c r="M375" s="534">
        <f t="shared" si="188"/>
        <v>1.0295062688337657E-4</v>
      </c>
      <c r="N375" s="534">
        <f t="shared" si="188"/>
        <v>1.0744166174141561E-4</v>
      </c>
      <c r="O375" s="534">
        <f t="shared" si="188"/>
        <v>1.1029657747691908E-4</v>
      </c>
      <c r="P375" s="534">
        <f t="shared" si="188"/>
        <v>1.118460220243422E-4</v>
      </c>
      <c r="Q375" s="534">
        <f t="shared" si="188"/>
        <v>1.1245780717783214E-4</v>
      </c>
      <c r="R375" s="534">
        <f t="shared" si="188"/>
        <v>1.1253679647375928E-4</v>
      </c>
      <c r="S375" s="534">
        <f t="shared" si="188"/>
        <v>1.12410836139374E-4</v>
      </c>
      <c r="T375" s="534">
        <f t="shared" si="188"/>
        <v>1.1228489362827816E-4</v>
      </c>
      <c r="U375" s="534">
        <f t="shared" si="188"/>
        <v>1.1227657042713705E-4</v>
      </c>
      <c r="V375" s="534">
        <f t="shared" si="188"/>
        <v>1.1282079599147404E-4</v>
      </c>
      <c r="W375" s="534">
        <f t="shared" si="188"/>
        <v>1.1402243645817703E-4</v>
      </c>
      <c r="X375" s="534">
        <f t="shared" si="188"/>
        <v>1.1563976964656577E-4</v>
      </c>
      <c r="Y375" s="534">
        <f t="shared" si="188"/>
        <v>1.1753662378247617E-4</v>
      </c>
      <c r="Z375" s="534">
        <f t="shared" si="188"/>
        <v>1.1965722047466721E-4</v>
      </c>
      <c r="AA375" s="534">
        <f t="shared" si="188"/>
        <v>1.2196018851489E-4</v>
      </c>
      <c r="AB375" s="534">
        <f t="shared" si="188"/>
        <v>1.244479706019543E-4</v>
      </c>
      <c r="AC375" s="534">
        <f t="shared" si="188"/>
        <v>1.2705721945937756E-4</v>
      </c>
      <c r="AD375" s="534">
        <f t="shared" si="188"/>
        <v>9.7280437855912921E-5</v>
      </c>
      <c r="AE375" s="534">
        <f t="shared" si="188"/>
        <v>9.928341100088772E-5</v>
      </c>
      <c r="AF375" s="534">
        <f t="shared" si="188"/>
        <v>1.0112624351019677E-4</v>
      </c>
      <c r="AG375" s="534">
        <f t="shared" si="188"/>
        <v>1.0275792231743296E-4</v>
      </c>
      <c r="AH375" s="534">
        <f t="shared" ref="AH375:BI375" si="189">+AH373*AH369</f>
        <v>1.0434458051475274E-4</v>
      </c>
      <c r="AI375" s="534">
        <f t="shared" si="189"/>
        <v>1.059093161088727E-4</v>
      </c>
      <c r="AJ375" s="534">
        <f t="shared" si="189"/>
        <v>1.0746340590051765E-4</v>
      </c>
      <c r="AK375" s="534">
        <f t="shared" si="189"/>
        <v>1.0901170274334387E-4</v>
      </c>
      <c r="AL375" s="534">
        <f t="shared" si="189"/>
        <v>1.1055590849308395E-4</v>
      </c>
      <c r="AM375" s="534">
        <f t="shared" si="189"/>
        <v>1.1209639267595392E-4</v>
      </c>
      <c r="AN375" s="534">
        <f t="shared" si="189"/>
        <v>1.1363320500447225E-4</v>
      </c>
      <c r="AO375" s="534">
        <f t="shared" si="189"/>
        <v>1.1516664312747303E-4</v>
      </c>
      <c r="AP375" s="534">
        <f t="shared" si="189"/>
        <v>1.1670645792864967E-4</v>
      </c>
      <c r="AQ375" s="534">
        <f t="shared" si="189"/>
        <v>1.1827804255624836E-4</v>
      </c>
      <c r="AR375" s="534">
        <f t="shared" si="189"/>
        <v>1.1992473052004521E-4</v>
      </c>
      <c r="AS375" s="534">
        <f t="shared" si="189"/>
        <v>1.2172193535281282E-4</v>
      </c>
      <c r="AT375" s="534">
        <f t="shared" si="189"/>
        <v>1.2380069696908894E-4</v>
      </c>
      <c r="AU375" s="534">
        <f t="shared" si="189"/>
        <v>1.2638560761306925E-4</v>
      </c>
      <c r="AV375" s="534">
        <f t="shared" si="189"/>
        <v>1.2985170150058405E-4</v>
      </c>
      <c r="AW375" s="534">
        <f t="shared" si="189"/>
        <v>1.347983359703513E-4</v>
      </c>
      <c r="AX375" s="534">
        <f t="shared" si="189"/>
        <v>1.416797894906781E-4</v>
      </c>
      <c r="AY375" s="534">
        <f t="shared" si="189"/>
        <v>1.4940402006805042E-4</v>
      </c>
      <c r="AZ375" s="534">
        <f t="shared" si="189"/>
        <v>1.5677226403639814E-4</v>
      </c>
      <c r="BA375" s="534">
        <f t="shared" si="189"/>
        <v>1.6502229680679691E-4</v>
      </c>
      <c r="BB375" s="534">
        <f t="shared" si="189"/>
        <v>1.7385482150511714E-4</v>
      </c>
      <c r="BC375" s="534">
        <f t="shared" si="189"/>
        <v>1.8187446289658147E-4</v>
      </c>
      <c r="BD375" s="534">
        <f t="shared" si="189"/>
        <v>1.8935986296963659E-4</v>
      </c>
      <c r="BE375" s="534">
        <f t="shared" si="189"/>
        <v>1.9650992051563709E-4</v>
      </c>
      <c r="BF375" s="534">
        <f t="shared" si="189"/>
        <v>2.0346681084212689E-4</v>
      </c>
      <c r="BG375" s="534">
        <f t="shared" si="189"/>
        <v>2.1033262650093097E-4</v>
      </c>
      <c r="BH375" s="534">
        <f t="shared" si="189"/>
        <v>2.1718126926702488E-4</v>
      </c>
      <c r="BI375" s="534">
        <f t="shared" si="189"/>
        <v>2.168872717747648E-4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1.3379072891195017E-6</v>
      </c>
      <c r="D376" s="532">
        <f t="shared" si="190"/>
        <v>3.0291801658797577E-6</v>
      </c>
      <c r="E376" s="532">
        <f t="shared" si="190"/>
        <v>4.6061943753027936E-6</v>
      </c>
      <c r="F376" s="532">
        <f t="shared" si="190"/>
        <v>4.5158554033779338E-6</v>
      </c>
      <c r="G376" s="532">
        <f t="shared" si="190"/>
        <v>3.9975131827931913E-6</v>
      </c>
      <c r="H376" s="532">
        <f t="shared" si="190"/>
        <v>3.343811628173E-6</v>
      </c>
      <c r="I376" s="532">
        <f t="shared" si="190"/>
        <v>2.7104792919660805E-6</v>
      </c>
      <c r="J376" s="532">
        <f t="shared" si="190"/>
        <v>2.1524949067135203E-6</v>
      </c>
      <c r="K376" s="532">
        <f t="shared" si="190"/>
        <v>1.6871312556839174E-6</v>
      </c>
      <c r="L376" s="532">
        <f t="shared" si="190"/>
        <v>1.3122151903538124E-6</v>
      </c>
      <c r="M376" s="532">
        <f t="shared" si="190"/>
        <v>1.0231855930984406E-6</v>
      </c>
      <c r="N376" s="532">
        <f t="shared" si="190"/>
        <v>7.810605331692571E-7</v>
      </c>
      <c r="O376" s="532">
        <f t="shared" si="190"/>
        <v>5.9570158862646886E-7</v>
      </c>
      <c r="P376" s="532">
        <f t="shared" si="190"/>
        <v>4.5396085331205794E-7</v>
      </c>
      <c r="Q376" s="532">
        <f t="shared" si="190"/>
        <v>3.4617692983159347E-7</v>
      </c>
      <c r="R376" s="532">
        <f t="shared" si="190"/>
        <v>2.6482408339926163E-7</v>
      </c>
      <c r="S376" s="532">
        <f t="shared" si="190"/>
        <v>2.0372839660648175E-7</v>
      </c>
      <c r="T376" s="532">
        <f t="shared" si="190"/>
        <v>1.5781299929067636E-7</v>
      </c>
      <c r="U376" s="532">
        <f t="shared" si="190"/>
        <v>1.2314879470325348E-7</v>
      </c>
      <c r="V376" s="532">
        <f t="shared" si="190"/>
        <v>9.6949533317461428E-8</v>
      </c>
      <c r="W376" s="532">
        <f t="shared" si="190"/>
        <v>7.6959046868878049E-8</v>
      </c>
      <c r="X376" s="532">
        <f t="shared" si="190"/>
        <v>6.1479998979617093E-8</v>
      </c>
      <c r="Y376" s="532">
        <f t="shared" si="190"/>
        <v>4.938998481667519E-8</v>
      </c>
      <c r="Z376" s="532">
        <f t="shared" si="190"/>
        <v>3.9876116479617262E-8</v>
      </c>
      <c r="AA376" s="532">
        <f t="shared" si="190"/>
        <v>3.2270213135573972E-8</v>
      </c>
      <c r="AB376" s="532">
        <f t="shared" si="190"/>
        <v>2.6243744185007707E-8</v>
      </c>
      <c r="AC376" s="532">
        <f t="shared" si="190"/>
        <v>2.1426092149486958E-8</v>
      </c>
      <c r="AD376" s="532">
        <f t="shared" si="190"/>
        <v>1.3156254606362725E-8</v>
      </c>
      <c r="AE376" s="532">
        <f t="shared" si="190"/>
        <v>1.0795368489154648E-8</v>
      </c>
      <c r="AF376" s="532">
        <f t="shared" si="190"/>
        <v>8.849156525348479E-9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33.079777970954169</v>
      </c>
      <c r="C378" s="532">
        <f>+SUM(C376:BI376)*1000000/C366</f>
        <v>58.560711954039029</v>
      </c>
      <c r="D378" s="532">
        <f>+SUM(D376:BI376)*1000000/D366</f>
        <v>96.637560601605458</v>
      </c>
      <c r="E378" s="532">
        <f>+SUM(E376:BI376)*1000000/E366</f>
        <v>142.79923807741255</v>
      </c>
      <c r="F378" s="532">
        <f>+SUM(F376:BI376)*1000000/F366</f>
        <v>188.9441029092697</v>
      </c>
      <c r="G378" s="532">
        <f>+SUM(G376:BI376)*1000000/G366</f>
        <v>235.0417048389848</v>
      </c>
      <c r="H378" s="532">
        <f>+SUM(H376:BI376)*1000000/H366</f>
        <v>279.12032387458231</v>
      </c>
      <c r="I378" s="532">
        <f>+SUM(I376:BI376)*1000000/I366</f>
        <v>320.56528941941508</v>
      </c>
      <c r="J378" s="532">
        <f>+SUM(J376:BI376)*1000000/J366</f>
        <v>358.65848149579438</v>
      </c>
      <c r="K378" s="532">
        <f>+SUM(K376:BI376)*1000000/K366</f>
        <v>392.84167202530188</v>
      </c>
      <c r="L378" s="532">
        <f>+SUM(L376:BI376)*1000000/L366</f>
        <v>422.09581409194101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4.4">
      <c r="A381" s="289" t="s">
        <v>104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4.4">
      <c r="A382" s="289" t="s">
        <v>105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4.4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4.4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4.4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4.4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4.4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4.4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4.4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4.4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4.4">
      <c r="A391" s="289" t="s">
        <v>114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4.4">
      <c r="A392" s="289" t="s">
        <v>224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1107</v>
      </c>
    </row>
    <row r="395" spans="1:61" ht="14.4">
      <c r="A395" s="289" t="s">
        <v>104</v>
      </c>
      <c r="B395" s="290">
        <f>US!B88^-Parameters!$B$10*1000</f>
        <v>4.9831535091007986</v>
      </c>
      <c r="C395" s="290">
        <f>US!C88^-Parameters!$B$10*1000</f>
        <v>4.1158418536020758</v>
      </c>
      <c r="D395" s="290">
        <f>US!D88^-Parameters!$B$10*1000</f>
        <v>3.1123361526722726</v>
      </c>
      <c r="E395" s="290">
        <f>US!E88^-Parameters!$B$10*1000</f>
        <v>2.4620234360785864</v>
      </c>
      <c r="F395" s="290">
        <f>US!F88^-Parameters!$B$10*1000</f>
        <v>2.0032327915605688</v>
      </c>
      <c r="G395" s="290">
        <f>US!G88^-Parameters!$B$10*1000</f>
        <v>1.6612447154555423</v>
      </c>
      <c r="H395" s="290">
        <f>US!H88^-Parameters!$B$10*1000</f>
        <v>1.4024991217100629</v>
      </c>
      <c r="I395" s="290">
        <f>US!I88^-Parameters!$B$10*1000</f>
        <v>1.2008453364561689</v>
      </c>
      <c r="J395" s="290">
        <f>US!J88^-Parameters!$B$10*1000</f>
        <v>1.0402589507140789</v>
      </c>
      <c r="K395" s="290">
        <f>US!K88^-Parameters!$B$10*1000</f>
        <v>0.90818083378738501</v>
      </c>
      <c r="L395" s="290">
        <f>US!L88^-Parameters!$B$10*1000</f>
        <v>0.79591943543891797</v>
      </c>
      <c r="M395" s="290">
        <f>US!M88^-Parameters!$B$10*1000</f>
        <v>0.72319338033600111</v>
      </c>
      <c r="N395" s="290">
        <f>US!N88^-Parameters!$B$10*1000</f>
        <v>0.63385338571908401</v>
      </c>
      <c r="O395" s="290">
        <f>US!O88^-Parameters!$B$10*1000</f>
        <v>0.56437689114679634</v>
      </c>
      <c r="P395" s="290">
        <f>US!P88^-Parameters!$B$10*1000</f>
        <v>0.50682446114481972</v>
      </c>
      <c r="Q395" s="290">
        <f>US!Q88^-Parameters!$B$10*1000</f>
        <v>0.45836079250430706</v>
      </c>
      <c r="R395" s="290">
        <f>US!R88^-Parameters!$B$10*1000</f>
        <v>0.41683943967184012</v>
      </c>
      <c r="S395" s="290">
        <f>US!S88^-Parameters!$B$10*1000</f>
        <v>0.38084765456824726</v>
      </c>
      <c r="T395" s="290">
        <f>US!T88^-Parameters!$B$10*1000</f>
        <v>0.34937508662481614</v>
      </c>
      <c r="U395" s="290">
        <f>US!U88^-Parameters!$B$10*1000</f>
        <v>0.32165730614055249</v>
      </c>
      <c r="V395" s="290">
        <f>US!V88^-Parameters!$B$10*1000</f>
        <v>0.2969300083364847</v>
      </c>
      <c r="W395" s="290">
        <f>US!W88^-Parameters!$B$10*1000</f>
        <v>0.27482055701440999</v>
      </c>
      <c r="X395" s="290">
        <f>US!X88^-Parameters!$B$10*1000</f>
        <v>0.25512753532487437</v>
      </c>
      <c r="Y395" s="290">
        <f>US!Y88^-Parameters!$B$10*1000</f>
        <v>0.23745827809490153</v>
      </c>
      <c r="Z395" s="290">
        <f>US!Z88^-Parameters!$B$10*1000</f>
        <v>0.22151187349346221</v>
      </c>
      <c r="AA395" s="290">
        <f>US!AA88^-Parameters!$B$10*1000</f>
        <v>0.20670388889361815</v>
      </c>
      <c r="AB395" s="290">
        <f>US!AB88^-Parameters!$B$10*1000</f>
        <v>0.19335459082347523</v>
      </c>
      <c r="AC395" s="290">
        <f>US!AC88^-Parameters!$B$10*1000</f>
        <v>0.18124347424768905</v>
      </c>
      <c r="AD395" s="290">
        <f>US!AD88^-Parameters!$B$10*1000</f>
        <v>0.17018875942003786</v>
      </c>
      <c r="AE395" s="290">
        <f>US!AE88^-Parameters!$B$10*1000</f>
        <v>0.16004582589324307</v>
      </c>
      <c r="AF395" s="290">
        <f>US!AF88^-Parameters!$B$10*1000</f>
        <v>0.150537565748077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4.4">
      <c r="A396" s="289" t="s">
        <v>105</v>
      </c>
      <c r="B396" s="290">
        <f>+EU!B88^-Parameters!$B$10*1000</f>
        <v>9.7427590025671851</v>
      </c>
      <c r="C396" s="290">
        <f>+EU!C88^-Parameters!$B$10*1000</f>
        <v>7.7438616859579863</v>
      </c>
      <c r="D396" s="290">
        <f>+EU!D88^-Parameters!$B$10*1000</f>
        <v>5.5751001614003899</v>
      </c>
      <c r="E396" s="290">
        <f>+EU!E88^-Parameters!$B$10*1000</f>
        <v>4.2229086458593716</v>
      </c>
      <c r="F396" s="290">
        <f>+EU!F88^-Parameters!$B$10*1000</f>
        <v>3.3032805910167484</v>
      </c>
      <c r="G396" s="290">
        <f>+EU!G88^-Parameters!$B$10*1000</f>
        <v>2.6447065695460354</v>
      </c>
      <c r="H396" s="290">
        <f>+EU!H88^-Parameters!$B$10*1000</f>
        <v>2.1607074618598641</v>
      </c>
      <c r="I396" s="290">
        <f>+EU!I88^-Parameters!$B$10*1000</f>
        <v>1.7963629141522068</v>
      </c>
      <c r="J396" s="290">
        <f>+EU!J88^-Parameters!$B$10*1000</f>
        <v>1.5153013836428106</v>
      </c>
      <c r="K396" s="290">
        <f>+EU!K88^-Parameters!$B$10*1000</f>
        <v>1.3049717887883765</v>
      </c>
      <c r="L396" s="290">
        <f>+EU!L88^-Parameters!$B$10*1000</f>
        <v>1.1333917463929144</v>
      </c>
      <c r="M396" s="290">
        <f>+EU!M88^-Parameters!$B$10*1000</f>
        <v>1.0028625205027797</v>
      </c>
      <c r="N396" s="290">
        <f>+EU!N88^-Parameters!$B$10*1000</f>
        <v>0.86872626840801626</v>
      </c>
      <c r="O396" s="290">
        <f>+EU!O88^-Parameters!$B$10*1000</f>
        <v>0.76434956454600189</v>
      </c>
      <c r="P396" s="290">
        <f>+EU!P88^-Parameters!$B$10*1000</f>
        <v>0.67977102985468596</v>
      </c>
      <c r="Q396" s="290">
        <f>+EU!Q88^-Parameters!$B$10*1000</f>
        <v>0.60958072957965459</v>
      </c>
      <c r="R396" s="290">
        <f>+EU!R88^-Parameters!$B$10*1000</f>
        <v>0.54958484629314619</v>
      </c>
      <c r="S396" s="290">
        <f>+EU!S88^-Parameters!$B$10*1000</f>
        <v>0.49778954876695353</v>
      </c>
      <c r="T396" s="290">
        <f>+EU!T88^-Parameters!$B$10*1000</f>
        <v>0.45302411562173295</v>
      </c>
      <c r="U396" s="290">
        <f>+EU!U88^-Parameters!$B$10*1000</f>
        <v>0.4140888105720576</v>
      </c>
      <c r="V396" s="290">
        <f>+EU!V88^-Parameters!$B$10*1000</f>
        <v>0.38017504064037266</v>
      </c>
      <c r="W396" s="290">
        <f>+EU!W88^-Parameters!$B$10*1000</f>
        <v>0.35039082082054296</v>
      </c>
      <c r="X396" s="290">
        <f>+EU!X88^-Parameters!$B$10*1000</f>
        <v>0.32391270401491329</v>
      </c>
      <c r="Y396" s="290">
        <f>+EU!Y88^-Parameters!$B$10*1000</f>
        <v>0.30028682030844805</v>
      </c>
      <c r="Z396" s="290">
        <f>+EU!Z88^-Parameters!$B$10*1000</f>
        <v>0.27911719611661445</v>
      </c>
      <c r="AA396" s="290">
        <f>+EU!AA88^-Parameters!$B$10*1000</f>
        <v>0.25953728488200634</v>
      </c>
      <c r="AB396" s="290">
        <f>+EU!AB88^-Parameters!$B$10*1000</f>
        <v>0.24204885897954426</v>
      </c>
      <c r="AC396" s="290">
        <f>+EU!AC88^-Parameters!$B$10*1000</f>
        <v>0.22632049694262496</v>
      </c>
      <c r="AD396" s="290">
        <f>+EU!AD88^-Parameters!$B$10*1000</f>
        <v>0.21207706749317981</v>
      </c>
      <c r="AE396" s="290">
        <f>+EU!AE88^-Parameters!$B$10*1000</f>
        <v>0.19910042040152401</v>
      </c>
      <c r="AF396" s="290">
        <f>+EU!AF88^-Parameters!$B$10*1000</f>
        <v>0.18695356474106309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4.4">
      <c r="A397" s="289" t="s">
        <v>51</v>
      </c>
      <c r="B397" s="290">
        <f>+Japan!B88^-Parameters!$B$10*1000</f>
        <v>7.6849750432175359</v>
      </c>
      <c r="C397" s="290">
        <f>+Japan!C88^-Parameters!$B$10*1000</f>
        <v>6.4992746589498349</v>
      </c>
      <c r="D397" s="290">
        <f>+Japan!D88^-Parameters!$B$10*1000</f>
        <v>4.740444924174394</v>
      </c>
      <c r="E397" s="290">
        <f>+Japan!E88^-Parameters!$B$10*1000</f>
        <v>3.6035502085878011</v>
      </c>
      <c r="F397" s="290">
        <f>+Japan!F88^-Parameters!$B$10*1000</f>
        <v>3.003186714368546</v>
      </c>
      <c r="G397" s="290">
        <f>+Japan!G88^-Parameters!$B$10*1000</f>
        <v>2.4632204764796679</v>
      </c>
      <c r="H397" s="290">
        <f>+Japan!H88^-Parameters!$B$10*1000</f>
        <v>2.0313006929512336</v>
      </c>
      <c r="I397" s="290">
        <f>+Japan!I88^-Parameters!$B$10*1000</f>
        <v>1.7027095474580154</v>
      </c>
      <c r="J397" s="290">
        <f>+Japan!J88^-Parameters!$B$10*1000</f>
        <v>1.4468281345036988</v>
      </c>
      <c r="K397" s="290">
        <f>+Japan!K88^-Parameters!$B$10*1000</f>
        <v>1.2588811150229058</v>
      </c>
      <c r="L397" s="290">
        <f>+Japan!L88^-Parameters!$B$10*1000</f>
        <v>1.1023820583784463</v>
      </c>
      <c r="M397" s="290">
        <f>+Japan!M88^-Parameters!$B$10*1000</f>
        <v>0.98697813954632163</v>
      </c>
      <c r="N397" s="290">
        <f>+Japan!N88^-Parameters!$B$10*1000</f>
        <v>0.85475779780271766</v>
      </c>
      <c r="O397" s="290">
        <f>+Japan!O88^-Parameters!$B$10*1000</f>
        <v>0.75304403186303492</v>
      </c>
      <c r="P397" s="290">
        <f>+Japan!P88^-Parameters!$B$10*1000</f>
        <v>0.67096399964892572</v>
      </c>
      <c r="Q397" s="290">
        <f>+Japan!Q88^-Parameters!$B$10*1000</f>
        <v>0.6028689407547323</v>
      </c>
      <c r="R397" s="290">
        <f>+Japan!R88^-Parameters!$B$10*1000</f>
        <v>0.54444501955707414</v>
      </c>
      <c r="S397" s="290">
        <f>+Japan!S88^-Parameters!$B$10*1000</f>
        <v>0.49379740838921754</v>
      </c>
      <c r="T397" s="290">
        <f>+Japan!T88^-Parameters!$B$10*1000</f>
        <v>0.44988417261472619</v>
      </c>
      <c r="U397" s="290">
        <f>+Japan!U88^-Parameters!$B$10*1000</f>
        <v>0.41157493924294491</v>
      </c>
      <c r="V397" s="290">
        <f>+Japan!V88^-Parameters!$B$10*1000</f>
        <v>0.37804889811318038</v>
      </c>
      <c r="W397" s="290">
        <f>+Japan!W88^-Parameters!$B$10*1000</f>
        <v>0.34849822230049515</v>
      </c>
      <c r="X397" s="290">
        <f>+Japan!X88^-Parameters!$B$10*1000</f>
        <v>0.32220627554671682</v>
      </c>
      <c r="Y397" s="290">
        <f>+Japan!Y88^-Parameters!$B$10*1000</f>
        <v>0.29871559134642894</v>
      </c>
      <c r="Z397" s="290">
        <f>+Japan!Z88^-Parameters!$B$10*1000</f>
        <v>0.27763525582669002</v>
      </c>
      <c r="AA397" s="290">
        <f>+Japan!AA88^-Parameters!$B$10*1000</f>
        <v>0.25806409372432826</v>
      </c>
      <c r="AB397" s="290">
        <f>+Japan!AB88^-Parameters!$B$10*1000</f>
        <v>0.24057768838222815</v>
      </c>
      <c r="AC397" s="290">
        <f>+Japan!AC88^-Parameters!$B$10*1000</f>
        <v>0.22484187967451766</v>
      </c>
      <c r="AD397" s="290">
        <f>+Japan!AD88^-Parameters!$B$10*1000</f>
        <v>0.21058132927451306</v>
      </c>
      <c r="AE397" s="290">
        <f>+Japan!AE88^-Parameters!$B$10*1000</f>
        <v>0.19757890064587252</v>
      </c>
      <c r="AF397" s="290">
        <f>+Japan!AF88^-Parameters!$B$10*1000</f>
        <v>0.18540614236283229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4.4">
      <c r="A398" s="289" t="s">
        <v>52</v>
      </c>
      <c r="B398" s="290">
        <f>+Russia!B88^-Parameters!$B$10*1000</f>
        <v>33.691965426194216</v>
      </c>
      <c r="C398" s="290">
        <f>+Russia!C88^-Parameters!$B$10*1000</f>
        <v>20.882894725016595</v>
      </c>
      <c r="D398" s="290">
        <f>+Russia!D88^-Parameters!$B$10*1000</f>
        <v>14.355133711223594</v>
      </c>
      <c r="E398" s="290">
        <f>+Russia!E88^-Parameters!$B$10*1000</f>
        <v>10.476836987702582</v>
      </c>
      <c r="F398" s="290">
        <f>+Russia!F88^-Parameters!$B$10*1000</f>
        <v>7.9489654937983119</v>
      </c>
      <c r="G398" s="290">
        <f>+Russia!G88^-Parameters!$B$10*1000</f>
        <v>6.1735515799884864</v>
      </c>
      <c r="H398" s="290">
        <f>+Russia!H88^-Parameters!$B$10*1000</f>
        <v>4.8862237159452322</v>
      </c>
      <c r="I398" s="290">
        <f>+Russia!I88^-Parameters!$B$10*1000</f>
        <v>3.948598488402677</v>
      </c>
      <c r="J398" s="290">
        <f>+Russia!J88^-Parameters!$B$10*1000</f>
        <v>3.2478684395476205</v>
      </c>
      <c r="K398" s="290">
        <f>+Russia!K88^-Parameters!$B$10*1000</f>
        <v>2.7549737349688295</v>
      </c>
      <c r="L398" s="290">
        <f>+Russia!L88^-Parameters!$B$10*1000</f>
        <v>2.3638861086700129</v>
      </c>
      <c r="M398" s="290">
        <f>+Russia!M88^-Parameters!$B$10*1000</f>
        <v>2.0534498326617294</v>
      </c>
      <c r="N398" s="290">
        <f>+Russia!N88^-Parameters!$B$10*1000</f>
        <v>1.7417122944134715</v>
      </c>
      <c r="O398" s="290">
        <f>+Russia!O88^-Parameters!$B$10*1000</f>
        <v>1.5019160779856489</v>
      </c>
      <c r="P398" s="290">
        <f>+Russia!P88^-Parameters!$B$10*1000</f>
        <v>1.3108791433642057</v>
      </c>
      <c r="Q398" s="290">
        <f>+Russia!Q88^-Parameters!$B$10*1000</f>
        <v>1.1550978726538899</v>
      </c>
      <c r="R398" s="290">
        <f>+Russia!R88^-Parameters!$B$10*1000</f>
        <v>1.0259698974944531</v>
      </c>
      <c r="S398" s="290">
        <f>+Russia!S88^-Parameters!$B$10*1000</f>
        <v>0.9175981673972371</v>
      </c>
      <c r="T398" s="290">
        <f>+Russia!T88^-Parameters!$B$10*1000</f>
        <v>0.8257132318120376</v>
      </c>
      <c r="U398" s="290">
        <f>+Russia!U88^-Parameters!$B$10*1000</f>
        <v>0.74711179077640932</v>
      </c>
      <c r="V398" s="290">
        <f>+Russia!V88^-Parameters!$B$10*1000</f>
        <v>0.67884803490827372</v>
      </c>
      <c r="W398" s="290">
        <f>+Russia!W88^-Parameters!$B$10*1000</f>
        <v>0.61933624558012945</v>
      </c>
      <c r="X398" s="290">
        <f>+Russia!X88^-Parameters!$B$10*1000</f>
        <v>0.56760472096990933</v>
      </c>
      <c r="Y398" s="290">
        <f>+Russia!Y88^-Parameters!$B$10*1000</f>
        <v>0.52222244024942677</v>
      </c>
      <c r="Z398" s="290">
        <f>+Russia!Z88^-Parameters!$B$10*1000</f>
        <v>0.48211028402850914</v>
      </c>
      <c r="AA398" s="290">
        <f>+Russia!AA88^-Parameters!$B$10*1000</f>
        <v>0.44549422031493258</v>
      </c>
      <c r="AB398" s="290">
        <f>+Russia!AB88^-Parameters!$B$10*1000</f>
        <v>0.41310621107332518</v>
      </c>
      <c r="AC398" s="290">
        <f>+Russia!AC88^-Parameters!$B$10*1000</f>
        <v>0.3842331002592097</v>
      </c>
      <c r="AD398" s="290">
        <f>+Russia!AD88^-Parameters!$B$10*1000</f>
        <v>0.35829877727353232</v>
      </c>
      <c r="AE398" s="290">
        <f>+Russia!AE88^-Parameters!$B$10*1000</f>
        <v>0.33485101371273124</v>
      </c>
      <c r="AF398" s="290">
        <f>+Russia!AF88^-Parameters!$B$10*1000</f>
        <v>0.31314609426691459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4.4">
      <c r="A399" s="289" t="s">
        <v>53</v>
      </c>
      <c r="B399" s="290">
        <f>+Eurasia!B88^-Parameters!$B$10*1000</f>
        <v>117.69631756661551</v>
      </c>
      <c r="C399" s="290">
        <f>+Eurasia!C88^-Parameters!$B$10*1000</f>
        <v>80.673559923395757</v>
      </c>
      <c r="D399" s="290">
        <f>+Eurasia!D88^-Parameters!$B$10*1000</f>
        <v>48.50967715140078</v>
      </c>
      <c r="E399" s="290">
        <f>+Eurasia!E88^-Parameters!$B$10*1000</f>
        <v>31.303046953163367</v>
      </c>
      <c r="F399" s="290">
        <f>+Eurasia!F88^-Parameters!$B$10*1000</f>
        <v>21.232451582391473</v>
      </c>
      <c r="G399" s="290">
        <f>+Eurasia!G88^-Parameters!$B$10*1000</f>
        <v>14.962726483323365</v>
      </c>
      <c r="H399" s="290">
        <f>+Eurasia!H88^-Parameters!$B$10*1000</f>
        <v>10.870773494157307</v>
      </c>
      <c r="I399" s="290">
        <f>+Eurasia!I88^-Parameters!$B$10*1000</f>
        <v>8.1313251851873378</v>
      </c>
      <c r="J399" s="290">
        <f>+Eurasia!J88^-Parameters!$B$10*1000</f>
        <v>6.2376181695739437</v>
      </c>
      <c r="K399" s="290">
        <f>+Eurasia!K88^-Parameters!$B$10*1000</f>
        <v>4.9391809750131852</v>
      </c>
      <c r="L399" s="290">
        <f>+Eurasia!L88^-Parameters!$B$10*1000</f>
        <v>3.9825005949044545</v>
      </c>
      <c r="M399" s="290">
        <f>+Eurasia!M88^-Parameters!$B$10*1000</f>
        <v>3.2632211419908952</v>
      </c>
      <c r="N399" s="290">
        <f>+Eurasia!N88^-Parameters!$B$10*1000</f>
        <v>2.6569247865783181</v>
      </c>
      <c r="O399" s="290">
        <f>+Eurasia!O88^-Parameters!$B$10*1000</f>
        <v>2.2032237895714624</v>
      </c>
      <c r="P399" s="290">
        <f>+Eurasia!P88^-Parameters!$B$10*1000</f>
        <v>1.8542182150697537</v>
      </c>
      <c r="Q399" s="290">
        <f>+Eurasia!Q88^-Parameters!$B$10*1000</f>
        <v>1.5801711198700843</v>
      </c>
      <c r="R399" s="290">
        <f>+Eurasia!R88^-Parameters!$B$10*1000</f>
        <v>1.3614682024151745</v>
      </c>
      <c r="S399" s="290">
        <f>+Eurasia!S88^-Parameters!$B$10*1000</f>
        <v>1.1845484249462208</v>
      </c>
      <c r="T399" s="290">
        <f>+Eurasia!T88^-Parameters!$B$10*1000</f>
        <v>1.0397060349905549</v>
      </c>
      <c r="U399" s="290">
        <f>+Eurasia!U88^-Parameters!$B$10*1000</f>
        <v>0.91982849587922921</v>
      </c>
      <c r="V399" s="290">
        <f>+Eurasia!V88^-Parameters!$B$10*1000</f>
        <v>0.82059768668849642</v>
      </c>
      <c r="W399" s="290">
        <f>+Eurasia!W88^-Parameters!$B$10*1000</f>
        <v>0.73728033248734026</v>
      </c>
      <c r="X399" s="290">
        <f>+Eurasia!X88^-Parameters!$B$10*1000</f>
        <v>0.66571873315670582</v>
      </c>
      <c r="Y399" s="290">
        <f>+Eurasia!Y88^-Parameters!$B$10*1000</f>
        <v>0.60400074253043257</v>
      </c>
      <c r="Z399" s="290">
        <f>+Eurasia!Z88^-Parameters!$B$10*1000</f>
        <v>0.55048190361118221</v>
      </c>
      <c r="AA399" s="290">
        <f>+Eurasia!AA88^-Parameters!$B$10*1000</f>
        <v>0.50311094854094196</v>
      </c>
      <c r="AB399" s="290">
        <f>+Eurasia!AB88^-Parameters!$B$10*1000</f>
        <v>0.46181117121256438</v>
      </c>
      <c r="AC399" s="290">
        <f>+Eurasia!AC88^-Parameters!$B$10*1000</f>
        <v>0.42553308764488257</v>
      </c>
      <c r="AD399" s="290">
        <f>+Eurasia!AD88^-Parameters!$B$10*1000</f>
        <v>0.39343137128851596</v>
      </c>
      <c r="AE399" s="290">
        <f>+Eurasia!AE88^-Parameters!$B$10*1000</f>
        <v>0.36483481759683711</v>
      </c>
      <c r="AF399" s="290">
        <f>+Eurasia!AF88^-Parameters!$B$10*1000</f>
        <v>0.33880084359993756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4.4">
      <c r="A400" s="289" t="s">
        <v>54</v>
      </c>
      <c r="B400" s="290">
        <f>+China!B88^-Parameters!$B$10*1000</f>
        <v>235.19865208271889</v>
      </c>
      <c r="C400" s="290">
        <f>+China!C88^-Parameters!$B$10*1000</f>
        <v>58.747592482982228</v>
      </c>
      <c r="D400" s="290">
        <f>+China!D88^-Parameters!$B$10*1000</f>
        <v>36.414322940965263</v>
      </c>
      <c r="E400" s="290">
        <f>+China!E88^-Parameters!$B$10*1000</f>
        <v>24.194886528605569</v>
      </c>
      <c r="F400" s="290">
        <f>+China!F88^-Parameters!$B$10*1000</f>
        <v>16.909217527658939</v>
      </c>
      <c r="G400" s="290">
        <f>+China!G88^-Parameters!$B$10*1000</f>
        <v>12.30945450023075</v>
      </c>
      <c r="H400" s="290">
        <f>+China!H88^-Parameters!$B$10*1000</f>
        <v>9.2049317716518644</v>
      </c>
      <c r="I400" s="290">
        <f>+China!I88^-Parameters!$B$10*1000</f>
        <v>7.0733430664940924</v>
      </c>
      <c r="J400" s="290">
        <f>+China!J88^-Parameters!$B$10*1000</f>
        <v>5.5606629620074104</v>
      </c>
      <c r="K400" s="290">
        <f>+China!K88^-Parameters!$B$10*1000</f>
        <v>4.5153429659546536</v>
      </c>
      <c r="L400" s="290">
        <f>+China!L88^-Parameters!$B$10*1000</f>
        <v>3.7520464717783013</v>
      </c>
      <c r="M400" s="290">
        <f>+China!M88^-Parameters!$B$10*1000</f>
        <v>3.066280201836693</v>
      </c>
      <c r="N400" s="290">
        <f>+China!N88^-Parameters!$B$10*1000</f>
        <v>2.5884370146454585</v>
      </c>
      <c r="O400" s="290">
        <f>+China!O88^-Parameters!$B$10*1000</f>
        <v>2.2044333228085065</v>
      </c>
      <c r="P400" s="290">
        <f>+China!P88^-Parameters!$B$10*1000</f>
        <v>1.8962974241476498</v>
      </c>
      <c r="Q400" s="290">
        <f>+China!Q88^-Parameters!$B$10*1000</f>
        <v>1.647057491076148</v>
      </c>
      <c r="R400" s="290">
        <f>+China!R88^-Parameters!$B$10*1000</f>
        <v>1.443601057761245</v>
      </c>
      <c r="S400" s="290">
        <f>+China!S88^-Parameters!$B$10*1000</f>
        <v>1.2759401545856308</v>
      </c>
      <c r="T400" s="290">
        <f>+China!T88^-Parameters!$B$10*1000</f>
        <v>1.1364666929102047</v>
      </c>
      <c r="U400" s="290">
        <f>+China!U88^-Parameters!$B$10*1000</f>
        <v>1.0193676550354236</v>
      </c>
      <c r="V400" s="290">
        <f>+China!V88^-Parameters!$B$10*1000</f>
        <v>0.92125299905989189</v>
      </c>
      <c r="W400" s="290">
        <f>+China!W88^-Parameters!$B$10*1000</f>
        <v>0.83795261166457735</v>
      </c>
      <c r="X400" s="290">
        <f>+China!X88^-Parameters!$B$10*1000</f>
        <v>0.76558059175869042</v>
      </c>
      <c r="Y400" s="290">
        <f>+China!Y88^-Parameters!$B$10*1000</f>
        <v>0.70248080223948228</v>
      </c>
      <c r="Z400" s="290">
        <f>+China!Z88^-Parameters!$B$10*1000</f>
        <v>0.64719811807481309</v>
      </c>
      <c r="AA400" s="290">
        <f>+China!AA88^-Parameters!$B$10*1000</f>
        <v>0.59743187427131517</v>
      </c>
      <c r="AB400" s="290">
        <f>+China!AB88^-Parameters!$B$10*1000</f>
        <v>0.55376266802704233</v>
      </c>
      <c r="AC400" s="290">
        <f>+China!AC88^-Parameters!$B$10*1000</f>
        <v>0.51514923443292615</v>
      </c>
      <c r="AD400" s="290">
        <f>+China!AD88^-Parameters!$B$10*1000</f>
        <v>0.48073941921719293</v>
      </c>
      <c r="AE400" s="290">
        <f>+China!AE88^-Parameters!$B$10*1000</f>
        <v>0.44986057013463554</v>
      </c>
      <c r="AF400" s="290">
        <f>+China!AF88^-Parameters!$B$10*1000</f>
        <v>0.42133525404564032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4.4">
      <c r="A401" s="289" t="s">
        <v>55</v>
      </c>
      <c r="B401" s="290">
        <f>+India!B88^-Parameters!$B$10*1000</f>
        <v>510.81339660271374</v>
      </c>
      <c r="C401" s="290">
        <f>+India!C88^-Parameters!$B$10*1000</f>
        <v>229.3853014245274</v>
      </c>
      <c r="D401" s="290">
        <f>+India!D88^-Parameters!$B$10*1000</f>
        <v>127.11200158537928</v>
      </c>
      <c r="E401" s="290">
        <f>+India!E88^-Parameters!$B$10*1000</f>
        <v>76.42874392241734</v>
      </c>
      <c r="F401" s="290">
        <f>+India!F88^-Parameters!$B$10*1000</f>
        <v>48.369606798680508</v>
      </c>
      <c r="G401" s="290">
        <f>+India!G88^-Parameters!$B$10*1000</f>
        <v>32.197006333411714</v>
      </c>
      <c r="H401" s="290">
        <f>+India!H88^-Parameters!$B$10*1000</f>
        <v>22.394190730317771</v>
      </c>
      <c r="I401" s="290">
        <f>+India!I88^-Parameters!$B$10*1000</f>
        <v>16.106569019922535</v>
      </c>
      <c r="J401" s="290">
        <f>+India!J88^-Parameters!$B$10*1000</f>
        <v>11.926315453092835</v>
      </c>
      <c r="K401" s="290">
        <f>+India!K88^-Parameters!$B$10*1000</f>
        <v>9.056918287535229</v>
      </c>
      <c r="L401" s="290">
        <f>+India!L88^-Parameters!$B$10*1000</f>
        <v>7.0329374619372853</v>
      </c>
      <c r="M401" s="290">
        <f>+India!M88^-Parameters!$B$10*1000</f>
        <v>5.5783744853756607</v>
      </c>
      <c r="N401" s="290">
        <f>+India!N88^-Parameters!$B$10*1000</f>
        <v>4.4713220539325498</v>
      </c>
      <c r="O401" s="290">
        <f>+India!O88^-Parameters!$B$10*1000</f>
        <v>3.6496418691446748</v>
      </c>
      <c r="P401" s="290">
        <f>+India!P88^-Parameters!$B$10*1000</f>
        <v>3.0241083590192193</v>
      </c>
      <c r="Q401" s="290">
        <f>+India!Q88^-Parameters!$B$10*1000</f>
        <v>2.5327895126417466</v>
      </c>
      <c r="R401" s="290">
        <f>+India!R88^-Parameters!$B$10*1000</f>
        <v>2.1462391358353696</v>
      </c>
      <c r="S401" s="290">
        <f>+India!S88^-Parameters!$B$10*1000</f>
        <v>1.8385728259177794</v>
      </c>
      <c r="T401" s="290">
        <f>+India!T88^-Parameters!$B$10*1000</f>
        <v>1.5908937789139577</v>
      </c>
      <c r="U401" s="290">
        <f>+India!U88^-Parameters!$B$10*1000</f>
        <v>1.3892951855218705</v>
      </c>
      <c r="V401" s="290">
        <f>+India!V88^-Parameters!$B$10*1000</f>
        <v>1.2279158547910285</v>
      </c>
      <c r="W401" s="290">
        <f>+India!W88^-Parameters!$B$10*1000</f>
        <v>1.0956774150590356</v>
      </c>
      <c r="X401" s="290">
        <f>+India!X88^-Parameters!$B$10*1000</f>
        <v>0.98187431115866086</v>
      </c>
      <c r="Y401" s="290">
        <f>+India!Y88^-Parameters!$B$10*1000</f>
        <v>0.88418774660181954</v>
      </c>
      <c r="Z401" s="290">
        <f>+India!Z88^-Parameters!$B$10*1000</f>
        <v>0.80014783406772028</v>
      </c>
      <c r="AA401" s="290">
        <f>+India!AA88^-Parameters!$B$10*1000</f>
        <v>0.72592705376242306</v>
      </c>
      <c r="AB401" s="290">
        <f>+India!AB88^-Parameters!$B$10*1000</f>
        <v>0.66205260182311976</v>
      </c>
      <c r="AC401" s="290">
        <f>+India!AC88^-Parameters!$B$10*1000</f>
        <v>0.60662160042292756</v>
      </c>
      <c r="AD401" s="290">
        <f>+India!AD88^-Parameters!$B$10*1000</f>
        <v>0.55810685009716898</v>
      </c>
      <c r="AE401" s="290">
        <f>+India!AE88^-Parameters!$B$10*1000</f>
        <v>0.51531210648686476</v>
      </c>
      <c r="AF401" s="290">
        <f>+India!AF88^-Parameters!$B$10*1000</f>
        <v>0.47676027902740575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4.4">
      <c r="A402" s="289" t="s">
        <v>56</v>
      </c>
      <c r="B402" s="290">
        <f>+MidEast!B88^-Parameters!$B$10*1000</f>
        <v>64.106480182573776</v>
      </c>
      <c r="C402" s="290">
        <f>+MidEast!C88^-Parameters!$B$10*1000</f>
        <v>39.522997281755679</v>
      </c>
      <c r="D402" s="290">
        <f>+MidEast!D88^-Parameters!$B$10*1000</f>
        <v>26.075911024676348</v>
      </c>
      <c r="E402" s="290">
        <f>+MidEast!E88^-Parameters!$B$10*1000</f>
        <v>18.28046885468795</v>
      </c>
      <c r="F402" s="290">
        <f>+MidEast!F88^-Parameters!$B$10*1000</f>
        <v>13.279043223419825</v>
      </c>
      <c r="G402" s="290">
        <f>+MidEast!G88^-Parameters!$B$10*1000</f>
        <v>10.025375532758986</v>
      </c>
      <c r="H402" s="290">
        <f>+MidEast!H88^-Parameters!$B$10*1000</f>
        <v>7.8085232571519372</v>
      </c>
      <c r="I402" s="290">
        <f>+MidEast!I88^-Parameters!$B$10*1000</f>
        <v>6.2196209003782865</v>
      </c>
      <c r="J402" s="290">
        <f>+MidEast!J88^-Parameters!$B$10*1000</f>
        <v>5.0495141398190562</v>
      </c>
      <c r="K402" s="290">
        <f>+MidEast!K88^-Parameters!$B$10*1000</f>
        <v>4.1120330650539438</v>
      </c>
      <c r="L402" s="290">
        <f>+MidEast!L88^-Parameters!$B$10*1000</f>
        <v>3.3864095259526175</v>
      </c>
      <c r="M402" s="290">
        <f>+MidEast!M88^-Parameters!$B$10*1000</f>
        <v>2.9148539499410377</v>
      </c>
      <c r="N402" s="290">
        <f>+MidEast!N88^-Parameters!$B$10*1000</f>
        <v>2.4622753002089177</v>
      </c>
      <c r="O402" s="290">
        <f>+MidEast!O88^-Parameters!$B$10*1000</f>
        <v>2.1165663807808142</v>
      </c>
      <c r="P402" s="290">
        <f>+MidEast!P88^-Parameters!$B$10*1000</f>
        <v>1.8377407771527539</v>
      </c>
      <c r="Q402" s="290">
        <f>+MidEast!Q88^-Parameters!$B$10*1000</f>
        <v>1.6091493917701614</v>
      </c>
      <c r="R402" s="290">
        <f>+MidEast!R88^-Parameters!$B$10*1000</f>
        <v>1.4203782234923004</v>
      </c>
      <c r="S402" s="290">
        <f>+MidEast!S88^-Parameters!$B$10*1000</f>
        <v>1.2628626155531457</v>
      </c>
      <c r="T402" s="290">
        <f>+MidEast!T88^-Parameters!$B$10*1000</f>
        <v>1.1302127697762754</v>
      </c>
      <c r="U402" s="290">
        <f>+MidEast!U88^-Parameters!$B$10*1000</f>
        <v>1.0175512558771975</v>
      </c>
      <c r="V402" s="290">
        <f>+MidEast!V88^-Parameters!$B$10*1000</f>
        <v>0.92423018535922408</v>
      </c>
      <c r="W402" s="290">
        <f>+MidEast!W88^-Parameters!$B$10*1000</f>
        <v>0.84513735532161749</v>
      </c>
      <c r="X402" s="290">
        <f>+MidEast!X88^-Parameters!$B$10*1000</f>
        <v>0.77439177447781626</v>
      </c>
      <c r="Y402" s="290">
        <f>+MidEast!Y88^-Parameters!$B$10*1000</f>
        <v>0.71152618630384579</v>
      </c>
      <c r="Z402" s="290">
        <f>+MidEast!Z88^-Parameters!$B$10*1000</f>
        <v>0.65570965838111084</v>
      </c>
      <c r="AA402" s="290">
        <f>+MidEast!AA88^-Parameters!$B$10*1000</f>
        <v>0.60449633059329999</v>
      </c>
      <c r="AB402" s="290">
        <f>+MidEast!AB88^-Parameters!$B$10*1000</f>
        <v>0.559389092661009</v>
      </c>
      <c r="AC402" s="290">
        <f>+MidEast!AC88^-Parameters!$B$10*1000</f>
        <v>0.51936785759119541</v>
      </c>
      <c r="AD402" s="290">
        <f>+MidEast!AD88^-Parameters!$B$10*1000</f>
        <v>0.48358461023211036</v>
      </c>
      <c r="AE402" s="290">
        <f>+MidEast!AE88^-Parameters!$B$10*1000</f>
        <v>0.45136797104260407</v>
      </c>
      <c r="AF402" s="290">
        <f>+MidEast!AF88^-Parameters!$B$10*1000</f>
        <v>0.42174886879461532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4.4">
      <c r="A403" s="289" t="s">
        <v>57</v>
      </c>
      <c r="B403" s="290">
        <f>+Africa!B88^-Parameters!$B$10*1000</f>
        <v>769.40862579769964</v>
      </c>
      <c r="C403" s="290">
        <f>+Africa!C88^-Parameters!$B$10*1000</f>
        <v>415.23970604804174</v>
      </c>
      <c r="D403" s="290">
        <f>+Africa!D88^-Parameters!$B$10*1000</f>
        <v>225.16191347569483</v>
      </c>
      <c r="E403" s="290">
        <f>+Africa!E88^-Parameters!$B$10*1000</f>
        <v>132.17312005966781</v>
      </c>
      <c r="F403" s="290">
        <f>+Africa!F88^-Parameters!$B$10*1000</f>
        <v>80.86244975074149</v>
      </c>
      <c r="G403" s="290">
        <f>+Africa!G88^-Parameters!$B$10*1000</f>
        <v>52.412521846761429</v>
      </c>
      <c r="H403" s="290">
        <f>+Africa!H88^-Parameters!$B$10*1000</f>
        <v>36.010927689588804</v>
      </c>
      <c r="I403" s="290">
        <f>+Africa!I88^-Parameters!$B$10*1000</f>
        <v>25.623642846936587</v>
      </c>
      <c r="J403" s="290">
        <f>+Africa!J88^-Parameters!$B$10*1000</f>
        <v>18.796354100508537</v>
      </c>
      <c r="K403" s="290">
        <f>+Africa!K88^-Parameters!$B$10*1000</f>
        <v>13.921662447853105</v>
      </c>
      <c r="L403" s="290">
        <f>+Africa!L88^-Parameters!$B$10*1000</f>
        <v>10.5807787571412</v>
      </c>
      <c r="M403" s="290">
        <f>+Africa!M88^-Parameters!$B$10*1000</f>
        <v>8.2819686132328307</v>
      </c>
      <c r="N403" s="290">
        <f>+Africa!N88^-Parameters!$B$10*1000</f>
        <v>6.6350686043338154</v>
      </c>
      <c r="O403" s="290">
        <f>+Africa!O88^-Parameters!$B$10*1000</f>
        <v>5.4036754508125338</v>
      </c>
      <c r="P403" s="290">
        <f>+Africa!P88^-Parameters!$B$10*1000</f>
        <v>4.4653988751355387</v>
      </c>
      <c r="Q403" s="290">
        <f>+Africa!Q88^-Parameters!$B$10*1000</f>
        <v>3.7332483253679665</v>
      </c>
      <c r="R403" s="290">
        <f>+Africa!R88^-Parameters!$B$10*1000</f>
        <v>3.1588042479663585</v>
      </c>
      <c r="S403" s="290">
        <f>+Africa!S88^-Parameters!$B$10*1000</f>
        <v>2.7027745494326254</v>
      </c>
      <c r="T403" s="290">
        <f>+Africa!T88^-Parameters!$B$10*1000</f>
        <v>2.3365402341831283</v>
      </c>
      <c r="U403" s="290">
        <f>+Africa!U88^-Parameters!$B$10*1000</f>
        <v>2.0390976755015413</v>
      </c>
      <c r="V403" s="290">
        <f>+Africa!V88^-Parameters!$B$10*1000</f>
        <v>1.8016345728193961</v>
      </c>
      <c r="W403" s="290">
        <f>+Africa!W88^-Parameters!$B$10*1000</f>
        <v>1.607583103437112</v>
      </c>
      <c r="X403" s="290">
        <f>+Africa!X88^-Parameters!$B$10*1000</f>
        <v>1.4473655757600212</v>
      </c>
      <c r="Y403" s="290">
        <f>+Africa!Y88^-Parameters!$B$10*1000</f>
        <v>1.3070128958694243</v>
      </c>
      <c r="Z403" s="290">
        <f>+Africa!Z88^-Parameters!$B$10*1000</f>
        <v>1.1849934770494706</v>
      </c>
      <c r="AA403" s="290">
        <f>+Africa!AA88^-Parameters!$B$10*1000</f>
        <v>1.0774622667664273</v>
      </c>
      <c r="AB403" s="290">
        <f>+Africa!AB88^-Parameters!$B$10*1000</f>
        <v>0.98438250286218831</v>
      </c>
      <c r="AC403" s="290">
        <f>+Africa!AC88^-Parameters!$B$10*1000</f>
        <v>0.90331958097586973</v>
      </c>
      <c r="AD403" s="290">
        <f>+Africa!AD88^-Parameters!$B$10*1000</f>
        <v>0.83222905203315622</v>
      </c>
      <c r="AE403" s="290">
        <f>+Africa!AE88^-Parameters!$B$10*1000</f>
        <v>0.76945715580327267</v>
      </c>
      <c r="AF403" s="290">
        <f>+Africa!AF88^-Parameters!$B$10*1000</f>
        <v>0.71286150410637283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4.4">
      <c r="A404" s="289" t="s">
        <v>58</v>
      </c>
      <c r="B404" s="290">
        <f>+LatAm!B88^-Parameters!$B$10*1000</f>
        <v>63.78166232904502</v>
      </c>
      <c r="C404" s="290">
        <f>+LatAm!C88^-Parameters!$B$10*1000</f>
        <v>38.505374293145699</v>
      </c>
      <c r="D404" s="290">
        <f>+LatAm!D88^-Parameters!$B$10*1000</f>
        <v>24.325633733265498</v>
      </c>
      <c r="E404" s="290">
        <f>+LatAm!E88^-Parameters!$B$10*1000</f>
        <v>16.32219972605473</v>
      </c>
      <c r="F404" s="290">
        <f>+LatAm!F88^-Parameters!$B$10*1000</f>
        <v>11.463212107308046</v>
      </c>
      <c r="G404" s="290">
        <f>+LatAm!G88^-Parameters!$B$10*1000</f>
        <v>8.3744036776321842</v>
      </c>
      <c r="H404" s="290">
        <f>+LatAm!H88^-Parameters!$B$10*1000</f>
        <v>6.3028875516650507</v>
      </c>
      <c r="I404" s="290">
        <f>+LatAm!I88^-Parameters!$B$10*1000</f>
        <v>4.865684327986342</v>
      </c>
      <c r="J404" s="290">
        <f>+LatAm!J88^-Parameters!$B$10*1000</f>
        <v>3.8392616223171516</v>
      </c>
      <c r="K404" s="290">
        <f>+LatAm!K88^-Parameters!$B$10*1000</f>
        <v>3.0891940756532978</v>
      </c>
      <c r="L404" s="290">
        <f>+LatAm!L88^-Parameters!$B$10*1000</f>
        <v>2.5201076833996106</v>
      </c>
      <c r="M404" s="290">
        <f>+LatAm!M88^-Parameters!$B$10*1000</f>
        <v>2.1200193533327529</v>
      </c>
      <c r="N404" s="290">
        <f>+LatAm!N88^-Parameters!$B$10*1000</f>
        <v>1.7586911622270371</v>
      </c>
      <c r="O404" s="290">
        <f>+LatAm!O88^-Parameters!$B$10*1000</f>
        <v>1.4862119575931863</v>
      </c>
      <c r="P404" s="290">
        <f>+LatAm!P88^-Parameters!$B$10*1000</f>
        <v>1.2736395940775065</v>
      </c>
      <c r="Q404" s="290">
        <f>+LatAm!Q88^-Parameters!$B$10*1000</f>
        <v>1.1039417240330254</v>
      </c>
      <c r="R404" s="290">
        <f>+LatAm!R88^-Parameters!$B$10*1000</f>
        <v>0.9639639083934789</v>
      </c>
      <c r="S404" s="290">
        <f>+LatAm!S88^-Parameters!$B$10*1000</f>
        <v>0.84859873568728406</v>
      </c>
      <c r="T404" s="290">
        <f>+LatAm!T88^-Parameters!$B$10*1000</f>
        <v>0.75261699135429594</v>
      </c>
      <c r="U404" s="290">
        <f>+LatAm!U88^-Parameters!$B$10*1000</f>
        <v>0.67203633674170016</v>
      </c>
      <c r="V404" s="290">
        <f>+LatAm!V88^-Parameters!$B$10*1000</f>
        <v>0.60561000523103992</v>
      </c>
      <c r="W404" s="290">
        <f>+LatAm!W88^-Parameters!$B$10*1000</f>
        <v>0.54968372491489992</v>
      </c>
      <c r="X404" s="290">
        <f>+LatAm!X88^-Parameters!$B$10*1000</f>
        <v>0.5003788491322213</v>
      </c>
      <c r="Y404" s="290">
        <f>+LatAm!Y88^-Parameters!$B$10*1000</f>
        <v>0.45707143941317796</v>
      </c>
      <c r="Z404" s="290">
        <f>+LatAm!Z88^-Parameters!$B$10*1000</f>
        <v>0.41899556687474965</v>
      </c>
      <c r="AA404" s="290">
        <f>+LatAm!AA88^-Parameters!$B$10*1000</f>
        <v>0.3845671878720493</v>
      </c>
      <c r="AB404" s="290">
        <f>+LatAm!AB88^-Parameters!$B$10*1000</f>
        <v>0.35439941809037179</v>
      </c>
      <c r="AC404" s="290">
        <f>+LatAm!AC88^-Parameters!$B$10*1000</f>
        <v>0.32777123243357081</v>
      </c>
      <c r="AD404" s="290">
        <f>+LatAm!AD88^-Parameters!$B$10*1000</f>
        <v>0.30408910979476877</v>
      </c>
      <c r="AE404" s="290">
        <f>+LatAm!AE88^-Parameters!$B$10*1000</f>
        <v>0.28288181002887863</v>
      </c>
      <c r="AF404" s="290">
        <f>+LatAm!AF88^-Parameters!$B$10*1000</f>
        <v>0.26342185792449524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4.4">
      <c r="A405" s="289" t="s">
        <v>114</v>
      </c>
      <c r="B405" s="290">
        <f>+OHI!B88^-Parameters!$B$10*1000</f>
        <v>8.4214815310468243</v>
      </c>
      <c r="C405" s="290">
        <f>+OHI!C88^-Parameters!$B$10*1000</f>
        <v>6.3602947595846331</v>
      </c>
      <c r="D405" s="290">
        <f>+OHI!D88^-Parameters!$B$10*1000</f>
        <v>4.6618388706895209</v>
      </c>
      <c r="E405" s="290">
        <f>+OHI!E88^-Parameters!$B$10*1000</f>
        <v>3.5791659193765533</v>
      </c>
      <c r="F405" s="290">
        <f>+OHI!F88^-Parameters!$B$10*1000</f>
        <v>2.8402749605974802</v>
      </c>
      <c r="G405" s="290">
        <f>+OHI!G88^-Parameters!$B$10*1000</f>
        <v>2.3069163621652473</v>
      </c>
      <c r="H405" s="290">
        <f>+OHI!H88^-Parameters!$B$10*1000</f>
        <v>1.9128101234923143</v>
      </c>
      <c r="I405" s="290">
        <f>+OHI!I88^-Parameters!$B$10*1000</f>
        <v>1.6118670434407871</v>
      </c>
      <c r="J405" s="290">
        <f>+OHI!J88^-Parameters!$B$10*1000</f>
        <v>1.3764450160157771</v>
      </c>
      <c r="K405" s="290">
        <f>+OHI!K88^-Parameters!$B$10*1000</f>
        <v>1.199681921338875</v>
      </c>
      <c r="L405" s="290">
        <f>+OHI!L88^-Parameters!$B$10*1000</f>
        <v>1.0536917001101935</v>
      </c>
      <c r="M405" s="290">
        <f>+OHI!M88^-Parameters!$B$10*1000</f>
        <v>0.94047010024006072</v>
      </c>
      <c r="N405" s="290">
        <f>+OHI!N88^-Parameters!$B$10*1000</f>
        <v>0.82227802812366302</v>
      </c>
      <c r="O405" s="290">
        <f>+OHI!O88^-Parameters!$B$10*1000</f>
        <v>0.72965728345349889</v>
      </c>
      <c r="P405" s="290">
        <f>+OHI!P88^-Parameters!$B$10*1000</f>
        <v>0.65380454148448142</v>
      </c>
      <c r="Q405" s="290">
        <f>+OHI!Q88^-Parameters!$B$10*1000</f>
        <v>0.58876380038297216</v>
      </c>
      <c r="R405" s="290">
        <f>+OHI!R88^-Parameters!$B$10*1000</f>
        <v>0.5331806081383027</v>
      </c>
      <c r="S405" s="290">
        <f>+OHI!S88^-Parameters!$B$10*1000</f>
        <v>0.48525615562417468</v>
      </c>
      <c r="T405" s="290">
        <f>+OHI!T88^-Parameters!$B$10*1000</f>
        <v>0.44362307030837711</v>
      </c>
      <c r="U405" s="290">
        <f>+OHI!U88^-Parameters!$B$10*1000</f>
        <v>0.40721023381132615</v>
      </c>
      <c r="V405" s="290">
        <f>+OHI!V88^-Parameters!$B$10*1000</f>
        <v>0.37523164529744402</v>
      </c>
      <c r="W405" s="290">
        <f>+OHI!W88^-Parameters!$B$10*1000</f>
        <v>0.34695341605687574</v>
      </c>
      <c r="X405" s="290">
        <f>+OHI!X88^-Parameters!$B$10*1000</f>
        <v>0.32173582157262637</v>
      </c>
      <c r="Y405" s="290">
        <f>+OHI!Y88^-Parameters!$B$10*1000</f>
        <v>0.29914775857658249</v>
      </c>
      <c r="Z405" s="290">
        <f>+OHI!Z88^-Parameters!$B$10*1000</f>
        <v>0.27882422061322915</v>
      </c>
      <c r="AA405" s="290">
        <f>+OHI!AA88^-Parameters!$B$10*1000</f>
        <v>0.25991361360694804</v>
      </c>
      <c r="AB405" s="290">
        <f>+OHI!AB88^-Parameters!$B$10*1000</f>
        <v>0.24296909048628854</v>
      </c>
      <c r="AC405" s="290">
        <f>+OHI!AC88^-Parameters!$B$10*1000</f>
        <v>0.2276798960088027</v>
      </c>
      <c r="AD405" s="290">
        <f>+OHI!AD88^-Parameters!$B$10*1000</f>
        <v>0.2137881428395314</v>
      </c>
      <c r="AE405" s="290">
        <f>+OHI!AE88^-Parameters!$B$10*1000</f>
        <v>0.20109036138963943</v>
      </c>
      <c r="AF405" s="290">
        <f>+OHI!AF88^-Parameters!$B$10*1000</f>
        <v>0.18916928699015928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4.4">
      <c r="A406" s="289" t="s">
        <v>224</v>
      </c>
      <c r="B406" s="290">
        <f>+OthAsia!B88^-Parameters!$B$10*1000</f>
        <v>324.92082705854892</v>
      </c>
      <c r="C406" s="290">
        <f>+OthAsia!C88^-Parameters!$B$10*1000</f>
        <v>215.97928840759209</v>
      </c>
      <c r="D406" s="290">
        <f>+OthAsia!D88^-Parameters!$B$10*1000</f>
        <v>117.6619908642006</v>
      </c>
      <c r="E406" s="290">
        <f>+OthAsia!E88^-Parameters!$B$10*1000</f>
        <v>69.208965504253314</v>
      </c>
      <c r="F406" s="290">
        <f>+OthAsia!F88^-Parameters!$B$10*1000</f>
        <v>42.903437757217745</v>
      </c>
      <c r="G406" s="290">
        <f>+OthAsia!G88^-Parameters!$B$10*1000</f>
        <v>28.055430847591747</v>
      </c>
      <c r="H406" s="290">
        <f>+OthAsia!H88^-Parameters!$B$10*1000</f>
        <v>19.23322070216625</v>
      </c>
      <c r="I406" s="290">
        <f>+OthAsia!I88^-Parameters!$B$10*1000</f>
        <v>13.655553265960515</v>
      </c>
      <c r="J406" s="290">
        <f>+OthAsia!J88^-Parameters!$B$10*1000</f>
        <v>9.9961260577502209</v>
      </c>
      <c r="K406" s="290">
        <f>+OthAsia!K88^-Parameters!$B$10*1000</f>
        <v>7.4811599427084294</v>
      </c>
      <c r="L406" s="290">
        <f>+OthAsia!L88^-Parameters!$B$10*1000</f>
        <v>5.7586385275561662</v>
      </c>
      <c r="M406" s="290">
        <f>+OthAsia!M88^-Parameters!$B$10*1000</f>
        <v>4.4483564488618939</v>
      </c>
      <c r="N406" s="290">
        <f>+OthAsia!N88^-Parameters!$B$10*1000</f>
        <v>3.5776579069797023</v>
      </c>
      <c r="O406" s="290">
        <f>+OthAsia!O88^-Parameters!$B$10*1000</f>
        <v>2.9187172849263279</v>
      </c>
      <c r="P406" s="290">
        <f>+OthAsia!P88^-Parameters!$B$10*1000</f>
        <v>2.4142900813359991</v>
      </c>
      <c r="Q406" s="290">
        <f>+OthAsia!Q88^-Parameters!$B$10*1000</f>
        <v>2.0194221023803691</v>
      </c>
      <c r="R406" s="290">
        <f>+OthAsia!R88^-Parameters!$B$10*1000</f>
        <v>1.7065918822285224</v>
      </c>
      <c r="S406" s="290">
        <f>+OthAsia!S88^-Parameters!$B$10*1000</f>
        <v>1.4580616864082054</v>
      </c>
      <c r="T406" s="290">
        <f>+OthAsia!T88^-Parameters!$B$10*1000</f>
        <v>1.2585823951585604</v>
      </c>
      <c r="U406" s="290">
        <f>+OthAsia!U88^-Parameters!$B$10*1000</f>
        <v>1.0967597842637602</v>
      </c>
      <c r="V406" s="290">
        <f>+OthAsia!V88^-Parameters!$B$10*1000</f>
        <v>0.96741122110068656</v>
      </c>
      <c r="W406" s="290">
        <f>+OthAsia!W88^-Parameters!$B$10*1000</f>
        <v>0.86166947107871195</v>
      </c>
      <c r="X406" s="290">
        <f>+OthAsia!X88^-Parameters!$B$10*1000</f>
        <v>0.77112092716128633</v>
      </c>
      <c r="Y406" s="290">
        <f>+OthAsia!Y88^-Parameters!$B$10*1000</f>
        <v>0.69369656521537759</v>
      </c>
      <c r="Z406" s="290">
        <f>+OthAsia!Z88^-Parameters!$B$10*1000</f>
        <v>0.62730186853201786</v>
      </c>
      <c r="AA406" s="290">
        <f>+OthAsia!AA88^-Parameters!$B$10*1000</f>
        <v>0.56839502934851427</v>
      </c>
      <c r="AB406" s="290">
        <f>+OthAsia!AB88^-Parameters!$B$10*1000</f>
        <v>0.5179844426802348</v>
      </c>
      <c r="AC406" s="290">
        <f>+OthAsia!AC88^-Parameters!$B$10*1000</f>
        <v>0.4744443846410672</v>
      </c>
      <c r="AD406" s="290">
        <f>+OthAsia!AD88^-Parameters!$B$10*1000</f>
        <v>0.4364791603995743</v>
      </c>
      <c r="AE406" s="290">
        <f>+OthAsia!AE88^-Parameters!$B$10*1000</f>
        <v>0.40308723255372653</v>
      </c>
      <c r="AF406" s="290">
        <f>+OthAsia!AF88^-Parameters!$B$10*1000</f>
        <v>0.3730805962170522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288.77287695585176</v>
      </c>
      <c r="C408" s="430">
        <f t="shared" si="192"/>
        <v>147.77463977303751</v>
      </c>
      <c r="D408" s="430">
        <f t="shared" si="192"/>
        <v>85.681414469324082</v>
      </c>
      <c r="E408" s="430">
        <f t="shared" si="192"/>
        <v>53.492204401470495</v>
      </c>
      <c r="F408" s="430">
        <f t="shared" si="192"/>
        <v>34.879089285173919</v>
      </c>
      <c r="G408" s="430">
        <f t="shared" si="192"/>
        <v>23.720044345769274</v>
      </c>
      <c r="H408" s="430">
        <f t="shared" si="192"/>
        <v>16.805232654908824</v>
      </c>
      <c r="I408" s="430">
        <f t="shared" si="192"/>
        <v>12.311732533744085</v>
      </c>
      <c r="J408" s="430">
        <f t="shared" si="192"/>
        <v>9.2841115362479805</v>
      </c>
      <c r="K408" s="430">
        <f t="shared" si="192"/>
        <v>7.1280681034667905</v>
      </c>
      <c r="L408" s="430">
        <f t="shared" si="192"/>
        <v>5.5686540183466491</v>
      </c>
      <c r="M408" s="430">
        <f t="shared" si="192"/>
        <v>4.4141312046351384</v>
      </c>
      <c r="N408" s="430">
        <f t="shared" si="192"/>
        <v>3.5680308849013844</v>
      </c>
      <c r="O408" s="430">
        <f t="shared" si="192"/>
        <v>2.9323547990017165</v>
      </c>
      <c r="P408" s="430">
        <f t="shared" si="192"/>
        <v>2.4446390055621787</v>
      </c>
      <c r="Q408" s="430">
        <f t="shared" si="192"/>
        <v>2.0615086027146541</v>
      </c>
      <c r="R408" s="430">
        <f t="shared" si="192"/>
        <v>1.7579967428375638</v>
      </c>
      <c r="S408" s="430">
        <f t="shared" si="192"/>
        <v>1.5151195638551531</v>
      </c>
      <c r="T408" s="430">
        <f t="shared" si="192"/>
        <v>1.318553972293899</v>
      </c>
      <c r="U408" s="430">
        <f t="shared" si="192"/>
        <v>1.1576988101050905</v>
      </c>
      <c r="V408" s="430">
        <f t="shared" si="192"/>
        <v>1.0287900840206021</v>
      </c>
      <c r="W408" s="430">
        <f t="shared" si="192"/>
        <v>0.92320957062140108</v>
      </c>
      <c r="X408" s="430">
        <f t="shared" si="192"/>
        <v>0.83430884801101868</v>
      </c>
      <c r="Y408" s="430">
        <f t="shared" si="192"/>
        <v>0.75697810760339823</v>
      </c>
      <c r="Z408" s="430">
        <f t="shared" si="192"/>
        <v>0.6897475107301243</v>
      </c>
      <c r="AA408" s="430">
        <f t="shared" si="192"/>
        <v>0.62985484372421474</v>
      </c>
      <c r="AB408" s="430">
        <f t="shared" si="192"/>
        <v>0.57789041407089714</v>
      </c>
      <c r="AC408" s="430">
        <f t="shared" si="192"/>
        <v>0.53246135785510329</v>
      </c>
      <c r="AD408" s="430">
        <f t="shared" si="192"/>
        <v>0.49242749095168031</v>
      </c>
      <c r="AE408" s="430">
        <f t="shared" si="192"/>
        <v>0.45688606498823003</v>
      </c>
      <c r="AF408" s="430">
        <f t="shared" si="192"/>
        <v>0.4246284217374981</v>
      </c>
    </row>
    <row r="409" spans="1:61">
      <c r="A409" s="19" t="s">
        <v>1110</v>
      </c>
      <c r="B409" s="430">
        <f t="shared" ref="B409:AF409" si="193">+STDEV(B395:B406)/AVERAGE(B395:B406)</f>
        <v>1.3584127346369388</v>
      </c>
      <c r="C409" s="430">
        <f t="shared" si="193"/>
        <v>1.3663887709469127</v>
      </c>
      <c r="D409" s="430">
        <f t="shared" si="193"/>
        <v>1.2944492023192959</v>
      </c>
      <c r="E409" s="430">
        <f t="shared" si="193"/>
        <v>1.2238378298393346</v>
      </c>
      <c r="F409" s="430">
        <f t="shared" si="193"/>
        <v>1.1459055677265448</v>
      </c>
      <c r="G409" s="430">
        <f t="shared" si="193"/>
        <v>1.0760336044533514</v>
      </c>
      <c r="H409" s="430">
        <f t="shared" si="193"/>
        <v>1.0191313694232746</v>
      </c>
      <c r="I409" s="430">
        <f t="shared" si="193"/>
        <v>0.96590364916615301</v>
      </c>
      <c r="J409" s="430">
        <f t="shared" si="193"/>
        <v>0.91654611529975183</v>
      </c>
      <c r="K409" s="430">
        <f t="shared" si="193"/>
        <v>0.86053903830511014</v>
      </c>
      <c r="L409" s="430">
        <f t="shared" si="193"/>
        <v>0.81031524230459917</v>
      </c>
      <c r="M409" s="430">
        <f t="shared" si="193"/>
        <v>0.76412156359737993</v>
      </c>
      <c r="N409" s="430">
        <f t="shared" si="193"/>
        <v>0.73521529677974085</v>
      </c>
      <c r="O409" s="430">
        <f t="shared" si="193"/>
        <v>0.70652111591367794</v>
      </c>
      <c r="P409" s="430">
        <f t="shared" si="193"/>
        <v>0.67928734584078521</v>
      </c>
      <c r="Q409" s="430">
        <f t="shared" si="193"/>
        <v>0.65318360974427181</v>
      </c>
      <c r="R409" s="430">
        <f t="shared" si="193"/>
        <v>0.62937374760021259</v>
      </c>
      <c r="S409" s="430">
        <f t="shared" si="193"/>
        <v>0.60781638719080111</v>
      </c>
      <c r="T409" s="430">
        <f t="shared" si="193"/>
        <v>0.58836382262230769</v>
      </c>
      <c r="U409" s="430">
        <f t="shared" si="193"/>
        <v>0.57088282372428556</v>
      </c>
      <c r="V409" s="430">
        <f t="shared" si="193"/>
        <v>0.55658215378774845</v>
      </c>
      <c r="W409" s="430">
        <f t="shared" si="193"/>
        <v>0.54467356099011577</v>
      </c>
      <c r="X409" s="430">
        <f t="shared" si="193"/>
        <v>0.53502065693884193</v>
      </c>
      <c r="Y409" s="430">
        <f t="shared" si="193"/>
        <v>0.52542780822992452</v>
      </c>
      <c r="Z409" s="430">
        <f t="shared" si="193"/>
        <v>0.51637716914272258</v>
      </c>
      <c r="AA409" s="430">
        <f t="shared" si="193"/>
        <v>0.50829064858486572</v>
      </c>
      <c r="AB409" s="430">
        <f t="shared" si="193"/>
        <v>0.50092545187492621</v>
      </c>
      <c r="AC409" s="430">
        <f t="shared" si="193"/>
        <v>0.49428975091809996</v>
      </c>
      <c r="AD409" s="430">
        <f t="shared" si="193"/>
        <v>0.48835779807471891</v>
      </c>
      <c r="AE409" s="430">
        <f t="shared" si="193"/>
        <v>0.48308613919705445</v>
      </c>
      <c r="AF409" s="430">
        <f t="shared" si="193"/>
        <v>0.47848656445766569</v>
      </c>
    </row>
    <row r="410" spans="1:61">
      <c r="A410" s="19" t="s">
        <v>1111</v>
      </c>
      <c r="B410" s="430">
        <f t="shared" ref="B410:AF410" si="194">+MAX(B395:B406)/MIN(B395:B406)</f>
        <v>154.40195137326566</v>
      </c>
      <c r="C410" s="430">
        <f t="shared" si="194"/>
        <v>100.88815868487147</v>
      </c>
      <c r="D410" s="430">
        <f t="shared" si="194"/>
        <v>72.34498538416851</v>
      </c>
      <c r="E410" s="430">
        <f t="shared" si="194"/>
        <v>53.684753005514814</v>
      </c>
      <c r="F410" s="430">
        <f t="shared" si="194"/>
        <v>40.365977479705492</v>
      </c>
      <c r="G410" s="430">
        <f t="shared" si="194"/>
        <v>31.550151136155158</v>
      </c>
      <c r="H410" s="430">
        <f t="shared" si="194"/>
        <v>25.676256856175989</v>
      </c>
      <c r="I410" s="430">
        <f t="shared" si="194"/>
        <v>21.338004211728773</v>
      </c>
      <c r="J410" s="430">
        <f t="shared" si="194"/>
        <v>18.068918404985514</v>
      </c>
      <c r="K410" s="430">
        <f t="shared" si="194"/>
        <v>15.32917446605388</v>
      </c>
      <c r="L410" s="430">
        <f t="shared" si="194"/>
        <v>13.293781111534637</v>
      </c>
      <c r="M410" s="430">
        <f t="shared" si="194"/>
        <v>11.4519419541492</v>
      </c>
      <c r="N410" s="430">
        <f t="shared" si="194"/>
        <v>10.467828608040907</v>
      </c>
      <c r="O410" s="430">
        <f t="shared" si="194"/>
        <v>9.5745866557938495</v>
      </c>
      <c r="P410" s="430">
        <f t="shared" si="194"/>
        <v>8.8105433290434618</v>
      </c>
      <c r="Q410" s="430">
        <f t="shared" si="194"/>
        <v>8.144781112212792</v>
      </c>
      <c r="R410" s="430">
        <f t="shared" si="194"/>
        <v>7.5779879429191013</v>
      </c>
      <c r="S410" s="430">
        <f t="shared" si="194"/>
        <v>7.0967341324358681</v>
      </c>
      <c r="T410" s="430">
        <f t="shared" si="194"/>
        <v>6.6877700317889914</v>
      </c>
      <c r="U410" s="430">
        <f t="shared" si="194"/>
        <v>6.33934823358413</v>
      </c>
      <c r="V410" s="430">
        <f t="shared" si="194"/>
        <v>6.0675395623124819</v>
      </c>
      <c r="W410" s="430">
        <f t="shared" si="194"/>
        <v>5.8495737032976747</v>
      </c>
      <c r="X410" s="430">
        <f t="shared" si="194"/>
        <v>5.6731060954160615</v>
      </c>
      <c r="Y410" s="430">
        <f t="shared" si="194"/>
        <v>5.5041791187716322</v>
      </c>
      <c r="Z410" s="430">
        <f t="shared" si="194"/>
        <v>5.3495709207860811</v>
      </c>
      <c r="AA410" s="430">
        <f t="shared" si="194"/>
        <v>5.2125882707555258</v>
      </c>
      <c r="AB410" s="430">
        <f t="shared" si="194"/>
        <v>5.0910738590163032</v>
      </c>
      <c r="AC410" s="430">
        <f t="shared" si="194"/>
        <v>4.9840116160065691</v>
      </c>
      <c r="AD410" s="430">
        <f t="shared" si="194"/>
        <v>4.8900353634939906</v>
      </c>
      <c r="AE410" s="430">
        <f t="shared" si="194"/>
        <v>4.8077302329429772</v>
      </c>
      <c r="AF410" s="430">
        <f t="shared" si="194"/>
        <v>4.7354392942645216</v>
      </c>
    </row>
    <row r="411" spans="1:61">
      <c r="A411" s="19" t="s">
        <v>1113</v>
      </c>
      <c r="B411" s="430">
        <f t="shared" ref="B411:AF411" si="195">+AVERAGE(B395:B406)</f>
        <v>179.20419134433686</v>
      </c>
      <c r="C411" s="430">
        <f t="shared" si="195"/>
        <v>93.63799896204597</v>
      </c>
      <c r="D411" s="430">
        <f t="shared" si="195"/>
        <v>53.142192049645224</v>
      </c>
      <c r="E411" s="430">
        <f t="shared" si="195"/>
        <v>32.687993062204583</v>
      </c>
      <c r="F411" s="430">
        <f t="shared" si="195"/>
        <v>21.176529941563306</v>
      </c>
      <c r="G411" s="430">
        <f t="shared" si="195"/>
        <v>14.465546577112098</v>
      </c>
      <c r="H411" s="430">
        <f t="shared" si="195"/>
        <v>10.351583026054808</v>
      </c>
      <c r="I411" s="430">
        <f t="shared" si="195"/>
        <v>7.6613434952312964</v>
      </c>
      <c r="J411" s="430">
        <f t="shared" si="195"/>
        <v>5.8360462024577622</v>
      </c>
      <c r="K411" s="430">
        <f t="shared" si="195"/>
        <v>4.545181762806517</v>
      </c>
      <c r="L411" s="430">
        <f t="shared" si="195"/>
        <v>3.62189083930501</v>
      </c>
      <c r="M411" s="430">
        <f t="shared" si="195"/>
        <v>2.9483356806548877</v>
      </c>
      <c r="N411" s="430">
        <f t="shared" si="195"/>
        <v>2.4226420502810626</v>
      </c>
      <c r="O411" s="430">
        <f t="shared" si="195"/>
        <v>2.0246511587193741</v>
      </c>
      <c r="P411" s="430">
        <f t="shared" si="195"/>
        <v>1.7156613751196286</v>
      </c>
      <c r="Q411" s="430">
        <f t="shared" si="195"/>
        <v>1.4700376502512549</v>
      </c>
      <c r="R411" s="430">
        <f t="shared" si="195"/>
        <v>1.272588872437272</v>
      </c>
      <c r="S411" s="430">
        <f t="shared" si="195"/>
        <v>1.1122206606063936</v>
      </c>
      <c r="T411" s="430">
        <f t="shared" si="195"/>
        <v>0.98055321452238908</v>
      </c>
      <c r="U411" s="430">
        <f t="shared" si="195"/>
        <v>0.87129828911366769</v>
      </c>
      <c r="V411" s="430">
        <f t="shared" si="195"/>
        <v>0.78149051269545977</v>
      </c>
      <c r="W411" s="430">
        <f t="shared" si="195"/>
        <v>0.70624860631131225</v>
      </c>
      <c r="X411" s="430">
        <f t="shared" si="195"/>
        <v>0.64141815166953686</v>
      </c>
      <c r="Y411" s="430">
        <f t="shared" si="195"/>
        <v>0.58481727222911228</v>
      </c>
      <c r="Z411" s="430">
        <f t="shared" si="195"/>
        <v>0.53533560472246411</v>
      </c>
      <c r="AA411" s="430">
        <f t="shared" si="195"/>
        <v>0.49092531604806705</v>
      </c>
      <c r="AB411" s="430">
        <f t="shared" si="195"/>
        <v>0.45215319475844934</v>
      </c>
      <c r="AC411" s="430">
        <f t="shared" si="195"/>
        <v>0.41804381877294028</v>
      </c>
      <c r="AD411" s="430">
        <f t="shared" si="195"/>
        <v>0.38779947078027344</v>
      </c>
      <c r="AE411" s="430">
        <f t="shared" si="195"/>
        <v>0.36078901547415243</v>
      </c>
      <c r="AF411" s="430">
        <f t="shared" si="195"/>
        <v>0.33610182148538043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0"/>
  <sheetViews>
    <sheetView defaultGridColor="0" colorId="23" zoomScale="85" zoomScaleNormal="85" workbookViewId="0">
      <pane xSplit="1" ySplit="4" topLeftCell="B19" activePane="bottomRight" state="frozen"/>
      <selection pane="topRight" activeCell="B1" sqref="B1"/>
      <selection pane="bottomLeft" activeCell="A4" sqref="A4"/>
      <selection pane="bottomRight" activeCell="C20" sqref="C20"/>
    </sheetView>
  </sheetViews>
  <sheetFormatPr defaultColWidth="11.71875" defaultRowHeight="18" customHeight="1"/>
  <cols>
    <col min="1" max="1" width="47.71875" style="21" customWidth="1"/>
    <col min="2" max="2" width="13" style="29" customWidth="1"/>
    <col min="3" max="3" width="12.5546875" style="23" customWidth="1"/>
    <col min="4" max="4" width="13" style="23" customWidth="1"/>
    <col min="5" max="7" width="12" style="23" customWidth="1"/>
    <col min="8" max="8" width="11.1640625" style="23" customWidth="1"/>
    <col min="9" max="12" width="8.83203125" style="23" customWidth="1"/>
    <col min="13" max="13" width="13.1640625" style="37" bestFit="1" customWidth="1"/>
    <col min="14" max="61" width="11.71875" style="23"/>
    <col min="62" max="62" width="12" style="23" bestFit="1" customWidth="1"/>
    <col min="63" max="16384" width="11.7187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8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162</v>
      </c>
      <c r="B12" s="29">
        <f>+Parameters!F40</f>
        <v>11.347695356481591</v>
      </c>
    </row>
    <row r="13" spans="1:62" ht="18" customHeight="1">
      <c r="A13" s="618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70" customFormat="1" ht="18" customHeight="1">
      <c r="A17" s="619" t="s">
        <v>119</v>
      </c>
      <c r="B17" s="612">
        <v>1</v>
      </c>
      <c r="C17" s="570">
        <f t="shared" ref="C17:AH17" si="9">B17/(1+B14)^10</f>
        <v>0.86166723172218462</v>
      </c>
      <c r="D17" s="570">
        <f t="shared" si="9"/>
        <v>0.74247041822377302</v>
      </c>
      <c r="E17" s="570">
        <f t="shared" si="9"/>
        <v>0.63976242990649113</v>
      </c>
      <c r="F17" s="570">
        <f t="shared" si="9"/>
        <v>0.55126232193738434</v>
      </c>
      <c r="G17" s="570">
        <f t="shared" si="9"/>
        <v>0.4750046788965297</v>
      </c>
      <c r="H17" s="570">
        <f t="shared" si="9"/>
        <v>0.40929596671985796</v>
      </c>
      <c r="I17" s="570">
        <f t="shared" si="9"/>
        <v>0.35267692259855543</v>
      </c>
      <c r="J17" s="570">
        <f t="shared" si="9"/>
        <v>0.30389014758779642</v>
      </c>
      <c r="K17" s="570">
        <f t="shared" si="9"/>
        <v>0.26185218221962264</v>
      </c>
      <c r="L17" s="570">
        <f t="shared" si="9"/>
        <v>0.2256294449735953</v>
      </c>
      <c r="M17" s="570">
        <f t="shared" si="9"/>
        <v>0.19441749924541085</v>
      </c>
      <c r="N17" s="570">
        <f t="shared" si="9"/>
        <v>0.16752318837314309</v>
      </c>
      <c r="O17" s="570">
        <f t="shared" si="9"/>
        <v>0.14434924197476026</v>
      </c>
      <c r="P17" s="570">
        <f t="shared" si="9"/>
        <v>0.12438101173358745</v>
      </c>
      <c r="Q17" s="570">
        <f t="shared" si="9"/>
        <v>0.10717504205928487</v>
      </c>
      <c r="R17" s="570">
        <f t="shared" si="9"/>
        <v>9.234922180093269E-2</v>
      </c>
      <c r="S17" s="570">
        <f t="shared" si="9"/>
        <v>7.9574298300907689E-2</v>
      </c>
      <c r="T17" s="570">
        <f t="shared" si="9"/>
        <v>6.8566565333178467E-2</v>
      </c>
      <c r="U17" s="570">
        <f t="shared" si="9"/>
        <v>5.9081562539338203E-2</v>
      </c>
      <c r="V17" s="570">
        <f t="shared" si="9"/>
        <v>5.0908646439092674E-2</v>
      </c>
      <c r="W17" s="570">
        <f t="shared" si="9"/>
        <v>4.386631244789644E-2</v>
      </c>
      <c r="X17" s="570">
        <f t="shared" si="9"/>
        <v>3.7798164012839336E-2</v>
      </c>
      <c r="Y17" s="570">
        <f t="shared" si="9"/>
        <v>3.2569439349124374E-2</v>
      </c>
      <c r="Z17" s="570">
        <f t="shared" si="9"/>
        <v>2.8064018642703591E-2</v>
      </c>
      <c r="AA17" s="570">
        <f t="shared" si="9"/>
        <v>2.4181845254858184E-2</v>
      </c>
      <c r="AB17" s="570">
        <f t="shared" si="9"/>
        <v>2.0836703658687897E-2</v>
      </c>
      <c r="AC17" s="570">
        <f t="shared" si="9"/>
        <v>1.7954304759797118E-2</v>
      </c>
      <c r="AD17" s="570">
        <f t="shared" si="9"/>
        <v>1.5470636079870826E-2</v>
      </c>
      <c r="AE17" s="570">
        <f t="shared" si="9"/>
        <v>1.3330540163923646E-2</v>
      </c>
      <c r="AF17" s="570">
        <f t="shared" si="9"/>
        <v>1.1486489640409485E-2</v>
      </c>
      <c r="AG17" s="570">
        <f t="shared" si="9"/>
        <v>9.8975317306571921E-3</v>
      </c>
      <c r="AH17" s="570">
        <f t="shared" si="9"/>
        <v>8.5283787672378666E-3</v>
      </c>
      <c r="AI17" s="570">
        <f t="shared" ref="AI17:BI17" si="10">AH17/(1+AH14)^10</f>
        <v>7.3486245234441099E-3</v>
      </c>
      <c r="AJ17" s="570">
        <f t="shared" si="10"/>
        <v>6.3320689500818445E-3</v>
      </c>
      <c r="AK17" s="570">
        <f t="shared" si="10"/>
        <v>5.4561363232910227E-3</v>
      </c>
      <c r="AL17" s="570">
        <f t="shared" si="10"/>
        <v>4.7013738815890344E-3</v>
      </c>
      <c r="AM17" s="570">
        <f t="shared" si="10"/>
        <v>4.0510198178398049E-3</v>
      </c>
      <c r="AN17" s="570">
        <f t="shared" si="10"/>
        <v>3.4906310320897333E-3</v>
      </c>
      <c r="AO17" s="570">
        <f t="shared" si="10"/>
        <v>3.0077623783843128E-3</v>
      </c>
      <c r="AP17" s="570">
        <f t="shared" si="10"/>
        <v>2.591690282260545E-3</v>
      </c>
      <c r="AQ17" s="570">
        <f t="shared" si="10"/>
        <v>2.2331745909967313E-3</v>
      </c>
      <c r="AR17" s="570">
        <f t="shared" si="10"/>
        <v>1.9242533677764754E-3</v>
      </c>
      <c r="AS17" s="570">
        <f t="shared" si="10"/>
        <v>1.6580660725440464E-3</v>
      </c>
      <c r="AT17" s="570">
        <f t="shared" si="10"/>
        <v>1.4287012027415034E-3</v>
      </c>
      <c r="AU17" s="570">
        <f t="shared" si="10"/>
        <v>1.2310650103244268E-3</v>
      </c>
      <c r="AV17" s="570">
        <f t="shared" si="10"/>
        <v>1.0607683795162916E-3</v>
      </c>
      <c r="AW17" s="570">
        <f t="shared" si="10"/>
        <v>9.140293530762307E-4</v>
      </c>
      <c r="AX17" s="570">
        <f t="shared" si="10"/>
        <v>7.8758914237801497E-4</v>
      </c>
      <c r="AY17" s="570">
        <f t="shared" si="10"/>
        <v>6.7863975604731371E-4</v>
      </c>
      <c r="AZ17" s="570">
        <f t="shared" si="10"/>
        <v>5.8476163992990751E-4</v>
      </c>
      <c r="BA17" s="570">
        <f t="shared" si="10"/>
        <v>5.0386994349572826E-4</v>
      </c>
      <c r="BB17" s="570">
        <f t="shared" si="10"/>
        <v>4.3416821935997774E-4</v>
      </c>
      <c r="BC17" s="570">
        <f t="shared" si="10"/>
        <v>3.741085276776622E-4</v>
      </c>
      <c r="BD17" s="570">
        <f t="shared" si="10"/>
        <v>3.223570594076735E-4</v>
      </c>
      <c r="BE17" s="570">
        <f t="shared" si="10"/>
        <v>2.7776451500591384E-4</v>
      </c>
      <c r="BF17" s="570">
        <f t="shared" si="10"/>
        <v>2.3934058071580099E-4</v>
      </c>
      <c r="BG17" s="570">
        <f t="shared" si="10"/>
        <v>2.0623193562416432E-4</v>
      </c>
      <c r="BH17" s="570">
        <f t="shared" si="10"/>
        <v>1.7770330106198147E-4</v>
      </c>
      <c r="BI17" s="570">
        <f t="shared" si="10"/>
        <v>1.5312111149397154E-4</v>
      </c>
      <c r="BJ17" s="570">
        <f t="shared" ref="BJ17" si="11">BI17/(1+BI14)^10</f>
        <v>1.3193944425923443E-4</v>
      </c>
    </row>
    <row r="18" spans="1:62" ht="18" customHeight="1">
      <c r="A18" s="21" t="s">
        <v>125</v>
      </c>
      <c r="B18" s="29">
        <f>+Parameters!F45</f>
        <v>1.5</v>
      </c>
    </row>
    <row r="19" spans="1:62" ht="18" customHeight="1">
      <c r="A19" s="620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8.4256236017652992E-3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5">+F20*EXP(G22*10)</f>
        <v>17.918686921868161</v>
      </c>
      <c r="H20" s="37">
        <f t="shared" si="15"/>
        <v>19.278965316446531</v>
      </c>
      <c r="I20" s="37">
        <f t="shared" si="15"/>
        <v>20.643908242715053</v>
      </c>
      <c r="J20" s="37">
        <f t="shared" si="15"/>
        <v>22.010388060354106</v>
      </c>
      <c r="K20" s="37">
        <f t="shared" si="15"/>
        <v>23.375948658057251</v>
      </c>
      <c r="L20" s="37">
        <f t="shared" si="15"/>
        <v>24.738751790499059</v>
      </c>
      <c r="M20" s="37">
        <f t="shared" si="15"/>
        <v>26.09751765080463</v>
      </c>
      <c r="N20" s="37">
        <f t="shared" si="15"/>
        <v>27.451463147723469</v>
      </c>
      <c r="O20" s="37">
        <f t="shared" si="15"/>
        <v>28.800240531313538</v>
      </c>
      <c r="P20" s="37">
        <f t="shared" si="15"/>
        <v>30.143878291588365</v>
      </c>
      <c r="Q20" s="37">
        <f t="shared" si="15"/>
        <v>31.482725650975567</v>
      </c>
      <c r="R20" s="37">
        <f t="shared" si="15"/>
        <v>32.817401481769615</v>
      </c>
      <c r="S20" s="37">
        <f t="shared" si="15"/>
        <v>34.148748095159348</v>
      </c>
      <c r="T20" s="37">
        <f t="shared" si="15"/>
        <v>35.477790056236046</v>
      </c>
      <c r="U20" s="37">
        <f t="shared" si="15"/>
        <v>36.805697965566665</v>
      </c>
      <c r="V20" s="37">
        <f t="shared" si="15"/>
        <v>38.133756998465188</v>
      </c>
      <c r="W20" s="37">
        <f t="shared" si="15"/>
        <v>39.463339895042537</v>
      </c>
      <c r="X20" s="37">
        <f t="shared" si="15"/>
        <v>40.795884035994845</v>
      </c>
      <c r="Y20" s="37">
        <f t="shared" si="15"/>
        <v>42.132872211124621</v>
      </c>
      <c r="Z20" s="37">
        <f t="shared" si="15"/>
        <v>43.475816681690496</v>
      </c>
      <c r="AA20" s="37">
        <f t="shared" si="15"/>
        <v>44.826246147327517</v>
      </c>
      <c r="AB20" s="37">
        <f t="shared" si="15"/>
        <v>46.185695248337403</v>
      </c>
      <c r="AC20" s="37">
        <f t="shared" si="15"/>
        <v>47.555696260672882</v>
      </c>
      <c r="AD20" s="37">
        <f t="shared" si="15"/>
        <v>48.937772670969338</v>
      </c>
      <c r="AE20" s="37">
        <f t="shared" si="15"/>
        <v>50.333434350351439</v>
      </c>
      <c r="AF20" s="37">
        <f t="shared" si="15"/>
        <v>51.74417407693398</v>
      </c>
      <c r="AG20" s="37">
        <f t="shared" si="15"/>
        <v>53.171465186910709</v>
      </c>
      <c r="AH20" s="37">
        <f t="shared" si="15"/>
        <v>54.616760162222995</v>
      </c>
      <c r="AI20" s="37">
        <f t="shared" si="15"/>
        <v>56.081489988643355</v>
      </c>
      <c r="AJ20" s="37">
        <f t="shared" si="15"/>
        <v>57.567064141519332</v>
      </c>
      <c r="AK20" s="37">
        <f t="shared" si="15"/>
        <v>59.074871077371462</v>
      </c>
      <c r="AL20" s="37">
        <f t="shared" si="15"/>
        <v>60.606279128089206</v>
      </c>
      <c r="AM20" s="37">
        <f t="shared" si="15"/>
        <v>62.162637710751966</v>
      </c>
      <c r="AN20" s="37">
        <f t="shared" si="15"/>
        <v>63.74527878028546</v>
      </c>
      <c r="AO20" s="37">
        <f t="shared" si="15"/>
        <v>65.355518464434368</v>
      </c>
      <c r="AP20" s="37">
        <f t="shared" si="15"/>
        <v>66.994658831082532</v>
      </c>
      <c r="AQ20" s="37">
        <f t="shared" si="15"/>
        <v>68.663989746973215</v>
      </c>
      <c r="AR20" s="37">
        <f t="shared" si="15"/>
        <v>70.364790794554011</v>
      </c>
      <c r="AS20" s="37">
        <f t="shared" si="15"/>
        <v>72.098333220164605</v>
      </c>
      <c r="AT20" s="37">
        <f t="shared" si="15"/>
        <v>73.865881892253654</v>
      </c>
      <c r="AU20" s="37">
        <f t="shared" si="15"/>
        <v>75.668697252894589</v>
      </c>
      <c r="AV20" s="37">
        <f t="shared" si="15"/>
        <v>77.508037249692734</v>
      </c>
      <c r="AW20" s="37">
        <f t="shared" si="15"/>
        <v>79.385159238348834</v>
      </c>
      <c r="AX20" s="37">
        <f t="shared" si="15"/>
        <v>81.301321848762541</v>
      </c>
      <c r="AY20" s="37">
        <f t="shared" si="15"/>
        <v>83.257786809709557</v>
      </c>
      <c r="AZ20" s="37">
        <f t="shared" si="15"/>
        <v>85.255820728878362</v>
      </c>
      <c r="BA20" s="37">
        <f t="shared" si="15"/>
        <v>87.296696826472612</v>
      </c>
      <c r="BB20" s="37">
        <f t="shared" si="15"/>
        <v>89.381696621725283</v>
      </c>
      <c r="BC20" s="37">
        <f t="shared" si="15"/>
        <v>91.512111572577524</v>
      </c>
      <c r="BD20" s="37">
        <f t="shared" si="15"/>
        <v>93.689244669488247</v>
      </c>
      <c r="BE20" s="37">
        <f t="shared" si="15"/>
        <v>95.914411984892382</v>
      </c>
      <c r="BF20" s="37">
        <f t="shared" si="15"/>
        <v>98.188944180245926</v>
      </c>
      <c r="BG20" s="37">
        <f t="shared" si="15"/>
        <v>100.51418797290732</v>
      </c>
      <c r="BH20" s="37">
        <f t="shared" si="15"/>
        <v>102.89150756532679</v>
      </c>
      <c r="BI20" s="37">
        <f t="shared" si="15"/>
        <v>105.3222860391664</v>
      </c>
      <c r="BJ20" s="37">
        <f t="shared" ref="BJ20" si="16">+BI20*EXP(BJ22*10)</f>
        <v>105.3222860391664</v>
      </c>
    </row>
    <row r="21" spans="1:62" ht="18" customHeight="1">
      <c r="A21" s="21" t="s">
        <v>190</v>
      </c>
      <c r="B21" s="29">
        <f>+Parameters!F40</f>
        <v>11.347695356481591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8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8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1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8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2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3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4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4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1.137537172342609E-3</v>
      </c>
      <c r="E50" s="44">
        <f>100*$B$49*(Global!D135*$B$48+Global!D135^2*$C$48)*(D61/$B61)^(1/$C$49)</f>
        <v>1.9423676601530485E-3</v>
      </c>
      <c r="F50" s="44">
        <f>100*$B$49*(Global!E135*$B$48+Global!E135^2*$C$48)*(E61/$B61)^(1/$C$49)</f>
        <v>3.1263592501789158E-3</v>
      </c>
      <c r="G50" s="44">
        <f>100*$B$49*(Global!F135*$B$48+Global!F135^2*$C$48)*(F61/$B61)^(1/$C$49)</f>
        <v>4.7970848405427752E-3</v>
      </c>
      <c r="H50" s="44">
        <f>100*$B$49*(Global!G135*$B$48+Global!G135^2*$C$48)*(G61/$B61)^(1/$C$49)</f>
        <v>7.0501604882172494E-3</v>
      </c>
      <c r="I50" s="44">
        <f>100*$B$49*(Global!H135*$B$48+Global!H135^2*$C$48)*(H61/$B61)^(1/$C$49)</f>
        <v>9.9759530685650834E-3</v>
      </c>
      <c r="J50" s="44">
        <f>100*$B$49*(Global!I135*$B$48+Global!I135^2*$C$48)*(I61/$B61)^(1/$C$49)</f>
        <v>1.3667564238259764E-2</v>
      </c>
      <c r="K50" s="44">
        <f>100*$B$49*(Global!J135*$B$48+Global!J135^2*$C$48)*(J61/$B61)^(1/$C$49)</f>
        <v>1.8187452098925649E-2</v>
      </c>
      <c r="L50" s="44">
        <f>100*$B$49*(Global!K135*$B$48+Global!K135^2*$C$48)*(K61/$B61)^(1/$C$49)</f>
        <v>2.3574851276536492E-2</v>
      </c>
      <c r="M50" s="44">
        <f>100*$B$49*(Global!L135*$B$48+Global!L135^2*$C$48)*(L61/$B61)^(1/$C$49)</f>
        <v>2.9818998206778597E-2</v>
      </c>
      <c r="N50" s="44">
        <f>100*$B$49*(Global!M135*$B$48+Global!M135^2*$C$48)*(M61/$B61)^(1/$C$49)</f>
        <v>3.6250852883650889E-2</v>
      </c>
      <c r="O50" s="44">
        <f>100*$B$49*(Global!N135*$B$48+Global!N135^2*$C$48)*(N61/$B61)^(1/$C$49)</f>
        <v>4.3429528783352163E-2</v>
      </c>
      <c r="P50" s="44">
        <f>100*$B$49*(Global!O135*$B$48+Global!O135^2*$C$48)*(O61/$B61)^(1/$C$49)</f>
        <v>5.1100183294035421E-2</v>
      </c>
      <c r="Q50" s="44">
        <f>100*$B$49*(Global!P135*$B$48+Global!P135^2*$C$48)*(P61/$B61)^(1/$C$49)</f>
        <v>5.9182421381484725E-2</v>
      </c>
      <c r="R50" s="44">
        <f>100*$B$49*(Global!Q135*$B$48+Global!Q135^2*$C$48)*(Q61/$B61)^(1/$C$49)</f>
        <v>6.7595613025502058E-2</v>
      </c>
      <c r="S50" s="44">
        <f>100*$B$49*(Global!R135*$B$48+Global!R135^2*$C$48)*(R61/$B61)^(1/$C$49)</f>
        <v>7.6266100302527021E-2</v>
      </c>
      <c r="T50" s="44">
        <f>100*$B$49*(Global!S135*$B$48+Global!S135^2*$C$48)*(S61/$B61)^(1/$C$49)</f>
        <v>8.5137837157129789E-2</v>
      </c>
      <c r="U50" s="44">
        <f>100*$B$49*(Global!T135*$B$48+Global!T135^2*$C$48)*(T61/$B61)^(1/$C$49)</f>
        <v>9.4170190870442427E-2</v>
      </c>
      <c r="V50" s="44">
        <f>100*$B$49*(Global!U135*$B$48+Global!U135^2*$C$48)*(U61/$B61)^(1/$C$49)</f>
        <v>0.1033347042170132</v>
      </c>
      <c r="W50" s="44">
        <f>100*$B$49*(Global!V135*$B$48+Global!V135^2*$C$48)*(V61/$B61)^(1/$C$49)</f>
        <v>0.11258796179008539</v>
      </c>
      <c r="X50" s="44">
        <f>100*$B$49*(Global!W135*$B$48+Global!W135^2*$C$48)*(W61/$B61)^(1/$C$49)</f>
        <v>0.12190646662090066</v>
      </c>
      <c r="Y50" s="44">
        <f>100*$B$49*(Global!X135*$B$48+Global!X135^2*$C$48)*(X61/$B61)^(1/$C$49)</f>
        <v>0.13130110007591975</v>
      </c>
      <c r="Z50" s="44">
        <f>100*$B$49*(Global!Y135*$B$48+Global!Y135^2*$C$48)*(Y61/$B61)^(1/$C$49)</f>
        <v>0.14077076182304954</v>
      </c>
      <c r="AA50" s="44">
        <f>100*$B$49*(Global!Z135*$B$48+Global!Z135^2*$C$48)*(Z61/$B61)^(1/$C$49)</f>
        <v>0.15031572750727543</v>
      </c>
      <c r="AB50" s="44">
        <f>100*$B$49*(Global!AA135*$B$48+Global!AA135^2*$C$48)*(AA61/$B61)^(1/$C$49)</f>
        <v>0.15993722842876909</v>
      </c>
      <c r="AC50" s="44">
        <f>100*$B$49*(Global!AB135*$B$48+Global!AB135^2*$C$48)*(AB61/$B61)^(1/$C$49)</f>
        <v>0.1696465579654575</v>
      </c>
      <c r="AD50" s="44">
        <f>100*$B$49*(Global!AC135*$B$48+Global!AC135^2*$C$48)*(AC61/$B61)^(1/$C$49)</f>
        <v>0.17943690276698895</v>
      </c>
      <c r="AE50" s="44">
        <f>100*$B$49*(Global!AD135*$B$48+Global!AD135^2*$C$48)*(AD61/$B61)^(1/$C$49)</f>
        <v>0.18930775670774541</v>
      </c>
      <c r="AF50" s="44">
        <f>100*$B$49*(Global!AE135*$B$48+Global!AE135^2*$C$48)*(AE61/$B61)^(1/$C$49)</f>
        <v>0.19926093973336767</v>
      </c>
      <c r="AG50" s="44">
        <f>100*$B$49*(Global!AF135*$B$48+Global!AF135^2*$C$48)*(AF61/$B61)^(1/$C$49)</f>
        <v>0.20921139983925413</v>
      </c>
      <c r="AH50" s="44">
        <f>100*$B$49*(Global!AG135*$B$48+Global!AG135^2*$C$48)*(AG61/$B61)^(1/$C$49)</f>
        <v>0.21913054994435149</v>
      </c>
      <c r="AI50" s="44">
        <f>100*$B$49*(Global!AH135*$B$48+Global!AH135^2*$C$48)*(AH61/$B61)^(1/$C$49)</f>
        <v>0.22909078677281544</v>
      </c>
      <c r="AJ50" s="44">
        <f>100*$B$49*(Global!AI135*$B$48+Global!AI135^2*$C$48)*(AI61/$B61)^(1/$C$49)</f>
        <v>0.23910389503554982</v>
      </c>
      <c r="AK50" s="44">
        <f>100*$B$49*(Global!AJ135*$B$48+Global!AJ135^2*$C$48)*(AJ61/$B61)^(1/$C$49)</f>
        <v>0.24917665693988222</v>
      </c>
      <c r="AL50" s="44">
        <f>100*$B$49*(Global!AK135*$B$48+Global!AK135^2*$C$48)*(AK61/$B61)^(1/$C$49)</f>
        <v>0.2593129266165905</v>
      </c>
      <c r="AM50" s="44">
        <f>100*$B$49*(Global!AL135*$B$48+Global!AL135^2*$C$48)*(AL61/$B61)^(1/$C$49)</f>
        <v>0.26951481211761802</v>
      </c>
      <c r="AN50" s="44">
        <f>100*$B$49*(Global!AM135*$B$48+Global!AM135^2*$C$48)*(AM61/$B61)^(1/$C$49)</f>
        <v>0.27978335717892117</v>
      </c>
      <c r="AO50" s="44">
        <f>100*$B$49*(Global!AN135*$B$48+Global!AN135^2*$C$48)*(AN61/$B61)^(1/$C$49)</f>
        <v>0.29011893833300983</v>
      </c>
      <c r="AP50" s="44">
        <f>100*$B$49*(Global!AO135*$B$48+Global!AO135^2*$C$48)*(AO61/$B61)^(1/$C$49)</f>
        <v>0.30052149962977104</v>
      </c>
      <c r="AQ50" s="44">
        <f>100*$B$49*(Global!AP135*$B$48+Global!AP135^2*$C$48)*(AP61/$B61)^(1/$C$49)</f>
        <v>0.31099069438288918</v>
      </c>
      <c r="AR50" s="44">
        <f>100*$B$49*(Global!AQ135*$B$48+Global!AQ135^2*$C$48)*(AQ61/$B61)^(1/$C$49)</f>
        <v>0.32152597335233923</v>
      </c>
      <c r="AS50" s="44">
        <f>100*$B$49*(Global!AR135*$B$48+Global!AR135^2*$C$48)*(AR61/$B61)^(1/$C$49)</f>
        <v>0.33212664173664797</v>
      </c>
      <c r="AT50" s="44">
        <f>100*$B$49*(Global!AS135*$B$48+Global!AS135^2*$C$48)*(AS61/$B61)^(1/$C$49)</f>
        <v>0.34279189769076718</v>
      </c>
      <c r="AU50" s="44">
        <f>100*$B$49*(Global!AT135*$B$48+Global!AT135^2*$C$48)*(AT61/$B61)^(1/$C$49)</f>
        <v>0.35352085962113411</v>
      </c>
      <c r="AV50" s="44">
        <f>100*$B$49*(Global!AU135*$B$48+Global!AU135^2*$C$48)*(AU61/$B61)^(1/$C$49)</f>
        <v>0.3643125864228321</v>
      </c>
      <c r="AW50" s="44">
        <f>100*$B$49*(Global!AV135*$B$48+Global!AV135^2*$C$48)*(AV61/$B61)^(1/$C$49)</f>
        <v>0.37516609308131527</v>
      </c>
      <c r="AX50" s="44">
        <f>100*$B$49*(Global!AW135*$B$48+Global!AW135^2*$C$48)*(AW61/$B61)^(1/$C$49)</f>
        <v>0.38608036307642346</v>
      </c>
      <c r="AY50" s="44">
        <f>100*$B$49*(Global!AX135*$B$48+Global!AX135^2*$C$48)*(AX61/$B61)^(1/$C$49)</f>
        <v>0.39705435846767195</v>
      </c>
      <c r="AZ50" s="44">
        <f>100*$B$49*(Global!AY135*$B$48+Global!AY135^2*$C$48)*(AY61/$B61)^(1/$C$49)</f>
        <v>0.4080870282200727</v>
      </c>
      <c r="BA50" s="44">
        <f>100*$B$49*(Global!AZ135*$B$48+Global!AZ135^2*$C$48)*(AZ61/$B61)^(1/$C$49)</f>
        <v>0.41917731514400292</v>
      </c>
      <c r="BB50" s="44">
        <f>100*$B$49*(Global!BA135*$B$48+Global!BA135^2*$C$48)*(BA61/$B61)^(1/$C$49)</f>
        <v>0.43044181989343561</v>
      </c>
      <c r="BC50" s="44">
        <f>100*$B$49*(Global!BB135*$B$48+Global!BB135^2*$C$48)*(BB61/$B61)^(1/$C$49)</f>
        <v>0.44194539489998963</v>
      </c>
      <c r="BD50" s="44">
        <f>100*$B$49*(Global!BC135*$B$48+Global!BC135^2*$C$48)*(BC61/$B61)^(1/$C$49)</f>
        <v>0.45360566801290286</v>
      </c>
      <c r="BE50" s="44">
        <f>100*$B$49*(Global!BD135*$B$48+Global!BD135^2*$C$48)*(BD61/$B61)^(1/$C$49)</f>
        <v>0.46537267675225152</v>
      </c>
      <c r="BF50" s="44">
        <f>100*$B$49*(Global!BE135*$B$48+Global!BE135^2*$C$48)*(BE61/$B61)^(1/$C$49)</f>
        <v>0.47721362545593732</v>
      </c>
      <c r="BG50" s="44">
        <f>100*$B$49*(Global!BF135*$B$48+Global!BF135^2*$C$48)*(BF61/$B61)^(1/$C$49)</f>
        <v>0.4891075394471095</v>
      </c>
      <c r="BH50" s="44">
        <f>100*$B$49*(Global!BG135*$B$48+Global!BG135^2*$C$48)*(BG61/$B61)^(1/$C$49)</f>
        <v>0.50104146522382598</v>
      </c>
      <c r="BI50" s="44">
        <f>100*$B$49*(Global!BH135*$B$48+Global!BH135^2*$C$48)*(BH61/$B61)^(1/$C$49)</f>
        <v>0.51300780046715111</v>
      </c>
      <c r="BJ50" s="44">
        <f>100*$B$49*(Global!BI135*$B$48+Global!BI135^2*$C$48)*(BI61/$B61)^(1/$C$49)</f>
        <v>0.52500244022209375</v>
      </c>
    </row>
    <row r="51" spans="1:62" s="85" customFormat="1" ht="18" customHeight="1">
      <c r="A51" s="625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0.20067613774564377</v>
      </c>
      <c r="C52" s="116">
        <f>+B95-B92</f>
        <v>-2.4402721745375402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122</v>
      </c>
      <c r="B54" s="571">
        <f>+B95</f>
        <v>660.72733700644108</v>
      </c>
    </row>
    <row r="55" spans="1:62" ht="18" customHeight="1">
      <c r="A55" s="618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22">D56*EXP(D58)</f>
        <v>372.61088410817069</v>
      </c>
      <c r="F56" s="46">
        <f t="shared" si="22"/>
        <v>389.05183333766468</v>
      </c>
      <c r="G56" s="46">
        <f t="shared" si="22"/>
        <v>398.75208457544323</v>
      </c>
      <c r="H56" s="46">
        <f t="shared" si="22"/>
        <v>404.15409826279222</v>
      </c>
      <c r="I56" s="46">
        <f t="shared" si="22"/>
        <v>409.62929464436934</v>
      </c>
      <c r="J56" s="46">
        <f t="shared" si="22"/>
        <v>415.17866514800949</v>
      </c>
      <c r="K56" s="46">
        <f t="shared" si="22"/>
        <v>420.80321463271696</v>
      </c>
      <c r="L56" s="29">
        <f t="shared" si="22"/>
        <v>425.18113453181383</v>
      </c>
      <c r="M56" s="36">
        <f t="shared" si="22"/>
        <v>428.2721572408945</v>
      </c>
      <c r="N56" s="29">
        <f t="shared" si="22"/>
        <v>431.38565136418453</v>
      </c>
      <c r="O56" s="29">
        <f t="shared" si="22"/>
        <v>434.52178026653235</v>
      </c>
      <c r="P56" s="29">
        <f t="shared" si="22"/>
        <v>437.68070850043199</v>
      </c>
      <c r="Q56" s="29">
        <f t="shared" si="22"/>
        <v>440.86260181465695</v>
      </c>
      <c r="R56" s="29">
        <f t="shared" si="22"/>
        <v>444.06762716295719</v>
      </c>
      <c r="S56" s="29">
        <f t="shared" si="22"/>
        <v>447.29595271281897</v>
      </c>
      <c r="T56" s="29">
        <f t="shared" si="22"/>
        <v>450.54774785428884</v>
      </c>
      <c r="U56" s="29">
        <f t="shared" si="22"/>
        <v>453.82318320886139</v>
      </c>
      <c r="V56" s="29">
        <f t="shared" si="22"/>
        <v>456.55901188204848</v>
      </c>
      <c r="W56" s="29">
        <f t="shared" si="22"/>
        <v>458.74521657842882</v>
      </c>
      <c r="X56" s="29">
        <f t="shared" si="22"/>
        <v>460.94188978128932</v>
      </c>
      <c r="Y56" s="29">
        <f t="shared" si="22"/>
        <v>463.14908161842828</v>
      </c>
      <c r="Z56" s="29">
        <f t="shared" si="22"/>
        <v>465.36684245767776</v>
      </c>
      <c r="AA56" s="29">
        <f t="shared" si="22"/>
        <v>467.59522290805313</v>
      </c>
      <c r="AB56" s="44">
        <f t="shared" si="22"/>
        <v>469.83427382090792</v>
      </c>
      <c r="AC56" s="44">
        <f t="shared" si="22"/>
        <v>472.08404629109424</v>
      </c>
      <c r="AD56" s="44">
        <f t="shared" si="22"/>
        <v>474.34459165812876</v>
      </c>
      <c r="AE56" s="44">
        <f t="shared" si="22"/>
        <v>476.6159615073642</v>
      </c>
      <c r="AF56" s="44">
        <f t="shared" si="22"/>
        <v>477.75572180074039</v>
      </c>
      <c r="AG56" s="44">
        <f t="shared" si="22"/>
        <v>477.75572180074039</v>
      </c>
      <c r="AH56" s="44">
        <f t="shared" si="22"/>
        <v>477.75572180074039</v>
      </c>
      <c r="AI56" s="29">
        <f t="shared" si="22"/>
        <v>477.75572180074039</v>
      </c>
      <c r="AJ56" s="29">
        <f t="shared" si="22"/>
        <v>477.75572180074039</v>
      </c>
      <c r="AK56" s="29">
        <f t="shared" si="22"/>
        <v>477.75572180074039</v>
      </c>
      <c r="AL56" s="29">
        <f t="shared" si="22"/>
        <v>477.75572180074039</v>
      </c>
      <c r="AM56" s="29">
        <f t="shared" si="22"/>
        <v>477.75572180074039</v>
      </c>
      <c r="AN56" s="29">
        <f t="shared" si="22"/>
        <v>477.75572180074039</v>
      </c>
      <c r="AO56" s="29">
        <f t="shared" si="22"/>
        <v>477.75572180074039</v>
      </c>
      <c r="AP56" s="29">
        <f t="shared" si="22"/>
        <v>477.75572180074039</v>
      </c>
      <c r="AQ56" s="29">
        <f t="shared" si="22"/>
        <v>477.75572180074039</v>
      </c>
      <c r="AR56" s="29">
        <f t="shared" si="22"/>
        <v>477.75572180074039</v>
      </c>
      <c r="AS56" s="29">
        <f t="shared" si="22"/>
        <v>477.75572180074039</v>
      </c>
      <c r="AT56" s="29">
        <f t="shared" si="22"/>
        <v>477.75572180074039</v>
      </c>
      <c r="AU56" s="29">
        <f t="shared" si="22"/>
        <v>477.75572180074039</v>
      </c>
      <c r="AV56" s="29">
        <f t="shared" si="22"/>
        <v>477.75572180074039</v>
      </c>
      <c r="AW56" s="29">
        <f t="shared" si="22"/>
        <v>477.75572180074039</v>
      </c>
      <c r="AX56" s="29">
        <f t="shared" si="22"/>
        <v>477.75572180074039</v>
      </c>
      <c r="AY56" s="29">
        <f t="shared" si="22"/>
        <v>477.75572180074039</v>
      </c>
      <c r="AZ56" s="29">
        <f t="shared" si="22"/>
        <v>477.75572180074039</v>
      </c>
      <c r="BA56" s="29">
        <f t="shared" si="22"/>
        <v>477.75572180074039</v>
      </c>
      <c r="BB56" s="29">
        <f t="shared" si="22"/>
        <v>477.75572180074039</v>
      </c>
      <c r="BC56" s="29">
        <f t="shared" si="22"/>
        <v>477.75572180074039</v>
      </c>
      <c r="BD56" s="29">
        <f t="shared" si="22"/>
        <v>477.75572180074039</v>
      </c>
      <c r="BE56" s="29">
        <f t="shared" si="22"/>
        <v>477.75572180074039</v>
      </c>
      <c r="BF56" s="29">
        <f t="shared" si="22"/>
        <v>477.75572180074039</v>
      </c>
      <c r="BG56" s="29">
        <f t="shared" si="22"/>
        <v>477.75572180074039</v>
      </c>
      <c r="BH56" s="29">
        <f t="shared" si="22"/>
        <v>477.75572180074039</v>
      </c>
      <c r="BI56" s="29">
        <f t="shared" si="22"/>
        <v>477.75572180074039</v>
      </c>
      <c r="BJ56" s="23">
        <f>+BI56</f>
        <v>477.75572180074039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477.75572180074039</v>
      </c>
      <c r="C59" s="23">
        <f t="shared" ref="C59:G59" si="23">+C64/C61</f>
        <v>1.365695550359932E-3</v>
      </c>
      <c r="D59" s="23">
        <f t="shared" si="23"/>
        <v>2.0409448403538254E-3</v>
      </c>
      <c r="E59" s="23">
        <f t="shared" si="23"/>
        <v>2.9532079823236554E-3</v>
      </c>
      <c r="F59" s="23">
        <f t="shared" si="23"/>
        <v>4.06731012167298E-3</v>
      </c>
      <c r="G59" s="23">
        <f t="shared" si="23"/>
        <v>5.328126555156059E-3</v>
      </c>
      <c r="H59" s="23">
        <f>+H64/H61</f>
        <v>6.6683787521766569E-3</v>
      </c>
      <c r="I59" s="23">
        <f t="shared" ref="I59:L59" si="24">+I64/I61</f>
        <v>8.0209698275352376E-3</v>
      </c>
      <c r="J59" s="23">
        <f t="shared" si="24"/>
        <v>9.3248748127231634E-3</v>
      </c>
      <c r="K59" s="23">
        <f t="shared" si="24"/>
        <v>1.0525012321921722E-2</v>
      </c>
      <c r="L59" s="23">
        <f t="shared" si="24"/>
        <v>1.1570952663105545E-2</v>
      </c>
    </row>
    <row r="60" spans="1:62" ht="18" customHeight="1">
      <c r="A60" s="626" t="s">
        <v>123</v>
      </c>
      <c r="B60" s="23"/>
      <c r="D60" s="45"/>
      <c r="H60" s="33"/>
    </row>
    <row r="61" spans="1:62" s="45" customFormat="1" ht="18" customHeight="1">
      <c r="A61" s="627" t="s">
        <v>124</v>
      </c>
      <c r="B61" s="45">
        <f t="shared" ref="B61:G61" si="25">B20*B74^$B7*(B56/1000)^(1-$B7)</f>
        <v>12.397900201983997</v>
      </c>
      <c r="C61" s="45">
        <f t="shared" si="25"/>
        <v>15.973315131118055</v>
      </c>
      <c r="D61" s="45">
        <f t="shared" si="25"/>
        <v>20.698511807734235</v>
      </c>
      <c r="E61" s="45">
        <f t="shared" si="25"/>
        <v>25.592423197364951</v>
      </c>
      <c r="F61" s="45">
        <f t="shared" si="25"/>
        <v>30.649241544250486</v>
      </c>
      <c r="G61" s="45">
        <f t="shared" si="25"/>
        <v>35.656497448466048</v>
      </c>
      <c r="H61" s="45">
        <f t="shared" ref="H61" si="26">H20*H74^$B7*(H56/1000)^(1-$B7)</f>
        <v>40.644328484956738</v>
      </c>
      <c r="I61" s="45">
        <f t="shared" ref="I61:BI61" si="27">I20*I74^$B7*(I56/1000)^(1-$B7)</f>
        <v>45.912077960735374</v>
      </c>
      <c r="J61" s="45">
        <f t="shared" si="27"/>
        <v>51.482587937302497</v>
      </c>
      <c r="K61" s="45">
        <f t="shared" si="27"/>
        <v>57.378050045326205</v>
      </c>
      <c r="L61" s="45">
        <f t="shared" si="27"/>
        <v>63.412458902870348</v>
      </c>
      <c r="M61" s="45">
        <f t="shared" si="27"/>
        <v>69.378040782395416</v>
      </c>
      <c r="N61" s="45">
        <f t="shared" si="27"/>
        <v>76.419572385496423</v>
      </c>
      <c r="O61" s="45">
        <f t="shared" si="27"/>
        <v>83.234939870106331</v>
      </c>
      <c r="P61" s="45">
        <f t="shared" si="27"/>
        <v>90.011460589765775</v>
      </c>
      <c r="Q61" s="45">
        <f t="shared" si="27"/>
        <v>96.872956455481372</v>
      </c>
      <c r="R61" s="45">
        <f t="shared" si="27"/>
        <v>103.86811065705245</v>
      </c>
      <c r="S61" s="45">
        <f t="shared" si="27"/>
        <v>111.02550967595755</v>
      </c>
      <c r="T61" s="45">
        <f t="shared" si="27"/>
        <v>118.36272891323016</v>
      </c>
      <c r="U61" s="45">
        <f t="shared" si="27"/>
        <v>125.89190815251898</v>
      </c>
      <c r="V61" s="45">
        <f t="shared" si="27"/>
        <v>133.50759481998233</v>
      </c>
      <c r="W61" s="45">
        <f t="shared" si="27"/>
        <v>141.17422565669023</v>
      </c>
      <c r="X61" s="45">
        <f t="shared" si="27"/>
        <v>148.99123015867639</v>
      </c>
      <c r="Y61" s="45">
        <f t="shared" si="27"/>
        <v>156.98082968008518</v>
      </c>
      <c r="Z61" s="45">
        <f t="shared" si="27"/>
        <v>165.16002775883422</v>
      </c>
      <c r="AA61" s="45">
        <f t="shared" si="27"/>
        <v>173.54326266303977</v>
      </c>
      <c r="AB61" s="45">
        <f t="shared" si="27"/>
        <v>182.18453561309857</v>
      </c>
      <c r="AC61" s="45">
        <f t="shared" si="27"/>
        <v>191.05773088649167</v>
      </c>
      <c r="AD61" s="45">
        <f t="shared" si="27"/>
        <v>200.16460263039542</v>
      </c>
      <c r="AE61" s="45">
        <f t="shared" si="27"/>
        <v>209.51752935795969</v>
      </c>
      <c r="AF61" s="45">
        <f t="shared" si="27"/>
        <v>218.76636102731482</v>
      </c>
      <c r="AG61" s="45">
        <f t="shared" si="27"/>
        <v>227.80405861364957</v>
      </c>
      <c r="AH61" s="45">
        <f t="shared" si="27"/>
        <v>236.94413325189552</v>
      </c>
      <c r="AI61" s="45">
        <f t="shared" si="27"/>
        <v>246.24483407770262</v>
      </c>
      <c r="AJ61" s="45">
        <f t="shared" si="27"/>
        <v>255.74403140276729</v>
      </c>
      <c r="AK61" s="45">
        <f t="shared" si="27"/>
        <v>265.46831738426778</v>
      </c>
      <c r="AL61" s="45">
        <f t="shared" si="27"/>
        <v>275.43808150242035</v>
      </c>
      <c r="AM61" s="45">
        <f t="shared" si="27"/>
        <v>285.67035561329311</v>
      </c>
      <c r="AN61" s="45">
        <f t="shared" si="27"/>
        <v>296.18040968692446</v>
      </c>
      <c r="AO61" s="45">
        <f t="shared" si="27"/>
        <v>306.98264838168558</v>
      </c>
      <c r="AP61" s="45">
        <f t="shared" si="27"/>
        <v>318.09111691534923</v>
      </c>
      <c r="AQ61" s="45">
        <f t="shared" si="27"/>
        <v>329.51978904275131</v>
      </c>
      <c r="AR61" s="45">
        <f t="shared" si="27"/>
        <v>341.28273383963403</v>
      </c>
      <c r="AS61" s="45">
        <f t="shared" si="27"/>
        <v>353.39421532556605</v>
      </c>
      <c r="AT61" s="45">
        <f t="shared" si="27"/>
        <v>365.8687550676641</v>
      </c>
      <c r="AU61" s="45">
        <f t="shared" si="27"/>
        <v>378.72117454656984</v>
      </c>
      <c r="AV61" s="45">
        <f t="shared" si="27"/>
        <v>391.96662660588481</v>
      </c>
      <c r="AW61" s="45">
        <f t="shared" si="27"/>
        <v>405.62062114757606</v>
      </c>
      <c r="AX61" s="45">
        <f t="shared" si="27"/>
        <v>419.69904792233905</v>
      </c>
      <c r="AY61" s="45">
        <f t="shared" si="27"/>
        <v>434.2181979802462</v>
      </c>
      <c r="AZ61" s="45">
        <f t="shared" si="27"/>
        <v>449.19478463727597</v>
      </c>
      <c r="BA61" s="45">
        <f t="shared" si="27"/>
        <v>464.64596442290383</v>
      </c>
      <c r="BB61" s="45">
        <f t="shared" si="27"/>
        <v>480.57742042251107</v>
      </c>
      <c r="BC61" s="45">
        <f t="shared" si="27"/>
        <v>497.00460947538193</v>
      </c>
      <c r="BD61" s="45">
        <f t="shared" si="27"/>
        <v>513.96001152103986</v>
      </c>
      <c r="BE61" s="45">
        <f t="shared" si="27"/>
        <v>531.46806459908225</v>
      </c>
      <c r="BF61" s="45">
        <f t="shared" si="27"/>
        <v>549.54969209920171</v>
      </c>
      <c r="BG61" s="45">
        <f t="shared" si="27"/>
        <v>568.22465910878259</v>
      </c>
      <c r="BH61" s="45">
        <f t="shared" si="27"/>
        <v>587.51274617381728</v>
      </c>
      <c r="BI61" s="45">
        <f t="shared" si="27"/>
        <v>607.43430099685042</v>
      </c>
      <c r="BJ61" s="45">
        <f>+BI61</f>
        <v>607.43430099685042</v>
      </c>
    </row>
    <row r="62" spans="1:62" s="64" customFormat="1" ht="18" customHeight="1">
      <c r="A62" s="628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2.0295694686303994E-3</v>
      </c>
      <c r="E62" s="64">
        <f>($B24*E81+$B25*E81^$B$26+$B$29*(E81/$B$27)^$B$28)*Parameters!$B$116*0.01</f>
        <v>2.9337843057221247E-3</v>
      </c>
      <c r="F62" s="64">
        <f>($B24*F81+$B25*F81^$B$26+$B$29*(F81/$B$27)^$B$28)*Parameters!$B$116*0.01</f>
        <v>4.036046529171191E-3</v>
      </c>
      <c r="G62" s="64">
        <f>($B24*G81+$B25*G81^$B$26+$B$29*(G81/$B$27)^$B$28)*Parameters!$B$116*0.01</f>
        <v>5.280155706750631E-3</v>
      </c>
      <c r="H62" s="64">
        <f>($B24*H81+$B25*H81^$B$26+$B$29*(H81/$B$27)^$B$28)*Parameters!$B$116*0.01</f>
        <v>6.597877147294485E-3</v>
      </c>
      <c r="I62" s="64">
        <f>($B24*I81+$B25*I81^$B$26+$B$29*(I81/$B$27)^$B$28)*Parameters!$B$116*0.01</f>
        <v>7.9212102968495863E-3</v>
      </c>
      <c r="J62" s="64">
        <f>($B24*J81+$B25*J81^$B$26+$B$29*(J81/$B$27)^$B$28)*Parameters!$B$116*0.01</f>
        <v>9.1881991703405656E-3</v>
      </c>
      <c r="K62" s="64">
        <f>($B24*K81+$B25*K81^$B$26+$B$29*(K81/$B$27)^$B$28)*Parameters!$B$116*0.01</f>
        <v>1.0343137800932465E-2</v>
      </c>
      <c r="L62" s="64">
        <f>($B24*L81+$B25*L81^$B$26+$B$29*(L81/$B$27)^$B$28)*Parameters!$B$116*0.01</f>
        <v>1.1335204150340181E-2</v>
      </c>
      <c r="M62" s="64">
        <f>($B24*M81+$B25*M81^$B$26+$B$29*(M81/$B$27)^$B$28)*Parameters!$B$116*0.01</f>
        <v>1.2056505128561504E-2</v>
      </c>
      <c r="N62" s="64">
        <f>($B24*N81+$B25*N81^$B$26+$B$29*(N81/$B$27)^$B$28)*Parameters!$B$116*0.01</f>
        <v>1.2494468768015989E-2</v>
      </c>
      <c r="O62" s="64">
        <f>($B24*O81+$B25*O81^$B$26+$B$29*(O81/$B$27)^$B$28)*Parameters!$B$116*0.01</f>
        <v>1.2655242375142119E-2</v>
      </c>
      <c r="P62" s="64">
        <f>($B24*P81+$B25*P81^$B$26+$B$29*(P81/$B$27)^$B$28)*Parameters!$B$116*0.01</f>
        <v>1.2562542343523197E-2</v>
      </c>
      <c r="Q62" s="64">
        <f>($B24*Q81+$B25*Q81^$B$26+$B$29*(Q81/$B$27)^$B$28)*Parameters!$B$116*0.01</f>
        <v>1.2273429597431123E-2</v>
      </c>
      <c r="R62" s="64">
        <f>($B24*R81+$B25*R81^$B$26+$B$29*(R81/$B$27)^$B$28)*Parameters!$B$116*0.01</f>
        <v>1.1868544170046395E-2</v>
      </c>
      <c r="S62" s="64">
        <f>($B24*S81+$B25*S81^$B$26+$B$29*(S81/$B$27)^$B$28)*Parameters!$B$116*0.01</f>
        <v>1.1418520442610141E-2</v>
      </c>
      <c r="T62" s="64">
        <f>($B24*T81+$B25*T81^$B$26+$B$29*(T81/$B$27)^$B$28)*Parameters!$B$116*0.01</f>
        <v>1.0968500336985211E-2</v>
      </c>
      <c r="U62" s="64">
        <f>($B24*U81+$B25*U81^$B$26+$B$29*(U81/$B$27)^$B$28)*Parameters!$B$116*0.01</f>
        <v>1.0543629771118661E-2</v>
      </c>
      <c r="V62" s="64">
        <f>($B24*V81+$B25*V81^$B$26+$B$29*(V81/$B$27)^$B$28)*Parameters!$B$116*0.01</f>
        <v>1.0156332698607325E-2</v>
      </c>
      <c r="W62" s="64">
        <f>($B24*W81+$B25*W81^$B$26+$B$29*(W81/$B$27)^$B$28)*Parameters!$B$116*0.01</f>
        <v>9.8112520328362419E-3</v>
      </c>
      <c r="X62" s="64">
        <f>($B24*X81+$B25*X81^$B$26+$B$29*(X81/$B$27)^$B$28)*Parameters!$B$116*0.01</f>
        <v>9.5084815690970898E-3</v>
      </c>
      <c r="Y62" s="64">
        <f>($B24*Y81+$B25*Y81^$B$26+$B$29*(Y81/$B$27)^$B$28)*Parameters!$B$116*0.01</f>
        <v>9.2456193846448161E-3</v>
      </c>
      <c r="Z62" s="64">
        <f>($B24*Z81+$B25*Z81^$B$26+$B$29*(Z81/$B$27)^$B$28)*Parameters!$B$116*0.01</f>
        <v>9.0190382843185445E-3</v>
      </c>
      <c r="AA62" s="64">
        <f>($B24*AA81+$B25*AA81^$B$26+$B$29*(AA81/$B$27)^$B$28)*Parameters!$B$116*0.01</f>
        <v>8.8246493633477585E-3</v>
      </c>
      <c r="AB62" s="64">
        <f>($B24*AB81+$B25*AB81^$B$26+$B$29*(AB81/$B$27)^$B$28)*Parameters!$B$116*0.01</f>
        <v>8.6583439609359443E-3</v>
      </c>
      <c r="AC62" s="64">
        <f>($B24*AC81+$B25*AC81^$B$26+$B$29*(AC81/$B$27)^$B$28)*Parameters!$B$116*0.01</f>
        <v>8.5162352075036415E-3</v>
      </c>
      <c r="AD62" s="64">
        <f>($B24*AD81+$B25*AD81^$B$26+$B$29*(AD81/$B$27)^$B$28)*Parameters!$B$116*0.01</f>
        <v>8.3947770363693736E-3</v>
      </c>
      <c r="AE62" s="64">
        <f>($B24*AE81+$B25*AE81^$B$26+$B$29*(AE81/$B$27)^$B$28)*Parameters!$B$116*0.01</f>
        <v>8.2908099977838899E-3</v>
      </c>
      <c r="AF62" s="64">
        <f>($B24*AF81+$B25*AF81^$B$26+$B$29*(AF81/$B$27)^$B$28)*Parameters!$B$116*0.01</f>
        <v>8.2015647587469452E-3</v>
      </c>
      <c r="AG62" s="64">
        <f>($B24*AG81+$B25*AG81^$B$26+$B$29*(AG81/$B$27)^$B$28)*Parameters!$B$116*0.01</f>
        <v>8.1246423857442417E-3</v>
      </c>
      <c r="AH62" s="64">
        <f>($B24*AH81+$B25*AH81^$B$26+$B$29*(AH81/$B$27)^$B$28)*Parameters!$B$116*0.01</f>
        <v>8.0579830508640225E-3</v>
      </c>
      <c r="AI62" s="64">
        <f>($B24*AI81+$B25*AI81^$B$26+$B$29*(AI81/$B$27)^$B$28)*Parameters!$B$116*0.01</f>
        <v>7.9998301208714494E-3</v>
      </c>
      <c r="AJ62" s="64">
        <f>($B24*AJ81+$B25*AJ81^$B$26+$B$29*(AJ81/$B$27)^$B$28)*Parameters!$B$116*0.01</f>
        <v>7.9486936721570121E-3</v>
      </c>
      <c r="AK62" s="64">
        <f>($B24*AK81+$B25*AK81^$B$26+$B$29*(AK81/$B$27)^$B$28)*Parameters!$B$116*0.01</f>
        <v>7.9033156722805534E-3</v>
      </c>
      <c r="AL62" s="64">
        <f>($B24*AL81+$B25*AL81^$B$26+$B$29*(AL81/$B$27)^$B$28)*Parameters!$B$116*0.01</f>
        <v>7.8626379674606832E-3</v>
      </c>
      <c r="AM62" s="64">
        <f>($B24*AM81+$B25*AM81^$B$26+$B$29*(AM81/$B$27)^$B$28)*Parameters!$B$116*0.01</f>
        <v>7.8257735529836531E-3</v>
      </c>
      <c r="AN62" s="64">
        <f>($B24*AN81+$B25*AN81^$B$26+$B$29*(AN81/$B$27)^$B$28)*Parameters!$B$116*0.01</f>
        <v>7.7919812149792149E-3</v>
      </c>
      <c r="AO62" s="64">
        <f>($B24*AO81+$B25*AO81^$B$26+$B$29*(AO81/$B$27)^$B$28)*Parameters!$B$116*0.01</f>
        <v>7.7606434133787316E-3</v>
      </c>
      <c r="AP62" s="64">
        <f>($B24*AP81+$B25*AP81^$B$26+$B$29*(AP81/$B$27)^$B$28)*Parameters!$B$116*0.01</f>
        <v>7.7312471617735582E-3</v>
      </c>
      <c r="AQ62" s="64">
        <f>($B24*AQ81+$B25*AQ81^$B$26+$B$29*(AQ81/$B$27)^$B$28)*Parameters!$B$116*0.01</f>
        <v>7.7033676092786588E-3</v>
      </c>
      <c r="AR62" s="64">
        <f>($B24*AR81+$B25*AR81^$B$26+$B$29*(AR81/$B$27)^$B$28)*Parameters!$B$116*0.01</f>
        <v>7.6766540166352459E-3</v>
      </c>
      <c r="AS62" s="64">
        <f>($B24*AS81+$B25*AS81^$B$26+$B$29*(AS81/$B$27)^$B$28)*Parameters!$B$116*0.01</f>
        <v>7.6508178275646755E-3</v>
      </c>
      <c r="AT62" s="64">
        <f>($B24*AT81+$B25*AT81^$B$26+$B$29*(AT81/$B$27)^$B$28)*Parameters!$B$116*0.01</f>
        <v>7.6256225568130699E-3</v>
      </c>
      <c r="AU62" s="64">
        <f>($B24*AU81+$B25*AU81^$B$26+$B$29*(AU81/$B$27)^$B$28)*Parameters!$B$116*0.01</f>
        <v>7.6008752422518366E-3</v>
      </c>
      <c r="AV62" s="64">
        <f>($B24*AV81+$B25*AV81^$B$26+$B$29*(AV81/$B$27)^$B$28)*Parameters!$B$116*0.01</f>
        <v>7.5764192361065423E-3</v>
      </c>
      <c r="AW62" s="64">
        <f>($B24*AW81+$B25*AW81^$B$26+$B$29*(AW81/$B$27)^$B$28)*Parameters!$B$116*0.01</f>
        <v>7.5521281376973231E-3</v>
      </c>
      <c r="AX62" s="64">
        <f>($B24*AX81+$B25*AX81^$B$26+$B$29*(AX81/$B$27)^$B$28)*Parameters!$B$116*0.01</f>
        <v>7.5279006957762826E-3</v>
      </c>
      <c r="AY62" s="64">
        <f>($B24*AY81+$B25*AY81^$B$26+$B$29*(AY81/$B$27)^$B$28)*Parameters!$B$116*0.01</f>
        <v>7.5036565320336845E-3</v>
      </c>
      <c r="AZ62" s="64">
        <f>($B24*AZ81+$B25*AZ81^$B$26+$B$29*(AZ81/$B$27)^$B$28)*Parameters!$B$116*0.01</f>
        <v>7.4793325583785387E-3</v>
      </c>
      <c r="BA62" s="64">
        <f>($B24*BA81+$B25*BA81^$B$26+$B$29*(BA81/$B$27)^$B$28)*Parameters!$B$116*0.01</f>
        <v>7.5783267551061753E-3</v>
      </c>
      <c r="BB62" s="64">
        <f>($B24*BB81+$B25*BB81^$B$26+$B$29*(BB81/$B$27)^$B$28)*Parameters!$B$116*0.01</f>
        <v>7.747466021896931E-3</v>
      </c>
      <c r="BC62" s="64">
        <f>($B24*BC81+$B25*BC81^$B$26+$B$29*(BC81/$B$27)^$B$28)*Parameters!$B$116*0.01</f>
        <v>7.8303623267078123E-3</v>
      </c>
      <c r="BD62" s="64">
        <f>($B24*BD81+$B25*BD81^$B$26+$B$29*(BD81/$B$27)^$B$28)*Parameters!$B$116*0.01</f>
        <v>7.8579261526364203E-3</v>
      </c>
      <c r="BE62" s="64">
        <f>($B24*BE81+$B25*BE81^$B$26+$B$29*(BE81/$B$27)^$B$28)*Parameters!$B$116*0.01</f>
        <v>7.8510798803351576E-3</v>
      </c>
      <c r="BF62" s="64">
        <f>($B24*BF81+$B25*BF81^$B$26+$B$29*(BF81/$B$27)^$B$28)*Parameters!$B$116*0.01</f>
        <v>7.8236603735889632E-3</v>
      </c>
      <c r="BG62" s="64">
        <f>($B24*BG81+$B25*BG81^$B$26+$B$29*(BG81/$B$27)^$B$28)*Parameters!$B$116*0.01</f>
        <v>7.7846319853493162E-3</v>
      </c>
      <c r="BH62" s="64">
        <f>($B24*BH81+$B25*BH81^$B$26+$B$29*(BH81/$B$27)^$B$28)*Parameters!$B$116*0.01</f>
        <v>7.739678709895963E-3</v>
      </c>
      <c r="BI62" s="64">
        <f>($B24*BI81+$B25*BI81^$B$26+$B$29*(BI81/$B$27)^$B$28)*Parameters!$B$116*0.01</f>
        <v>7.6923119450610748E-3</v>
      </c>
      <c r="BJ62" s="64">
        <f>($B24*BJ81+$B25*BJ81^$B$26+$B$29*(BJ81/$B$27)^$B$28)*Parameters!$B$116*0.01</f>
        <v>7.2397978863928169E-3</v>
      </c>
    </row>
    <row r="63" spans="1:62" s="64" customFormat="1" ht="18" customHeight="1">
      <c r="A63" s="628" t="s">
        <v>1129</v>
      </c>
      <c r="B63" s="64">
        <f t="shared" ref="B63:H63" si="28">+B62+B50/100</f>
        <v>9.7419147517077546E-4</v>
      </c>
      <c r="C63" s="64">
        <f t="shared" si="28"/>
        <v>1.365695550359932E-3</v>
      </c>
      <c r="D63" s="64">
        <f t="shared" si="28"/>
        <v>2.0409448403538254E-3</v>
      </c>
      <c r="E63" s="64">
        <f t="shared" si="28"/>
        <v>2.9532079823236554E-3</v>
      </c>
      <c r="F63" s="64">
        <f t="shared" si="28"/>
        <v>4.06731012167298E-3</v>
      </c>
      <c r="G63" s="64">
        <f t="shared" si="28"/>
        <v>5.328126555156059E-3</v>
      </c>
      <c r="H63" s="64">
        <f t="shared" si="28"/>
        <v>6.6683787521766577E-3</v>
      </c>
      <c r="I63" s="64">
        <f t="shared" ref="I63:BJ63" si="29">+I62+I50/100</f>
        <v>8.0209698275352376E-3</v>
      </c>
      <c r="J63" s="64">
        <f t="shared" si="29"/>
        <v>9.3248748127231634E-3</v>
      </c>
      <c r="K63" s="64">
        <f t="shared" si="29"/>
        <v>1.0525012321921722E-2</v>
      </c>
      <c r="L63" s="64">
        <f t="shared" si="29"/>
        <v>1.1570952663105545E-2</v>
      </c>
      <c r="M63" s="64">
        <f t="shared" si="29"/>
        <v>1.2354695110629289E-2</v>
      </c>
      <c r="N63" s="64">
        <f t="shared" si="29"/>
        <v>1.2856977296852498E-2</v>
      </c>
      <c r="O63" s="64">
        <f t="shared" si="29"/>
        <v>1.3089537662975641E-2</v>
      </c>
      <c r="P63" s="64">
        <f t="shared" si="29"/>
        <v>1.3073544176463552E-2</v>
      </c>
      <c r="Q63" s="64">
        <f t="shared" si="29"/>
        <v>1.286525381124597E-2</v>
      </c>
      <c r="R63" s="64">
        <f t="shared" si="29"/>
        <v>1.2544500300301416E-2</v>
      </c>
      <c r="S63" s="64">
        <f t="shared" si="29"/>
        <v>1.2181181445635412E-2</v>
      </c>
      <c r="T63" s="64">
        <f t="shared" si="29"/>
        <v>1.1819878708556509E-2</v>
      </c>
      <c r="U63" s="64">
        <f t="shared" si="29"/>
        <v>1.1485331679823085E-2</v>
      </c>
      <c r="V63" s="64">
        <f t="shared" si="29"/>
        <v>1.1189679740777458E-2</v>
      </c>
      <c r="W63" s="64">
        <f t="shared" si="29"/>
        <v>1.0937131650737095E-2</v>
      </c>
      <c r="X63" s="64">
        <f t="shared" si="29"/>
        <v>1.0727546235306097E-2</v>
      </c>
      <c r="Y63" s="64">
        <f t="shared" si="29"/>
        <v>1.0558630385404014E-2</v>
      </c>
      <c r="Z63" s="64">
        <f t="shared" si="29"/>
        <v>1.042674590254904E-2</v>
      </c>
      <c r="AA63" s="64">
        <f t="shared" si="29"/>
        <v>1.0327806638420513E-2</v>
      </c>
      <c r="AB63" s="64">
        <f t="shared" si="29"/>
        <v>1.0257716245223635E-2</v>
      </c>
      <c r="AC63" s="64">
        <f t="shared" si="29"/>
        <v>1.0212700787158217E-2</v>
      </c>
      <c r="AD63" s="64">
        <f t="shared" si="29"/>
        <v>1.0189146064039263E-2</v>
      </c>
      <c r="AE63" s="64">
        <f t="shared" si="29"/>
        <v>1.0183887564861344E-2</v>
      </c>
      <c r="AF63" s="64">
        <f t="shared" si="29"/>
        <v>1.0194174156080621E-2</v>
      </c>
      <c r="AG63" s="64">
        <f t="shared" si="29"/>
        <v>1.0216756384136784E-2</v>
      </c>
      <c r="AH63" s="64">
        <f t="shared" si="29"/>
        <v>1.0249288550307538E-2</v>
      </c>
      <c r="AI63" s="64">
        <f t="shared" si="29"/>
        <v>1.0290737988599604E-2</v>
      </c>
      <c r="AJ63" s="64">
        <f t="shared" si="29"/>
        <v>1.0339732622512511E-2</v>
      </c>
      <c r="AK63" s="64">
        <f t="shared" si="29"/>
        <v>1.0395082241679376E-2</v>
      </c>
      <c r="AL63" s="64">
        <f t="shared" si="29"/>
        <v>1.0455767233626588E-2</v>
      </c>
      <c r="AM63" s="64">
        <f t="shared" si="29"/>
        <v>1.0520921674159833E-2</v>
      </c>
      <c r="AN63" s="64">
        <f t="shared" si="29"/>
        <v>1.0589814786768426E-2</v>
      </c>
      <c r="AO63" s="64">
        <f t="shared" si="29"/>
        <v>1.066183279670883E-2</v>
      </c>
      <c r="AP63" s="64">
        <f t="shared" si="29"/>
        <v>1.0736462158071268E-2</v>
      </c>
      <c r="AQ63" s="64">
        <f t="shared" si="29"/>
        <v>1.0813274553107551E-2</v>
      </c>
      <c r="AR63" s="64">
        <f t="shared" si="29"/>
        <v>1.0891913750158638E-2</v>
      </c>
      <c r="AS63" s="64">
        <f t="shared" si="29"/>
        <v>1.0972084244931155E-2</v>
      </c>
      <c r="AT63" s="64">
        <f t="shared" si="29"/>
        <v>1.1053541533720741E-2</v>
      </c>
      <c r="AU63" s="64">
        <f t="shared" si="29"/>
        <v>1.1136083838463177E-2</v>
      </c>
      <c r="AV63" s="64">
        <f t="shared" si="29"/>
        <v>1.1219545100334863E-2</v>
      </c>
      <c r="AW63" s="64">
        <f t="shared" si="29"/>
        <v>1.1303789068510477E-2</v>
      </c>
      <c r="AX63" s="64">
        <f t="shared" si="29"/>
        <v>1.1388704326540516E-2</v>
      </c>
      <c r="AY63" s="64">
        <f t="shared" si="29"/>
        <v>1.1474200116710404E-2</v>
      </c>
      <c r="AZ63" s="64">
        <f t="shared" si="29"/>
        <v>1.1560202840579265E-2</v>
      </c>
      <c r="BA63" s="64">
        <f t="shared" si="29"/>
        <v>1.1770099906546205E-2</v>
      </c>
      <c r="BB63" s="64">
        <f t="shared" si="29"/>
        <v>1.2051884220831286E-2</v>
      </c>
      <c r="BC63" s="64">
        <f t="shared" si="29"/>
        <v>1.2249816275707709E-2</v>
      </c>
      <c r="BD63" s="64">
        <f t="shared" si="29"/>
        <v>1.2393982832765448E-2</v>
      </c>
      <c r="BE63" s="64">
        <f t="shared" si="29"/>
        <v>1.2504806647857674E-2</v>
      </c>
      <c r="BF63" s="64">
        <f t="shared" si="29"/>
        <v>1.2595796628148337E-2</v>
      </c>
      <c r="BG63" s="64">
        <f t="shared" si="29"/>
        <v>1.2675707379820411E-2</v>
      </c>
      <c r="BH63" s="64">
        <f t="shared" si="29"/>
        <v>1.2750093362134222E-2</v>
      </c>
      <c r="BI63" s="64">
        <f t="shared" si="29"/>
        <v>1.2822389949732586E-2</v>
      </c>
      <c r="BJ63" s="64">
        <f t="shared" si="29"/>
        <v>1.2489822288613756E-2</v>
      </c>
    </row>
    <row r="64" spans="1:62" s="147" customFormat="1" ht="18" customHeight="1">
      <c r="A64" s="206" t="s">
        <v>1133</v>
      </c>
      <c r="B64" s="147">
        <f>+B61-B65</f>
        <v>1.2066173923019008E-2</v>
      </c>
      <c r="C64" s="147">
        <f>+C63*C61/(1+C63^Parameters!$B$125)</f>
        <v>2.18146853990649E-2</v>
      </c>
      <c r="D64" s="147">
        <f>+D63*D61/(1+D63^Parameters!$B$125)</f>
        <v>4.2244520876997919E-2</v>
      </c>
      <c r="E64" s="147">
        <f>+E63*E61/(1+E63^Parameters!$B$125)</f>
        <v>7.5579748473463257E-2</v>
      </c>
      <c r="F64" s="147">
        <f>+F63*F61/(1+F63^Parameters!$B$125)</f>
        <v>0.12465997035453</v>
      </c>
      <c r="G64" s="147">
        <f>+G63*G61/(1+G63^Parameters!$B$125)</f>
        <v>0.18998233091902622</v>
      </c>
      <c r="H64" s="147">
        <f>+H63*H61/(1+H63^Parameters!$B$125)</f>
        <v>0.27103177646557397</v>
      </c>
      <c r="I64" s="147">
        <f>+I63*I61/(1+I63^Parameters!$B$125)</f>
        <v>0.36825939204250402</v>
      </c>
      <c r="J64" s="147">
        <f>+J63*J61/(1+J63^Parameters!$B$125)</f>
        <v>0.48006868755035742</v>
      </c>
      <c r="K64" s="147">
        <f>+K63*K61/(1+K63^Parameters!$B$125)</f>
        <v>0.60390468373489958</v>
      </c>
      <c r="L64" s="147">
        <f>+L63*L61/(1+L63^Parameters!$B$125)</f>
        <v>0.73374256021623863</v>
      </c>
      <c r="M64" s="147">
        <f>+M63*M61/(1+M63^Parameters!$B$125)</f>
        <v>0.85714454123930006</v>
      </c>
      <c r="N64" s="147">
        <f>+N63*N61/(1+N63^Parameters!$B$125)</f>
        <v>0.98252470719550355</v>
      </c>
      <c r="O64" s="147">
        <f>+O63*O61/(1+O63^Parameters!$B$125)</f>
        <v>1.0895068803052697</v>
      </c>
      <c r="P64" s="147">
        <f>+P63*P61/(1+P63^Parameters!$B$125)</f>
        <v>1.1767688064083108</v>
      </c>
      <c r="Q64" s="147">
        <f>+Q63*Q61/(1+Q63^Parameters!$B$125)</f>
        <v>1.2462951722455466</v>
      </c>
      <c r="R64" s="147">
        <f>+R63*R61/(1+R63^Parameters!$B$125)</f>
        <v>1.3029735453291351</v>
      </c>
      <c r="S64" s="147">
        <f>+S63*S61/(1+S63^Parameters!$B$125)</f>
        <v>1.352421878456989</v>
      </c>
      <c r="T64" s="147">
        <f>+T63*T61/(1+T63^Parameters!$B$125)</f>
        <v>1.399033099368135</v>
      </c>
      <c r="U64" s="147">
        <f>+U63*U61/(1+U63^Parameters!$B$125)</f>
        <v>1.4459103209375044</v>
      </c>
      <c r="V64" s="147">
        <f>+V63*V61/(1+V63^Parameters!$B$125)</f>
        <v>1.4939072289970818</v>
      </c>
      <c r="W64" s="147">
        <f>+W63*W61/(1+W63^Parameters!$B$125)</f>
        <v>1.5440410916980876</v>
      </c>
      <c r="X64" s="147">
        <f>+X63*X61/(1+X63^Parameters!$B$125)</f>
        <v>1.598310310182333</v>
      </c>
      <c r="Y64" s="147">
        <f>+Y63*Y61/(1+Y63^Parameters!$B$125)</f>
        <v>1.6575025581860796</v>
      </c>
      <c r="Z64" s="147">
        <f>+Z63*Z61/(1+Z63^Parameters!$B$125)</f>
        <v>1.7220816426993104</v>
      </c>
      <c r="AA64" s="147">
        <f>+AA63*AA61/(1+AA63^Parameters!$B$125)</f>
        <v>1.7923212601844969</v>
      </c>
      <c r="AB64" s="147">
        <f>+AB63*AB61/(1+AB63^Parameters!$B$125)</f>
        <v>1.8687972705870051</v>
      </c>
      <c r="AC64" s="147">
        <f>+AC63*AC61/(1+AC63^Parameters!$B$125)</f>
        <v>1.9512154386171363</v>
      </c>
      <c r="AD64" s="147">
        <f>+AD63*AD61/(1+AD63^Parameters!$B$125)</f>
        <v>2.0395063730514766</v>
      </c>
      <c r="AE64" s="147">
        <f>+AE63*AE61/(1+AE63^Parameters!$B$125)</f>
        <v>2.1337029618489973</v>
      </c>
      <c r="AF64" s="147">
        <f>+AF63*AF61/(1+AF63^Parameters!$B$125)</f>
        <v>2.2301423838044556</v>
      </c>
      <c r="AG64" s="147">
        <f>+AG63*AG61/(1+AG63^Parameters!$B$125)</f>
        <v>2.3274185701732741</v>
      </c>
      <c r="AH64" s="147">
        <f>+AH63*AH61/(1+AH63^Parameters!$B$125)</f>
        <v>2.4285087920011965</v>
      </c>
      <c r="AI64" s="147">
        <f>+AI63*AI61/(1+AI63^Parameters!$B$125)</f>
        <v>2.5340410685398207</v>
      </c>
      <c r="AJ64" s="147">
        <f>+AJ63*AJ61/(1+AJ63^Parameters!$B$125)</f>
        <v>2.644324904508057</v>
      </c>
      <c r="AK64" s="147">
        <f>+AK63*AK61/(1+AK63^Parameters!$B$125)</f>
        <v>2.7595649917697065</v>
      </c>
      <c r="AL64" s="147">
        <f>+AL63*AL61/(1+AL63^Parameters!$B$125)</f>
        <v>2.8799164674659763</v>
      </c>
      <c r="AM64" s="147">
        <f>+AM63*AM61/(1+AM63^Parameters!$B$125)</f>
        <v>3.0055154360368426</v>
      </c>
      <c r="AN64" s="147">
        <f>+AN63*AN61/(1+AN63^Parameters!$B$125)</f>
        <v>3.1364956820537229</v>
      </c>
      <c r="AO64" s="147">
        <f>+AO63*AO61/(1+AO63^Parameters!$B$125)</f>
        <v>3.2729976685363904</v>
      </c>
      <c r="AP64" s="147">
        <f>+AP63*AP61/(1+AP63^Parameters!$B$125)</f>
        <v>3.4151732395802705</v>
      </c>
      <c r="AQ64" s="147">
        <f>+AQ63*AQ61/(1+AQ63^Parameters!$B$125)</f>
        <v>3.563187949601351</v>
      </c>
      <c r="AR64" s="147">
        <f>+AR63*AR61/(1+AR63^Parameters!$B$125)</f>
        <v>3.7172221013996407</v>
      </c>
      <c r="AS64" s="147">
        <f>+AS63*AS61/(1+AS63^Parameters!$B$125)</f>
        <v>3.8774711022234514</v>
      </c>
      <c r="AT64" s="147">
        <f>+AT63*AT61/(1+AT63^Parameters!$B$125)</f>
        <v>4.0441454800311263</v>
      </c>
      <c r="AU64" s="147">
        <f>+AU63*AU61/(1+AU63^Parameters!$B$125)</f>
        <v>4.2174707511518488</v>
      </c>
      <c r="AV64" s="147">
        <f>+AV63*AV61/(1+AV63^Parameters!$B$125)</f>
        <v>4.3976872450308395</v>
      </c>
      <c r="AW64" s="147">
        <f>+AW63*AW61/(1+AW63^Parameters!$B$125)</f>
        <v>4.5850499432904002</v>
      </c>
      <c r="AX64" s="147">
        <f>+AX63*AX61/(1+AX63^Parameters!$B$125)</f>
        <v>4.779828362918078</v>
      </c>
      <c r="AY64" s="147">
        <f>+AY63*AY61/(1+AY63^Parameters!$B$125)</f>
        <v>4.9823064979427221</v>
      </c>
      <c r="AZ64" s="147">
        <f>+AZ63*AZ61/(1+AZ63^Parameters!$B$125)</f>
        <v>5.192782825337229</v>
      </c>
      <c r="BA64" s="147">
        <f>+BA63*BA61/(1+BA63^Parameters!$B$125)</f>
        <v>5.468929422431092</v>
      </c>
      <c r="BB64" s="147">
        <f>+BB63*BB61/(1+BB63^Parameters!$B$125)</f>
        <v>5.7918634300778642</v>
      </c>
      <c r="BC64" s="147">
        <f>+BC63*BC61/(1+BC63^Parameters!$B$125)</f>
        <v>6.0882151542532874</v>
      </c>
      <c r="BD64" s="147">
        <f>+BD63*BD61/(1+BD63^Parameters!$B$125)</f>
        <v>6.3700115595196998</v>
      </c>
      <c r="BE64" s="147">
        <f>+BE63*BE61/(1+BE63^Parameters!$B$125)</f>
        <v>6.6459053873226557</v>
      </c>
      <c r="BF64" s="147">
        <f>+BF63*BF61/(1+BF63^Parameters!$B$125)</f>
        <v>6.9220161587430811</v>
      </c>
      <c r="BG64" s="147">
        <f>+BG63*BG61/(1+BG63^Parameters!$B$125)</f>
        <v>7.2026495048611325</v>
      </c>
      <c r="BH64" s="147">
        <f>+BH63*BH61/(1+BH63^Parameters!$B$125)</f>
        <v>7.4908423651600362</v>
      </c>
      <c r="BI64" s="147">
        <f>+BI63*BI61/(1+BI63^Parameters!$B$125)</f>
        <v>7.7887594762248531</v>
      </c>
      <c r="BJ64" s="147">
        <f>+BJ63*BJ61/(1+BJ63^Parameters!$B$125)</f>
        <v>7.5867464714589792</v>
      </c>
    </row>
    <row r="65" spans="1:166" s="45" customFormat="1" ht="18" customHeight="1">
      <c r="A65" s="627" t="s">
        <v>21</v>
      </c>
      <c r="B65" s="45">
        <f>+B61/(1+B63)</f>
        <v>12.385834028060978</v>
      </c>
      <c r="C65" s="45">
        <f t="shared" ref="C65" si="30">+C61-C64</f>
        <v>15.95150044571899</v>
      </c>
      <c r="D65" s="45">
        <f t="shared" ref="D65" si="31">+D61-D64</f>
        <v>20.656267286857236</v>
      </c>
      <c r="E65" s="45">
        <f t="shared" ref="E65" si="32">+E61-E64</f>
        <v>25.516843448891489</v>
      </c>
      <c r="F65" s="45">
        <f t="shared" ref="F65" si="33">+F61-F64</f>
        <v>30.524581573895958</v>
      </c>
      <c r="G65" s="45">
        <f t="shared" ref="G65" si="34">+G61-G64</f>
        <v>35.466515117547019</v>
      </c>
      <c r="H65" s="45">
        <f t="shared" ref="H65" si="35">+H61-H64</f>
        <v>40.373296708491161</v>
      </c>
      <c r="I65" s="45">
        <f t="shared" ref="I65" si="36">+I61-I64</f>
        <v>45.54381856869287</v>
      </c>
      <c r="J65" s="45">
        <f t="shared" ref="J65" si="37">+J61-J64</f>
        <v>51.00251924975214</v>
      </c>
      <c r="K65" s="45">
        <f t="shared" ref="K65" si="38">+K61-K64</f>
        <v>56.774145361591309</v>
      </c>
      <c r="L65" s="45">
        <f t="shared" ref="L65" si="39">+L61-L64</f>
        <v>62.678716342654113</v>
      </c>
      <c r="M65" s="45">
        <f t="shared" ref="M65" si="40">+M61-M64</f>
        <v>68.520896241156123</v>
      </c>
      <c r="N65" s="45">
        <f t="shared" ref="N65" si="41">+N61-N64</f>
        <v>75.437047678300914</v>
      </c>
      <c r="O65" s="45">
        <f t="shared" ref="O65" si="42">+O61-O64</f>
        <v>82.145432989801066</v>
      </c>
      <c r="P65" s="45">
        <f t="shared" ref="P65" si="43">+P61-P64</f>
        <v>88.834691783357471</v>
      </c>
      <c r="Q65" s="45">
        <f t="shared" ref="Q65" si="44">+Q61-Q64</f>
        <v>95.626661283235819</v>
      </c>
      <c r="R65" s="45">
        <f t="shared" ref="R65" si="45">+R61-R64</f>
        <v>102.56513711172332</v>
      </c>
      <c r="S65" s="45">
        <f t="shared" ref="S65" si="46">+S61-S64</f>
        <v>109.67308779750056</v>
      </c>
      <c r="T65" s="45">
        <f t="shared" ref="T65" si="47">+T61-T64</f>
        <v>116.96369581386202</v>
      </c>
      <c r="U65" s="45">
        <f t="shared" ref="U65" si="48">+U61-U64</f>
        <v>124.44599783158148</v>
      </c>
      <c r="V65" s="45">
        <f t="shared" ref="V65" si="49">+V61-V64</f>
        <v>132.01368759098526</v>
      </c>
      <c r="W65" s="45">
        <f t="shared" ref="W65" si="50">+W61-W64</f>
        <v>139.63018456499213</v>
      </c>
      <c r="X65" s="45">
        <f t="shared" ref="X65" si="51">+X61-X64</f>
        <v>147.39291984849405</v>
      </c>
      <c r="Y65" s="45">
        <f t="shared" ref="Y65" si="52">+Y61-Y64</f>
        <v>155.3233271218991</v>
      </c>
      <c r="Z65" s="45">
        <f t="shared" ref="Z65" si="53">+Z61-Z64</f>
        <v>163.4379461161349</v>
      </c>
      <c r="AA65" s="45">
        <f t="shared" ref="AA65" si="54">+AA61-AA64</f>
        <v>171.75094140285526</v>
      </c>
      <c r="AB65" s="45">
        <f t="shared" ref="AB65" si="55">+AB61-AB64</f>
        <v>180.31573834251157</v>
      </c>
      <c r="AC65" s="45">
        <f t="shared" ref="AC65" si="56">+AC61-AC64</f>
        <v>189.10651544787453</v>
      </c>
      <c r="AD65" s="45">
        <f t="shared" ref="AD65" si="57">+AD61-AD64</f>
        <v>198.12509625734396</v>
      </c>
      <c r="AE65" s="45">
        <f t="shared" ref="AE65" si="58">+AE61-AE64</f>
        <v>207.38382639611069</v>
      </c>
      <c r="AF65" s="45">
        <f t="shared" ref="AF65" si="59">+AF61-AF64</f>
        <v>216.53621864351035</v>
      </c>
      <c r="AG65" s="45">
        <f t="shared" ref="AG65" si="60">+AG61-AG64</f>
        <v>225.47664004347629</v>
      </c>
      <c r="AH65" s="45">
        <f t="shared" ref="AH65" si="61">+AH61-AH64</f>
        <v>234.51562445989433</v>
      </c>
      <c r="AI65" s="45">
        <f t="shared" ref="AI65" si="62">+AI61-AI64</f>
        <v>243.71079300916281</v>
      </c>
      <c r="AJ65" s="45">
        <f t="shared" ref="AJ65" si="63">+AJ61-AJ64</f>
        <v>253.09970649825922</v>
      </c>
      <c r="AK65" s="45">
        <f t="shared" ref="AK65" si="64">+AK61-AK64</f>
        <v>262.70875239249807</v>
      </c>
      <c r="AL65" s="45">
        <f t="shared" ref="AL65" si="65">+AL61-AL64</f>
        <v>272.55816503495436</v>
      </c>
      <c r="AM65" s="45">
        <f t="shared" ref="AM65" si="66">+AM61-AM64</f>
        <v>282.66484017725628</v>
      </c>
      <c r="AN65" s="45">
        <f t="shared" ref="AN65" si="67">+AN61-AN64</f>
        <v>293.04391400487071</v>
      </c>
      <c r="AO65" s="45">
        <f t="shared" ref="AO65" si="68">+AO61-AO64</f>
        <v>303.70965071314919</v>
      </c>
      <c r="AP65" s="45">
        <f t="shared" ref="AP65" si="69">+AP61-AP64</f>
        <v>314.67594367576896</v>
      </c>
      <c r="AQ65" s="45">
        <f t="shared" ref="AQ65" si="70">+AQ61-AQ64</f>
        <v>325.95660109314997</v>
      </c>
      <c r="AR65" s="45">
        <f t="shared" ref="AR65" si="71">+AR61-AR64</f>
        <v>337.56551173823442</v>
      </c>
      <c r="AS65" s="45">
        <f t="shared" ref="AS65" si="72">+AS61-AS64</f>
        <v>349.51674422334258</v>
      </c>
      <c r="AT65" s="45">
        <f t="shared" ref="AT65" si="73">+AT61-AT64</f>
        <v>361.82460958763295</v>
      </c>
      <c r="AU65" s="45">
        <f t="shared" ref="AU65" si="74">+AU61-AU64</f>
        <v>374.50370379541801</v>
      </c>
      <c r="AV65" s="45">
        <f t="shared" ref="AV65" si="75">+AV61-AV64</f>
        <v>387.56893936085396</v>
      </c>
      <c r="AW65" s="45">
        <f t="shared" ref="AW65" si="76">+AW61-AW64</f>
        <v>401.03557120428565</v>
      </c>
      <c r="AX65" s="45">
        <f t="shared" ref="AX65" si="77">+AX61-AX64</f>
        <v>414.91921955942098</v>
      </c>
      <c r="AY65" s="45">
        <f t="shared" ref="AY65" si="78">+AY61-AY64</f>
        <v>429.23589148230349</v>
      </c>
      <c r="AZ65" s="45">
        <f t="shared" ref="AZ65" si="79">+AZ61-AZ64</f>
        <v>444.00200181193873</v>
      </c>
      <c r="BA65" s="45">
        <f t="shared" ref="BA65" si="80">+BA61-BA64</f>
        <v>459.17703500047276</v>
      </c>
      <c r="BB65" s="45">
        <f t="shared" ref="BB65" si="81">+BB61-BB64</f>
        <v>474.78555699243321</v>
      </c>
      <c r="BC65" s="45">
        <f t="shared" ref="BC65" si="82">+BC61-BC64</f>
        <v>490.91639432112862</v>
      </c>
      <c r="BD65" s="45">
        <f t="shared" ref="BD65" si="83">+BD61-BD64</f>
        <v>507.58999996152016</v>
      </c>
      <c r="BE65" s="45">
        <f t="shared" ref="BE65" si="84">+BE61-BE64</f>
        <v>524.82215921175964</v>
      </c>
      <c r="BF65" s="45">
        <f t="shared" ref="BF65" si="85">+BF61-BF64</f>
        <v>542.62767594045863</v>
      </c>
      <c r="BG65" s="45">
        <f t="shared" ref="BG65" si="86">+BG61-BG64</f>
        <v>561.02200960392145</v>
      </c>
      <c r="BH65" s="45">
        <f t="shared" ref="BH65" si="87">+BH61-BH64</f>
        <v>580.02190380865727</v>
      </c>
      <c r="BI65" s="45">
        <f t="shared" ref="BI65" si="88">+BI61-BI64</f>
        <v>599.64554152062556</v>
      </c>
      <c r="BJ65" s="45">
        <f t="shared" ref="BJ65" si="89">+BJ61-BJ64</f>
        <v>599.8475545253915</v>
      </c>
    </row>
    <row r="66" spans="1:166" s="33" customFormat="1" ht="18" customHeight="1">
      <c r="A66" s="59" t="s">
        <v>159</v>
      </c>
      <c r="B66" s="33">
        <f t="shared" ref="B66:AG66" si="90">(B31*(B103)^$B38)</f>
        <v>2.0724583164411879E-11</v>
      </c>
      <c r="C66" s="33">
        <f t="shared" si="90"/>
        <v>2.1191588299739232E-4</v>
      </c>
      <c r="D66" s="33">
        <f t="shared" si="90"/>
        <v>4.2227384424563393E-4</v>
      </c>
      <c r="E66" s="33">
        <f t="shared" si="90"/>
        <v>6.1848085176428337E-4</v>
      </c>
      <c r="F66" s="33">
        <f t="shared" si="90"/>
        <v>8.6979555518859142E-4</v>
      </c>
      <c r="G66" s="33">
        <f t="shared" si="90"/>
        <v>1.184670592317804E-3</v>
      </c>
      <c r="H66" s="33">
        <f t="shared" si="90"/>
        <v>1.572634212418774E-3</v>
      </c>
      <c r="I66" s="33">
        <f t="shared" si="90"/>
        <v>2.047576671260693E-3</v>
      </c>
      <c r="J66" s="33">
        <f t="shared" si="90"/>
        <v>2.6212715926780153E-3</v>
      </c>
      <c r="K66" s="33">
        <f t="shared" si="90"/>
        <v>3.3036164445087329E-3</v>
      </c>
      <c r="L66" s="33">
        <f t="shared" si="90"/>
        <v>4.0946665385430993E-3</v>
      </c>
      <c r="M66" s="37">
        <f t="shared" si="90"/>
        <v>4.9873770518893638E-3</v>
      </c>
      <c r="N66" s="33">
        <f t="shared" si="90"/>
        <v>5.9764809185823744E-3</v>
      </c>
      <c r="O66" s="33">
        <f t="shared" si="90"/>
        <v>6.5166110350828154E-3</v>
      </c>
      <c r="P66" s="33">
        <f t="shared" si="90"/>
        <v>5.8668410970316486E-3</v>
      </c>
      <c r="Q66" s="33">
        <f t="shared" si="90"/>
        <v>5.304112546143833E-3</v>
      </c>
      <c r="R66" s="33">
        <f t="shared" si="90"/>
        <v>4.8137915914113977E-3</v>
      </c>
      <c r="S66" s="33">
        <f t="shared" si="90"/>
        <v>4.384144061138049E-3</v>
      </c>
      <c r="T66" s="33">
        <f t="shared" si="90"/>
        <v>4.0056873982644422E-3</v>
      </c>
      <c r="U66" s="33">
        <f t="shared" si="90"/>
        <v>3.6707018977765733E-3</v>
      </c>
      <c r="V66" s="33">
        <f t="shared" si="90"/>
        <v>3.3728588049174385E-3</v>
      </c>
      <c r="W66" s="33">
        <f t="shared" si="90"/>
        <v>3.1069349762859401E-3</v>
      </c>
      <c r="X66" s="33">
        <f t="shared" si="90"/>
        <v>2.8685922308312826E-3</v>
      </c>
      <c r="Y66" s="33">
        <f t="shared" si="90"/>
        <v>2.6542054521038259E-3</v>
      </c>
      <c r="Z66" s="33">
        <f t="shared" si="90"/>
        <v>2.460727723962732E-3</v>
      </c>
      <c r="AA66" s="33">
        <f t="shared" si="90"/>
        <v>1.1857368359626257E-3</v>
      </c>
      <c r="AB66" s="33">
        <f t="shared" si="90"/>
        <v>5.7204718211086177E-4</v>
      </c>
      <c r="AC66" s="33">
        <f t="shared" si="90"/>
        <v>2.7627545305682012E-4</v>
      </c>
      <c r="AD66" s="33">
        <f t="shared" si="90"/>
        <v>1.3355894142979584E-4</v>
      </c>
      <c r="AE66" s="33">
        <f t="shared" si="90"/>
        <v>6.4622214138288203E-5</v>
      </c>
      <c r="AF66" s="33">
        <f t="shared" si="90"/>
        <v>3.129183831467825E-5</v>
      </c>
      <c r="AG66" s="33">
        <f t="shared" si="90"/>
        <v>1.5163053278039248E-5</v>
      </c>
      <c r="AH66" s="33">
        <f t="shared" ref="AH66:BI66" si="91">(AH31*(AH103)^$B38)</f>
        <v>7.3522107951478284E-6</v>
      </c>
      <c r="AI66" s="33">
        <f t="shared" si="91"/>
        <v>3.5669529004910082E-6</v>
      </c>
      <c r="AJ66" s="33">
        <f t="shared" si="91"/>
        <v>1.7314107957273188E-6</v>
      </c>
      <c r="AK66" s="33">
        <f t="shared" si="91"/>
        <v>8.408215946186511E-7</v>
      </c>
      <c r="AL66" s="33">
        <f t="shared" si="91"/>
        <v>4.0849663522528102E-7</v>
      </c>
      <c r="AM66" s="33">
        <f t="shared" si="91"/>
        <v>1.9853446585135217E-7</v>
      </c>
      <c r="AN66" s="33">
        <f t="shared" si="91"/>
        <v>9.6522788792764826E-8</v>
      </c>
      <c r="AO66" s="33">
        <f t="shared" si="91"/>
        <v>4.6941361315799025E-8</v>
      </c>
      <c r="AP66" s="33">
        <f t="shared" si="91"/>
        <v>2.2834956115462011E-8</v>
      </c>
      <c r="AQ66" s="33">
        <f t="shared" si="91"/>
        <v>1.1110957760917431E-8</v>
      </c>
      <c r="AR66" s="33">
        <f t="shared" si="91"/>
        <v>5.4075300881224378E-9</v>
      </c>
      <c r="AS66" s="33">
        <f t="shared" si="91"/>
        <v>2.6322850183936107E-9</v>
      </c>
      <c r="AT66" s="33">
        <f t="shared" si="91"/>
        <v>1.2815771245848117E-9</v>
      </c>
      <c r="AU66" s="33">
        <f t="shared" si="91"/>
        <v>6.2406045376745475E-10</v>
      </c>
      <c r="AV66" s="33">
        <f t="shared" si="91"/>
        <v>3.039286568829026E-10</v>
      </c>
      <c r="AW66" s="33">
        <f t="shared" si="91"/>
        <v>1.4803806661664399E-10</v>
      </c>
      <c r="AX66" s="33">
        <f t="shared" si="91"/>
        <v>7.2115106151397948E-11</v>
      </c>
      <c r="AY66" s="33">
        <f t="shared" si="91"/>
        <v>3.5133795544022296E-11</v>
      </c>
      <c r="AZ66" s="33">
        <f t="shared" si="91"/>
        <v>1.7118482932310238E-11</v>
      </c>
      <c r="BA66" s="33">
        <f t="shared" si="91"/>
        <v>2.1776550562626496E-14</v>
      </c>
      <c r="BB66" s="33">
        <f t="shared" si="91"/>
        <v>4.0649357928457636E-12</v>
      </c>
      <c r="BC66" s="33">
        <f t="shared" si="91"/>
        <v>1.9810472101462494E-12</v>
      </c>
      <c r="BD66" s="33">
        <f t="shared" si="91"/>
        <v>9.6552408372736195E-13</v>
      </c>
      <c r="BE66" s="33">
        <f t="shared" si="91"/>
        <v>4.7060423668646318E-13</v>
      </c>
      <c r="BF66" s="33">
        <f t="shared" si="91"/>
        <v>2.2938792150091323E-13</v>
      </c>
      <c r="BG66" s="33">
        <f t="shared" si="91"/>
        <v>1.1181628335124762E-13</v>
      </c>
      <c r="BH66" s="33">
        <f t="shared" si="91"/>
        <v>5.4507639223193964E-14</v>
      </c>
      <c r="BI66" s="33">
        <f t="shared" si="91"/>
        <v>2.6572090628046823E-14</v>
      </c>
      <c r="BJ66" s="33">
        <f t="shared" ref="BJ66" si="92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2.5694131380009621E-10</v>
      </c>
      <c r="C67" s="33">
        <f>+C61*C66</f>
        <v>3.3849991804064902E-3</v>
      </c>
      <c r="D67" s="23">
        <f t="shared" ref="D67:BI67" si="93">+D61*D66</f>
        <v>8.7404401512155803E-3</v>
      </c>
      <c r="E67" s="23">
        <f t="shared" si="93"/>
        <v>1.582842369781828E-2</v>
      </c>
      <c r="F67" s="23">
        <f t="shared" si="93"/>
        <v>2.6658574065090593E-2</v>
      </c>
      <c r="G67" s="23">
        <f t="shared" si="93"/>
        <v>4.2241203952252539E-2</v>
      </c>
      <c r="H67" s="23">
        <f t="shared" si="93"/>
        <v>6.391866151622988E-2</v>
      </c>
      <c r="I67" s="23">
        <f t="shared" si="93"/>
        <v>9.4008499761503966E-2</v>
      </c>
      <c r="J67" s="23">
        <f t="shared" si="93"/>
        <v>0.1349498452775989</v>
      </c>
      <c r="K67" s="23">
        <f t="shared" si="93"/>
        <v>0.18955506968358471</v>
      </c>
      <c r="L67" s="23">
        <f t="shared" si="93"/>
        <v>0.25965287359632266</v>
      </c>
      <c r="M67" s="37">
        <f t="shared" si="93"/>
        <v>0.34601444850316332</v>
      </c>
      <c r="N67" s="23">
        <f t="shared" si="93"/>
        <v>0.4567201161681439</v>
      </c>
      <c r="O67" s="23">
        <f t="shared" si="93"/>
        <v>0.54240972766198947</v>
      </c>
      <c r="P67" s="23">
        <f t="shared" si="93"/>
        <v>0.5280829361918824</v>
      </c>
      <c r="Q67" s="23">
        <f t="shared" si="93"/>
        <v>0.51382506371756398</v>
      </c>
      <c r="R67" s="23">
        <f t="shared" si="93"/>
        <v>0.49999943769670768</v>
      </c>
      <c r="S67" s="23">
        <f t="shared" si="93"/>
        <v>0.48675182888067431</v>
      </c>
      <c r="T67" s="23">
        <f t="shared" si="93"/>
        <v>0.47412409163191638</v>
      </c>
      <c r="U67" s="23">
        <f t="shared" si="93"/>
        <v>0.46211166617016547</v>
      </c>
      <c r="V67" s="23">
        <f t="shared" si="93"/>
        <v>0.45030226671192719</v>
      </c>
      <c r="W67" s="23">
        <f t="shared" si="93"/>
        <v>0.4386191394428548</v>
      </c>
      <c r="X67" s="23">
        <f t="shared" si="93"/>
        <v>0.42739508529517456</v>
      </c>
      <c r="Y67" s="23">
        <f t="shared" si="93"/>
        <v>0.41665937401266417</v>
      </c>
      <c r="Z67" s="23">
        <f t="shared" si="93"/>
        <v>0.40641385919661777</v>
      </c>
      <c r="AA67" s="23">
        <f t="shared" si="93"/>
        <v>0.20577663917270364</v>
      </c>
      <c r="AB67" s="23">
        <f t="shared" si="93"/>
        <v>0.10421815022164899</v>
      </c>
      <c r="AC67" s="23">
        <f t="shared" si="93"/>
        <v>5.2784561160673503E-2</v>
      </c>
      <c r="AD67" s="23">
        <f t="shared" si="93"/>
        <v>2.6733772439031342E-2</v>
      </c>
      <c r="AE67" s="23">
        <f t="shared" si="93"/>
        <v>1.3539486647895156E-2</v>
      </c>
      <c r="AF67" s="23">
        <f t="shared" si="93"/>
        <v>6.8456015979572642E-3</v>
      </c>
      <c r="AG67" s="23">
        <f t="shared" si="93"/>
        <v>3.4542050777123441E-3</v>
      </c>
      <c r="AH67" s="23">
        <f t="shared" si="93"/>
        <v>1.7420632143415318E-3</v>
      </c>
      <c r="AI67" s="23">
        <f t="shared" si="93"/>
        <v>8.783437251443884E-4</v>
      </c>
      <c r="AJ67" s="23">
        <f t="shared" si="93"/>
        <v>4.4279797691357768E-4</v>
      </c>
      <c r="AK67" s="23">
        <f t="shared" si="93"/>
        <v>2.232114939437702E-4</v>
      </c>
      <c r="AL67" s="23">
        <f t="shared" si="93"/>
        <v>1.1251552950664543E-4</v>
      </c>
      <c r="AM67" s="23">
        <f t="shared" si="93"/>
        <v>5.6715411461250971E-5</v>
      </c>
      <c r="AN67" s="23">
        <f t="shared" si="93"/>
        <v>2.8588159128765569E-5</v>
      </c>
      <c r="AO67" s="23">
        <f t="shared" si="93"/>
        <v>1.4410183415365589E-5</v>
      </c>
      <c r="AP67" s="23">
        <f t="shared" si="93"/>
        <v>7.2635966954802954E-6</v>
      </c>
      <c r="AQ67" s="23">
        <f t="shared" si="93"/>
        <v>3.6612804574404323E-6</v>
      </c>
      <c r="AR67" s="23">
        <f t="shared" si="93"/>
        <v>1.8454966517945027E-6</v>
      </c>
      <c r="AS67" s="23">
        <f t="shared" si="93"/>
        <v>9.3023429858845328E-7</v>
      </c>
      <c r="AT67" s="23">
        <f t="shared" si="93"/>
        <v>4.6888902709504173E-7</v>
      </c>
      <c r="AU67" s="23">
        <f t="shared" si="93"/>
        <v>2.3634490803887579E-7</v>
      </c>
      <c r="AV67" s="23">
        <f t="shared" si="93"/>
        <v>1.1912989036724877E-7</v>
      </c>
      <c r="AW67" s="23">
        <f t="shared" si="93"/>
        <v>6.0047292534529375E-8</v>
      </c>
      <c r="AX67" s="23">
        <f t="shared" si="93"/>
        <v>3.0266641392560136E-8</v>
      </c>
      <c r="AY67" s="23">
        <f t="shared" si="93"/>
        <v>1.5255733389331764E-8</v>
      </c>
      <c r="AZ67" s="23">
        <f t="shared" si="93"/>
        <v>7.6895332540959823E-9</v>
      </c>
      <c r="BA67" s="23">
        <f t="shared" si="93"/>
        <v>1.0118386337975717E-11</v>
      </c>
      <c r="BB67" s="23">
        <f t="shared" si="93"/>
        <v>1.9535163575089518E-9</v>
      </c>
      <c r="BC67" s="23">
        <f t="shared" si="93"/>
        <v>9.8458959503103164E-10</v>
      </c>
      <c r="BD67" s="23">
        <f t="shared" si="93"/>
        <v>4.9624076919635645E-10</v>
      </c>
      <c r="BE67" s="23">
        <f t="shared" si="93"/>
        <v>2.5011112286388302E-10</v>
      </c>
      <c r="BF67" s="23">
        <f t="shared" si="93"/>
        <v>1.2606006163210271E-10</v>
      </c>
      <c r="BG67" s="23">
        <f t="shared" si="93"/>
        <v>6.3536769490073723E-11</v>
      </c>
      <c r="BH67" s="23">
        <f t="shared" si="93"/>
        <v>3.2023932807470363E-11</v>
      </c>
      <c r="BI67" s="23">
        <f t="shared" si="93"/>
        <v>1.6140799296672583E-11</v>
      </c>
      <c r="BJ67" s="23">
        <f t="shared" ref="BJ67" si="94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12.385834027804037</v>
      </c>
      <c r="C68" s="23">
        <f>+C65-C67</f>
        <v>15.948115446538583</v>
      </c>
      <c r="D68" s="23">
        <f>+D65-D67</f>
        <v>20.647526846706022</v>
      </c>
      <c r="E68" s="23">
        <f>+E65-E67</f>
        <v>25.50101502519367</v>
      </c>
      <c r="F68" s="23">
        <f>+F65-F67</f>
        <v>30.497922999830866</v>
      </c>
      <c r="G68" s="23">
        <f t="shared" ref="G68:BI68" si="95">+G65-G67</f>
        <v>35.424273913594767</v>
      </c>
      <c r="H68" s="23">
        <f t="shared" si="95"/>
        <v>40.309378046974928</v>
      </c>
      <c r="I68" s="23">
        <f t="shared" si="95"/>
        <v>45.449810068931363</v>
      </c>
      <c r="J68" s="23">
        <f t="shared" si="95"/>
        <v>50.867569404474544</v>
      </c>
      <c r="K68" s="23">
        <f t="shared" si="95"/>
        <v>56.584590291907723</v>
      </c>
      <c r="L68" s="23">
        <f t="shared" si="95"/>
        <v>62.419063469057789</v>
      </c>
      <c r="M68" s="37">
        <f t="shared" si="95"/>
        <v>68.174881792652954</v>
      </c>
      <c r="N68" s="23">
        <f t="shared" si="95"/>
        <v>74.980327562132771</v>
      </c>
      <c r="O68" s="23">
        <f t="shared" si="95"/>
        <v>81.603023262139075</v>
      </c>
      <c r="P68" s="23">
        <f t="shared" si="95"/>
        <v>88.306608847165592</v>
      </c>
      <c r="Q68" s="23">
        <f t="shared" si="95"/>
        <v>95.112836219518258</v>
      </c>
      <c r="R68" s="23">
        <f t="shared" si="95"/>
        <v>102.06513767402662</v>
      </c>
      <c r="S68" s="23">
        <f t="shared" si="95"/>
        <v>109.18633596861989</v>
      </c>
      <c r="T68" s="23">
        <f t="shared" si="95"/>
        <v>116.4895717222301</v>
      </c>
      <c r="U68" s="23">
        <f t="shared" si="95"/>
        <v>123.98388616541132</v>
      </c>
      <c r="V68" s="23">
        <f t="shared" si="95"/>
        <v>131.56338532427333</v>
      </c>
      <c r="W68" s="23">
        <f t="shared" si="95"/>
        <v>139.19156542554927</v>
      </c>
      <c r="X68" s="23">
        <f t="shared" si="95"/>
        <v>146.96552476319886</v>
      </c>
      <c r="Y68" s="23">
        <f t="shared" si="95"/>
        <v>154.90666774788644</v>
      </c>
      <c r="Z68" s="23">
        <f t="shared" si="95"/>
        <v>163.03153225693828</v>
      </c>
      <c r="AA68" s="23">
        <f t="shared" si="95"/>
        <v>171.54516476368255</v>
      </c>
      <c r="AB68" s="23">
        <f t="shared" si="95"/>
        <v>180.21152019228992</v>
      </c>
      <c r="AC68" s="23">
        <f t="shared" si="95"/>
        <v>189.05373088671385</v>
      </c>
      <c r="AD68" s="23">
        <f t="shared" si="95"/>
        <v>198.09836248490492</v>
      </c>
      <c r="AE68" s="23">
        <f t="shared" si="95"/>
        <v>207.37028690946281</v>
      </c>
      <c r="AF68" s="23">
        <f t="shared" si="95"/>
        <v>216.52937304191241</v>
      </c>
      <c r="AG68" s="23">
        <f t="shared" si="95"/>
        <v>225.47318583839859</v>
      </c>
      <c r="AH68" s="23">
        <f t="shared" si="95"/>
        <v>234.51388239667997</v>
      </c>
      <c r="AI68" s="23">
        <f t="shared" si="95"/>
        <v>243.70991466543768</v>
      </c>
      <c r="AJ68" s="23">
        <f t="shared" si="95"/>
        <v>253.09926370028231</v>
      </c>
      <c r="AK68" s="23">
        <f t="shared" si="95"/>
        <v>262.70852918100411</v>
      </c>
      <c r="AL68" s="23">
        <f t="shared" si="95"/>
        <v>272.55805251942485</v>
      </c>
      <c r="AM68" s="23">
        <f t="shared" si="95"/>
        <v>282.66478346184482</v>
      </c>
      <c r="AN68" s="23">
        <f t="shared" si="95"/>
        <v>293.04388541671159</v>
      </c>
      <c r="AO68" s="23">
        <f t="shared" si="95"/>
        <v>303.70963630296575</v>
      </c>
      <c r="AP68" s="23">
        <f t="shared" si="95"/>
        <v>314.67593641217229</v>
      </c>
      <c r="AQ68" s="23">
        <f t="shared" si="95"/>
        <v>325.95659743186951</v>
      </c>
      <c r="AR68" s="23">
        <f t="shared" si="95"/>
        <v>337.56550989273779</v>
      </c>
      <c r="AS68" s="23">
        <f t="shared" si="95"/>
        <v>349.51674329310828</v>
      </c>
      <c r="AT68" s="23">
        <f t="shared" si="95"/>
        <v>361.82460911874392</v>
      </c>
      <c r="AU68" s="23">
        <f t="shared" si="95"/>
        <v>374.50370355907307</v>
      </c>
      <c r="AV68" s="23">
        <f t="shared" si="95"/>
        <v>387.56893924172408</v>
      </c>
      <c r="AW68" s="23">
        <f t="shared" si="95"/>
        <v>401.03557114423836</v>
      </c>
      <c r="AX68" s="23">
        <f t="shared" si="95"/>
        <v>414.91921952915436</v>
      </c>
      <c r="AY68" s="23">
        <f t="shared" si="95"/>
        <v>429.23589146704774</v>
      </c>
      <c r="AZ68" s="23">
        <f t="shared" si="95"/>
        <v>444.00200180424918</v>
      </c>
      <c r="BA68" s="23">
        <f t="shared" si="95"/>
        <v>459.17703500046264</v>
      </c>
      <c r="BB68" s="23">
        <f t="shared" si="95"/>
        <v>474.78555699047968</v>
      </c>
      <c r="BC68" s="23">
        <f t="shared" si="95"/>
        <v>490.91639432014404</v>
      </c>
      <c r="BD68" s="23">
        <f t="shared" si="95"/>
        <v>507.58999996102392</v>
      </c>
      <c r="BE68" s="23">
        <f t="shared" si="95"/>
        <v>524.82215921150953</v>
      </c>
      <c r="BF68" s="23">
        <f t="shared" si="95"/>
        <v>542.62767594033255</v>
      </c>
      <c r="BG68" s="23">
        <f t="shared" si="95"/>
        <v>561.0220096038579</v>
      </c>
      <c r="BH68" s="23">
        <f t="shared" si="95"/>
        <v>580.02190380862521</v>
      </c>
      <c r="BI68" s="23">
        <f t="shared" si="95"/>
        <v>599.64554152060941</v>
      </c>
      <c r="BJ68" s="23">
        <f t="shared" ref="BJ68" si="96">+BJ65-BJ67</f>
        <v>599.8475545253915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6" t="s">
        <v>82</v>
      </c>
      <c r="B69" s="146">
        <f>+B67/B65</f>
        <v>2.0744772876657121E-11</v>
      </c>
      <c r="C69" s="146"/>
    </row>
    <row r="70" spans="1:166" s="45" customFormat="1" ht="18" customHeight="1">
      <c r="A70" s="43" t="s">
        <v>36</v>
      </c>
      <c r="B70" s="45">
        <f t="shared" ref="B70:AG70" si="97">+B71+B43</f>
        <v>1.6614140194193698</v>
      </c>
      <c r="C70" s="45">
        <f t="shared" si="97"/>
        <v>1.3724021277997327</v>
      </c>
      <c r="D70" s="45">
        <f t="shared" si="97"/>
        <v>1.4111832079964777</v>
      </c>
      <c r="E70" s="45">
        <f t="shared" si="97"/>
        <v>1.41455679379508</v>
      </c>
      <c r="F70" s="45">
        <f t="shared" si="97"/>
        <v>1.3741574858080732</v>
      </c>
      <c r="G70" s="45">
        <f t="shared" si="97"/>
        <v>1.2924990837800998</v>
      </c>
      <c r="H70" s="45">
        <f t="shared" si="97"/>
        <v>1.1813818857431519</v>
      </c>
      <c r="I70" s="45">
        <f t="shared" si="97"/>
        <v>1.0535270190696195</v>
      </c>
      <c r="J70" s="45">
        <f t="shared" si="97"/>
        <v>0.90883288273631069</v>
      </c>
      <c r="K70" s="45">
        <f t="shared" si="97"/>
        <v>0.74679308921461429</v>
      </c>
      <c r="L70" s="45">
        <f t="shared" si="97"/>
        <v>0.56591340591453787</v>
      </c>
      <c r="M70" s="37">
        <f t="shared" si="97"/>
        <v>0.36779434525193655</v>
      </c>
      <c r="N70" s="45">
        <f t="shared" si="97"/>
        <v>0.15834921024498375</v>
      </c>
      <c r="O70" s="45">
        <f t="shared" si="97"/>
        <v>0</v>
      </c>
      <c r="P70" s="45">
        <f t="shared" si="97"/>
        <v>0</v>
      </c>
      <c r="Q70" s="45">
        <f t="shared" si="97"/>
        <v>0</v>
      </c>
      <c r="R70" s="45">
        <f t="shared" si="97"/>
        <v>0</v>
      </c>
      <c r="S70" s="45">
        <f t="shared" si="97"/>
        <v>0</v>
      </c>
      <c r="T70" s="45">
        <f t="shared" si="97"/>
        <v>0</v>
      </c>
      <c r="U70" s="45">
        <f t="shared" si="97"/>
        <v>0</v>
      </c>
      <c r="V70" s="45">
        <f t="shared" si="97"/>
        <v>0</v>
      </c>
      <c r="W70" s="45">
        <f t="shared" si="97"/>
        <v>0</v>
      </c>
      <c r="X70" s="45">
        <f t="shared" si="97"/>
        <v>0</v>
      </c>
      <c r="Y70" s="45">
        <f t="shared" si="97"/>
        <v>0</v>
      </c>
      <c r="Z70" s="45">
        <f t="shared" si="97"/>
        <v>0</v>
      </c>
      <c r="AA70" s="45">
        <f t="shared" si="97"/>
        <v>0</v>
      </c>
      <c r="AB70" s="45">
        <f t="shared" si="97"/>
        <v>0</v>
      </c>
      <c r="AC70" s="45">
        <f t="shared" si="97"/>
        <v>0</v>
      </c>
      <c r="AD70" s="45">
        <f t="shared" si="97"/>
        <v>0</v>
      </c>
      <c r="AE70" s="45">
        <f t="shared" si="97"/>
        <v>0</v>
      </c>
      <c r="AF70" s="45">
        <f t="shared" si="97"/>
        <v>0</v>
      </c>
      <c r="AG70" s="45">
        <f t="shared" si="97"/>
        <v>0</v>
      </c>
      <c r="AH70" s="45">
        <f t="shared" ref="AH70:BI70" si="98">+AH71+AH43</f>
        <v>0</v>
      </c>
      <c r="AI70" s="45">
        <f t="shared" si="98"/>
        <v>0</v>
      </c>
      <c r="AJ70" s="45">
        <f t="shared" si="98"/>
        <v>0</v>
      </c>
      <c r="AK70" s="45">
        <f t="shared" si="98"/>
        <v>0</v>
      </c>
      <c r="AL70" s="45">
        <f t="shared" si="98"/>
        <v>0</v>
      </c>
      <c r="AM70" s="45">
        <f t="shared" si="98"/>
        <v>0</v>
      </c>
      <c r="AN70" s="45">
        <f t="shared" si="98"/>
        <v>0</v>
      </c>
      <c r="AO70" s="45">
        <f t="shared" si="98"/>
        <v>0</v>
      </c>
      <c r="AP70" s="45">
        <f t="shared" si="98"/>
        <v>0</v>
      </c>
      <c r="AQ70" s="45">
        <f t="shared" si="98"/>
        <v>0</v>
      </c>
      <c r="AR70" s="45">
        <f t="shared" si="98"/>
        <v>0</v>
      </c>
      <c r="AS70" s="45">
        <f t="shared" si="98"/>
        <v>0</v>
      </c>
      <c r="AT70" s="45">
        <f t="shared" si="98"/>
        <v>0</v>
      </c>
      <c r="AU70" s="45">
        <f t="shared" si="98"/>
        <v>0</v>
      </c>
      <c r="AV70" s="45">
        <f t="shared" si="98"/>
        <v>0</v>
      </c>
      <c r="AW70" s="45">
        <f t="shared" si="98"/>
        <v>0</v>
      </c>
      <c r="AX70" s="45">
        <f t="shared" si="98"/>
        <v>0</v>
      </c>
      <c r="AY70" s="45">
        <f t="shared" si="98"/>
        <v>0</v>
      </c>
      <c r="AZ70" s="45">
        <f t="shared" si="98"/>
        <v>0</v>
      </c>
      <c r="BA70" s="45">
        <f t="shared" si="98"/>
        <v>3.1173676507647179</v>
      </c>
      <c r="BB70" s="45">
        <f t="shared" si="98"/>
        <v>0</v>
      </c>
      <c r="BC70" s="45">
        <f t="shared" si="98"/>
        <v>0</v>
      </c>
      <c r="BD70" s="45">
        <f t="shared" si="98"/>
        <v>0</v>
      </c>
      <c r="BE70" s="45">
        <f t="shared" si="98"/>
        <v>0</v>
      </c>
      <c r="BF70" s="45">
        <f t="shared" si="98"/>
        <v>0</v>
      </c>
      <c r="BG70" s="45">
        <f t="shared" si="98"/>
        <v>0</v>
      </c>
      <c r="BH70" s="45">
        <f t="shared" si="98"/>
        <v>0</v>
      </c>
      <c r="BI70" s="45">
        <f t="shared" si="98"/>
        <v>0</v>
      </c>
    </row>
    <row r="71" spans="1:166" s="45" customFormat="1" ht="18" customHeight="1">
      <c r="A71" s="43" t="s">
        <v>1</v>
      </c>
      <c r="B71" s="46">
        <f t="shared" ref="B71:AG71" si="99">+B102</f>
        <v>1.6614140194193698</v>
      </c>
      <c r="C71" s="46">
        <f t="shared" si="99"/>
        <v>1.3724021277997327</v>
      </c>
      <c r="D71" s="46">
        <f t="shared" si="99"/>
        <v>1.4111832079964777</v>
      </c>
      <c r="E71" s="46">
        <f t="shared" si="99"/>
        <v>1.41455679379508</v>
      </c>
      <c r="F71" s="46">
        <f t="shared" si="99"/>
        <v>1.3741574858080732</v>
      </c>
      <c r="G71" s="46">
        <f t="shared" si="99"/>
        <v>1.2924990837800998</v>
      </c>
      <c r="H71" s="46">
        <f t="shared" si="99"/>
        <v>1.1813818857431519</v>
      </c>
      <c r="I71" s="46">
        <f t="shared" si="99"/>
        <v>1.0535270190696195</v>
      </c>
      <c r="J71" s="46">
        <f t="shared" si="99"/>
        <v>0.90883288273631069</v>
      </c>
      <c r="K71" s="46">
        <f t="shared" si="99"/>
        <v>0.74679308921461429</v>
      </c>
      <c r="L71" s="46">
        <f t="shared" si="99"/>
        <v>0.56591340591453787</v>
      </c>
      <c r="M71" s="36">
        <f t="shared" si="99"/>
        <v>0.36779434525193655</v>
      </c>
      <c r="N71" s="46">
        <f t="shared" si="99"/>
        <v>0.15834921024498375</v>
      </c>
      <c r="O71" s="46">
        <f t="shared" si="99"/>
        <v>0</v>
      </c>
      <c r="P71" s="46">
        <f t="shared" si="99"/>
        <v>0</v>
      </c>
      <c r="Q71" s="46">
        <f t="shared" si="99"/>
        <v>0</v>
      </c>
      <c r="R71" s="46">
        <f t="shared" si="99"/>
        <v>0</v>
      </c>
      <c r="S71" s="46">
        <f t="shared" si="99"/>
        <v>0</v>
      </c>
      <c r="T71" s="46">
        <f t="shared" si="99"/>
        <v>0</v>
      </c>
      <c r="U71" s="46">
        <f t="shared" si="99"/>
        <v>0</v>
      </c>
      <c r="V71" s="46">
        <f t="shared" si="99"/>
        <v>0</v>
      </c>
      <c r="W71" s="46">
        <f t="shared" si="99"/>
        <v>0</v>
      </c>
      <c r="X71" s="46">
        <f t="shared" si="99"/>
        <v>0</v>
      </c>
      <c r="Y71" s="46">
        <f t="shared" si="99"/>
        <v>0</v>
      </c>
      <c r="Z71" s="46">
        <f t="shared" si="99"/>
        <v>0</v>
      </c>
      <c r="AA71" s="46">
        <f t="shared" si="99"/>
        <v>0</v>
      </c>
      <c r="AB71" s="46">
        <f t="shared" si="99"/>
        <v>0</v>
      </c>
      <c r="AC71" s="46">
        <f t="shared" si="99"/>
        <v>0</v>
      </c>
      <c r="AD71" s="46">
        <f t="shared" si="99"/>
        <v>0</v>
      </c>
      <c r="AE71" s="46">
        <f t="shared" si="99"/>
        <v>0</v>
      </c>
      <c r="AF71" s="46">
        <f t="shared" si="99"/>
        <v>0</v>
      </c>
      <c r="AG71" s="46">
        <f t="shared" si="99"/>
        <v>0</v>
      </c>
      <c r="AH71" s="46">
        <f t="shared" ref="AH71:BI71" si="100">+AH102</f>
        <v>0</v>
      </c>
      <c r="AI71" s="46">
        <f t="shared" si="100"/>
        <v>0</v>
      </c>
      <c r="AJ71" s="46">
        <f t="shared" si="100"/>
        <v>0</v>
      </c>
      <c r="AK71" s="46">
        <f t="shared" si="100"/>
        <v>0</v>
      </c>
      <c r="AL71" s="46">
        <f t="shared" si="100"/>
        <v>0</v>
      </c>
      <c r="AM71" s="46">
        <f t="shared" si="100"/>
        <v>0</v>
      </c>
      <c r="AN71" s="46">
        <f t="shared" si="100"/>
        <v>0</v>
      </c>
      <c r="AO71" s="46">
        <f t="shared" si="100"/>
        <v>0</v>
      </c>
      <c r="AP71" s="46">
        <f t="shared" si="100"/>
        <v>0</v>
      </c>
      <c r="AQ71" s="46">
        <f t="shared" si="100"/>
        <v>0</v>
      </c>
      <c r="AR71" s="46">
        <f t="shared" si="100"/>
        <v>0</v>
      </c>
      <c r="AS71" s="46">
        <f t="shared" si="100"/>
        <v>0</v>
      </c>
      <c r="AT71" s="46">
        <f t="shared" si="100"/>
        <v>0</v>
      </c>
      <c r="AU71" s="46">
        <f t="shared" si="100"/>
        <v>0</v>
      </c>
      <c r="AV71" s="46">
        <f t="shared" si="100"/>
        <v>0</v>
      </c>
      <c r="AW71" s="46">
        <f t="shared" si="100"/>
        <v>0</v>
      </c>
      <c r="AX71" s="46">
        <f t="shared" si="100"/>
        <v>0</v>
      </c>
      <c r="AY71" s="46">
        <f t="shared" si="100"/>
        <v>0</v>
      </c>
      <c r="AZ71" s="46">
        <f t="shared" si="100"/>
        <v>0</v>
      </c>
      <c r="BA71" s="46">
        <f t="shared" si="100"/>
        <v>3.1173676507647179</v>
      </c>
      <c r="BB71" s="46">
        <f t="shared" si="100"/>
        <v>0</v>
      </c>
      <c r="BC71" s="46">
        <f t="shared" si="100"/>
        <v>0</v>
      </c>
      <c r="BD71" s="46">
        <f t="shared" si="100"/>
        <v>0</v>
      </c>
      <c r="BE71" s="46">
        <f t="shared" si="100"/>
        <v>0</v>
      </c>
      <c r="BF71" s="46">
        <f t="shared" si="100"/>
        <v>0</v>
      </c>
      <c r="BG71" s="46">
        <f t="shared" si="100"/>
        <v>0</v>
      </c>
      <c r="BH71" s="46">
        <f t="shared" si="100"/>
        <v>0</v>
      </c>
      <c r="BI71" s="46">
        <f t="shared" si="100"/>
        <v>0</v>
      </c>
    </row>
    <row r="72" spans="1:166" ht="18" customHeight="1">
      <c r="A72" s="618" t="s">
        <v>33</v>
      </c>
    </row>
    <row r="73" spans="1:166" s="45" customFormat="1" ht="18" customHeight="1">
      <c r="A73" s="43" t="s">
        <v>34</v>
      </c>
      <c r="B73" s="46">
        <f t="shared" ref="B73:AG73" si="101">(B97)*B68</f>
        <v>2.2110933177893215</v>
      </c>
      <c r="C73" s="45">
        <f t="shared" si="101"/>
        <v>3.2599811608002889</v>
      </c>
      <c r="D73" s="45">
        <f t="shared" si="101"/>
        <v>4.1462568614062985</v>
      </c>
      <c r="E73" s="45">
        <f t="shared" si="101"/>
        <v>5.0651003120878411</v>
      </c>
      <c r="F73" s="45">
        <f t="shared" si="101"/>
        <v>6.015568298046758</v>
      </c>
      <c r="G73" s="45">
        <f t="shared" si="101"/>
        <v>6.9962138190508263</v>
      </c>
      <c r="H73" s="45">
        <f t="shared" si="101"/>
        <v>8.0532732251238937</v>
      </c>
      <c r="I73" s="45">
        <f t="shared" si="101"/>
        <v>9.1921624537203268</v>
      </c>
      <c r="J73" s="45">
        <f t="shared" si="101"/>
        <v>10.42791947670184</v>
      </c>
      <c r="K73" s="45">
        <f t="shared" si="101"/>
        <v>11.713754335699869</v>
      </c>
      <c r="L73" s="45">
        <f t="shared" si="101"/>
        <v>12.912674860532626</v>
      </c>
      <c r="M73" s="37">
        <f t="shared" si="101"/>
        <v>15.019136359819262</v>
      </c>
      <c r="N73" s="45">
        <f t="shared" si="101"/>
        <v>16.518397015848556</v>
      </c>
      <c r="O73" s="45">
        <f t="shared" si="101"/>
        <v>17.977397268911009</v>
      </c>
      <c r="P73" s="45">
        <f t="shared" si="101"/>
        <v>19.454217812692022</v>
      </c>
      <c r="Q73" s="45">
        <f t="shared" si="101"/>
        <v>20.953650658240651</v>
      </c>
      <c r="R73" s="45">
        <f t="shared" si="101"/>
        <v>22.485264073829786</v>
      </c>
      <c r="S73" s="45">
        <f t="shared" si="101"/>
        <v>24.054085983299306</v>
      </c>
      <c r="T73" s="45">
        <f t="shared" si="101"/>
        <v>25.66301130545806</v>
      </c>
      <c r="U73" s="45">
        <f t="shared" si="101"/>
        <v>27.314031851233793</v>
      </c>
      <c r="V73" s="45">
        <f t="shared" si="101"/>
        <v>28.983818852145788</v>
      </c>
      <c r="W73" s="45">
        <f t="shared" si="101"/>
        <v>30.664330414553369</v>
      </c>
      <c r="X73" s="45">
        <f t="shared" si="101"/>
        <v>32.37695759156788</v>
      </c>
      <c r="Y73" s="45">
        <f t="shared" si="101"/>
        <v>34.126415840759861</v>
      </c>
      <c r="Z73" s="45">
        <f t="shared" si="101"/>
        <v>35.916348507422093</v>
      </c>
      <c r="AA73" s="45">
        <f t="shared" si="101"/>
        <v>37.791927960938096</v>
      </c>
      <c r="AB73" s="45">
        <f t="shared" si="101"/>
        <v>39.701152744352989</v>
      </c>
      <c r="AC73" s="45">
        <f t="shared" si="101"/>
        <v>41.649118984260973</v>
      </c>
      <c r="AD73" s="45">
        <f t="shared" si="101"/>
        <v>43.64167917249442</v>
      </c>
      <c r="AE73" s="45">
        <f t="shared" si="101"/>
        <v>45.684312670179203</v>
      </c>
      <c r="AF73" s="45">
        <f t="shared" si="101"/>
        <v>47.702087544699268</v>
      </c>
      <c r="AG73" s="45">
        <f t="shared" si="101"/>
        <v>49.672437040510182</v>
      </c>
      <c r="AH73" s="45">
        <f t="shared" ref="AH73:BI73" si="102">(AH97)*AH68</f>
        <v>51.664130327336089</v>
      </c>
      <c r="AI73" s="45">
        <f t="shared" si="102"/>
        <v>53.690044549436791</v>
      </c>
      <c r="AJ73" s="45">
        <f t="shared" si="102"/>
        <v>55.758547050301651</v>
      </c>
      <c r="AK73" s="45">
        <f t="shared" si="102"/>
        <v>57.875497821285144</v>
      </c>
      <c r="AL73" s="45">
        <f t="shared" si="102"/>
        <v>60.04537813803995</v>
      </c>
      <c r="AM73" s="45">
        <f t="shared" si="102"/>
        <v>62.271922081861923</v>
      </c>
      <c r="AN73" s="45">
        <f t="shared" si="102"/>
        <v>64.558470198318062</v>
      </c>
      <c r="AO73" s="45">
        <f t="shared" si="102"/>
        <v>66.908167956910702</v>
      </c>
      <c r="AP73" s="45">
        <f t="shared" si="102"/>
        <v>69.32407763466864</v>
      </c>
      <c r="AQ73" s="45">
        <f t="shared" si="102"/>
        <v>71.809241988880814</v>
      </c>
      <c r="AR73" s="45">
        <f t="shared" si="102"/>
        <v>74.366721146223128</v>
      </c>
      <c r="AS73" s="45">
        <f t="shared" si="102"/>
        <v>76.999614660495936</v>
      </c>
      <c r="AT73" s="45">
        <f t="shared" si="102"/>
        <v>79.711075396075856</v>
      </c>
      <c r="AU73" s="45">
        <f t="shared" si="102"/>
        <v>82.504318938433585</v>
      </c>
      <c r="AV73" s="45">
        <f t="shared" si="102"/>
        <v>85.382630585349546</v>
      </c>
      <c r="AW73" s="45">
        <f t="shared" si="102"/>
        <v>88.349371055344037</v>
      </c>
      <c r="AX73" s="45">
        <f t="shared" si="102"/>
        <v>91.407981540346881</v>
      </c>
      <c r="AY73" s="45">
        <f t="shared" si="102"/>
        <v>94.561988447289423</v>
      </c>
      <c r="AZ73" s="45">
        <f t="shared" si="102"/>
        <v>97.815008017357314</v>
      </c>
      <c r="BA73" s="45">
        <f t="shared" si="102"/>
        <v>101.15811455228167</v>
      </c>
      <c r="BB73" s="45">
        <f t="shared" si="102"/>
        <v>104.59672000313215</v>
      </c>
      <c r="BC73" s="45">
        <f t="shared" si="102"/>
        <v>108.1503931314426</v>
      </c>
      <c r="BD73" s="45">
        <f t="shared" si="102"/>
        <v>111.82363978982131</v>
      </c>
      <c r="BE73" s="45">
        <f t="shared" si="102"/>
        <v>115.61993752810439</v>
      </c>
      <c r="BF73" s="45">
        <f t="shared" si="102"/>
        <v>119.54254768415244</v>
      </c>
      <c r="BG73" s="45">
        <f t="shared" si="102"/>
        <v>123.59487602380017</v>
      </c>
      <c r="BH73" s="45">
        <f t="shared" si="102"/>
        <v>127.78061121511945</v>
      </c>
      <c r="BI73" s="45">
        <f t="shared" si="102"/>
        <v>132.10375902149738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 t="shared" ref="C74:AH74" si="103">+B74*(1-$B$8)^10+10*B73</f>
        <v>30.078618990437818</v>
      </c>
      <c r="D74" s="45">
        <f t="shared" si="103"/>
        <v>43.087577557950986</v>
      </c>
      <c r="E74" s="45">
        <f t="shared" si="103"/>
        <v>56.486277944657111</v>
      </c>
      <c r="F74" s="45">
        <f t="shared" si="103"/>
        <v>70.346550401676495</v>
      </c>
      <c r="G74" s="45">
        <f t="shared" si="103"/>
        <v>84.684008440940175</v>
      </c>
      <c r="H74" s="45">
        <f t="shared" si="103"/>
        <v>99.489626155110528</v>
      </c>
      <c r="I74" s="45">
        <f t="shared" si="103"/>
        <v>115.22261990513505</v>
      </c>
      <c r="J74" s="45">
        <f t="shared" si="103"/>
        <v>132.09726790996098</v>
      </c>
      <c r="K74" s="45">
        <f t="shared" si="103"/>
        <v>150.3386640833354</v>
      </c>
      <c r="L74" s="45">
        <f t="shared" si="103"/>
        <v>169.55739423629399</v>
      </c>
      <c r="M74" s="37">
        <f t="shared" si="103"/>
        <v>188.247756335058</v>
      </c>
      <c r="N74" s="45">
        <f t="shared" si="103"/>
        <v>215.82929762942558</v>
      </c>
      <c r="O74" s="45">
        <f t="shared" si="103"/>
        <v>240.43899298379233</v>
      </c>
      <c r="P74" s="45">
        <f t="shared" si="103"/>
        <v>263.60986570191369</v>
      </c>
      <c r="Q74" s="45">
        <f t="shared" si="103"/>
        <v>286.45725489483402</v>
      </c>
      <c r="R74" s="45">
        <f t="shared" si="103"/>
        <v>309.41797537446536</v>
      </c>
      <c r="S74" s="45">
        <f t="shared" si="103"/>
        <v>332.74001773076668</v>
      </c>
      <c r="T74" s="45">
        <f t="shared" si="103"/>
        <v>356.56013017420315</v>
      </c>
      <c r="U74" s="45">
        <f t="shared" si="103"/>
        <v>380.95494304557474</v>
      </c>
      <c r="V74" s="45">
        <f t="shared" si="103"/>
        <v>405.97109380185327</v>
      </c>
      <c r="W74" s="45">
        <f t="shared" si="103"/>
        <v>431.39155623397892</v>
      </c>
      <c r="X74" s="45">
        <f t="shared" si="103"/>
        <v>457.06023904550898</v>
      </c>
      <c r="Y74" s="45">
        <f t="shared" si="103"/>
        <v>483.13662709780004</v>
      </c>
      <c r="Z74" s="45">
        <f t="shared" si="103"/>
        <v>509.72348389923502</v>
      </c>
      <c r="AA74" s="45">
        <f t="shared" si="103"/>
        <v>536.89307432254373</v>
      </c>
      <c r="AB74" s="45">
        <f t="shared" si="103"/>
        <v>565.12231926465893</v>
      </c>
      <c r="AC74" s="45">
        <f t="shared" si="103"/>
        <v>594.05749619042535</v>
      </c>
      <c r="AD74" s="45">
        <f t="shared" si="103"/>
        <v>623.62623094399908</v>
      </c>
      <c r="AE74" s="45">
        <f t="shared" si="103"/>
        <v>653.86181313594034</v>
      </c>
      <c r="AF74" s="45">
        <f t="shared" si="103"/>
        <v>684.83064374698949</v>
      </c>
      <c r="AG74" s="45">
        <f t="shared" si="103"/>
        <v>715.80655604137189</v>
      </c>
      <c r="AH74" s="45">
        <f t="shared" si="103"/>
        <v>746.31068377896077</v>
      </c>
      <c r="AI74" s="45">
        <f t="shared" ref="AI74:BI74" si="104">+AH74*(1-$B$8)^10+10*AH73</f>
        <v>776.86374832337344</v>
      </c>
      <c r="AJ74" s="45">
        <f t="shared" si="104"/>
        <v>807.77608543000088</v>
      </c>
      <c r="AK74" s="45">
        <f t="shared" si="104"/>
        <v>839.23957592083366</v>
      </c>
      <c r="AL74" s="45">
        <f t="shared" si="104"/>
        <v>871.3797244151134</v>
      </c>
      <c r="AM74" s="45">
        <f t="shared" si="104"/>
        <v>904.2851044242293</v>
      </c>
      <c r="AN74" s="45">
        <f t="shared" si="104"/>
        <v>938.02394043492518</v>
      </c>
      <c r="AO74" s="45">
        <f t="shared" si="104"/>
        <v>972.65342631048577</v>
      </c>
      <c r="AP74" s="45">
        <f t="shared" si="104"/>
        <v>1008.2249590129677</v>
      </c>
      <c r="AQ74" s="45">
        <f t="shared" si="104"/>
        <v>1044.7870823252147</v>
      </c>
      <c r="AR74" s="45">
        <f t="shared" si="104"/>
        <v>1082.3871499905945</v>
      </c>
      <c r="AS74" s="45">
        <f t="shared" si="104"/>
        <v>1121.0722745052367</v>
      </c>
      <c r="AT74" s="45">
        <f t="shared" si="104"/>
        <v>1160.8898785188044</v>
      </c>
      <c r="AU74" s="45">
        <f t="shared" si="104"/>
        <v>1201.8880259305738</v>
      </c>
      <c r="AV74" s="45">
        <f t="shared" si="104"/>
        <v>1244.1156314406769</v>
      </c>
      <c r="AW74" s="45">
        <f t="shared" si="104"/>
        <v>1287.6226035282575</v>
      </c>
      <c r="AX74" s="45">
        <f t="shared" si="104"/>
        <v>1332.4599513891742</v>
      </c>
      <c r="AY74" s="45">
        <f t="shared" si="104"/>
        <v>1378.6798727495682</v>
      </c>
      <c r="AZ74" s="45">
        <f t="shared" si="104"/>
        <v>1426.3358319004803</v>
      </c>
      <c r="BA74" s="45">
        <f t="shared" si="104"/>
        <v>1475.4826330993687</v>
      </c>
      <c r="BB74" s="45">
        <f t="shared" si="104"/>
        <v>1526.0501284265456</v>
      </c>
      <c r="BC74" s="45">
        <f t="shared" si="104"/>
        <v>1578.0679783254943</v>
      </c>
      <c r="BD74" s="45">
        <f t="shared" si="104"/>
        <v>1631.7422123687202</v>
      </c>
      <c r="BE74" s="45">
        <f t="shared" si="104"/>
        <v>1687.1897271522616</v>
      </c>
      <c r="BF74" s="45">
        <f t="shared" si="104"/>
        <v>1744.4860574972392</v>
      </c>
      <c r="BG74" s="45">
        <f t="shared" si="104"/>
        <v>1803.690154145861</v>
      </c>
      <c r="BH74" s="45">
        <f t="shared" si="104"/>
        <v>1864.8566296093095</v>
      </c>
      <c r="BI74" s="45">
        <f t="shared" si="104"/>
        <v>1928.0414127735125</v>
      </c>
    </row>
    <row r="75" spans="1:166" s="45" customFormat="1" ht="18" customHeight="1">
      <c r="A75" s="618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105">+C14</f>
        <v>1.4999999999999999E-2</v>
      </c>
      <c r="D76" s="23">
        <f t="shared" si="105"/>
        <v>1.4999999999999999E-2</v>
      </c>
      <c r="E76" s="23">
        <f t="shared" si="105"/>
        <v>1.4999999999999999E-2</v>
      </c>
      <c r="F76" s="23">
        <f t="shared" si="105"/>
        <v>1.4999999999999999E-2</v>
      </c>
      <c r="G76" s="23">
        <f t="shared" si="105"/>
        <v>1.4999999999999999E-2</v>
      </c>
      <c r="H76" s="23">
        <f t="shared" si="105"/>
        <v>1.4999999999999999E-2</v>
      </c>
      <c r="I76" s="23">
        <f t="shared" si="105"/>
        <v>1.4999999999999999E-2</v>
      </c>
      <c r="J76" s="23">
        <f t="shared" si="105"/>
        <v>1.4999999999999999E-2</v>
      </c>
      <c r="K76" s="23">
        <f t="shared" si="105"/>
        <v>1.4999999999999999E-2</v>
      </c>
      <c r="L76" s="23">
        <f t="shared" si="105"/>
        <v>1.4999999999999999E-2</v>
      </c>
      <c r="M76" s="37">
        <f t="shared" si="105"/>
        <v>1.4999999999999999E-2</v>
      </c>
      <c r="N76" s="23">
        <f t="shared" si="105"/>
        <v>1.4999999999999999E-2</v>
      </c>
      <c r="O76" s="23">
        <f t="shared" si="105"/>
        <v>1.4999999999999999E-2</v>
      </c>
      <c r="P76" s="23">
        <f t="shared" si="105"/>
        <v>1.4999999999999999E-2</v>
      </c>
      <c r="Q76" s="23">
        <f t="shared" si="105"/>
        <v>1.4999999999999999E-2</v>
      </c>
      <c r="R76" s="23">
        <f t="shared" si="105"/>
        <v>1.4999999999999999E-2</v>
      </c>
      <c r="S76" s="23">
        <f t="shared" si="105"/>
        <v>1.4999999999999999E-2</v>
      </c>
      <c r="T76" s="23">
        <f t="shared" si="105"/>
        <v>1.4999999999999999E-2</v>
      </c>
      <c r="U76" s="23">
        <f t="shared" si="105"/>
        <v>1.4999999999999999E-2</v>
      </c>
      <c r="V76" s="23">
        <f t="shared" si="105"/>
        <v>1.4999999999999999E-2</v>
      </c>
      <c r="W76" s="23">
        <f t="shared" si="105"/>
        <v>1.4999999999999999E-2</v>
      </c>
      <c r="X76" s="23">
        <f t="shared" si="105"/>
        <v>1.4999999999999999E-2</v>
      </c>
      <c r="Y76" s="23">
        <f t="shared" si="105"/>
        <v>1.4999999999999999E-2</v>
      </c>
      <c r="Z76" s="23">
        <f t="shared" si="105"/>
        <v>1.4999999999999999E-2</v>
      </c>
      <c r="AA76" s="23">
        <f t="shared" si="105"/>
        <v>1.4999999999999999E-2</v>
      </c>
      <c r="AB76" s="23">
        <f t="shared" si="105"/>
        <v>1.4999999999999999E-2</v>
      </c>
      <c r="AC76" s="23">
        <f t="shared" si="105"/>
        <v>1.4999999999999999E-2</v>
      </c>
      <c r="AD76" s="23">
        <f t="shared" si="105"/>
        <v>1.4999999999999999E-2</v>
      </c>
      <c r="AE76" s="23">
        <f t="shared" si="105"/>
        <v>1.4999999999999999E-2</v>
      </c>
      <c r="AF76" s="23">
        <f t="shared" si="105"/>
        <v>1.4999999999999999E-2</v>
      </c>
      <c r="AG76" s="23">
        <f t="shared" si="105"/>
        <v>1.4999999999999999E-2</v>
      </c>
      <c r="AH76" s="23">
        <f t="shared" ref="AH76:BI76" si="106">+AH14</f>
        <v>1.4999999999999999E-2</v>
      </c>
      <c r="AI76" s="23">
        <f t="shared" si="106"/>
        <v>1.4999999999999999E-2</v>
      </c>
      <c r="AJ76" s="23">
        <f t="shared" si="106"/>
        <v>1.4999999999999999E-2</v>
      </c>
      <c r="AK76" s="23">
        <f t="shared" si="106"/>
        <v>1.4999999999999999E-2</v>
      </c>
      <c r="AL76" s="23">
        <f t="shared" si="106"/>
        <v>1.4999999999999999E-2</v>
      </c>
      <c r="AM76" s="23">
        <f t="shared" si="106"/>
        <v>1.4999999999999999E-2</v>
      </c>
      <c r="AN76" s="23">
        <f t="shared" si="106"/>
        <v>1.4999999999999999E-2</v>
      </c>
      <c r="AO76" s="23">
        <f t="shared" si="106"/>
        <v>1.4999999999999999E-2</v>
      </c>
      <c r="AP76" s="23">
        <f t="shared" si="106"/>
        <v>1.4999999999999999E-2</v>
      </c>
      <c r="AQ76" s="23">
        <f t="shared" si="106"/>
        <v>1.4999999999999999E-2</v>
      </c>
      <c r="AR76" s="23">
        <f t="shared" si="106"/>
        <v>1.4999999999999999E-2</v>
      </c>
      <c r="AS76" s="23">
        <f t="shared" si="106"/>
        <v>1.4999999999999999E-2</v>
      </c>
      <c r="AT76" s="23">
        <f t="shared" si="106"/>
        <v>1.4999999999999999E-2</v>
      </c>
      <c r="AU76" s="23">
        <f t="shared" si="106"/>
        <v>1.4999999999999999E-2</v>
      </c>
      <c r="AV76" s="23">
        <f t="shared" si="106"/>
        <v>1.4999999999999999E-2</v>
      </c>
      <c r="AW76" s="23">
        <f t="shared" si="106"/>
        <v>1.4999999999999999E-2</v>
      </c>
      <c r="AX76" s="23">
        <f t="shared" si="106"/>
        <v>1.4999999999999999E-2</v>
      </c>
      <c r="AY76" s="23">
        <f t="shared" si="106"/>
        <v>1.4999999999999999E-2</v>
      </c>
      <c r="AZ76" s="23">
        <f t="shared" si="106"/>
        <v>1.4999999999999999E-2</v>
      </c>
      <c r="BA76" s="23">
        <f t="shared" si="106"/>
        <v>1.4999999999999999E-2</v>
      </c>
      <c r="BB76" s="23">
        <f t="shared" si="106"/>
        <v>1.4999999999999999E-2</v>
      </c>
      <c r="BC76" s="23">
        <f t="shared" si="106"/>
        <v>1.4999999999999999E-2</v>
      </c>
      <c r="BD76" s="23">
        <f t="shared" si="106"/>
        <v>1.4999999999999999E-2</v>
      </c>
      <c r="BE76" s="23">
        <f t="shared" si="106"/>
        <v>1.4999999999999999E-2</v>
      </c>
      <c r="BF76" s="23">
        <f t="shared" si="106"/>
        <v>1.4999999999999999E-2</v>
      </c>
      <c r="BG76" s="23">
        <f t="shared" si="106"/>
        <v>1.4999999999999999E-2</v>
      </c>
      <c r="BH76" s="23">
        <f t="shared" si="106"/>
        <v>1.4999999999999999E-2</v>
      </c>
      <c r="BI76" s="23">
        <f t="shared" si="106"/>
        <v>1.4999999999999999E-2</v>
      </c>
    </row>
    <row r="77" spans="1:166" s="37" customFormat="1" ht="18" customHeight="1">
      <c r="A77" s="35" t="s">
        <v>71</v>
      </c>
      <c r="B77" s="29">
        <f t="shared" ref="B77:AG77" si="107">+$B$7*B61/B74</f>
        <v>0.16276547311154627</v>
      </c>
      <c r="C77" s="23">
        <f t="shared" si="107"/>
        <v>0.15931564347614569</v>
      </c>
      <c r="D77" s="23">
        <f t="shared" si="107"/>
        <v>0.14411470531079823</v>
      </c>
      <c r="E77" s="23">
        <f t="shared" si="107"/>
        <v>0.13592198386184695</v>
      </c>
      <c r="F77" s="23">
        <f t="shared" si="107"/>
        <v>0.13070679956264089</v>
      </c>
      <c r="G77" s="23">
        <f t="shared" si="107"/>
        <v>0.12631604752153433</v>
      </c>
      <c r="H77" s="23">
        <f t="shared" si="107"/>
        <v>0.12255849194243537</v>
      </c>
      <c r="I77" s="23">
        <f t="shared" si="107"/>
        <v>0.11953923109508094</v>
      </c>
      <c r="J77" s="23">
        <f t="shared" si="107"/>
        <v>0.11691972608940018</v>
      </c>
      <c r="K77" s="23">
        <f t="shared" si="107"/>
        <v>0.11449759194385389</v>
      </c>
      <c r="L77" s="23">
        <f t="shared" si="107"/>
        <v>0.11219644980123814</v>
      </c>
      <c r="M77" s="37">
        <f t="shared" si="107"/>
        <v>0.1105639325531896</v>
      </c>
      <c r="N77" s="23">
        <f t="shared" si="107"/>
        <v>0.10622224122237646</v>
      </c>
      <c r="O77" s="23">
        <f t="shared" si="107"/>
        <v>0.10385371212528378</v>
      </c>
      <c r="P77" s="23">
        <f t="shared" si="107"/>
        <v>0.10243713035939572</v>
      </c>
      <c r="Q77" s="23">
        <f t="shared" si="107"/>
        <v>0.10145278724853309</v>
      </c>
      <c r="R77" s="23">
        <f t="shared" si="107"/>
        <v>0.10070660296773193</v>
      </c>
      <c r="S77" s="23">
        <f t="shared" si="107"/>
        <v>0.10010113340120641</v>
      </c>
      <c r="T77" s="23">
        <f t="shared" si="107"/>
        <v>9.958718227026854E-2</v>
      </c>
      <c r="U77" s="23">
        <f t="shared" si="107"/>
        <v>9.913921090987772E-2</v>
      </c>
      <c r="V77" s="23">
        <f t="shared" si="107"/>
        <v>9.8657956336032748E-2</v>
      </c>
      <c r="W77" s="23">
        <f t="shared" si="107"/>
        <v>9.8175931088544457E-2</v>
      </c>
      <c r="X77" s="23">
        <f t="shared" si="107"/>
        <v>9.7793168666225727E-2</v>
      </c>
      <c r="Y77" s="23">
        <f t="shared" si="107"/>
        <v>9.7476047690527076E-2</v>
      </c>
      <c r="Z77" s="23">
        <f t="shared" si="107"/>
        <v>9.7205661290357959E-2</v>
      </c>
      <c r="AA77" s="23">
        <f t="shared" si="107"/>
        <v>9.6970851904926214E-2</v>
      </c>
      <c r="AB77" s="23">
        <f t="shared" si="107"/>
        <v>9.671421357954417E-2</v>
      </c>
      <c r="AC77" s="23">
        <f t="shared" si="107"/>
        <v>9.6484464270735176E-2</v>
      </c>
      <c r="AD77" s="23">
        <f t="shared" si="107"/>
        <v>9.6290659067083062E-2</v>
      </c>
      <c r="AE77" s="23">
        <f t="shared" si="107"/>
        <v>9.6129270045504339E-2</v>
      </c>
      <c r="AF77" s="23">
        <f t="shared" si="107"/>
        <v>9.5833778624604599E-2</v>
      </c>
      <c r="AG77" s="23">
        <f t="shared" si="107"/>
        <v>9.5474422533991021E-2</v>
      </c>
      <c r="AH77" s="23">
        <f t="shared" ref="AH77:BI77" si="108">+$B$7*AH61/AH74</f>
        <v>9.524617765839434E-2</v>
      </c>
      <c r="AI77" s="23">
        <f t="shared" si="108"/>
        <v>9.5091900455832046E-2</v>
      </c>
      <c r="AJ77" s="23">
        <f t="shared" si="108"/>
        <v>9.4980788370317204E-2</v>
      </c>
      <c r="AK77" s="23">
        <f t="shared" si="108"/>
        <v>9.4896019563778175E-2</v>
      </c>
      <c r="AL77" s="23">
        <f t="shared" si="108"/>
        <v>9.4828261589618559E-2</v>
      </c>
      <c r="AM77" s="23">
        <f t="shared" si="108"/>
        <v>9.4772219806224717E-2</v>
      </c>
      <c r="AN77" s="23">
        <f t="shared" si="108"/>
        <v>9.4724792274362576E-2</v>
      </c>
      <c r="AO77" s="23">
        <f t="shared" si="108"/>
        <v>9.4684079676605803E-2</v>
      </c>
      <c r="AP77" s="23">
        <f t="shared" si="108"/>
        <v>9.464885214508699E-2</v>
      </c>
      <c r="AQ77" s="23">
        <f t="shared" si="108"/>
        <v>9.4618260873610374E-2</v>
      </c>
      <c r="AR77" s="23">
        <f t="shared" si="108"/>
        <v>9.4591681130711772E-2</v>
      </c>
      <c r="AS77" s="23">
        <f t="shared" si="108"/>
        <v>9.4568625956304997E-2</v>
      </c>
      <c r="AT77" s="23">
        <f t="shared" si="108"/>
        <v>9.45486979870514E-2</v>
      </c>
      <c r="AU77" s="23">
        <f t="shared" si="108"/>
        <v>9.4531561936481018E-2</v>
      </c>
      <c r="AV77" s="23">
        <f t="shared" si="108"/>
        <v>9.4516928338563733E-2</v>
      </c>
      <c r="AW77" s="23">
        <f t="shared" si="108"/>
        <v>9.4504543498099863E-2</v>
      </c>
      <c r="AX77" s="23">
        <f t="shared" si="108"/>
        <v>9.4494182917417388E-2</v>
      </c>
      <c r="AY77" s="23">
        <f t="shared" si="108"/>
        <v>9.4485646718174762E-2</v>
      </c>
      <c r="AZ77" s="23">
        <f t="shared" si="108"/>
        <v>9.4478756248889698E-2</v>
      </c>
      <c r="BA77" s="23">
        <f t="shared" si="108"/>
        <v>9.4473351430821917E-2</v>
      </c>
      <c r="BB77" s="23">
        <f t="shared" si="108"/>
        <v>9.447476425653531E-2</v>
      </c>
      <c r="BC77" s="23">
        <f t="shared" si="108"/>
        <v>9.4483498106860853E-2</v>
      </c>
      <c r="BD77" s="23">
        <f t="shared" si="108"/>
        <v>9.4492869209092029E-2</v>
      </c>
      <c r="BE77" s="23">
        <f t="shared" si="108"/>
        <v>9.4500586871660019E-2</v>
      </c>
      <c r="BF77" s="23">
        <f t="shared" si="108"/>
        <v>9.4506291363708084E-2</v>
      </c>
      <c r="BG77" s="23">
        <f t="shared" si="108"/>
        <v>9.4510355529084614E-2</v>
      </c>
      <c r="BH77" s="23">
        <f t="shared" si="108"/>
        <v>9.4513337408179549E-2</v>
      </c>
      <c r="BI77" s="23">
        <f t="shared" si="108"/>
        <v>9.4515755259071174E-2</v>
      </c>
    </row>
    <row r="78" spans="1:166" s="37" customFormat="1" ht="18" customHeight="1">
      <c r="A78" s="35" t="s">
        <v>72</v>
      </c>
      <c r="B78" s="29">
        <f t="shared" ref="B78:AG78" si="109">+$B$7*B61/B74*(1-(1-$B$8)^10)/$B$8/10</f>
        <v>0.10601266184487379</v>
      </c>
      <c r="C78" s="23">
        <f t="shared" si="109"/>
        <v>0.10376571342535543</v>
      </c>
      <c r="D78" s="23">
        <f t="shared" si="109"/>
        <v>9.3865014667557894E-2</v>
      </c>
      <c r="E78" s="23">
        <f t="shared" si="109"/>
        <v>8.8528918553600761E-2</v>
      </c>
      <c r="F78" s="23">
        <f t="shared" si="109"/>
        <v>8.5132156580675883E-2</v>
      </c>
      <c r="G78" s="23">
        <f t="shared" si="109"/>
        <v>8.2272365112128237E-2</v>
      </c>
      <c r="H78" s="23">
        <f t="shared" si="109"/>
        <v>7.9824988150938553E-2</v>
      </c>
      <c r="I78" s="23">
        <f t="shared" si="109"/>
        <v>7.7858478466094685E-2</v>
      </c>
      <c r="J78" s="23">
        <f t="shared" si="109"/>
        <v>7.6152338379628842E-2</v>
      </c>
      <c r="K78" s="23">
        <f t="shared" si="109"/>
        <v>7.4574750189664557E-2</v>
      </c>
      <c r="L78" s="23">
        <f t="shared" si="109"/>
        <v>7.3075966699784445E-2</v>
      </c>
      <c r="M78" s="37">
        <f t="shared" si="109"/>
        <v>7.2012673019221818E-2</v>
      </c>
      <c r="N78" s="23">
        <f t="shared" si="109"/>
        <v>6.9184835849032303E-2</v>
      </c>
      <c r="O78" s="23">
        <f t="shared" si="109"/>
        <v>6.764216178284535E-2</v>
      </c>
      <c r="P78" s="23">
        <f t="shared" si="109"/>
        <v>6.6719511537361248E-2</v>
      </c>
      <c r="Q78" s="23">
        <f t="shared" si="109"/>
        <v>6.6078387646917383E-2</v>
      </c>
      <c r="R78" s="23">
        <f t="shared" si="109"/>
        <v>6.5592381737173105E-2</v>
      </c>
      <c r="S78" s="23">
        <f t="shared" si="109"/>
        <v>6.5198026354631733E-2</v>
      </c>
      <c r="T78" s="23">
        <f t="shared" si="109"/>
        <v>6.4863278902316912E-2</v>
      </c>
      <c r="U78" s="23">
        <f t="shared" si="109"/>
        <v>6.4571505497076645E-2</v>
      </c>
      <c r="V78" s="23">
        <f t="shared" si="109"/>
        <v>6.4258054017330923E-2</v>
      </c>
      <c r="W78" s="23">
        <f t="shared" si="109"/>
        <v>6.3944100581225655E-2</v>
      </c>
      <c r="X78" s="23">
        <f t="shared" si="109"/>
        <v>6.369479916324991E-2</v>
      </c>
      <c r="Y78" s="23">
        <f t="shared" si="109"/>
        <v>6.348825143468087E-2</v>
      </c>
      <c r="Z78" s="23">
        <f t="shared" si="109"/>
        <v>6.331214294274698E-2</v>
      </c>
      <c r="AA78" s="23">
        <f t="shared" si="109"/>
        <v>6.3159206527548417E-2</v>
      </c>
      <c r="AB78" s="23">
        <f t="shared" si="109"/>
        <v>6.2992052453130457E-2</v>
      </c>
      <c r="AC78" s="23">
        <f t="shared" si="109"/>
        <v>6.2842411774931023E-2</v>
      </c>
      <c r="AD78" s="23">
        <f t="shared" si="109"/>
        <v>6.2716182267371606E-2</v>
      </c>
      <c r="AE78" s="23">
        <f t="shared" si="109"/>
        <v>6.2611066118086214E-2</v>
      </c>
      <c r="AF78" s="23">
        <f t="shared" si="109"/>
        <v>6.2418606184888724E-2</v>
      </c>
      <c r="AG78" s="23">
        <f t="shared" si="109"/>
        <v>6.2184549815390719E-2</v>
      </c>
      <c r="AH78" s="23">
        <f t="shared" ref="AH78:BI78" si="110">+$B$7*AH61/AH74*(1-(1-$B$8)^10)/$B$8/10</f>
        <v>6.2035889006977908E-2</v>
      </c>
      <c r="AI78" s="23">
        <f t="shared" si="110"/>
        <v>6.193540493874803E-2</v>
      </c>
      <c r="AJ78" s="23">
        <f t="shared" si="110"/>
        <v>6.1863035241886764E-2</v>
      </c>
      <c r="AK78" s="23">
        <f t="shared" si="110"/>
        <v>6.1807823490580907E-2</v>
      </c>
      <c r="AL78" s="23">
        <f t="shared" si="110"/>
        <v>6.1763691261155593E-2</v>
      </c>
      <c r="AM78" s="23">
        <f t="shared" si="110"/>
        <v>6.1727190039375934E-2</v>
      </c>
      <c r="AN78" s="23">
        <f t="shared" si="110"/>
        <v>6.1696299465341289E-2</v>
      </c>
      <c r="AO78" s="23">
        <f t="shared" si="110"/>
        <v>6.1669782472662762E-2</v>
      </c>
      <c r="AP78" s="23">
        <f t="shared" si="110"/>
        <v>6.1646838021882498E-2</v>
      </c>
      <c r="AQ78" s="23">
        <f t="shared" si="110"/>
        <v>6.1626913267225025E-2</v>
      </c>
      <c r="AR78" s="23">
        <f t="shared" si="110"/>
        <v>6.1609601307618569E-2</v>
      </c>
      <c r="AS78" s="23">
        <f t="shared" si="110"/>
        <v>6.1594584975460186E-2</v>
      </c>
      <c r="AT78" s="23">
        <f t="shared" si="110"/>
        <v>6.1581605459440289E-2</v>
      </c>
      <c r="AU78" s="23">
        <f t="shared" si="110"/>
        <v>6.1570444380252262E-2</v>
      </c>
      <c r="AV78" s="23">
        <f t="shared" si="110"/>
        <v>6.1560913202429825E-2</v>
      </c>
      <c r="AW78" s="23">
        <f t="shared" si="110"/>
        <v>6.1552846688819794E-2</v>
      </c>
      <c r="AX78" s="23">
        <f t="shared" si="110"/>
        <v>6.1546098619248202E-2</v>
      </c>
      <c r="AY78" s="23">
        <f t="shared" si="110"/>
        <v>6.1540538808641888E-2</v>
      </c>
      <c r="AZ78" s="23">
        <f t="shared" si="110"/>
        <v>6.1536050897438688E-2</v>
      </c>
      <c r="BA78" s="23">
        <f t="shared" si="110"/>
        <v>6.1532530622903814E-2</v>
      </c>
      <c r="BB78" s="23">
        <f t="shared" si="110"/>
        <v>6.1533450826751324E-2</v>
      </c>
      <c r="BC78" s="23">
        <f t="shared" si="110"/>
        <v>6.1539139371769289E-2</v>
      </c>
      <c r="BD78" s="23">
        <f t="shared" si="110"/>
        <v>6.1545242972692482E-2</v>
      </c>
      <c r="BE78" s="23">
        <f t="shared" si="110"/>
        <v>6.1550269652715053E-2</v>
      </c>
      <c r="BF78" s="23">
        <f t="shared" si="110"/>
        <v>6.1553985111374235E-2</v>
      </c>
      <c r="BG78" s="23">
        <f t="shared" si="110"/>
        <v>6.1556632189906958E-2</v>
      </c>
      <c r="BH78" s="23">
        <f t="shared" si="110"/>
        <v>6.1558574352050512E-2</v>
      </c>
      <c r="BI78" s="23">
        <f t="shared" si="110"/>
        <v>6.156014915046485E-2</v>
      </c>
    </row>
    <row r="79" spans="1:166" s="37" customFormat="1" ht="18" customHeight="1">
      <c r="A79" s="35" t="s">
        <v>70</v>
      </c>
      <c r="B79" s="29">
        <f>+C134</f>
        <v>3.4595537735294224E-2</v>
      </c>
      <c r="C79" s="23">
        <f t="shared" ref="C79:BH79" si="111">+D134</f>
        <v>4.3766275247273168E-2</v>
      </c>
      <c r="D79" s="23">
        <f t="shared" si="111"/>
        <v>3.907159742379962E-2</v>
      </c>
      <c r="E79" s="23">
        <f t="shared" si="111"/>
        <v>3.6148776347397105E-2</v>
      </c>
      <c r="F79" s="23">
        <f t="shared" si="111"/>
        <v>3.4179257935091023E-2</v>
      </c>
      <c r="G79" s="23">
        <f t="shared" si="111"/>
        <v>3.2331415208189274E-2</v>
      </c>
      <c r="H79" s="23">
        <f t="shared" si="111"/>
        <v>3.087876678002166E-2</v>
      </c>
      <c r="I79" s="23">
        <f t="shared" si="111"/>
        <v>2.9676032027718957E-2</v>
      </c>
      <c r="J79" s="23">
        <f t="shared" si="111"/>
        <v>2.8875806547617122E-2</v>
      </c>
      <c r="K79" s="23">
        <f t="shared" si="111"/>
        <v>2.8481216654692831E-2</v>
      </c>
      <c r="L79" s="23">
        <f t="shared" si="111"/>
        <v>2.4772609732587769E-2</v>
      </c>
      <c r="M79" s="37">
        <f t="shared" si="111"/>
        <v>2.8472313634322566E-2</v>
      </c>
      <c r="N79" s="23">
        <f t="shared" si="111"/>
        <v>2.6852350128427238E-2</v>
      </c>
      <c r="O79" s="23">
        <f t="shared" si="111"/>
        <v>2.5976014383686019E-2</v>
      </c>
      <c r="P79" s="23">
        <f t="shared" si="111"/>
        <v>2.5253009588545705E-2</v>
      </c>
      <c r="Q79" s="23">
        <f t="shared" si="111"/>
        <v>2.4683889420634708E-2</v>
      </c>
      <c r="R79" s="23">
        <f t="shared" si="111"/>
        <v>2.4207128147794021E-2</v>
      </c>
      <c r="S79" s="23">
        <f t="shared" si="111"/>
        <v>2.3792579632900823E-2</v>
      </c>
      <c r="T79" s="23">
        <f t="shared" si="111"/>
        <v>2.342469808536185E-2</v>
      </c>
      <c r="U79" s="23">
        <f t="shared" si="111"/>
        <v>2.3151570574668323E-2</v>
      </c>
      <c r="V79" s="23">
        <f t="shared" si="111"/>
        <v>2.288433995636141E-2</v>
      </c>
      <c r="W79" s="23">
        <f t="shared" si="111"/>
        <v>2.2575140320996168E-2</v>
      </c>
      <c r="X79" s="23">
        <f t="shared" si="111"/>
        <v>2.2311024432807525E-2</v>
      </c>
      <c r="Y79" s="23">
        <f t="shared" si="111"/>
        <v>2.2080429556926129E-2</v>
      </c>
      <c r="Z79" s="23">
        <f t="shared" si="111"/>
        <v>2.2047025284955613E-2</v>
      </c>
      <c r="AA79" s="23">
        <f t="shared" si="111"/>
        <v>2.1798964419716516E-2</v>
      </c>
      <c r="AB79" s="23">
        <f t="shared" si="111"/>
        <v>2.1586754020567867E-2</v>
      </c>
      <c r="AC79" s="23">
        <f t="shared" si="111"/>
        <v>2.1407853673010901E-2</v>
      </c>
      <c r="AD79" s="23">
        <f t="shared" si="111"/>
        <v>2.1256172204055845E-2</v>
      </c>
      <c r="AE79" s="23">
        <f t="shared" si="111"/>
        <v>2.1235700530377377E-2</v>
      </c>
      <c r="AF79" s="23">
        <f t="shared" si="111"/>
        <v>2.118106799035524E-2</v>
      </c>
      <c r="AG79" s="23">
        <f t="shared" si="111"/>
        <v>2.1003170127713133E-2</v>
      </c>
      <c r="AH79" s="23">
        <f t="shared" si="111"/>
        <v>2.0873048532320304E-2</v>
      </c>
      <c r="AI79" s="23">
        <f t="shared" si="111"/>
        <v>2.0771873359852089E-2</v>
      </c>
      <c r="AJ79" s="23">
        <f t="shared" si="111"/>
        <v>2.0689238648305297E-2</v>
      </c>
      <c r="AK79" s="23">
        <f t="shared" si="111"/>
        <v>2.0619281910098097E-2</v>
      </c>
      <c r="AL79" s="23">
        <f t="shared" si="111"/>
        <v>2.0558596467154189E-2</v>
      </c>
      <c r="AM79" s="23">
        <f t="shared" si="111"/>
        <v>2.0505115891574555E-2</v>
      </c>
      <c r="AN79" s="23">
        <f t="shared" si="111"/>
        <v>2.0457515227079837E-2</v>
      </c>
      <c r="AO79" s="23">
        <f t="shared" si="111"/>
        <v>2.0414888174683288E-2</v>
      </c>
      <c r="AP79" s="23">
        <f t="shared" si="111"/>
        <v>2.0376572068456333E-2</v>
      </c>
      <c r="AQ79" s="23">
        <f t="shared" si="111"/>
        <v>2.0342052179460834E-2</v>
      </c>
      <c r="AR79" s="23">
        <f t="shared" si="111"/>
        <v>2.0310908704801678E-2</v>
      </c>
      <c r="AS79" s="23">
        <f t="shared" si="111"/>
        <v>2.0282786802372943E-2</v>
      </c>
      <c r="AT79" s="23">
        <f t="shared" si="111"/>
        <v>2.0257379132718301E-2</v>
      </c>
      <c r="AU79" s="23">
        <f t="shared" si="111"/>
        <v>2.023441524502223E-2</v>
      </c>
      <c r="AV79" s="23">
        <f t="shared" si="111"/>
        <v>2.0213654757999633E-2</v>
      </c>
      <c r="AW79" s="23">
        <f t="shared" si="111"/>
        <v>2.0194882688499227E-2</v>
      </c>
      <c r="AX79" s="23">
        <f t="shared" si="111"/>
        <v>2.0177906033368664E-2</v>
      </c>
      <c r="AY79" s="23">
        <f t="shared" si="111"/>
        <v>2.0162551114726979E-2</v>
      </c>
      <c r="AZ79" s="23">
        <f t="shared" si="111"/>
        <v>2.012954769478692E-2</v>
      </c>
      <c r="BA79" s="23">
        <f t="shared" si="111"/>
        <v>2.0102103781600489E-2</v>
      </c>
      <c r="BB79" s="23">
        <f t="shared" si="111"/>
        <v>2.0099530613735483E-2</v>
      </c>
      <c r="BC79" s="23">
        <f t="shared" si="111"/>
        <v>2.0097939905803885E-2</v>
      </c>
      <c r="BD79" s="23">
        <f t="shared" si="111"/>
        <v>2.0095679540460765E-2</v>
      </c>
      <c r="BE79" s="23">
        <f t="shared" si="111"/>
        <v>2.009239255364359E-2</v>
      </c>
      <c r="BF79" s="23">
        <f t="shared" si="111"/>
        <v>2.0088228786330431E-2</v>
      </c>
      <c r="BG79" s="23">
        <f t="shared" si="111"/>
        <v>2.0083485077667662E-2</v>
      </c>
      <c r="BH79" s="23">
        <f t="shared" si="111"/>
        <v>1.4999999999999902E-2</v>
      </c>
      <c r="BI79" s="23">
        <f>+BJ134</f>
        <v>0</v>
      </c>
    </row>
    <row r="80" spans="1:166" ht="18" customHeight="1">
      <c r="A80" s="629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30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</row>
    <row r="82" spans="1:62" ht="18" customHeight="1">
      <c r="D82" s="29"/>
    </row>
    <row r="83" spans="1:62" ht="18" customHeight="1">
      <c r="A83" s="618" t="s">
        <v>117</v>
      </c>
    </row>
    <row r="84" spans="1:62" s="397" customFormat="1" ht="18" customHeight="1">
      <c r="A84" s="426" t="s">
        <v>98</v>
      </c>
      <c r="B84" s="399">
        <f>B68-B73</f>
        <v>10.174740710014715</v>
      </c>
      <c r="C84" s="397">
        <f t="shared" ref="C84:BH84" si="112">C68-C73</f>
        <v>12.688134285738295</v>
      </c>
      <c r="D84" s="397">
        <f>D68-D73</f>
        <v>16.501269985299722</v>
      </c>
      <c r="E84" s="397">
        <f>E68-E73</f>
        <v>20.435914713105831</v>
      </c>
      <c r="F84" s="397">
        <f t="shared" si="112"/>
        <v>24.482354701784107</v>
      </c>
      <c r="G84" s="397">
        <f t="shared" si="112"/>
        <v>28.428060094543941</v>
      </c>
      <c r="H84" s="397">
        <f t="shared" si="112"/>
        <v>32.256104821851032</v>
      </c>
      <c r="I84" s="397">
        <f t="shared" si="112"/>
        <v>36.257647615211035</v>
      </c>
      <c r="J84" s="397">
        <f>J68-J73</f>
        <v>40.439649927772706</v>
      </c>
      <c r="K84" s="397">
        <f t="shared" si="112"/>
        <v>44.870835956207856</v>
      </c>
      <c r="L84" s="397">
        <f>L68-L73</f>
        <v>49.506388608525164</v>
      </c>
      <c r="M84" s="463">
        <f t="shared" si="112"/>
        <v>53.15574543283369</v>
      </c>
      <c r="N84" s="397">
        <f t="shared" si="112"/>
        <v>58.461930546284215</v>
      </c>
      <c r="O84" s="397">
        <f t="shared" si="112"/>
        <v>63.62562599322807</v>
      </c>
      <c r="P84" s="397">
        <f t="shared" si="112"/>
        <v>68.85239103447357</v>
      </c>
      <c r="Q84" s="397">
        <f t="shared" si="112"/>
        <v>74.15918556127761</v>
      </c>
      <c r="R84" s="397">
        <f t="shared" si="112"/>
        <v>79.579873600196834</v>
      </c>
      <c r="S84" s="397">
        <f t="shared" si="112"/>
        <v>85.132249985320584</v>
      </c>
      <c r="T84" s="397">
        <f t="shared" si="112"/>
        <v>90.82656041677204</v>
      </c>
      <c r="U84" s="397">
        <f t="shared" si="112"/>
        <v>96.669854314177527</v>
      </c>
      <c r="V84" s="397">
        <f t="shared" si="112"/>
        <v>102.57956647212754</v>
      </c>
      <c r="W84" s="397">
        <f t="shared" si="112"/>
        <v>108.52723501099589</v>
      </c>
      <c r="X84" s="397">
        <f t="shared" si="112"/>
        <v>114.58856717163098</v>
      </c>
      <c r="Y84" s="397">
        <f t="shared" si="112"/>
        <v>120.78025190712658</v>
      </c>
      <c r="Z84" s="397">
        <f t="shared" si="112"/>
        <v>127.11518374951618</v>
      </c>
      <c r="AA84" s="397">
        <f t="shared" si="112"/>
        <v>133.75323680274445</v>
      </c>
      <c r="AB84" s="397">
        <f t="shared" si="112"/>
        <v>140.51036744793694</v>
      </c>
      <c r="AC84" s="397">
        <f t="shared" si="112"/>
        <v>147.40461190245287</v>
      </c>
      <c r="AD84" s="397">
        <f t="shared" si="112"/>
        <v>154.45668331241052</v>
      </c>
      <c r="AE84" s="397">
        <f t="shared" si="112"/>
        <v>161.68597423928361</v>
      </c>
      <c r="AF84" s="397">
        <f t="shared" si="112"/>
        <v>168.82728549721315</v>
      </c>
      <c r="AG84" s="397">
        <f t="shared" si="112"/>
        <v>175.80074879788842</v>
      </c>
      <c r="AH84" s="397">
        <f t="shared" si="112"/>
        <v>182.84975206934388</v>
      </c>
      <c r="AI84" s="397">
        <f t="shared" si="112"/>
        <v>190.0198701160009</v>
      </c>
      <c r="AJ84" s="397">
        <f t="shared" si="112"/>
        <v>197.34071664998066</v>
      </c>
      <c r="AK84" s="397">
        <f t="shared" si="112"/>
        <v>204.83303135971897</v>
      </c>
      <c r="AL84" s="397">
        <f t="shared" si="112"/>
        <v>212.5126743813849</v>
      </c>
      <c r="AM84" s="397">
        <f t="shared" si="112"/>
        <v>220.39286137998289</v>
      </c>
      <c r="AN84" s="397">
        <f t="shared" si="112"/>
        <v>228.48541521839354</v>
      </c>
      <c r="AO84" s="397">
        <f t="shared" si="112"/>
        <v>236.80146834605506</v>
      </c>
      <c r="AP84" s="397">
        <f t="shared" si="112"/>
        <v>245.35185877750365</v>
      </c>
      <c r="AQ84" s="397">
        <f t="shared" si="112"/>
        <v>254.1473554429887</v>
      </c>
      <c r="AR84" s="397">
        <f t="shared" si="112"/>
        <v>263.19878874651465</v>
      </c>
      <c r="AS84" s="397">
        <f t="shared" si="112"/>
        <v>272.51712863261235</v>
      </c>
      <c r="AT84" s="397">
        <f t="shared" si="112"/>
        <v>282.11353372266808</v>
      </c>
      <c r="AU84" s="397">
        <f t="shared" si="112"/>
        <v>291.99938462063949</v>
      </c>
      <c r="AV84" s="397">
        <f t="shared" si="112"/>
        <v>302.18630865637454</v>
      </c>
      <c r="AW84" s="397">
        <f t="shared" si="112"/>
        <v>312.68620008889434</v>
      </c>
      <c r="AX84" s="397">
        <f t="shared" si="112"/>
        <v>323.51123798880747</v>
      </c>
      <c r="AY84" s="397">
        <f t="shared" si="112"/>
        <v>334.67390301975831</v>
      </c>
      <c r="AZ84" s="397">
        <f t="shared" si="112"/>
        <v>346.18699378689189</v>
      </c>
      <c r="BA84" s="397">
        <f t="shared" si="112"/>
        <v>358.01892044818095</v>
      </c>
      <c r="BB84" s="397">
        <f t="shared" si="112"/>
        <v>370.18883698734754</v>
      </c>
      <c r="BC84" s="397">
        <f t="shared" si="112"/>
        <v>382.76600118870147</v>
      </c>
      <c r="BD84" s="397">
        <f t="shared" si="112"/>
        <v>395.76636017120262</v>
      </c>
      <c r="BE84" s="397">
        <f t="shared" si="112"/>
        <v>409.20222168340513</v>
      </c>
      <c r="BF84" s="397">
        <f t="shared" si="112"/>
        <v>423.0851282561801</v>
      </c>
      <c r="BG84" s="397">
        <f t="shared" si="112"/>
        <v>437.42713358005773</v>
      </c>
      <c r="BH84" s="397">
        <f t="shared" si="112"/>
        <v>452.24129259350576</v>
      </c>
      <c r="BI84" s="397">
        <f>+BH84</f>
        <v>452.24129259350576</v>
      </c>
    </row>
    <row r="85" spans="1:62" s="397" customFormat="1" ht="18" customHeight="1">
      <c r="A85" s="426" t="s">
        <v>970</v>
      </c>
      <c r="B85" s="399">
        <f>+C85/C84*B84</f>
        <v>0.57958193596724505</v>
      </c>
      <c r="C85" s="399">
        <f>+(C74-B74)/10</f>
        <v>0.72275192486255935</v>
      </c>
      <c r="D85" s="399">
        <f t="shared" ref="D85:BI85" si="113">+(D74-C74)/10</f>
        <v>1.3008958567513169</v>
      </c>
      <c r="E85" s="399">
        <f t="shared" si="113"/>
        <v>1.3398700386706124</v>
      </c>
      <c r="F85" s="399">
        <f t="shared" si="113"/>
        <v>1.3860272457019385</v>
      </c>
      <c r="G85" s="399">
        <f t="shared" si="113"/>
        <v>1.433745803926368</v>
      </c>
      <c r="H85" s="399">
        <f t="shared" si="113"/>
        <v>1.4805617714170354</v>
      </c>
      <c r="I85" s="399">
        <f t="shared" si="113"/>
        <v>1.573299375002452</v>
      </c>
      <c r="J85" s="399">
        <f t="shared" si="113"/>
        <v>1.687464800482593</v>
      </c>
      <c r="K85" s="399">
        <f t="shared" si="113"/>
        <v>1.8241396173374427</v>
      </c>
      <c r="L85" s="399">
        <f t="shared" si="113"/>
        <v>1.9218730152958585</v>
      </c>
      <c r="M85" s="464">
        <f t="shared" si="113"/>
        <v>1.8690362098764013</v>
      </c>
      <c r="N85" s="399">
        <f t="shared" si="113"/>
        <v>2.7581541294367584</v>
      </c>
      <c r="O85" s="399">
        <f t="shared" si="113"/>
        <v>2.460969535436675</v>
      </c>
      <c r="P85" s="399">
        <f t="shared" si="113"/>
        <v>2.3170872718121358</v>
      </c>
      <c r="Q85" s="399">
        <f t="shared" si="113"/>
        <v>2.2847389192920331</v>
      </c>
      <c r="R85" s="399">
        <f t="shared" si="113"/>
        <v>2.2960720479631336</v>
      </c>
      <c r="S85" s="399">
        <f t="shared" si="113"/>
        <v>2.3322042356301322</v>
      </c>
      <c r="T85" s="399">
        <f t="shared" si="113"/>
        <v>2.382011244343647</v>
      </c>
      <c r="U85" s="399">
        <f t="shared" si="113"/>
        <v>2.4394812871371583</v>
      </c>
      <c r="V85" s="399">
        <f t="shared" si="113"/>
        <v>2.5016150756278535</v>
      </c>
      <c r="W85" s="399">
        <f t="shared" si="113"/>
        <v>2.5420462432125648</v>
      </c>
      <c r="X85" s="399">
        <f t="shared" si="113"/>
        <v>2.5668682811530061</v>
      </c>
      <c r="Y85" s="399">
        <f t="shared" si="113"/>
        <v>2.6076388052291066</v>
      </c>
      <c r="Z85" s="399">
        <f t="shared" si="113"/>
        <v>2.6586856801434977</v>
      </c>
      <c r="AA85" s="399">
        <f t="shared" si="113"/>
        <v>2.7169590423308705</v>
      </c>
      <c r="AB85" s="399">
        <f t="shared" si="113"/>
        <v>2.8229244942115201</v>
      </c>
      <c r="AC85" s="399">
        <f t="shared" si="113"/>
        <v>2.8935176925766428</v>
      </c>
      <c r="AD85" s="399">
        <f t="shared" si="113"/>
        <v>2.956873475357372</v>
      </c>
      <c r="AE85" s="399">
        <f t="shared" si="113"/>
        <v>3.0235582191941264</v>
      </c>
      <c r="AF85" s="399">
        <f t="shared" si="113"/>
        <v>3.0968830611049158</v>
      </c>
      <c r="AG85" s="399">
        <f t="shared" si="113"/>
        <v>3.0975912294382395</v>
      </c>
      <c r="AH85" s="399">
        <f t="shared" si="113"/>
        <v>3.0504127737588873</v>
      </c>
      <c r="AI85" s="399">
        <f t="shared" si="113"/>
        <v>3.0553064544412676</v>
      </c>
      <c r="AJ85" s="399">
        <f t="shared" si="113"/>
        <v>3.0912337106627432</v>
      </c>
      <c r="AK85" s="399">
        <f t="shared" si="113"/>
        <v>3.1463490490832782</v>
      </c>
      <c r="AL85" s="399">
        <f t="shared" si="113"/>
        <v>3.2140148494279743</v>
      </c>
      <c r="AM85" s="399">
        <f t="shared" si="113"/>
        <v>3.2905380009115901</v>
      </c>
      <c r="AN85" s="399">
        <f t="shared" si="113"/>
        <v>3.3738836010695876</v>
      </c>
      <c r="AO85" s="399">
        <f t="shared" si="113"/>
        <v>3.4629485875560588</v>
      </c>
      <c r="AP85" s="399">
        <f t="shared" si="113"/>
        <v>3.5571532702481932</v>
      </c>
      <c r="AQ85" s="399">
        <f t="shared" si="113"/>
        <v>3.6562123312246966</v>
      </c>
      <c r="AR85" s="399">
        <f t="shared" si="113"/>
        <v>3.7600067665379813</v>
      </c>
      <c r="AS85" s="399">
        <f t="shared" si="113"/>
        <v>3.8685124514642211</v>
      </c>
      <c r="AT85" s="399">
        <f t="shared" si="113"/>
        <v>3.9817604013567687</v>
      </c>
      <c r="AU85" s="399">
        <f t="shared" si="113"/>
        <v>4.0998147411769423</v>
      </c>
      <c r="AV85" s="399">
        <f t="shared" si="113"/>
        <v>4.2227605510103103</v>
      </c>
      <c r="AW85" s="399">
        <f t="shared" si="113"/>
        <v>4.3506972087580609</v>
      </c>
      <c r="AX85" s="399">
        <f t="shared" si="113"/>
        <v>4.4837347860916683</v>
      </c>
      <c r="AY85" s="399">
        <f t="shared" si="113"/>
        <v>4.6219921360393981</v>
      </c>
      <c r="AZ85" s="399">
        <f t="shared" si="113"/>
        <v>4.7655959150912164</v>
      </c>
      <c r="BA85" s="399">
        <f t="shared" si="113"/>
        <v>4.9146801198888399</v>
      </c>
      <c r="BB85" s="399">
        <f t="shared" si="113"/>
        <v>5.0567495327176859</v>
      </c>
      <c r="BC85" s="399">
        <f t="shared" si="113"/>
        <v>5.2017849898948727</v>
      </c>
      <c r="BD85" s="399">
        <f t="shared" si="113"/>
        <v>5.3674234043225848</v>
      </c>
      <c r="BE85" s="399">
        <f t="shared" si="113"/>
        <v>5.5447514783541463</v>
      </c>
      <c r="BF85" s="399">
        <f t="shared" si="113"/>
        <v>5.7296330344977608</v>
      </c>
      <c r="BG85" s="399">
        <f t="shared" si="113"/>
        <v>5.9204096648621771</v>
      </c>
      <c r="BH85" s="399">
        <f t="shared" si="113"/>
        <v>6.116647546344848</v>
      </c>
      <c r="BI85" s="399">
        <f t="shared" si="113"/>
        <v>6.3184783164203058</v>
      </c>
    </row>
    <row r="86" spans="1:62" s="397" customFormat="1" ht="19.5" customHeight="1">
      <c r="A86" s="426" t="s">
        <v>973</v>
      </c>
      <c r="B86" s="399">
        <f t="shared" ref="B86:AG86" si="114">+(1-$B$98)*(1-$B$99)*B46*B123*(B120-B124)/1000</f>
        <v>0</v>
      </c>
      <c r="C86" s="399">
        <f t="shared" si="114"/>
        <v>0</v>
      </c>
      <c r="D86" s="399">
        <f t="shared" si="114"/>
        <v>0</v>
      </c>
      <c r="E86" s="399">
        <f t="shared" si="114"/>
        <v>0</v>
      </c>
      <c r="F86" s="399">
        <f t="shared" si="114"/>
        <v>0</v>
      </c>
      <c r="G86" s="399">
        <f t="shared" si="114"/>
        <v>0</v>
      </c>
      <c r="H86" s="399">
        <f t="shared" si="114"/>
        <v>0</v>
      </c>
      <c r="I86" s="399">
        <f t="shared" si="114"/>
        <v>0</v>
      </c>
      <c r="J86" s="399">
        <f t="shared" si="114"/>
        <v>0</v>
      </c>
      <c r="K86" s="399">
        <f t="shared" si="114"/>
        <v>0</v>
      </c>
      <c r="L86" s="399">
        <f t="shared" si="114"/>
        <v>0</v>
      </c>
      <c r="M86" s="464">
        <f t="shared" si="114"/>
        <v>0</v>
      </c>
      <c r="N86" s="399">
        <f t="shared" si="114"/>
        <v>0</v>
      </c>
      <c r="O86" s="399">
        <f t="shared" si="114"/>
        <v>0</v>
      </c>
      <c r="P86" s="399">
        <f t="shared" si="114"/>
        <v>0</v>
      </c>
      <c r="Q86" s="399">
        <f t="shared" si="114"/>
        <v>0</v>
      </c>
      <c r="R86" s="399">
        <f t="shared" si="114"/>
        <v>0</v>
      </c>
      <c r="S86" s="399">
        <f t="shared" si="114"/>
        <v>0</v>
      </c>
      <c r="T86" s="399">
        <f t="shared" si="114"/>
        <v>0</v>
      </c>
      <c r="U86" s="399">
        <f t="shared" si="114"/>
        <v>0</v>
      </c>
      <c r="V86" s="399">
        <f t="shared" si="114"/>
        <v>0</v>
      </c>
      <c r="W86" s="399">
        <f t="shared" si="114"/>
        <v>0</v>
      </c>
      <c r="X86" s="399">
        <f t="shared" si="114"/>
        <v>0</v>
      </c>
      <c r="Y86" s="399">
        <f t="shared" si="114"/>
        <v>0</v>
      </c>
      <c r="Z86" s="399">
        <f t="shared" si="114"/>
        <v>0</v>
      </c>
      <c r="AA86" s="399">
        <f t="shared" si="114"/>
        <v>0</v>
      </c>
      <c r="AB86" s="399">
        <f t="shared" si="114"/>
        <v>0</v>
      </c>
      <c r="AC86" s="399">
        <f t="shared" si="114"/>
        <v>0</v>
      </c>
      <c r="AD86" s="399">
        <f t="shared" si="114"/>
        <v>0</v>
      </c>
      <c r="AE86" s="399">
        <f t="shared" si="114"/>
        <v>0</v>
      </c>
      <c r="AF86" s="399">
        <f t="shared" si="114"/>
        <v>0</v>
      </c>
      <c r="AG86" s="399">
        <f t="shared" si="114"/>
        <v>0</v>
      </c>
      <c r="AH86" s="399">
        <f t="shared" ref="AH86:BI86" si="115">+(1-$B$98)*(1-$B$99)*AH46*AH123*(AH120-AH124)/1000</f>
        <v>0</v>
      </c>
      <c r="AI86" s="399">
        <f t="shared" si="115"/>
        <v>0</v>
      </c>
      <c r="AJ86" s="399">
        <f t="shared" si="115"/>
        <v>0</v>
      </c>
      <c r="AK86" s="399">
        <f t="shared" si="115"/>
        <v>0</v>
      </c>
      <c r="AL86" s="399">
        <f t="shared" si="115"/>
        <v>0</v>
      </c>
      <c r="AM86" s="399">
        <f t="shared" si="115"/>
        <v>0</v>
      </c>
      <c r="AN86" s="399">
        <f t="shared" si="115"/>
        <v>0</v>
      </c>
      <c r="AO86" s="399">
        <f t="shared" si="115"/>
        <v>0</v>
      </c>
      <c r="AP86" s="399">
        <f t="shared" si="115"/>
        <v>0</v>
      </c>
      <c r="AQ86" s="399">
        <f t="shared" si="115"/>
        <v>0</v>
      </c>
      <c r="AR86" s="399">
        <f t="shared" si="115"/>
        <v>0</v>
      </c>
      <c r="AS86" s="399">
        <f t="shared" si="115"/>
        <v>0</v>
      </c>
      <c r="AT86" s="399">
        <f t="shared" si="115"/>
        <v>0</v>
      </c>
      <c r="AU86" s="399">
        <f t="shared" si="115"/>
        <v>0</v>
      </c>
      <c r="AV86" s="399">
        <f t="shared" si="115"/>
        <v>0</v>
      </c>
      <c r="AW86" s="399">
        <f t="shared" si="115"/>
        <v>0</v>
      </c>
      <c r="AX86" s="399">
        <f t="shared" si="115"/>
        <v>0</v>
      </c>
      <c r="AY86" s="399">
        <f t="shared" si="115"/>
        <v>0</v>
      </c>
      <c r="AZ86" s="399">
        <f t="shared" si="115"/>
        <v>0</v>
      </c>
      <c r="BA86" s="399">
        <f t="shared" si="115"/>
        <v>0</v>
      </c>
      <c r="BB86" s="399">
        <f t="shared" si="115"/>
        <v>0</v>
      </c>
      <c r="BC86" s="399">
        <f t="shared" si="115"/>
        <v>0</v>
      </c>
      <c r="BD86" s="399">
        <f t="shared" si="115"/>
        <v>0</v>
      </c>
      <c r="BE86" s="399">
        <f t="shared" si="115"/>
        <v>0</v>
      </c>
      <c r="BF86" s="399">
        <f t="shared" si="115"/>
        <v>0</v>
      </c>
      <c r="BG86" s="399">
        <f t="shared" si="115"/>
        <v>0</v>
      </c>
      <c r="BH86" s="399">
        <f t="shared" si="115"/>
        <v>0</v>
      </c>
      <c r="BI86" s="399">
        <f t="shared" si="115"/>
        <v>0</v>
      </c>
    </row>
    <row r="87" spans="1:62" s="397" customFormat="1" ht="18" customHeight="1">
      <c r="A87" s="426" t="s">
        <v>972</v>
      </c>
      <c r="B87" s="399">
        <f>+SUM(B84:B86)</f>
        <v>10.75432264598196</v>
      </c>
      <c r="C87" s="399">
        <f>+SUM(C84:C86)</f>
        <v>13.410886210600854</v>
      </c>
      <c r="D87" s="399">
        <f t="shared" ref="D87:BI87" si="116">+SUM(D84:D86)</f>
        <v>17.802165842051039</v>
      </c>
      <c r="E87" s="399">
        <f t="shared" si="116"/>
        <v>21.775784751776442</v>
      </c>
      <c r="F87" s="399">
        <f t="shared" si="116"/>
        <v>25.868381947486046</v>
      </c>
      <c r="G87" s="399">
        <f t="shared" si="116"/>
        <v>29.861805898470308</v>
      </c>
      <c r="H87" s="399">
        <f t="shared" si="116"/>
        <v>33.736666593268069</v>
      </c>
      <c r="I87" s="399">
        <f t="shared" si="116"/>
        <v>37.830946990213484</v>
      </c>
      <c r="J87" s="399">
        <f t="shared" si="116"/>
        <v>42.1271147282553</v>
      </c>
      <c r="K87" s="399">
        <f t="shared" si="116"/>
        <v>46.6949755735453</v>
      </c>
      <c r="L87" s="399">
        <f t="shared" si="116"/>
        <v>51.428261623821022</v>
      </c>
      <c r="M87" s="464">
        <f t="shared" si="116"/>
        <v>55.024781642710089</v>
      </c>
      <c r="N87" s="399">
        <f t="shared" si="116"/>
        <v>61.220084675720976</v>
      </c>
      <c r="O87" s="399">
        <f t="shared" si="116"/>
        <v>66.086595528664745</v>
      </c>
      <c r="P87" s="399">
        <f t="shared" si="116"/>
        <v>71.169478306285711</v>
      </c>
      <c r="Q87" s="399">
        <f t="shared" si="116"/>
        <v>76.443924480569649</v>
      </c>
      <c r="R87" s="399">
        <f t="shared" si="116"/>
        <v>81.87594564815997</v>
      </c>
      <c r="S87" s="399">
        <f t="shared" si="116"/>
        <v>87.464454220950714</v>
      </c>
      <c r="T87" s="399">
        <f t="shared" si="116"/>
        <v>93.208571661115684</v>
      </c>
      <c r="U87" s="399">
        <f t="shared" si="116"/>
        <v>99.109335601314683</v>
      </c>
      <c r="V87" s="399">
        <f t="shared" si="116"/>
        <v>105.08118154775539</v>
      </c>
      <c r="W87" s="399">
        <f t="shared" si="116"/>
        <v>111.06928125420846</v>
      </c>
      <c r="X87" s="399">
        <f t="shared" si="116"/>
        <v>117.15543545278399</v>
      </c>
      <c r="Y87" s="399">
        <f t="shared" si="116"/>
        <v>123.38789071235568</v>
      </c>
      <c r="Z87" s="399">
        <f t="shared" si="116"/>
        <v>129.77386942965967</v>
      </c>
      <c r="AA87" s="399">
        <f t="shared" si="116"/>
        <v>136.47019584507532</v>
      </c>
      <c r="AB87" s="399">
        <f t="shared" si="116"/>
        <v>143.33329194214846</v>
      </c>
      <c r="AC87" s="399">
        <f t="shared" si="116"/>
        <v>150.29812959502951</v>
      </c>
      <c r="AD87" s="399">
        <f t="shared" si="116"/>
        <v>157.4135567877679</v>
      </c>
      <c r="AE87" s="399">
        <f t="shared" si="116"/>
        <v>164.70953245847772</v>
      </c>
      <c r="AF87" s="399">
        <f t="shared" si="116"/>
        <v>171.92416855831806</v>
      </c>
      <c r="AG87" s="399">
        <f t="shared" si="116"/>
        <v>178.89834002732667</v>
      </c>
      <c r="AH87" s="399">
        <f t="shared" si="116"/>
        <v>185.90016484310277</v>
      </c>
      <c r="AI87" s="399">
        <f t="shared" si="116"/>
        <v>193.07517657044218</v>
      </c>
      <c r="AJ87" s="399">
        <f t="shared" si="116"/>
        <v>200.43195036064341</v>
      </c>
      <c r="AK87" s="399">
        <f t="shared" si="116"/>
        <v>207.97938040880226</v>
      </c>
      <c r="AL87" s="399">
        <f t="shared" si="116"/>
        <v>215.72668923081287</v>
      </c>
      <c r="AM87" s="399">
        <f t="shared" si="116"/>
        <v>223.68339938089449</v>
      </c>
      <c r="AN87" s="399">
        <f t="shared" si="116"/>
        <v>231.85929881946313</v>
      </c>
      <c r="AO87" s="399">
        <f t="shared" si="116"/>
        <v>240.26441693361113</v>
      </c>
      <c r="AP87" s="399">
        <f t="shared" si="116"/>
        <v>248.90901204775184</v>
      </c>
      <c r="AQ87" s="399">
        <f t="shared" si="116"/>
        <v>257.80356777421338</v>
      </c>
      <c r="AR87" s="399">
        <f t="shared" si="116"/>
        <v>266.95879551305262</v>
      </c>
      <c r="AS87" s="399">
        <f t="shared" si="116"/>
        <v>276.38564108407655</v>
      </c>
      <c r="AT87" s="399">
        <f t="shared" si="116"/>
        <v>286.09529412402486</v>
      </c>
      <c r="AU87" s="399">
        <f t="shared" si="116"/>
        <v>296.09919936181643</v>
      </c>
      <c r="AV87" s="399">
        <f t="shared" si="116"/>
        <v>306.40906920738485</v>
      </c>
      <c r="AW87" s="399">
        <f t="shared" si="116"/>
        <v>317.03689729765239</v>
      </c>
      <c r="AX87" s="399">
        <f t="shared" si="116"/>
        <v>327.99497277489911</v>
      </c>
      <c r="AY87" s="399">
        <f t="shared" si="116"/>
        <v>339.29589515579772</v>
      </c>
      <c r="AZ87" s="399">
        <f t="shared" si="116"/>
        <v>350.95258970198313</v>
      </c>
      <c r="BA87" s="399">
        <f t="shared" si="116"/>
        <v>362.93360056806978</v>
      </c>
      <c r="BB87" s="399">
        <f t="shared" si="116"/>
        <v>375.24558652006522</v>
      </c>
      <c r="BC87" s="399">
        <f t="shared" si="116"/>
        <v>387.96778617859633</v>
      </c>
      <c r="BD87" s="399">
        <f t="shared" si="116"/>
        <v>401.13378357552523</v>
      </c>
      <c r="BE87" s="399">
        <f t="shared" si="116"/>
        <v>414.74697316175929</v>
      </c>
      <c r="BF87" s="399">
        <f t="shared" si="116"/>
        <v>428.81476129067784</v>
      </c>
      <c r="BG87" s="399">
        <f t="shared" si="116"/>
        <v>443.3475432449199</v>
      </c>
      <c r="BH87" s="399">
        <f t="shared" si="116"/>
        <v>458.3579401398506</v>
      </c>
      <c r="BI87" s="399">
        <f t="shared" si="116"/>
        <v>458.55977090992604</v>
      </c>
    </row>
    <row r="88" spans="1:62" ht="18" customHeight="1">
      <c r="A88" s="21" t="s">
        <v>153</v>
      </c>
      <c r="B88" s="23">
        <f t="shared" ref="B88:AG88" si="117">(B84/B56)*1000</f>
        <v>34.276554187636506</v>
      </c>
      <c r="C88" s="23">
        <f t="shared" si="117"/>
        <v>38.936855960341653</v>
      </c>
      <c r="D88" s="23">
        <f t="shared" si="117"/>
        <v>46.911105580968616</v>
      </c>
      <c r="E88" s="23">
        <f t="shared" si="117"/>
        <v>54.845189941293256</v>
      </c>
      <c r="F88" s="23">
        <f t="shared" si="117"/>
        <v>62.928259434612293</v>
      </c>
      <c r="G88" s="23">
        <f t="shared" si="117"/>
        <v>71.292567974438768</v>
      </c>
      <c r="H88" s="23">
        <f t="shared" si="117"/>
        <v>79.811401048511001</v>
      </c>
      <c r="I88" s="23">
        <f t="shared" si="117"/>
        <v>88.513317014324087</v>
      </c>
      <c r="J88" s="23">
        <f t="shared" si="117"/>
        <v>97.403005795965313</v>
      </c>
      <c r="K88" s="23">
        <f t="shared" si="117"/>
        <v>106.63140013170232</v>
      </c>
      <c r="L88" s="23">
        <f t="shared" si="117"/>
        <v>116.43599536239746</v>
      </c>
      <c r="M88" s="37">
        <f t="shared" si="117"/>
        <v>124.11674337011512</v>
      </c>
      <c r="N88" s="23">
        <f t="shared" si="117"/>
        <v>135.521268177113</v>
      </c>
      <c r="O88" s="23">
        <f t="shared" si="117"/>
        <v>146.42678199974372</v>
      </c>
      <c r="P88" s="23">
        <f t="shared" si="117"/>
        <v>157.31191642047347</v>
      </c>
      <c r="Q88" s="23">
        <f t="shared" si="117"/>
        <v>168.21382729228384</v>
      </c>
      <c r="R88" s="23">
        <f t="shared" si="117"/>
        <v>179.20665396983287</v>
      </c>
      <c r="S88" s="23">
        <f t="shared" si="117"/>
        <v>190.32644822516139</v>
      </c>
      <c r="T88" s="23">
        <f t="shared" si="117"/>
        <v>201.59142033076182</v>
      </c>
      <c r="U88" s="23">
        <f t="shared" si="117"/>
        <v>213.01215515402066</v>
      </c>
      <c r="V88" s="23">
        <f t="shared" si="117"/>
        <v>224.67975399120775</v>
      </c>
      <c r="W88" s="23">
        <f t="shared" si="117"/>
        <v>236.57409622807842</v>
      </c>
      <c r="X88" s="23">
        <f t="shared" si="117"/>
        <v>248.59655785678692</v>
      </c>
      <c r="Y88" s="23">
        <f t="shared" si="117"/>
        <v>260.78050610631038</v>
      </c>
      <c r="Z88" s="23">
        <f t="shared" si="117"/>
        <v>273.15049580713628</v>
      </c>
      <c r="AA88" s="23">
        <f t="shared" si="117"/>
        <v>286.04491716341892</v>
      </c>
      <c r="AB88" s="23">
        <f t="shared" si="117"/>
        <v>299.06368112577684</v>
      </c>
      <c r="AC88" s="23">
        <f t="shared" si="117"/>
        <v>312.24230740379846</v>
      </c>
      <c r="AD88" s="23">
        <f t="shared" si="117"/>
        <v>325.62125937282963</v>
      </c>
      <c r="AE88" s="23">
        <f t="shared" si="117"/>
        <v>339.23743075647161</v>
      </c>
      <c r="AF88" s="23">
        <f t="shared" si="117"/>
        <v>353.37574788403407</v>
      </c>
      <c r="AG88" s="23">
        <f t="shared" si="117"/>
        <v>367.97204256448526</v>
      </c>
      <c r="AH88" s="23">
        <f t="shared" ref="AH88:BI88" si="118">(AH84/AH56)*1000</f>
        <v>382.72645145965578</v>
      </c>
      <c r="AI88" s="23">
        <f t="shared" si="118"/>
        <v>397.73436809879445</v>
      </c>
      <c r="AJ88" s="23">
        <f t="shared" si="118"/>
        <v>413.05777753151932</v>
      </c>
      <c r="AK88" s="23">
        <f t="shared" si="118"/>
        <v>428.74009041204027</v>
      </c>
      <c r="AL88" s="23">
        <f t="shared" si="118"/>
        <v>444.81450390670244</v>
      </c>
      <c r="AM88" s="23">
        <f t="shared" si="118"/>
        <v>461.30867998667964</v>
      </c>
      <c r="AN88" s="23">
        <f t="shared" si="118"/>
        <v>478.24736532132823</v>
      </c>
      <c r="AO88" s="23">
        <f t="shared" si="118"/>
        <v>495.65386146190178</v>
      </c>
      <c r="AP88" s="23">
        <f t="shared" si="118"/>
        <v>513.55085367210654</v>
      </c>
      <c r="AQ88" s="23">
        <f t="shared" si="118"/>
        <v>531.96088261395437</v>
      </c>
      <c r="AR88" s="23">
        <f t="shared" si="118"/>
        <v>550.90661762139621</v>
      </c>
      <c r="AS88" s="23">
        <f t="shared" si="118"/>
        <v>570.41102010343309</v>
      </c>
      <c r="AT88" s="23">
        <f t="shared" si="118"/>
        <v>590.49744639234348</v>
      </c>
      <c r="AU88" s="23">
        <f t="shared" si="118"/>
        <v>611.18971745653926</v>
      </c>
      <c r="AV88" s="23">
        <f t="shared" si="118"/>
        <v>632.51217069129871</v>
      </c>
      <c r="AW88" s="23">
        <f t="shared" si="118"/>
        <v>654.48970220665967</v>
      </c>
      <c r="AX88" s="23">
        <f t="shared" si="118"/>
        <v>677.14780425745619</v>
      </c>
      <c r="AY88" s="23">
        <f t="shared" si="118"/>
        <v>700.51260036890187</v>
      </c>
      <c r="AZ88" s="23">
        <f t="shared" si="118"/>
        <v>724.61087955588641</v>
      </c>
      <c r="BA88" s="23">
        <f t="shared" si="118"/>
        <v>749.37652049199619</v>
      </c>
      <c r="BB88" s="23">
        <f t="shared" si="118"/>
        <v>774.84961476137744</v>
      </c>
      <c r="BC88" s="23">
        <f t="shared" si="118"/>
        <v>801.17512720934678</v>
      </c>
      <c r="BD88" s="23">
        <f t="shared" si="118"/>
        <v>828.38643706765811</v>
      </c>
      <c r="BE88" s="23">
        <f t="shared" si="118"/>
        <v>856.50930592951192</v>
      </c>
      <c r="BF88" s="23">
        <f t="shared" si="118"/>
        <v>885.567893695762</v>
      </c>
      <c r="BG88" s="23">
        <f t="shared" si="118"/>
        <v>915.58743018570749</v>
      </c>
      <c r="BH88" s="23">
        <f t="shared" si="118"/>
        <v>946.59524095061272</v>
      </c>
      <c r="BI88" s="23">
        <f t="shared" si="118"/>
        <v>946.59524095061272</v>
      </c>
    </row>
    <row r="89" spans="1:62" ht="18" customHeight="1">
      <c r="A89" s="21" t="s">
        <v>166</v>
      </c>
      <c r="D89" s="23">
        <f>+LN(D88/C88)/10</f>
        <v>1.8631318412591295E-2</v>
      </c>
      <c r="E89" s="23">
        <f>+LN(E88/D88)/10</f>
        <v>1.5626004790295814E-2</v>
      </c>
      <c r="F89" s="23">
        <f>+LN(F88/E88)/10</f>
        <v>1.3748085030696156E-2</v>
      </c>
    </row>
    <row r="90" spans="1:62" s="33" customFormat="1" ht="18" customHeight="1">
      <c r="A90" s="32" t="s">
        <v>5</v>
      </c>
      <c r="B90" s="33">
        <f t="shared" ref="B90:AG90" si="119">+(1/(1-$B$18))*(B88)^(1-$B$18)+1</f>
        <v>0.65838933743999095</v>
      </c>
      <c r="C90" s="33">
        <f t="shared" si="119"/>
        <v>0.6794841171815007</v>
      </c>
      <c r="D90" s="33">
        <f t="shared" si="119"/>
        <v>0.70799374027705075</v>
      </c>
      <c r="E90" s="33">
        <f t="shared" si="119"/>
        <v>0.72993971401670887</v>
      </c>
      <c r="F90" s="33">
        <f t="shared" si="119"/>
        <v>0.74788009436950809</v>
      </c>
      <c r="G90" s="33">
        <f t="shared" si="119"/>
        <v>0.76313119640241711</v>
      </c>
      <c r="H90" s="33">
        <f t="shared" si="119"/>
        <v>0.77612916025402756</v>
      </c>
      <c r="I90" s="33">
        <f t="shared" si="119"/>
        <v>0.78741839209816511</v>
      </c>
      <c r="J90" s="33">
        <f t="shared" si="119"/>
        <v>0.79735130278858346</v>
      </c>
      <c r="K90" s="33">
        <f t="shared" si="119"/>
        <v>0.80631881224094859</v>
      </c>
      <c r="L90" s="33">
        <f t="shared" si="119"/>
        <v>0.81465265661278452</v>
      </c>
      <c r="M90" s="37">
        <f t="shared" si="119"/>
        <v>0.82047918561174082</v>
      </c>
      <c r="N90" s="33">
        <f t="shared" si="119"/>
        <v>0.82819877065798608</v>
      </c>
      <c r="O90" s="33">
        <f t="shared" si="119"/>
        <v>0.83472021598871005</v>
      </c>
      <c r="P90" s="33">
        <f t="shared" si="119"/>
        <v>0.84054094545706926</v>
      </c>
      <c r="Q90" s="33">
        <f t="shared" si="119"/>
        <v>0.84579475362425238</v>
      </c>
      <c r="R90" s="33">
        <f t="shared" si="119"/>
        <v>0.85059919754749913</v>
      </c>
      <c r="S90" s="33">
        <f t="shared" si="119"/>
        <v>0.85502923718228474</v>
      </c>
      <c r="T90" s="33">
        <f t="shared" si="119"/>
        <v>0.85913796011824073</v>
      </c>
      <c r="U90" s="33">
        <f t="shared" si="119"/>
        <v>0.86296616799592862</v>
      </c>
      <c r="V90" s="33">
        <f t="shared" si="119"/>
        <v>0.86657167754870268</v>
      </c>
      <c r="W90" s="33">
        <f t="shared" si="119"/>
        <v>0.86996915019883769</v>
      </c>
      <c r="X90" s="33">
        <f t="shared" si="119"/>
        <v>0.87315234580750078</v>
      </c>
      <c r="Y90" s="33">
        <f t="shared" si="119"/>
        <v>0.87615102011855739</v>
      </c>
      <c r="Z90" s="33">
        <f t="shared" si="119"/>
        <v>0.87898784385618645</v>
      </c>
      <c r="AA90" s="33">
        <f t="shared" si="119"/>
        <v>0.88174680644813686</v>
      </c>
      <c r="AB90" s="33">
        <f t="shared" si="119"/>
        <v>0.88434932861152626</v>
      </c>
      <c r="AC90" s="33">
        <f t="shared" si="119"/>
        <v>0.88681623879804128</v>
      </c>
      <c r="AD90" s="33">
        <f t="shared" si="119"/>
        <v>0.88916584365309537</v>
      </c>
      <c r="AE90" s="33">
        <f t="shared" si="119"/>
        <v>0.89141293044135739</v>
      </c>
      <c r="AF90" s="33">
        <f t="shared" si="119"/>
        <v>0.89360735023826265</v>
      </c>
      <c r="AG90" s="33">
        <f t="shared" si="119"/>
        <v>0.89573883246843033</v>
      </c>
      <c r="AH90" s="33">
        <f t="shared" ref="AH90:BI90" si="120">+(1/(1-$B$18))*(AH88)^(1-$B$18)+1</f>
        <v>0.89776825913604252</v>
      </c>
      <c r="AI90" s="33">
        <f t="shared" si="120"/>
        <v>0.89971558723802403</v>
      </c>
      <c r="AJ90" s="33">
        <f t="shared" si="120"/>
        <v>0.90159331690652367</v>
      </c>
      <c r="AK90" s="33">
        <f t="shared" si="120"/>
        <v>0.90340982607842579</v>
      </c>
      <c r="AL90" s="33">
        <f t="shared" si="120"/>
        <v>0.90517114083671768</v>
      </c>
      <c r="AM90" s="33">
        <f t="shared" si="120"/>
        <v>0.90688188359500921</v>
      </c>
      <c r="AN90" s="33">
        <f t="shared" si="120"/>
        <v>0.90854578999759061</v>
      </c>
      <c r="AO90" s="33">
        <f t="shared" si="120"/>
        <v>0.91016599773953766</v>
      </c>
      <c r="AP90" s="33">
        <f t="shared" si="120"/>
        <v>0.91174521365127315</v>
      </c>
      <c r="AQ90" s="33">
        <f t="shared" si="120"/>
        <v>0.91328581498874761</v>
      </c>
      <c r="AR90" s="33">
        <f t="shared" si="120"/>
        <v>0.91478991450809799</v>
      </c>
      <c r="AS90" s="33">
        <f t="shared" si="120"/>
        <v>0.91625940506572601</v>
      </c>
      <c r="AT90" s="33">
        <f t="shared" si="120"/>
        <v>0.91769599219800624</v>
      </c>
      <c r="AU90" s="33">
        <f t="shared" si="120"/>
        <v>0.91910121928415667</v>
      </c>
      <c r="AV90" s="33">
        <f t="shared" si="120"/>
        <v>0.92047648785121516</v>
      </c>
      <c r="AW90" s="33">
        <f t="shared" si="120"/>
        <v>0.92182307448684653</v>
      </c>
      <c r="AX90" s="33">
        <f t="shared" si="120"/>
        <v>0.92314214523495441</v>
      </c>
      <c r="AY90" s="33">
        <f t="shared" si="120"/>
        <v>0.92443476802468871</v>
      </c>
      <c r="AZ90" s="33">
        <f t="shared" si="120"/>
        <v>0.92570192350103131</v>
      </c>
      <c r="BA90" s="33">
        <f t="shared" si="120"/>
        <v>0.92693995172351906</v>
      </c>
      <c r="BB90" s="33">
        <f t="shared" si="120"/>
        <v>0.92815090785568666</v>
      </c>
      <c r="BC90" s="33">
        <f t="shared" si="120"/>
        <v>0.9293411985129526</v>
      </c>
      <c r="BD90" s="33">
        <f t="shared" si="120"/>
        <v>0.93051140898274598</v>
      </c>
      <c r="BE90" s="33">
        <f t="shared" si="120"/>
        <v>0.93166173434679544</v>
      </c>
      <c r="BF90" s="33">
        <f t="shared" si="120"/>
        <v>0.93279229517847051</v>
      </c>
      <c r="BG90" s="33">
        <f t="shared" si="120"/>
        <v>0.93390325316746514</v>
      </c>
      <c r="BH90" s="33">
        <f t="shared" si="120"/>
        <v>0.93499483914118131</v>
      </c>
      <c r="BI90" s="33">
        <f t="shared" si="120"/>
        <v>0.93499483914118131</v>
      </c>
    </row>
    <row r="91" spans="1:62" ht="18" customHeight="1">
      <c r="A91" s="21" t="s">
        <v>115</v>
      </c>
      <c r="B91" s="29">
        <f>B$17*B$56*B90</f>
        <v>195.43798825339883</v>
      </c>
      <c r="C91" s="29">
        <f t="shared" ref="C91:AG91" si="121">C$17*C$56*C90</f>
        <v>190.79007246563657</v>
      </c>
      <c r="D91" s="29">
        <f t="shared" si="121"/>
        <v>184.90568955818901</v>
      </c>
      <c r="E91" s="29">
        <f t="shared" si="121"/>
        <v>174.00481345738027</v>
      </c>
      <c r="F91" s="29">
        <f t="shared" si="121"/>
        <v>160.39755740114083</v>
      </c>
      <c r="G91" s="29">
        <f t="shared" si="121"/>
        <v>144.54399758969845</v>
      </c>
      <c r="H91" s="29">
        <f t="shared" si="121"/>
        <v>128.38623197922243</v>
      </c>
      <c r="I91" s="29">
        <f t="shared" si="121"/>
        <v>113.7558146127425</v>
      </c>
      <c r="J91" s="29">
        <f t="shared" si="121"/>
        <v>100.60078196241396</v>
      </c>
      <c r="K91" s="29">
        <f t="shared" si="121"/>
        <v>88.846850829239244</v>
      </c>
      <c r="L91" s="29">
        <f t="shared" si="121"/>
        <v>78.152385642753842</v>
      </c>
      <c r="M91" s="36">
        <f t="shared" si="121"/>
        <v>68.316052201881647</v>
      </c>
      <c r="N91" s="29">
        <f t="shared" si="121"/>
        <v>59.851523159506414</v>
      </c>
      <c r="O91" s="29">
        <f t="shared" si="121"/>
        <v>52.356063956849908</v>
      </c>
      <c r="P91" s="29">
        <f t="shared" si="121"/>
        <v>45.758350866568826</v>
      </c>
      <c r="Q91" s="29">
        <f t="shared" si="121"/>
        <v>39.963352054465659</v>
      </c>
      <c r="R91" s="29">
        <f t="shared" si="121"/>
        <v>34.882477498025054</v>
      </c>
      <c r="S91" s="29">
        <f t="shared" si="121"/>
        <v>30.433279288991194</v>
      </c>
      <c r="T91" s="29">
        <f t="shared" si="121"/>
        <v>26.540929389474663</v>
      </c>
      <c r="U91" s="29">
        <f t="shared" si="121"/>
        <v>23.13835181620993</v>
      </c>
      <c r="V91" s="29">
        <f t="shared" si="121"/>
        <v>20.141553326024212</v>
      </c>
      <c r="W91" s="29">
        <f t="shared" si="121"/>
        <v>17.50679026906365</v>
      </c>
      <c r="X91" s="29">
        <f t="shared" si="121"/>
        <v>15.212721276254902</v>
      </c>
      <c r="Y91" s="29">
        <f t="shared" si="121"/>
        <v>13.216305252748599</v>
      </c>
      <c r="Z91" s="29">
        <f t="shared" si="121"/>
        <v>11.479637269581474</v>
      </c>
      <c r="AA91" s="29">
        <f t="shared" si="121"/>
        <v>9.9701891749167082</v>
      </c>
      <c r="AB91" s="29">
        <f t="shared" si="121"/>
        <v>8.6576008749332392</v>
      </c>
      <c r="AC91" s="29">
        <f t="shared" si="121"/>
        <v>7.5166019754257292</v>
      </c>
      <c r="AD91" s="29">
        <f t="shared" si="121"/>
        <v>6.5250657896499566</v>
      </c>
      <c r="AE91" s="29">
        <f t="shared" si="121"/>
        <v>5.6636350353878315</v>
      </c>
      <c r="AF91" s="29">
        <f t="shared" si="121"/>
        <v>4.9038813590134156</v>
      </c>
      <c r="AG91" s="29">
        <f t="shared" si="121"/>
        <v>4.235592807338401</v>
      </c>
      <c r="AH91" s="29">
        <f t="shared" ref="AH91:BH91" si="122">AH$17*AH$56*AH90</f>
        <v>3.6579403909293995</v>
      </c>
      <c r="AI91" s="29">
        <f t="shared" si="122"/>
        <v>3.1587641422868633</v>
      </c>
      <c r="AJ91" s="29">
        <f t="shared" si="122"/>
        <v>2.727484028464112</v>
      </c>
      <c r="AK91" s="29">
        <f t="shared" si="122"/>
        <v>2.3549187074625544</v>
      </c>
      <c r="AL91" s="29">
        <f t="shared" si="122"/>
        <v>2.0331123872386865</v>
      </c>
      <c r="AM91" s="29">
        <f t="shared" si="122"/>
        <v>1.7551772904289196</v>
      </c>
      <c r="AN91" s="29">
        <f t="shared" si="122"/>
        <v>1.5151536020659548</v>
      </c>
      <c r="AO91" s="29">
        <f t="shared" si="122"/>
        <v>1.3078864090576607</v>
      </c>
      <c r="AP91" s="29">
        <f t="shared" si="122"/>
        <v>1.1289182385268701</v>
      </c>
      <c r="AQ91" s="29">
        <f t="shared" si="122"/>
        <v>0.97439553939175205</v>
      </c>
      <c r="AR91" s="29">
        <f t="shared" si="122"/>
        <v>0.84098746039777028</v>
      </c>
      <c r="AS91" s="29">
        <f t="shared" si="122"/>
        <v>0.72581539467228418</v>
      </c>
      <c r="AT91" s="29">
        <f t="shared" si="122"/>
        <v>0.62639191339796629</v>
      </c>
      <c r="AU91" s="29">
        <f t="shared" si="122"/>
        <v>0.5405678679865239</v>
      </c>
      <c r="AV91" s="29">
        <f t="shared" si="122"/>
        <v>0.46648658819639399</v>
      </c>
      <c r="AW91" s="29">
        <f t="shared" si="122"/>
        <v>0.40254423824635305</v>
      </c>
      <c r="AX91" s="29">
        <f t="shared" si="122"/>
        <v>0.34735551305033413</v>
      </c>
      <c r="AY91" s="29">
        <f t="shared" si="122"/>
        <v>0.29972396271914498</v>
      </c>
      <c r="AZ91" s="29">
        <f t="shared" si="122"/>
        <v>0.25861632654187211</v>
      </c>
      <c r="BA91" s="29">
        <f t="shared" si="122"/>
        <v>0.22313924067810623</v>
      </c>
      <c r="BB91" s="29">
        <f t="shared" si="122"/>
        <v>0.19252295601543884</v>
      </c>
      <c r="BC91" s="29">
        <f t="shared" si="122"/>
        <v>0.16610346616540211</v>
      </c>
      <c r="BD91" s="29">
        <f t="shared" si="122"/>
        <v>0.14330613556184471</v>
      </c>
      <c r="BE91" s="29">
        <f t="shared" si="122"/>
        <v>0.12363485341966599</v>
      </c>
      <c r="BF91" s="29">
        <f t="shared" si="122"/>
        <v>0.10666137737458908</v>
      </c>
      <c r="BG91" s="29">
        <f t="shared" si="122"/>
        <v>9.2016074784105242E-2</v>
      </c>
      <c r="BH91" s="29">
        <f t="shared" si="122"/>
        <v>7.9379910738440571E-2</v>
      </c>
      <c r="BI91" s="29">
        <f>BI$17*BI$56*BI90/(1-(BJ17/BI17))</f>
        <v>0.49445311325643004</v>
      </c>
    </row>
    <row r="92" spans="1:62" ht="39" customHeight="1">
      <c r="A92" s="57" t="s">
        <v>62</v>
      </c>
      <c r="B92" s="130">
        <f>SUM(B91:AO91)*10*B52+B53</f>
        <v>663.16760918097862</v>
      </c>
      <c r="C92" s="85">
        <v>445.2911433164918</v>
      </c>
      <c r="D92" s="85">
        <f>+B92-C92</f>
        <v>217.87646586448682</v>
      </c>
      <c r="I92" s="33"/>
      <c r="BJ92" s="613"/>
    </row>
    <row r="93" spans="1:62" s="33" customFormat="1" ht="18" customHeight="1">
      <c r="A93" s="32" t="s">
        <v>270</v>
      </c>
      <c r="B93" s="33">
        <f>+B90*Data!B359</f>
        <v>0.65838933743999095</v>
      </c>
      <c r="C93" s="33">
        <f>+C90*Data!C359</f>
        <v>0.49414860161943003</v>
      </c>
      <c r="D93" s="33">
        <f>+D90*Data!D359</f>
        <v>0.44454254532751347</v>
      </c>
      <c r="E93" s="33">
        <f>+E90*Data!E359</f>
        <v>0.39707427718669569</v>
      </c>
      <c r="F93" s="33">
        <f>+F90*Data!F359</f>
        <v>0.35417174169195204</v>
      </c>
      <c r="G93" s="33">
        <f>+G90*Data!G359</f>
        <v>0.3177852746495442</v>
      </c>
      <c r="H93" s="33">
        <f>+H90*Data!H359</f>
        <v>0.28649093283477062</v>
      </c>
      <c r="I93" s="33">
        <f>+I90*Data!I359</f>
        <v>0.25964232479011773</v>
      </c>
      <c r="J93" s="33">
        <f>+J90*Data!J359</f>
        <v>0.23670509421601457</v>
      </c>
      <c r="K93" s="33">
        <f>+K90*Data!K359</f>
        <v>0.21779025993298412</v>
      </c>
      <c r="L93" s="33">
        <f>+L90*Data!L359</f>
        <v>0.20308706817924838</v>
      </c>
      <c r="M93" s="37">
        <f>+M90*Data!M359</f>
        <v>0.18577198150086258</v>
      </c>
      <c r="N93" s="33">
        <f>+N90*Data!N359</f>
        <v>0.17959884719922387</v>
      </c>
      <c r="O93" s="33">
        <f>+O90*Data!O359</f>
        <v>0.17229080063517077</v>
      </c>
      <c r="P93" s="33">
        <f>+P90*Data!P359</f>
        <v>0.16516501756502797</v>
      </c>
      <c r="Q93" s="33">
        <f>+Q90*Data!Q359</f>
        <v>0.15872687696621027</v>
      </c>
      <c r="R93" s="33">
        <f>+R90*Data!R359</f>
        <v>0.15314236515724516</v>
      </c>
      <c r="S93" s="33">
        <f>+S90*Data!S359</f>
        <v>0.1484218821124493</v>
      </c>
      <c r="T93" s="33">
        <f>+T90*Data!T359</f>
        <v>0.14451306679325421</v>
      </c>
      <c r="U93" s="33">
        <f>+U90*Data!U359</f>
        <v>0.1413431942163498</v>
      </c>
      <c r="V93" s="33">
        <f>+V90*Data!V359</f>
        <v>0.1391726063494178</v>
      </c>
      <c r="W93" s="33">
        <f>+W90*Data!W359</f>
        <v>0.13759332808915198</v>
      </c>
      <c r="X93" s="33">
        <f>+X90*Data!X359</f>
        <v>0.1361185086389525</v>
      </c>
      <c r="Y93" s="33">
        <f>+Y90*Data!Y359</f>
        <v>0.13478040299504035</v>
      </c>
      <c r="Z93" s="33">
        <f>+Z90*Data!Z359</f>
        <v>0.13370834910891219</v>
      </c>
      <c r="AA93" s="33">
        <f>+AA90*Data!AA359</f>
        <v>0.13295785948510105</v>
      </c>
      <c r="AB93" s="33">
        <f>+AB90*Data!AB359</f>
        <v>0.13250642544156635</v>
      </c>
      <c r="AC93" s="33">
        <f>+AC90*Data!AC359</f>
        <v>0.13220210263224699</v>
      </c>
      <c r="AD93" s="33">
        <f>+AD90*Data!AD359</f>
        <v>0.13205983282737604</v>
      </c>
      <c r="AE93" s="33">
        <f>+AE90*Data!AE359</f>
        <v>0.13207666731698128</v>
      </c>
      <c r="AF93" s="33">
        <f>+AF90*Data!AF359</f>
        <v>0.13223864237487806</v>
      </c>
      <c r="AG93" s="33">
        <f>+AG90*Data!AG359</f>
        <v>0.13253621699381476</v>
      </c>
      <c r="AH93" s="33">
        <f>+AH90*Data!AH359</f>
        <v>0.13297043914802711</v>
      </c>
      <c r="AI93" s="33">
        <f>+AI90*Data!AI359</f>
        <v>0.13353661623635277</v>
      </c>
      <c r="AJ93" s="33">
        <f>+AJ90*Data!AJ359</f>
        <v>0.13422792118766388</v>
      </c>
      <c r="AK93" s="33">
        <f>+AK90*Data!AK359</f>
        <v>0.1350366557861726</v>
      </c>
      <c r="AL93" s="33">
        <f>+AL90*Data!AL359</f>
        <v>0.13595450371618639</v>
      </c>
      <c r="AM93" s="33">
        <f>+AM90*Data!AM359</f>
        <v>0.13697280270064124</v>
      </c>
      <c r="AN93" s="33">
        <f>+AN90*Data!AN359</f>
        <v>0.1380827638005743</v>
      </c>
      <c r="AO93" s="33">
        <f>+AO90*Data!AO359</f>
        <v>0.13927562105237126</v>
      </c>
      <c r="AP93" s="33">
        <f>+AP90*Data!AP359</f>
        <v>0.14054272205361285</v>
      </c>
      <c r="AQ93" s="33">
        <f>+AQ90*Data!AQ359</f>
        <v>0.14187557673714277</v>
      </c>
      <c r="AR93" s="33">
        <f>+AR90*Data!AR359</f>
        <v>0.14326588012908348</v>
      </c>
      <c r="AS93" s="33">
        <f>+AS90*Data!AS359</f>
        <v>0.14470552110156121</v>
      </c>
      <c r="AT93" s="33">
        <f>+AT90*Data!AT359</f>
        <v>0.14618658523767178</v>
      </c>
      <c r="AU93" s="33">
        <f>+AU90*Data!AU359</f>
        <v>0.14770135659366296</v>
      </c>
      <c r="AV93" s="33">
        <f>+AV90*Data!AV359</f>
        <v>0.14924232037223428</v>
      </c>
      <c r="AW93" s="33">
        <f>+AW90*Data!AW359</f>
        <v>0.15080216601979848</v>
      </c>
      <c r="AX93" s="33">
        <f>+AX90*Data!AX359</f>
        <v>0.15237378757610115</v>
      </c>
      <c r="AY93" s="33">
        <f>+AY90*Data!AY359</f>
        <v>0.1539502746519478</v>
      </c>
      <c r="AZ93" s="33">
        <f>+AZ90*Data!AZ359</f>
        <v>0.15552488250529442</v>
      </c>
      <c r="BA93" s="33">
        <f>+BA90*Data!BA359</f>
        <v>0.15709018941388947</v>
      </c>
      <c r="BB93" s="33">
        <f>+BB90*Data!BB359</f>
        <v>0.15863969552782956</v>
      </c>
      <c r="BC93" s="33">
        <f>+BC90*Data!BC359</f>
        <v>0.16016738635375499</v>
      </c>
      <c r="BD93" s="33">
        <f>+BD90*Data!BD359</f>
        <v>0.16166559978983422</v>
      </c>
      <c r="BE93" s="33">
        <f>+BE90*Data!BE359</f>
        <v>0.16312534273839802</v>
      </c>
      <c r="BF93" s="33">
        <f>+BF90*Data!BF359</f>
        <v>0.16453553649682376</v>
      </c>
      <c r="BG93" s="33">
        <f>+BG90*Data!BG359</f>
        <v>0.16588206714599585</v>
      </c>
      <c r="BH93" s="33">
        <f>+BH90*Data!BH359</f>
        <v>0.16714683587262202</v>
      </c>
      <c r="BI93" s="33">
        <f>+BI90*Data!BI359</f>
        <v>0.16706552570635741</v>
      </c>
    </row>
    <row r="94" spans="1:62" ht="18" customHeight="1">
      <c r="A94" s="21" t="s">
        <v>271</v>
      </c>
      <c r="B94" s="29">
        <f>B$17*B$56*B93</f>
        <v>195.43798825339883</v>
      </c>
      <c r="C94" s="29">
        <f t="shared" ref="C94:BH94" si="123">C$17*C$56*C93</f>
        <v>138.75033297736488</v>
      </c>
      <c r="D94" s="29">
        <f t="shared" si="123"/>
        <v>116.10052632608112</v>
      </c>
      <c r="E94" s="29">
        <f t="shared" si="123"/>
        <v>94.655536894124253</v>
      </c>
      <c r="F94" s="29">
        <f t="shared" si="123"/>
        <v>75.959077792795753</v>
      </c>
      <c r="G94" s="29">
        <f t="shared" si="123"/>
        <v>60.191424737357117</v>
      </c>
      <c r="H94" s="29">
        <f t="shared" si="123"/>
        <v>47.390941155760835</v>
      </c>
      <c r="I94" s="29">
        <f t="shared" si="123"/>
        <v>37.509695558094059</v>
      </c>
      <c r="J94" s="29">
        <f t="shared" si="123"/>
        <v>29.864775399924124</v>
      </c>
      <c r="K94" s="29">
        <f t="shared" si="123"/>
        <v>23.997925439131158</v>
      </c>
      <c r="L94" s="29">
        <f t="shared" si="123"/>
        <v>19.482829574745882</v>
      </c>
      <c r="M94" s="29">
        <f t="shared" si="123"/>
        <v>15.46804429462459</v>
      </c>
      <c r="N94" s="29">
        <f t="shared" si="123"/>
        <v>12.979087802828953</v>
      </c>
      <c r="O94" s="29">
        <f t="shared" si="123"/>
        <v>10.806576867851831</v>
      </c>
      <c r="P94" s="29">
        <f t="shared" si="123"/>
        <v>8.9914463601934802</v>
      </c>
      <c r="Q94" s="29">
        <f t="shared" si="123"/>
        <v>7.4997604767888335</v>
      </c>
      <c r="R94" s="29">
        <f t="shared" si="123"/>
        <v>6.2802611641232282</v>
      </c>
      <c r="S94" s="29">
        <f t="shared" si="123"/>
        <v>5.2828188727339613</v>
      </c>
      <c r="T94" s="29">
        <f t="shared" si="123"/>
        <v>4.4643715906678425</v>
      </c>
      <c r="U94" s="29">
        <f t="shared" si="123"/>
        <v>3.7897760953940667</v>
      </c>
      <c r="V94" s="29">
        <f t="shared" si="123"/>
        <v>3.2347612377985122</v>
      </c>
      <c r="W94" s="29">
        <f t="shared" si="123"/>
        <v>2.7688539722686665</v>
      </c>
      <c r="X94" s="29">
        <f t="shared" si="123"/>
        <v>2.371559719683102</v>
      </c>
      <c r="Y94" s="29">
        <f t="shared" si="123"/>
        <v>2.0330957873334281</v>
      </c>
      <c r="Z94" s="29">
        <f t="shared" si="123"/>
        <v>1.7462395622572593</v>
      </c>
      <c r="AA94" s="29">
        <f t="shared" si="123"/>
        <v>1.5033964417725647</v>
      </c>
      <c r="AB94" s="29">
        <f t="shared" si="123"/>
        <v>1.2972110768018836</v>
      </c>
      <c r="AC94" s="29">
        <f t="shared" si="123"/>
        <v>1.1205372007484009</v>
      </c>
      <c r="AD94" s="29">
        <f t="shared" si="123"/>
        <v>0.96910953509927256</v>
      </c>
      <c r="AE94" s="29">
        <f t="shared" si="123"/>
        <v>0.83915547422377035</v>
      </c>
      <c r="AF94" s="29">
        <f t="shared" si="123"/>
        <v>0.72569077806992188</v>
      </c>
      <c r="AG94" s="29">
        <f t="shared" si="123"/>
        <v>0.62671107588787989</v>
      </c>
      <c r="AH94" s="29">
        <f t="shared" si="123"/>
        <v>0.54178562809434583</v>
      </c>
      <c r="AI94" s="29">
        <f t="shared" si="123"/>
        <v>0.4688266837130175</v>
      </c>
      <c r="AJ94" s="29">
        <f t="shared" si="123"/>
        <v>0.40606391412642889</v>
      </c>
      <c r="AK94" s="29">
        <f t="shared" si="123"/>
        <v>0.35200009754646344</v>
      </c>
      <c r="AL94" s="29">
        <f t="shared" si="123"/>
        <v>0.3053685354470751</v>
      </c>
      <c r="AM94" s="29">
        <f t="shared" si="123"/>
        <v>0.26509687430687312</v>
      </c>
      <c r="AN94" s="29">
        <f t="shared" si="123"/>
        <v>0.23027633748236004</v>
      </c>
      <c r="AO94" s="29">
        <f t="shared" si="123"/>
        <v>0.20013568111735724</v>
      </c>
      <c r="AP94" s="29">
        <f t="shared" si="123"/>
        <v>0.17401927626594738</v>
      </c>
      <c r="AQ94" s="29">
        <f t="shared" si="123"/>
        <v>0.15136874662069222</v>
      </c>
      <c r="AR94" s="29">
        <f t="shared" si="123"/>
        <v>0.13170762683385787</v>
      </c>
      <c r="AS94" s="29">
        <f t="shared" si="123"/>
        <v>0.11462855860350391</v>
      </c>
      <c r="AT94" s="29">
        <f t="shared" si="123"/>
        <v>9.9782602973798915E-2</v>
      </c>
      <c r="AU94" s="29">
        <f t="shared" si="123"/>
        <v>8.6870309556045661E-2</v>
      </c>
      <c r="AV94" s="29">
        <f t="shared" si="123"/>
        <v>7.5634241356320214E-2</v>
      </c>
      <c r="AW94" s="29">
        <f t="shared" si="123"/>
        <v>6.5852705065049921E-2</v>
      </c>
      <c r="AX94" s="29">
        <f t="shared" si="123"/>
        <v>5.7334480320415077E-2</v>
      </c>
      <c r="AY94" s="29">
        <f t="shared" si="123"/>
        <v>4.9914377927367408E-2</v>
      </c>
      <c r="AZ94" s="29">
        <f t="shared" si="123"/>
        <v>4.3449487117038173E-2</v>
      </c>
      <c r="BA94" s="29">
        <f t="shared" si="123"/>
        <v>3.7815810526473599E-2</v>
      </c>
      <c r="BB94" s="29">
        <f t="shared" si="123"/>
        <v>3.2906053170779985E-2</v>
      </c>
      <c r="BC94" s="29">
        <f t="shared" si="123"/>
        <v>2.8627115727336429E-2</v>
      </c>
      <c r="BD94" s="29">
        <f t="shared" si="123"/>
        <v>2.489778431034638E-2</v>
      </c>
      <c r="BE94" s="29">
        <f t="shared" si="123"/>
        <v>2.1647318007146383E-2</v>
      </c>
      <c r="BF94" s="29">
        <f t="shared" si="123"/>
        <v>1.8814035064966358E-2</v>
      </c>
      <c r="BG94" s="29">
        <f t="shared" si="123"/>
        <v>1.6344109139869174E-2</v>
      </c>
      <c r="BH94" s="29">
        <f t="shared" si="123"/>
        <v>1.419056058530615E-2</v>
      </c>
      <c r="BI94" s="29">
        <f>BI$17*BI$56*BI93/(1-(BJ17/BI17))</f>
        <v>8.8349224878296162E-2</v>
      </c>
    </row>
    <row r="95" spans="1:62" ht="39" customHeight="1">
      <c r="A95" s="57" t="s">
        <v>62</v>
      </c>
      <c r="B95" s="197">
        <f>SUM(B94:BI94)*10*B52+B53-C53</f>
        <v>660.72733700644108</v>
      </c>
      <c r="C95" s="85">
        <v>660.22619385237249</v>
      </c>
      <c r="D95" s="189">
        <f>+B95-C95</f>
        <v>0.50114315406858623</v>
      </c>
      <c r="I95" s="33"/>
    </row>
    <row r="96" spans="1:62" ht="21.75" customHeight="1">
      <c r="A96" s="631" t="s">
        <v>61</v>
      </c>
      <c r="C96" s="59"/>
      <c r="D96" s="59"/>
    </row>
    <row r="97" spans="1:61" s="402" customFormat="1" ht="18" customHeight="1">
      <c r="A97" s="632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3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3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4"/>
      <c r="B100" s="526"/>
      <c r="M100" s="527"/>
    </row>
    <row r="101" spans="1:61" s="521" customFormat="1" ht="18" customHeight="1">
      <c r="A101" s="635" t="s">
        <v>1010</v>
      </c>
      <c r="B101" s="482">
        <f t="shared" ref="B101:AG101" si="124">+B$36*1000*B103^($B$38-1)</f>
        <v>1.0000000000000007E-3</v>
      </c>
      <c r="C101" s="482">
        <f t="shared" si="124"/>
        <v>37.699592117087811</v>
      </c>
      <c r="D101" s="482">
        <f t="shared" si="124"/>
        <v>64.022639968439123</v>
      </c>
      <c r="E101" s="482">
        <f t="shared" si="124"/>
        <v>88.44194732359226</v>
      </c>
      <c r="F101" s="482">
        <f t="shared" si="124"/>
        <v>118.11282996379495</v>
      </c>
      <c r="G101" s="482">
        <f t="shared" si="124"/>
        <v>153.45763947341931</v>
      </c>
      <c r="H101" s="482">
        <f t="shared" si="124"/>
        <v>194.90075329161567</v>
      </c>
      <c r="I101" s="482">
        <f t="shared" si="124"/>
        <v>243.11113645924252</v>
      </c>
      <c r="J101" s="482">
        <f t="shared" si="124"/>
        <v>298.47198806351486</v>
      </c>
      <c r="K101" s="482">
        <f t="shared" si="124"/>
        <v>361.14776783382587</v>
      </c>
      <c r="L101" s="482">
        <f t="shared" si="124"/>
        <v>430.58472580113988</v>
      </c>
      <c r="M101" s="482">
        <f t="shared" si="124"/>
        <v>505.82064755955645</v>
      </c>
      <c r="N101" s="482">
        <f t="shared" si="124"/>
        <v>586.11224916963579</v>
      </c>
      <c r="O101" s="482">
        <f t="shared" si="124"/>
        <v>637.3169301950627</v>
      </c>
      <c r="P101" s="482">
        <f t="shared" si="124"/>
        <v>611.1210836853096</v>
      </c>
      <c r="Q101" s="482">
        <f t="shared" si="124"/>
        <v>586.2350295010441</v>
      </c>
      <c r="R101" s="482">
        <f t="shared" si="124"/>
        <v>562.59327802599194</v>
      </c>
      <c r="S101" s="482">
        <f t="shared" si="124"/>
        <v>540.13361412469226</v>
      </c>
      <c r="T101" s="482">
        <f t="shared" si="124"/>
        <v>518.79693341845768</v>
      </c>
      <c r="U101" s="482">
        <f t="shared" si="124"/>
        <v>498.52708674753478</v>
      </c>
      <c r="V101" s="482">
        <f t="shared" si="124"/>
        <v>479.27073241015802</v>
      </c>
      <c r="W101" s="482">
        <f t="shared" si="124"/>
        <v>460.97719578965007</v>
      </c>
      <c r="X101" s="482">
        <f t="shared" si="124"/>
        <v>443.59833600016759</v>
      </c>
      <c r="Y101" s="482">
        <f t="shared" si="124"/>
        <v>427.08841920015914</v>
      </c>
      <c r="Z101" s="482">
        <f t="shared" si="124"/>
        <v>411.40399824015117</v>
      </c>
      <c r="AA101" s="482">
        <f t="shared" si="124"/>
        <v>205.70199912007558</v>
      </c>
      <c r="AB101" s="482">
        <f t="shared" si="124"/>
        <v>102.85099956003779</v>
      </c>
      <c r="AC101" s="482">
        <f t="shared" si="124"/>
        <v>51.425499780018896</v>
      </c>
      <c r="AD101" s="482">
        <f t="shared" si="124"/>
        <v>25.712749890009448</v>
      </c>
      <c r="AE101" s="482">
        <f t="shared" si="124"/>
        <v>12.856374945004724</v>
      </c>
      <c r="AF101" s="482">
        <f t="shared" si="124"/>
        <v>6.428187472502362</v>
      </c>
      <c r="AG101" s="482">
        <f t="shared" si="124"/>
        <v>3.214093736251181</v>
      </c>
      <c r="AH101" s="482">
        <f t="shared" ref="AH101:BI101" si="125">+AH$36*1000*AH103^($B$38-1)</f>
        <v>1.6070468681255905</v>
      </c>
      <c r="AI101" s="482">
        <f t="shared" si="125"/>
        <v>0.80352343406279525</v>
      </c>
      <c r="AJ101" s="482">
        <f t="shared" si="125"/>
        <v>0.40176171703139762</v>
      </c>
      <c r="AK101" s="482">
        <f t="shared" si="125"/>
        <v>0.20088085851569881</v>
      </c>
      <c r="AL101" s="482">
        <f t="shared" si="125"/>
        <v>0.10044042925784941</v>
      </c>
      <c r="AM101" s="482">
        <f t="shared" si="125"/>
        <v>5.0220214628924703E-2</v>
      </c>
      <c r="AN101" s="482">
        <f t="shared" si="125"/>
        <v>2.5110107314462352E-2</v>
      </c>
      <c r="AO101" s="482">
        <f t="shared" si="125"/>
        <v>1.2555053657231176E-2</v>
      </c>
      <c r="AP101" s="482">
        <f t="shared" si="125"/>
        <v>6.2775268286155879E-3</v>
      </c>
      <c r="AQ101" s="482">
        <f t="shared" si="125"/>
        <v>3.1387634143077939E-3</v>
      </c>
      <c r="AR101" s="482">
        <f t="shared" si="125"/>
        <v>1.569381707153897E-3</v>
      </c>
      <c r="AS101" s="482">
        <f t="shared" si="125"/>
        <v>7.8469085357694849E-4</v>
      </c>
      <c r="AT101" s="482">
        <f t="shared" si="125"/>
        <v>3.9234542678847424E-4</v>
      </c>
      <c r="AU101" s="482">
        <f t="shared" si="125"/>
        <v>1.9617271339423712E-4</v>
      </c>
      <c r="AV101" s="482">
        <f t="shared" si="125"/>
        <v>9.8086356697118561E-5</v>
      </c>
      <c r="AW101" s="482">
        <f t="shared" si="125"/>
        <v>4.904317834855928E-5</v>
      </c>
      <c r="AX101" s="482">
        <f t="shared" si="125"/>
        <v>2.452158917427964E-5</v>
      </c>
      <c r="AY101" s="482">
        <f t="shared" si="125"/>
        <v>1.226079458713982E-5</v>
      </c>
      <c r="AZ101" s="482">
        <f t="shared" si="125"/>
        <v>6.13039729356991E-6</v>
      </c>
      <c r="BA101" s="482">
        <f t="shared" si="125"/>
        <v>6.6956936405328269E-8</v>
      </c>
      <c r="BB101" s="482">
        <f t="shared" si="125"/>
        <v>1.5325993233924775E-6</v>
      </c>
      <c r="BC101" s="482">
        <f t="shared" si="125"/>
        <v>7.6629966169623876E-7</v>
      </c>
      <c r="BD101" s="482">
        <f t="shared" si="125"/>
        <v>3.8314983084811938E-7</v>
      </c>
      <c r="BE101" s="482">
        <f t="shared" si="125"/>
        <v>1.9157491542405969E-7</v>
      </c>
      <c r="BF101" s="482">
        <f t="shared" si="125"/>
        <v>9.5787457712029845E-8</v>
      </c>
      <c r="BG101" s="482">
        <f t="shared" si="125"/>
        <v>4.7893728856014922E-8</v>
      </c>
      <c r="BH101" s="482">
        <f t="shared" si="125"/>
        <v>2.3946864428007461E-8</v>
      </c>
      <c r="BI101" s="482">
        <f t="shared" si="125"/>
        <v>1.1973432214003731E-8</v>
      </c>
    </row>
    <row r="102" spans="1:61" s="483" customFormat="1" ht="18" customHeight="1">
      <c r="A102" s="636" t="s">
        <v>955</v>
      </c>
      <c r="B102" s="481">
        <f>+B119*(1-MIN(B103,1))</f>
        <v>1.6614140194193698</v>
      </c>
      <c r="C102" s="481">
        <f>+C119*(1-MIN(C103,1))</f>
        <v>1.3724021277997327</v>
      </c>
      <c r="D102" s="481">
        <f t="shared" ref="D102:BI102" si="126">+D119*(1-MIN(D103,1))</f>
        <v>1.4111832079964777</v>
      </c>
      <c r="E102" s="481">
        <f t="shared" si="126"/>
        <v>1.41455679379508</v>
      </c>
      <c r="F102" s="481">
        <f t="shared" si="126"/>
        <v>1.3741574858080732</v>
      </c>
      <c r="G102" s="481">
        <f t="shared" si="126"/>
        <v>1.2924990837800998</v>
      </c>
      <c r="H102" s="481">
        <f t="shared" si="126"/>
        <v>1.1813818857431519</v>
      </c>
      <c r="I102" s="481">
        <f t="shared" si="126"/>
        <v>1.0535270190696195</v>
      </c>
      <c r="J102" s="481">
        <f t="shared" si="126"/>
        <v>0.90883288273631069</v>
      </c>
      <c r="K102" s="481">
        <f t="shared" si="126"/>
        <v>0.74679308921461429</v>
      </c>
      <c r="L102" s="481">
        <f t="shared" si="126"/>
        <v>0.56591340591453787</v>
      </c>
      <c r="M102" s="481">
        <f t="shared" si="126"/>
        <v>0.36779434525193655</v>
      </c>
      <c r="N102" s="481">
        <f t="shared" si="126"/>
        <v>0.15834921024498375</v>
      </c>
      <c r="O102" s="481">
        <f t="shared" si="126"/>
        <v>0</v>
      </c>
      <c r="P102" s="481">
        <f t="shared" si="126"/>
        <v>0</v>
      </c>
      <c r="Q102" s="481">
        <f t="shared" si="126"/>
        <v>0</v>
      </c>
      <c r="R102" s="481">
        <f t="shared" si="126"/>
        <v>0</v>
      </c>
      <c r="S102" s="481">
        <f t="shared" si="126"/>
        <v>0</v>
      </c>
      <c r="T102" s="481">
        <f t="shared" si="126"/>
        <v>0</v>
      </c>
      <c r="U102" s="481">
        <f t="shared" si="126"/>
        <v>0</v>
      </c>
      <c r="V102" s="481">
        <f t="shared" si="126"/>
        <v>0</v>
      </c>
      <c r="W102" s="481">
        <f t="shared" si="126"/>
        <v>0</v>
      </c>
      <c r="X102" s="481">
        <f t="shared" si="126"/>
        <v>0</v>
      </c>
      <c r="Y102" s="481">
        <f t="shared" si="126"/>
        <v>0</v>
      </c>
      <c r="Z102" s="481">
        <f t="shared" si="126"/>
        <v>0</v>
      </c>
      <c r="AA102" s="481">
        <f t="shared" si="126"/>
        <v>0</v>
      </c>
      <c r="AB102" s="481">
        <f t="shared" si="126"/>
        <v>0</v>
      </c>
      <c r="AC102" s="481">
        <f t="shared" si="126"/>
        <v>0</v>
      </c>
      <c r="AD102" s="481">
        <f t="shared" si="126"/>
        <v>0</v>
      </c>
      <c r="AE102" s="481">
        <f t="shared" si="126"/>
        <v>0</v>
      </c>
      <c r="AF102" s="481">
        <f t="shared" si="126"/>
        <v>0</v>
      </c>
      <c r="AG102" s="481">
        <f t="shared" si="126"/>
        <v>0</v>
      </c>
      <c r="AH102" s="481">
        <f t="shared" si="126"/>
        <v>0</v>
      </c>
      <c r="AI102" s="481">
        <f t="shared" si="126"/>
        <v>0</v>
      </c>
      <c r="AJ102" s="481">
        <f t="shared" si="126"/>
        <v>0</v>
      </c>
      <c r="AK102" s="481">
        <f t="shared" si="126"/>
        <v>0</v>
      </c>
      <c r="AL102" s="481">
        <f t="shared" si="126"/>
        <v>0</v>
      </c>
      <c r="AM102" s="481">
        <f t="shared" si="126"/>
        <v>0</v>
      </c>
      <c r="AN102" s="481">
        <f t="shared" si="126"/>
        <v>0</v>
      </c>
      <c r="AO102" s="481">
        <f t="shared" si="126"/>
        <v>0</v>
      </c>
      <c r="AP102" s="481">
        <f t="shared" si="126"/>
        <v>0</v>
      </c>
      <c r="AQ102" s="481">
        <f t="shared" si="126"/>
        <v>0</v>
      </c>
      <c r="AR102" s="481">
        <f t="shared" si="126"/>
        <v>0</v>
      </c>
      <c r="AS102" s="481">
        <f t="shared" si="126"/>
        <v>0</v>
      </c>
      <c r="AT102" s="481">
        <f t="shared" si="126"/>
        <v>0</v>
      </c>
      <c r="AU102" s="481">
        <f t="shared" si="126"/>
        <v>0</v>
      </c>
      <c r="AV102" s="481">
        <f t="shared" si="126"/>
        <v>0</v>
      </c>
      <c r="AW102" s="481">
        <f t="shared" si="126"/>
        <v>0</v>
      </c>
      <c r="AX102" s="481">
        <f t="shared" si="126"/>
        <v>0</v>
      </c>
      <c r="AY102" s="481">
        <f t="shared" si="126"/>
        <v>0</v>
      </c>
      <c r="AZ102" s="481">
        <f t="shared" si="126"/>
        <v>0</v>
      </c>
      <c r="BA102" s="481">
        <f t="shared" si="126"/>
        <v>3.1173676507647179</v>
      </c>
      <c r="BB102" s="481">
        <f t="shared" si="126"/>
        <v>0</v>
      </c>
      <c r="BC102" s="481">
        <f t="shared" si="126"/>
        <v>0</v>
      </c>
      <c r="BD102" s="481">
        <f t="shared" si="126"/>
        <v>0</v>
      </c>
      <c r="BE102" s="481">
        <f t="shared" si="126"/>
        <v>0</v>
      </c>
      <c r="BF102" s="481">
        <f t="shared" si="126"/>
        <v>0</v>
      </c>
      <c r="BG102" s="481">
        <f t="shared" si="126"/>
        <v>0</v>
      </c>
      <c r="BH102" s="481">
        <f t="shared" si="126"/>
        <v>0</v>
      </c>
      <c r="BI102" s="481">
        <f t="shared" si="126"/>
        <v>0</v>
      </c>
    </row>
    <row r="103" spans="1:61" s="485" customFormat="1" ht="18" customHeight="1">
      <c r="A103" s="637" t="s">
        <v>956</v>
      </c>
      <c r="B103" s="719">
        <f>+IF($B$98=1,B109,IF($B$99=1,B114,B122))</f>
        <v>4.3283869681682495E-4</v>
      </c>
      <c r="C103" s="484">
        <f>+IF($B$98&gt;0,C109,IF($B$99&gt;0,C114,C122))</f>
        <v>0.15482624095471606</v>
      </c>
      <c r="D103" s="484">
        <f t="shared" ref="D103:BI103" si="127">+IF($B$98&gt;0,D109,IF($B$99&gt;0,D114,D122))</f>
        <v>0.21314265048704978</v>
      </c>
      <c r="E103" s="484">
        <f t="shared" si="127"/>
        <v>0.2615870844693336</v>
      </c>
      <c r="F103" s="484">
        <f t="shared" si="127"/>
        <v>0.3150205603837179</v>
      </c>
      <c r="G103" s="484">
        <f t="shared" si="127"/>
        <v>0.37355713125440698</v>
      </c>
      <c r="H103" s="484">
        <f t="shared" si="127"/>
        <v>0.43734494054362555</v>
      </c>
      <c r="I103" s="484">
        <f t="shared" si="127"/>
        <v>0.50683515592248973</v>
      </c>
      <c r="J103" s="484">
        <f t="shared" si="127"/>
        <v>0.58210984913202291</v>
      </c>
      <c r="K103" s="484">
        <f t="shared" si="127"/>
        <v>0.66306409093420215</v>
      </c>
      <c r="L103" s="484">
        <f t="shared" si="127"/>
        <v>0.74897163052042914</v>
      </c>
      <c r="M103" s="484">
        <f t="shared" si="127"/>
        <v>0.83891120562919996</v>
      </c>
      <c r="N103" s="484">
        <f t="shared" si="127"/>
        <v>0.93233551864766573</v>
      </c>
      <c r="O103" s="484">
        <f t="shared" si="127"/>
        <v>1</v>
      </c>
      <c r="P103" s="484">
        <f t="shared" si="127"/>
        <v>1</v>
      </c>
      <c r="Q103" s="484">
        <f t="shared" si="127"/>
        <v>1</v>
      </c>
      <c r="R103" s="484">
        <f t="shared" si="127"/>
        <v>1</v>
      </c>
      <c r="S103" s="484">
        <f t="shared" si="127"/>
        <v>1</v>
      </c>
      <c r="T103" s="484">
        <f t="shared" si="127"/>
        <v>1</v>
      </c>
      <c r="U103" s="484">
        <f t="shared" si="127"/>
        <v>1</v>
      </c>
      <c r="V103" s="484">
        <f t="shared" si="127"/>
        <v>1</v>
      </c>
      <c r="W103" s="484">
        <f t="shared" si="127"/>
        <v>1</v>
      </c>
      <c r="X103" s="484">
        <f t="shared" si="127"/>
        <v>1</v>
      </c>
      <c r="Y103" s="484">
        <f t="shared" si="127"/>
        <v>1</v>
      </c>
      <c r="Z103" s="484">
        <f t="shared" si="127"/>
        <v>1</v>
      </c>
      <c r="AA103" s="484">
        <f t="shared" si="127"/>
        <v>1</v>
      </c>
      <c r="AB103" s="484">
        <f t="shared" si="127"/>
        <v>1</v>
      </c>
      <c r="AC103" s="484">
        <f t="shared" si="127"/>
        <v>1</v>
      </c>
      <c r="AD103" s="484">
        <f t="shared" si="127"/>
        <v>1</v>
      </c>
      <c r="AE103" s="484">
        <f t="shared" si="127"/>
        <v>1</v>
      </c>
      <c r="AF103" s="484">
        <f t="shared" si="127"/>
        <v>1</v>
      </c>
      <c r="AG103" s="484">
        <f t="shared" si="127"/>
        <v>1</v>
      </c>
      <c r="AH103" s="484">
        <f t="shared" si="127"/>
        <v>1</v>
      </c>
      <c r="AI103" s="484">
        <f t="shared" si="127"/>
        <v>1</v>
      </c>
      <c r="AJ103" s="484">
        <f t="shared" si="127"/>
        <v>1</v>
      </c>
      <c r="AK103" s="484">
        <f t="shared" si="127"/>
        <v>1</v>
      </c>
      <c r="AL103" s="484">
        <f t="shared" si="127"/>
        <v>1</v>
      </c>
      <c r="AM103" s="484">
        <f t="shared" si="127"/>
        <v>1</v>
      </c>
      <c r="AN103" s="484">
        <f t="shared" si="127"/>
        <v>1</v>
      </c>
      <c r="AO103" s="484">
        <f t="shared" si="127"/>
        <v>1</v>
      </c>
      <c r="AP103" s="484">
        <f t="shared" si="127"/>
        <v>1</v>
      </c>
      <c r="AQ103" s="484">
        <f t="shared" si="127"/>
        <v>1</v>
      </c>
      <c r="AR103" s="484">
        <f t="shared" si="127"/>
        <v>1</v>
      </c>
      <c r="AS103" s="484">
        <f t="shared" si="127"/>
        <v>1</v>
      </c>
      <c r="AT103" s="484">
        <f t="shared" si="127"/>
        <v>1</v>
      </c>
      <c r="AU103" s="484">
        <f t="shared" si="127"/>
        <v>1</v>
      </c>
      <c r="AV103" s="484">
        <f t="shared" si="127"/>
        <v>1</v>
      </c>
      <c r="AW103" s="484">
        <f t="shared" si="127"/>
        <v>1</v>
      </c>
      <c r="AX103" s="484">
        <f t="shared" si="127"/>
        <v>1</v>
      </c>
      <c r="AY103" s="484">
        <f t="shared" si="127"/>
        <v>1</v>
      </c>
      <c r="AZ103" s="484">
        <f t="shared" si="127"/>
        <v>1</v>
      </c>
      <c r="BA103" s="484">
        <f t="shared" si="127"/>
        <v>0.1195114226616644</v>
      </c>
      <c r="BB103" s="484">
        <f t="shared" si="127"/>
        <v>1</v>
      </c>
      <c r="BC103" s="484">
        <f t="shared" si="127"/>
        <v>1</v>
      </c>
      <c r="BD103" s="484">
        <f t="shared" si="127"/>
        <v>1</v>
      </c>
      <c r="BE103" s="484">
        <f t="shared" si="127"/>
        <v>1</v>
      </c>
      <c r="BF103" s="484">
        <f t="shared" si="127"/>
        <v>1</v>
      </c>
      <c r="BG103" s="484">
        <f t="shared" si="127"/>
        <v>1</v>
      </c>
      <c r="BH103" s="484">
        <f t="shared" si="127"/>
        <v>1</v>
      </c>
      <c r="BI103" s="484">
        <f t="shared" si="12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8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9" t="s">
        <v>192</v>
      </c>
      <c r="B106" s="389">
        <f t="shared" ref="B106:BI106" si="128">+MIN(B107+B108,B36*1000)</f>
        <v>1E-3</v>
      </c>
      <c r="C106" s="389">
        <f t="shared" si="128"/>
        <v>37.699592117087825</v>
      </c>
      <c r="D106" s="389">
        <f t="shared" si="128"/>
        <v>64.022639968439137</v>
      </c>
      <c r="E106" s="389">
        <f t="shared" si="128"/>
        <v>88.44194732359226</v>
      </c>
      <c r="F106" s="389">
        <f t="shared" si="128"/>
        <v>118.11282996379495</v>
      </c>
      <c r="G106" s="389">
        <f t="shared" si="128"/>
        <v>153.45763947341928</v>
      </c>
      <c r="H106" s="389">
        <f t="shared" si="128"/>
        <v>194.90075329161564</v>
      </c>
      <c r="I106" s="389">
        <f t="shared" si="128"/>
        <v>243.11113645924249</v>
      </c>
      <c r="J106" s="389">
        <f t="shared" si="128"/>
        <v>298.4719880635148</v>
      </c>
      <c r="K106" s="389">
        <f t="shared" si="128"/>
        <v>361.14776783382587</v>
      </c>
      <c r="L106" s="389">
        <f t="shared" si="128"/>
        <v>430.58472580113983</v>
      </c>
      <c r="M106" s="466">
        <f t="shared" si="128"/>
        <v>505.82064755955656</v>
      </c>
      <c r="N106" s="389">
        <f t="shared" si="128"/>
        <v>586.11224916963579</v>
      </c>
      <c r="O106" s="389">
        <f t="shared" si="128"/>
        <v>637.3169301950627</v>
      </c>
      <c r="P106" s="389">
        <f t="shared" si="128"/>
        <v>611.1210836853096</v>
      </c>
      <c r="Q106" s="389">
        <f t="shared" si="128"/>
        <v>586.2350295010441</v>
      </c>
      <c r="R106" s="389">
        <f t="shared" si="128"/>
        <v>562.59327802599194</v>
      </c>
      <c r="S106" s="389">
        <f t="shared" si="128"/>
        <v>540.13361412469226</v>
      </c>
      <c r="T106" s="389">
        <f t="shared" si="128"/>
        <v>518.79693341845768</v>
      </c>
      <c r="U106" s="389">
        <f t="shared" si="128"/>
        <v>498.52708674753478</v>
      </c>
      <c r="V106" s="389">
        <f t="shared" si="128"/>
        <v>479.27073241015802</v>
      </c>
      <c r="W106" s="389">
        <f t="shared" si="128"/>
        <v>460.97719578965007</v>
      </c>
      <c r="X106" s="389">
        <f t="shared" si="128"/>
        <v>443.59833600016759</v>
      </c>
      <c r="Y106" s="389">
        <f t="shared" si="128"/>
        <v>427.08841920015914</v>
      </c>
      <c r="Z106" s="389">
        <f t="shared" si="128"/>
        <v>411.40399824015117</v>
      </c>
      <c r="AA106" s="389">
        <f t="shared" si="128"/>
        <v>205.70199912007558</v>
      </c>
      <c r="AB106" s="389">
        <f t="shared" si="128"/>
        <v>102.85099956003779</v>
      </c>
      <c r="AC106" s="389">
        <f t="shared" si="128"/>
        <v>51.425499780018896</v>
      </c>
      <c r="AD106" s="389">
        <f t="shared" si="128"/>
        <v>25.712749890009448</v>
      </c>
      <c r="AE106" s="389">
        <f t="shared" si="128"/>
        <v>12.856374945004724</v>
      </c>
      <c r="AF106" s="389">
        <f t="shared" si="128"/>
        <v>6.428187472502362</v>
      </c>
      <c r="AG106" s="389">
        <f t="shared" si="128"/>
        <v>3.214093736251181</v>
      </c>
      <c r="AH106" s="389">
        <f t="shared" si="128"/>
        <v>1.6070468681255905</v>
      </c>
      <c r="AI106" s="389">
        <f t="shared" si="128"/>
        <v>0.80352343406279525</v>
      </c>
      <c r="AJ106" s="389">
        <f t="shared" si="128"/>
        <v>0.40176171703139762</v>
      </c>
      <c r="AK106" s="389">
        <f t="shared" si="128"/>
        <v>0.20088085851569881</v>
      </c>
      <c r="AL106" s="389">
        <f t="shared" si="128"/>
        <v>0.10044042925784941</v>
      </c>
      <c r="AM106" s="389">
        <f t="shared" si="128"/>
        <v>5.0220214628924703E-2</v>
      </c>
      <c r="AN106" s="389">
        <f t="shared" si="128"/>
        <v>2.5110107314462352E-2</v>
      </c>
      <c r="AO106" s="389">
        <f t="shared" si="128"/>
        <v>1.2555053657231176E-2</v>
      </c>
      <c r="AP106" s="389">
        <f t="shared" si="128"/>
        <v>6.2775268286155879E-3</v>
      </c>
      <c r="AQ106" s="389">
        <f t="shared" si="128"/>
        <v>3.1387634143077939E-3</v>
      </c>
      <c r="AR106" s="389">
        <f t="shared" si="128"/>
        <v>1.569381707153897E-3</v>
      </c>
      <c r="AS106" s="389">
        <f t="shared" si="128"/>
        <v>7.8469085357694849E-4</v>
      </c>
      <c r="AT106" s="389">
        <f t="shared" si="128"/>
        <v>3.9234542678847424E-4</v>
      </c>
      <c r="AU106" s="389">
        <f t="shared" si="128"/>
        <v>1.9617271339423712E-4</v>
      </c>
      <c r="AV106" s="389">
        <f t="shared" si="128"/>
        <v>9.8086356697118561E-5</v>
      </c>
      <c r="AW106" s="389">
        <f t="shared" si="128"/>
        <v>4.904317834855928E-5</v>
      </c>
      <c r="AX106" s="389">
        <f t="shared" si="128"/>
        <v>2.452158917427964E-5</v>
      </c>
      <c r="AY106" s="389">
        <f t="shared" si="128"/>
        <v>1.226079458713982E-5</v>
      </c>
      <c r="AZ106" s="389">
        <f t="shared" si="128"/>
        <v>6.13039729356991E-6</v>
      </c>
      <c r="BA106" s="389">
        <f t="shared" si="128"/>
        <v>6.6956936405328229E-8</v>
      </c>
      <c r="BB106" s="389">
        <f t="shared" si="128"/>
        <v>1.5325993233924775E-6</v>
      </c>
      <c r="BC106" s="389">
        <f t="shared" si="128"/>
        <v>7.6629966169623876E-7</v>
      </c>
      <c r="BD106" s="389">
        <f t="shared" si="128"/>
        <v>3.8314983084811938E-7</v>
      </c>
      <c r="BE106" s="389">
        <f t="shared" si="128"/>
        <v>1.9157491542405969E-7</v>
      </c>
      <c r="BF106" s="389">
        <f t="shared" si="128"/>
        <v>9.5787457712029845E-8</v>
      </c>
      <c r="BG106" s="389">
        <f t="shared" si="128"/>
        <v>4.7893728856014922E-8</v>
      </c>
      <c r="BH106" s="389">
        <f t="shared" si="128"/>
        <v>2.3946864428007461E-8</v>
      </c>
      <c r="BI106" s="389">
        <f t="shared" si="128"/>
        <v>1.1973432214003731E-8</v>
      </c>
    </row>
    <row r="107" spans="1:61" s="390" customFormat="1" ht="18" customHeight="1">
      <c r="A107" s="639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466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s="390" customFormat="1" ht="18" customHeight="1">
      <c r="A108" s="639" t="s">
        <v>213</v>
      </c>
      <c r="B108" s="389">
        <f>+Controls!B11</f>
        <v>1E-3</v>
      </c>
      <c r="C108" s="389">
        <f>+Controls!C11</f>
        <v>37.699592117087825</v>
      </c>
      <c r="D108" s="389">
        <f>+Controls!D11</f>
        <v>64.022639968439137</v>
      </c>
      <c r="E108" s="389">
        <f>+Controls!E11</f>
        <v>88.44194732359226</v>
      </c>
      <c r="F108" s="389">
        <f>+Controls!F11</f>
        <v>118.11282996379477</v>
      </c>
      <c r="G108" s="389">
        <f>+Controls!G11</f>
        <v>153.45763947341564</v>
      </c>
      <c r="H108" s="389">
        <f>+Controls!H11</f>
        <v>194.90075329157744</v>
      </c>
      <c r="I108" s="389">
        <f>+Controls!I11</f>
        <v>243.11113645899107</v>
      </c>
      <c r="J108" s="389">
        <f>+Controls!J11</f>
        <v>298.47198806235912</v>
      </c>
      <c r="K108" s="389">
        <f>+Controls!K11</f>
        <v>361.14776782986883</v>
      </c>
      <c r="L108" s="389">
        <f>+Controls!L11</f>
        <v>430.5847257906488</v>
      </c>
      <c r="M108" s="466">
        <f>+Controls!M11</f>
        <v>505.82064753755714</v>
      </c>
      <c r="N108" s="389">
        <f>+Controls!N11</f>
        <v>586.11224913261344</v>
      </c>
      <c r="O108" s="389">
        <f>+Controls!O11</f>
        <v>672.4501089362808</v>
      </c>
      <c r="P108" s="389">
        <f>+Controls!P11</f>
        <v>759.14072687963437</v>
      </c>
      <c r="Q108" s="389">
        <f>+Controls!Q11</f>
        <v>857.5774545443262</v>
      </c>
      <c r="R108" s="389">
        <f>+Controls!R11</f>
        <v>880.49767911549066</v>
      </c>
      <c r="S108" s="389">
        <f>+Controls!S11</f>
        <v>847.14993958213279</v>
      </c>
      <c r="T108" s="389">
        <f>+Controls!T11</f>
        <v>809.48154170211774</v>
      </c>
      <c r="U108" s="389">
        <f>+Controls!U11</f>
        <v>783.54623463460405</v>
      </c>
      <c r="V108" s="389">
        <f>+Controls!V11</f>
        <v>753.18325167100852</v>
      </c>
      <c r="W108" s="389">
        <f>+Controls!W11</f>
        <v>729.34178871195445</v>
      </c>
      <c r="X108" s="389">
        <f>+Controls!X11</f>
        <v>697.49720536048142</v>
      </c>
      <c r="Y108" s="389">
        <f>+Controls!Y11</f>
        <v>681.60368669129923</v>
      </c>
      <c r="Z108" s="389">
        <f>+Controls!Z11</f>
        <v>650.96217075027084</v>
      </c>
      <c r="AA108" s="389">
        <f>+Controls!AA11</f>
        <v>1200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9" t="s">
        <v>193</v>
      </c>
      <c r="B109" s="391">
        <f>+(B106/(1000*B$36))^(1/($B$38-1))</f>
        <v>4.3283869681682495E-4</v>
      </c>
      <c r="C109" s="391">
        <f>+(C106/(1000*C$36))^(1/($B$38-1))</f>
        <v>0.15482624095471606</v>
      </c>
      <c r="D109" s="391">
        <f t="shared" ref="D109:BI109" si="129">+(D106/(1000*D$36))^(1/($B$38-1))</f>
        <v>0.21314265048704978</v>
      </c>
      <c r="E109" s="391">
        <f t="shared" si="129"/>
        <v>0.2615870844693336</v>
      </c>
      <c r="F109" s="391">
        <f t="shared" si="129"/>
        <v>0.3150205603837179</v>
      </c>
      <c r="G109" s="391">
        <f t="shared" si="129"/>
        <v>0.37355713125440698</v>
      </c>
      <c r="H109" s="391">
        <f t="shared" si="129"/>
        <v>0.43734494054362555</v>
      </c>
      <c r="I109" s="391">
        <f t="shared" si="129"/>
        <v>0.50683515592248973</v>
      </c>
      <c r="J109" s="391">
        <f t="shared" si="129"/>
        <v>0.58210984913202291</v>
      </c>
      <c r="K109" s="391">
        <f t="shared" si="129"/>
        <v>0.66306409093420215</v>
      </c>
      <c r="L109" s="391">
        <f t="shared" si="129"/>
        <v>0.74897163052042914</v>
      </c>
      <c r="M109" s="467">
        <f t="shared" si="129"/>
        <v>0.83891120562919996</v>
      </c>
      <c r="N109" s="391">
        <f t="shared" si="129"/>
        <v>0.93233551864766573</v>
      </c>
      <c r="O109" s="391">
        <f t="shared" si="129"/>
        <v>1</v>
      </c>
      <c r="P109" s="391">
        <f t="shared" si="129"/>
        <v>1</v>
      </c>
      <c r="Q109" s="391">
        <f t="shared" si="129"/>
        <v>1</v>
      </c>
      <c r="R109" s="391">
        <f t="shared" si="129"/>
        <v>1</v>
      </c>
      <c r="S109" s="391">
        <f t="shared" si="129"/>
        <v>1</v>
      </c>
      <c r="T109" s="391">
        <f t="shared" si="129"/>
        <v>1</v>
      </c>
      <c r="U109" s="391">
        <f t="shared" si="129"/>
        <v>1</v>
      </c>
      <c r="V109" s="391">
        <f t="shared" si="129"/>
        <v>1</v>
      </c>
      <c r="W109" s="391">
        <f t="shared" si="129"/>
        <v>1</v>
      </c>
      <c r="X109" s="391">
        <f t="shared" si="129"/>
        <v>1</v>
      </c>
      <c r="Y109" s="391">
        <f t="shared" si="129"/>
        <v>1</v>
      </c>
      <c r="Z109" s="391">
        <f t="shared" si="129"/>
        <v>1</v>
      </c>
      <c r="AA109" s="391">
        <f t="shared" si="129"/>
        <v>1</v>
      </c>
      <c r="AB109" s="391">
        <f t="shared" si="129"/>
        <v>1</v>
      </c>
      <c r="AC109" s="391">
        <f t="shared" si="129"/>
        <v>1</v>
      </c>
      <c r="AD109" s="391">
        <f t="shared" si="129"/>
        <v>1</v>
      </c>
      <c r="AE109" s="391">
        <f t="shared" si="129"/>
        <v>1</v>
      </c>
      <c r="AF109" s="391">
        <f t="shared" si="129"/>
        <v>1</v>
      </c>
      <c r="AG109" s="391">
        <f t="shared" si="129"/>
        <v>1</v>
      </c>
      <c r="AH109" s="391">
        <f t="shared" si="129"/>
        <v>1</v>
      </c>
      <c r="AI109" s="391">
        <f t="shared" si="129"/>
        <v>1</v>
      </c>
      <c r="AJ109" s="391">
        <f t="shared" si="129"/>
        <v>1</v>
      </c>
      <c r="AK109" s="391">
        <f t="shared" si="129"/>
        <v>1</v>
      </c>
      <c r="AL109" s="391">
        <f t="shared" si="129"/>
        <v>1</v>
      </c>
      <c r="AM109" s="391">
        <f t="shared" si="129"/>
        <v>1</v>
      </c>
      <c r="AN109" s="391">
        <f t="shared" si="129"/>
        <v>1</v>
      </c>
      <c r="AO109" s="391">
        <f t="shared" si="129"/>
        <v>1</v>
      </c>
      <c r="AP109" s="391">
        <f t="shared" si="129"/>
        <v>1</v>
      </c>
      <c r="AQ109" s="391">
        <f t="shared" si="129"/>
        <v>1</v>
      </c>
      <c r="AR109" s="391">
        <f t="shared" si="129"/>
        <v>1</v>
      </c>
      <c r="AS109" s="391">
        <f t="shared" si="129"/>
        <v>1</v>
      </c>
      <c r="AT109" s="391">
        <f t="shared" si="129"/>
        <v>1</v>
      </c>
      <c r="AU109" s="391">
        <f t="shared" si="129"/>
        <v>1</v>
      </c>
      <c r="AV109" s="391">
        <f t="shared" si="129"/>
        <v>1</v>
      </c>
      <c r="AW109" s="391">
        <f t="shared" si="129"/>
        <v>1</v>
      </c>
      <c r="AX109" s="391">
        <f t="shared" si="129"/>
        <v>1</v>
      </c>
      <c r="AY109" s="391">
        <f t="shared" si="129"/>
        <v>1</v>
      </c>
      <c r="AZ109" s="391">
        <f t="shared" si="129"/>
        <v>1</v>
      </c>
      <c r="BA109" s="391">
        <f t="shared" si="129"/>
        <v>0.1195114226616644</v>
      </c>
      <c r="BB109" s="391">
        <f t="shared" si="129"/>
        <v>1</v>
      </c>
      <c r="BC109" s="391">
        <f t="shared" si="129"/>
        <v>1</v>
      </c>
      <c r="BD109" s="391">
        <f t="shared" si="129"/>
        <v>1</v>
      </c>
      <c r="BE109" s="391">
        <f t="shared" si="129"/>
        <v>1</v>
      </c>
      <c r="BF109" s="391">
        <f t="shared" si="129"/>
        <v>1</v>
      </c>
      <c r="BG109" s="391">
        <f t="shared" si="129"/>
        <v>1</v>
      </c>
      <c r="BH109" s="391">
        <f t="shared" si="129"/>
        <v>1</v>
      </c>
      <c r="BI109" s="391">
        <f t="shared" si="12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40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1" t="s">
        <v>950</v>
      </c>
      <c r="B112" s="471">
        <f>+B40*B61</f>
        <v>1.6621334550980102</v>
      </c>
      <c r="C112" s="471">
        <f>+C40*C61</f>
        <v>1.6238106225044313</v>
      </c>
      <c r="D112" s="471">
        <f t="shared" ref="D112:BI112" si="130">+D40*D61</f>
        <v>1.7934422406678583</v>
      </c>
      <c r="E112" s="471">
        <f t="shared" si="130"/>
        <v>1.9156717928999079</v>
      </c>
      <c r="F112" s="471">
        <f t="shared" si="130"/>
        <v>2.006129536643992</v>
      </c>
      <c r="G112" s="471">
        <f t="shared" si="130"/>
        <v>2.0632353695209855</v>
      </c>
      <c r="H112" s="471">
        <f t="shared" si="130"/>
        <v>2.0996556698247386</v>
      </c>
      <c r="I112" s="471">
        <f t="shared" si="130"/>
        <v>2.1362573421880771</v>
      </c>
      <c r="J112" s="471">
        <f t="shared" si="130"/>
        <v>2.1748128804869484</v>
      </c>
      <c r="K112" s="471">
        <f t="shared" si="130"/>
        <v>2.2164247535538824</v>
      </c>
      <c r="L112" s="471">
        <f t="shared" si="130"/>
        <v>2.2543802801563149</v>
      </c>
      <c r="M112" s="471">
        <f t="shared" si="130"/>
        <v>2.2831777138100255</v>
      </c>
      <c r="N112" s="471">
        <f t="shared" si="130"/>
        <v>2.3402116897999554</v>
      </c>
      <c r="O112" s="471">
        <f t="shared" si="130"/>
        <v>2.3830329393395053</v>
      </c>
      <c r="P112" s="471">
        <f t="shared" si="130"/>
        <v>2.4195405146563016</v>
      </c>
      <c r="Q112" s="471">
        <f t="shared" si="130"/>
        <v>2.4541525258797532</v>
      </c>
      <c r="R112" s="471">
        <f t="shared" si="130"/>
        <v>2.4884734322867277</v>
      </c>
      <c r="S112" s="471">
        <f t="shared" si="130"/>
        <v>2.5232740292872329</v>
      </c>
      <c r="T112" s="471">
        <f t="shared" si="130"/>
        <v>2.5588961134019965</v>
      </c>
      <c r="U112" s="471">
        <f t="shared" si="130"/>
        <v>2.5954711382246907</v>
      </c>
      <c r="V112" s="471">
        <f t="shared" si="130"/>
        <v>2.6307601560663816</v>
      </c>
      <c r="W112" s="471">
        <f t="shared" si="130"/>
        <v>2.6641959768448218</v>
      </c>
      <c r="X112" s="471">
        <f t="shared" si="130"/>
        <v>2.6977248147883865</v>
      </c>
      <c r="Y112" s="471">
        <f t="shared" si="130"/>
        <v>2.7316269764942969</v>
      </c>
      <c r="Z112" s="471">
        <f t="shared" si="130"/>
        <v>2.7660373030362786</v>
      </c>
      <c r="AA112" s="471">
        <f t="shared" si="130"/>
        <v>2.8010159947314688</v>
      </c>
      <c r="AB112" s="471">
        <f t="shared" si="130"/>
        <v>2.8372191020883246</v>
      </c>
      <c r="AC112" s="471">
        <f t="shared" si="130"/>
        <v>2.8739977614629124</v>
      </c>
      <c r="AD112" s="471">
        <f t="shared" si="130"/>
        <v>2.9111846515635458</v>
      </c>
      <c r="AE112" s="471">
        <f t="shared" si="130"/>
        <v>2.9487754344654036</v>
      </c>
      <c r="AF112" s="471">
        <f t="shared" si="130"/>
        <v>2.981817900656023</v>
      </c>
      <c r="AG112" s="471">
        <f t="shared" si="130"/>
        <v>3.0091761508099073</v>
      </c>
      <c r="AH112" s="471">
        <f t="shared" si="130"/>
        <v>3.0352425289534812</v>
      </c>
      <c r="AI112" s="471">
        <f t="shared" si="130"/>
        <v>3.060722719646392</v>
      </c>
      <c r="AJ112" s="471">
        <f t="shared" si="130"/>
        <v>3.0859942169679764</v>
      </c>
      <c r="AK112" s="471">
        <f t="shared" si="130"/>
        <v>3.1112580245853212</v>
      </c>
      <c r="AL112" s="471">
        <f t="shared" si="130"/>
        <v>3.1366202329724366</v>
      </c>
      <c r="AM112" s="471">
        <f t="shared" si="130"/>
        <v>3.1621360694073752</v>
      </c>
      <c r="AN112" s="471">
        <f t="shared" si="130"/>
        <v>3.1878336702464036</v>
      </c>
      <c r="AO112" s="471">
        <f t="shared" si="130"/>
        <v>3.213726891544157</v>
      </c>
      <c r="AP112" s="471">
        <f t="shared" si="130"/>
        <v>3.2398221947272945</v>
      </c>
      <c r="AQ112" s="471">
        <f t="shared" si="130"/>
        <v>3.2661223315214536</v>
      </c>
      <c r="AR112" s="471">
        <f t="shared" si="130"/>
        <v>3.2926283016231701</v>
      </c>
      <c r="AS112" s="471">
        <f t="shared" si="130"/>
        <v>3.3193403799401504</v>
      </c>
      <c r="AT112" s="471">
        <f t="shared" si="130"/>
        <v>3.3462586441053044</v>
      </c>
      <c r="AU112" s="471">
        <f t="shared" si="130"/>
        <v>3.3733832348994395</v>
      </c>
      <c r="AV112" s="471">
        <f t="shared" si="130"/>
        <v>3.4007144750855596</v>
      </c>
      <c r="AW112" s="471">
        <f t="shared" si="130"/>
        <v>3.4282529142326963</v>
      </c>
      <c r="AX112" s="471">
        <f t="shared" si="130"/>
        <v>3.4559993358039747</v>
      </c>
      <c r="AY112" s="471">
        <f t="shared" si="130"/>
        <v>3.4839547458802738</v>
      </c>
      <c r="AZ112" s="471">
        <f t="shared" si="130"/>
        <v>3.5121203537741343</v>
      </c>
      <c r="BA112" s="471">
        <f t="shared" si="130"/>
        <v>3.5404975498811511</v>
      </c>
      <c r="BB112" s="471">
        <f t="shared" si="130"/>
        <v>3.5689992273501177</v>
      </c>
      <c r="BC112" s="471">
        <f t="shared" si="130"/>
        <v>3.5976146198270205</v>
      </c>
      <c r="BD112" s="471">
        <f t="shared" si="130"/>
        <v>3.626451173615644</v>
      </c>
      <c r="BE112" s="471">
        <f t="shared" si="130"/>
        <v>3.6555471913882993</v>
      </c>
      <c r="BF112" s="471">
        <f t="shared" si="130"/>
        <v>3.6849101228997196</v>
      </c>
      <c r="BG112" s="471">
        <f t="shared" si="130"/>
        <v>3.714535468872012</v>
      </c>
      <c r="BH112" s="471">
        <f t="shared" si="130"/>
        <v>3.744415563485858</v>
      </c>
      <c r="BI112" s="471">
        <f t="shared" si="130"/>
        <v>3.7745432740518248</v>
      </c>
    </row>
    <row r="113" spans="1:61" s="472" customFormat="1" ht="18" customHeight="1">
      <c r="A113" s="641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1" t="s">
        <v>951</v>
      </c>
      <c r="B114" s="473">
        <f>IF(1-(B113/B112)&lt;0,0,1-(B113/B112))</f>
        <v>0</v>
      </c>
      <c r="C114" s="473">
        <f>IF(1-(C113/C112)&lt;0,0,1-(C113/C112))</f>
        <v>0.14751177267383164</v>
      </c>
      <c r="D114" s="473">
        <f>IF(1-(D113/D112)&lt;0,0,1-(D113/D112))</f>
        <v>0.24561360871882598</v>
      </c>
      <c r="E114" s="473">
        <f>IF(1-(E113/E112)&lt;0,0,1-(E113/E112))</f>
        <v>0.44403812152399902</v>
      </c>
      <c r="F114" s="473">
        <f t="shared" ref="F114:BI114" si="131">IF(1-(F113/F112)&lt;0,0,1-(F113/F112))</f>
        <v>0.61832343164525749</v>
      </c>
      <c r="G114" s="473">
        <f t="shared" si="131"/>
        <v>0.73869042519855588</v>
      </c>
      <c r="H114" s="473">
        <f t="shared" si="131"/>
        <v>0.79140136905306491</v>
      </c>
      <c r="I114" s="473">
        <f t="shared" si="131"/>
        <v>0.83004440134505497</v>
      </c>
      <c r="J114" s="473">
        <f t="shared" si="131"/>
        <v>0.85853425229410629</v>
      </c>
      <c r="K114" s="473">
        <f t="shared" si="131"/>
        <v>0.87969696990474133</v>
      </c>
      <c r="L114" s="473">
        <f t="shared" si="131"/>
        <v>0.89465562022407119</v>
      </c>
      <c r="M114" s="473">
        <f t="shared" si="131"/>
        <v>0.90612584487509995</v>
      </c>
      <c r="N114" s="473">
        <f t="shared" si="131"/>
        <v>0.91734334535382567</v>
      </c>
      <c r="O114" s="473">
        <f t="shared" si="131"/>
        <v>0.92674283062136176</v>
      </c>
      <c r="P114" s="473">
        <f t="shared" si="131"/>
        <v>0.93488298395101588</v>
      </c>
      <c r="Q114" s="473">
        <f t="shared" si="131"/>
        <v>0.94206072592534751</v>
      </c>
      <c r="R114" s="473">
        <f t="shared" si="131"/>
        <v>0.94843098901089196</v>
      </c>
      <c r="S114" s="473">
        <f t="shared" si="131"/>
        <v>0.95410085415285528</v>
      </c>
      <c r="T114" s="473">
        <f t="shared" si="131"/>
        <v>0.95915267908940061</v>
      </c>
      <c r="U114" s="473">
        <f t="shared" si="131"/>
        <v>0.96365478529642146</v>
      </c>
      <c r="V114" s="473">
        <f t="shared" si="131"/>
        <v>0.9676384438196437</v>
      </c>
      <c r="W114" s="473">
        <f t="shared" si="131"/>
        <v>0.96964235414318511</v>
      </c>
      <c r="X114" s="473">
        <f t="shared" si="131"/>
        <v>0.97151867320228413</v>
      </c>
      <c r="Y114" s="473">
        <f t="shared" si="131"/>
        <v>0.97327854660047386</v>
      </c>
      <c r="Z114" s="473">
        <f t="shared" si="131"/>
        <v>0.9749304209551698</v>
      </c>
      <c r="AA114" s="473">
        <f t="shared" si="131"/>
        <v>0.97648131199791255</v>
      </c>
      <c r="AB114" s="473">
        <f t="shared" si="131"/>
        <v>0.9779423414429167</v>
      </c>
      <c r="AC114" s="473">
        <f t="shared" si="131"/>
        <v>0.97931338343667984</v>
      </c>
      <c r="AD114" s="473">
        <f t="shared" si="131"/>
        <v>0.98059874862965912</v>
      </c>
      <c r="AE114" s="473">
        <f t="shared" si="131"/>
        <v>0.98180377070332348</v>
      </c>
      <c r="AF114" s="473">
        <f t="shared" si="131"/>
        <v>0.98290513842537874</v>
      </c>
      <c r="AG114" s="473">
        <f t="shared" si="131"/>
        <v>0.98390753029636135</v>
      </c>
      <c r="AH114" s="473">
        <f t="shared" si="131"/>
        <v>0.98484344437092119</v>
      </c>
      <c r="AI114" s="473">
        <f t="shared" si="131"/>
        <v>0.98572114002833067</v>
      </c>
      <c r="AJ114" s="473">
        <f t="shared" si="131"/>
        <v>0.986546167409726</v>
      </c>
      <c r="AK114" s="473">
        <f t="shared" si="131"/>
        <v>0.98732264351606902</v>
      </c>
      <c r="AL114" s="473">
        <f t="shared" si="131"/>
        <v>0.98805389305893376</v>
      </c>
      <c r="AM114" s="473">
        <f t="shared" si="131"/>
        <v>0.98874277389763232</v>
      </c>
      <c r="AN114" s="473">
        <f t="shared" si="131"/>
        <v>0.98939184406626568</v>
      </c>
      <c r="AO114" s="473">
        <f t="shared" si="131"/>
        <v>0.99000344898128323</v>
      </c>
      <c r="AP114" s="473">
        <f t="shared" si="131"/>
        <v>0.99057976834665917</v>
      </c>
      <c r="AQ114" s="473">
        <f t="shared" si="131"/>
        <v>0.99112284266555273</v>
      </c>
      <c r="AR114" s="473">
        <f t="shared" si="131"/>
        <v>0.99163458939280635</v>
      </c>
      <c r="AS114" s="473">
        <f t="shared" si="131"/>
        <v>0.99211681378261696</v>
      </c>
      <c r="AT114" s="473">
        <f t="shared" si="131"/>
        <v>0.99257121697360717</v>
      </c>
      <c r="AU114" s="473">
        <f t="shared" si="131"/>
        <v>0.99299940258726893</v>
      </c>
      <c r="AV114" s="473">
        <f t="shared" si="131"/>
        <v>0.99340288247854047</v>
      </c>
      <c r="AW114" s="473">
        <f t="shared" si="131"/>
        <v>0.99378308195753851</v>
      </c>
      <c r="AX114" s="473">
        <f t="shared" si="131"/>
        <v>0.99414134464175941</v>
      </c>
      <c r="AY114" s="473">
        <f t="shared" si="131"/>
        <v>0.99447893701886059</v>
      </c>
      <c r="AZ114" s="473">
        <f t="shared" si="131"/>
        <v>0.99479705276129393</v>
      </c>
      <c r="BA114" s="473">
        <f t="shared" si="131"/>
        <v>0.99509681681535933</v>
      </c>
      <c r="BB114" s="473">
        <f t="shared" si="131"/>
        <v>0.99537917449719049</v>
      </c>
      <c r="BC114" s="473">
        <f t="shared" si="131"/>
        <v>0.99564513207433603</v>
      </c>
      <c r="BD114" s="473">
        <f t="shared" si="131"/>
        <v>0.99589577276009322</v>
      </c>
      <c r="BE114" s="473">
        <f t="shared" si="131"/>
        <v>0.99613201800821838</v>
      </c>
      <c r="BF114" s="473">
        <f t="shared" si="131"/>
        <v>0.99635469774755114</v>
      </c>
      <c r="BG114" s="473">
        <f t="shared" si="131"/>
        <v>0.9965645823765954</v>
      </c>
      <c r="BH114" s="473">
        <f t="shared" si="131"/>
        <v>0.99676239686104384</v>
      </c>
      <c r="BI114" s="473">
        <f t="shared" si="131"/>
        <v>0.99694882687344577</v>
      </c>
    </row>
    <row r="115" spans="1:61" s="475" customFormat="1" ht="18" customHeight="1">
      <c r="A115" s="642" t="s">
        <v>952</v>
      </c>
      <c r="B115" s="474">
        <f t="shared" ref="B115:D115" si="132">+B$36*1000*B114^($B$38-1)</f>
        <v>0</v>
      </c>
      <c r="C115" s="474">
        <f t="shared" si="132"/>
        <v>34.554487320733827</v>
      </c>
      <c r="D115" s="474">
        <f t="shared" si="132"/>
        <v>82.638284604649897</v>
      </c>
      <c r="E115" s="474">
        <f t="shared" ref="E115:Z115" si="133">+E$36*1000*E114^($B$38-1)</f>
        <v>229.24793009546721</v>
      </c>
      <c r="F115" s="474">
        <f t="shared" si="133"/>
        <v>397.62650327853277</v>
      </c>
      <c r="G115" s="474">
        <f t="shared" si="133"/>
        <v>523.57427773894779</v>
      </c>
      <c r="H115" s="474">
        <f t="shared" si="133"/>
        <v>566.81894912587006</v>
      </c>
      <c r="I115" s="474">
        <f t="shared" si="133"/>
        <v>590.78181822049942</v>
      </c>
      <c r="J115" s="474">
        <f t="shared" si="133"/>
        <v>600.70106328875124</v>
      </c>
      <c r="K115" s="474">
        <f t="shared" si="133"/>
        <v>600.73729132914104</v>
      </c>
      <c r="L115" s="474">
        <f t="shared" si="133"/>
        <v>592.92746527250267</v>
      </c>
      <c r="M115" s="474">
        <f t="shared" si="133"/>
        <v>581.09493935811861</v>
      </c>
      <c r="N115" s="474">
        <f t="shared" si="133"/>
        <v>569.25680532658328</v>
      </c>
      <c r="O115" s="474">
        <f t="shared" si="133"/>
        <v>555.75333627783414</v>
      </c>
      <c r="P115" s="474">
        <f t="shared" si="133"/>
        <v>541.36518923169331</v>
      </c>
      <c r="Q115" s="474">
        <f t="shared" si="133"/>
        <v>526.51867894957354</v>
      </c>
      <c r="R115" s="474">
        <f t="shared" si="133"/>
        <v>511.45197855970463</v>
      </c>
      <c r="S115" s="474">
        <f t="shared" si="133"/>
        <v>496.33044752856631</v>
      </c>
      <c r="T115" s="474">
        <f t="shared" si="133"/>
        <v>481.27725758209516</v>
      </c>
      <c r="U115" s="474">
        <f t="shared" si="133"/>
        <v>466.3880651218314</v>
      </c>
      <c r="V115" s="474">
        <f t="shared" si="133"/>
        <v>451.71500236889921</v>
      </c>
      <c r="W115" s="474">
        <f t="shared" si="133"/>
        <v>436.09417004210047</v>
      </c>
      <c r="X115" s="474">
        <f t="shared" si="133"/>
        <v>421.11623302185228</v>
      </c>
      <c r="Y115" s="474">
        <f t="shared" si="133"/>
        <v>406.7660203021963</v>
      </c>
      <c r="Z115" s="474">
        <f t="shared" si="133"/>
        <v>393.02577038366985</v>
      </c>
      <c r="AA115" s="474">
        <f t="shared" ref="AA115:BI115" si="134">+AA$36*1000*AA114^($B$38-1)</f>
        <v>197.07593579866139</v>
      </c>
      <c r="AB115" s="474">
        <f t="shared" si="134"/>
        <v>98.803508513569895</v>
      </c>
      <c r="AC115" s="474">
        <f t="shared" si="134"/>
        <v>49.526491412985848</v>
      </c>
      <c r="AD115" s="474">
        <f t="shared" si="134"/>
        <v>24.821780332149551</v>
      </c>
      <c r="AE115" s="474">
        <f t="shared" si="134"/>
        <v>12.438355982346028</v>
      </c>
      <c r="AF115" s="474">
        <f t="shared" si="134"/>
        <v>6.2317414133825011</v>
      </c>
      <c r="AG115" s="474">
        <f t="shared" si="134"/>
        <v>3.1215928005559412</v>
      </c>
      <c r="AH115" s="474">
        <f t="shared" si="134"/>
        <v>1.5634698108184337</v>
      </c>
      <c r="AI115" s="474">
        <f t="shared" si="134"/>
        <v>0.78298938483082681</v>
      </c>
      <c r="AJ115" s="474">
        <f t="shared" si="134"/>
        <v>0.39208470060654682</v>
      </c>
      <c r="AK115" s="474">
        <f t="shared" si="134"/>
        <v>0.1963201743204078</v>
      </c>
      <c r="AL115" s="474">
        <f t="shared" si="134"/>
        <v>9.8290988046615776E-2</v>
      </c>
      <c r="AM115" s="474">
        <f t="shared" si="134"/>
        <v>4.9207187717542983E-2</v>
      </c>
      <c r="AN115" s="474">
        <f t="shared" si="134"/>
        <v>2.4632673791672638E-2</v>
      </c>
      <c r="AO115" s="474">
        <f t="shared" si="134"/>
        <v>1.2330044579514768E-2</v>
      </c>
      <c r="AP115" s="474">
        <f t="shared" si="134"/>
        <v>6.1714838109595263E-3</v>
      </c>
      <c r="AQ115" s="474">
        <f t="shared" si="134"/>
        <v>3.0887876757342168E-3</v>
      </c>
      <c r="AR115" s="474">
        <f t="shared" si="134"/>
        <v>1.5458294854265688E-3</v>
      </c>
      <c r="AS115" s="474">
        <f t="shared" si="134"/>
        <v>7.7359142696305618E-4</v>
      </c>
      <c r="AT115" s="474">
        <f t="shared" si="134"/>
        <v>3.8711465589459627E-4</v>
      </c>
      <c r="AU115" s="474">
        <f t="shared" si="134"/>
        <v>1.9370765164466791E-4</v>
      </c>
      <c r="AV115" s="474">
        <f t="shared" si="134"/>
        <v>9.6924674666839033E-5</v>
      </c>
      <c r="AW115" s="474">
        <f t="shared" si="134"/>
        <v>4.8495728334698178E-5</v>
      </c>
      <c r="AX115" s="474">
        <f t="shared" si="134"/>
        <v>2.4263601045853995E-5</v>
      </c>
      <c r="AY115" s="474">
        <f t="shared" si="134"/>
        <v>1.213921706129599E-5</v>
      </c>
      <c r="AZ115" s="474">
        <f t="shared" si="134"/>
        <v>6.0731037812814076E-6</v>
      </c>
      <c r="BA115" s="474">
        <f t="shared" si="134"/>
        <v>3.0381991068918807E-6</v>
      </c>
      <c r="BB115" s="474">
        <f t="shared" si="134"/>
        <v>1.5198755187453373E-6</v>
      </c>
      <c r="BC115" s="474">
        <f t="shared" si="134"/>
        <v>7.6030328746481262E-7</v>
      </c>
      <c r="BD115" s="474">
        <f t="shared" si="134"/>
        <v>3.8032391787670512E-7</v>
      </c>
      <c r="BE115" s="474">
        <f t="shared" si="134"/>
        <v>1.9024316464447116E-7</v>
      </c>
      <c r="BF115" s="474">
        <f t="shared" si="134"/>
        <v>9.515986076020329E-8</v>
      </c>
      <c r="BG115" s="474">
        <f t="shared" si="134"/>
        <v>4.759797299836505E-8</v>
      </c>
      <c r="BH115" s="474">
        <f t="shared" si="134"/>
        <v>2.3807490398082615E-8</v>
      </c>
      <c r="BI115" s="474">
        <f t="shared" si="134"/>
        <v>1.1907753061414511E-8</v>
      </c>
    </row>
    <row r="116" spans="1:61" s="395" customFormat="1" ht="18" customHeight="1">
      <c r="A116" s="643" t="s">
        <v>969</v>
      </c>
      <c r="B116" s="399">
        <f t="shared" ref="B116:AG116" si="135">+B112*(1-B103)</f>
        <v>1.6614140194193698</v>
      </c>
      <c r="C116" s="399">
        <f t="shared" si="135"/>
        <v>1.3724021277997327</v>
      </c>
      <c r="D116" s="399">
        <f t="shared" si="135"/>
        <v>1.4111832079964777</v>
      </c>
      <c r="E116" s="399">
        <f t="shared" si="135"/>
        <v>1.41455679379508</v>
      </c>
      <c r="F116" s="399">
        <f t="shared" si="135"/>
        <v>1.3741574858080732</v>
      </c>
      <c r="G116" s="399">
        <f t="shared" si="135"/>
        <v>1.2924990837800998</v>
      </c>
      <c r="H116" s="399">
        <f t="shared" si="135"/>
        <v>1.1813818857431519</v>
      </c>
      <c r="I116" s="399">
        <f t="shared" si="135"/>
        <v>1.0535270190696195</v>
      </c>
      <c r="J116" s="399">
        <f t="shared" si="135"/>
        <v>0.90883288273631069</v>
      </c>
      <c r="K116" s="399">
        <f t="shared" si="135"/>
        <v>0.74679308921461429</v>
      </c>
      <c r="L116" s="399">
        <f t="shared" si="135"/>
        <v>0.56591340591453787</v>
      </c>
      <c r="M116" s="399">
        <f t="shared" si="135"/>
        <v>0.36779434525193655</v>
      </c>
      <c r="N116" s="399">
        <f t="shared" si="135"/>
        <v>0.15834921024498375</v>
      </c>
      <c r="O116" s="399">
        <f t="shared" si="135"/>
        <v>0</v>
      </c>
      <c r="P116" s="399">
        <f t="shared" si="135"/>
        <v>0</v>
      </c>
      <c r="Q116" s="399">
        <f t="shared" si="135"/>
        <v>0</v>
      </c>
      <c r="R116" s="399">
        <f t="shared" si="135"/>
        <v>0</v>
      </c>
      <c r="S116" s="399">
        <f t="shared" si="135"/>
        <v>0</v>
      </c>
      <c r="T116" s="399">
        <f t="shared" si="135"/>
        <v>0</v>
      </c>
      <c r="U116" s="399">
        <f t="shared" si="135"/>
        <v>0</v>
      </c>
      <c r="V116" s="399">
        <f t="shared" si="135"/>
        <v>0</v>
      </c>
      <c r="W116" s="399">
        <f t="shared" si="135"/>
        <v>0</v>
      </c>
      <c r="X116" s="399">
        <f t="shared" si="135"/>
        <v>0</v>
      </c>
      <c r="Y116" s="399">
        <f t="shared" si="135"/>
        <v>0</v>
      </c>
      <c r="Z116" s="399">
        <f t="shared" si="135"/>
        <v>0</v>
      </c>
      <c r="AA116" s="399">
        <f t="shared" si="135"/>
        <v>0</v>
      </c>
      <c r="AB116" s="399">
        <f t="shared" si="135"/>
        <v>0</v>
      </c>
      <c r="AC116" s="399">
        <f t="shared" si="135"/>
        <v>0</v>
      </c>
      <c r="AD116" s="399">
        <f t="shared" si="135"/>
        <v>0</v>
      </c>
      <c r="AE116" s="399">
        <f t="shared" si="135"/>
        <v>0</v>
      </c>
      <c r="AF116" s="399">
        <f t="shared" si="135"/>
        <v>0</v>
      </c>
      <c r="AG116" s="399">
        <f t="shared" si="135"/>
        <v>0</v>
      </c>
      <c r="AH116" s="399">
        <f t="shared" ref="AH116:BI116" si="136">+AH112*(1-AH103)</f>
        <v>0</v>
      </c>
      <c r="AI116" s="399">
        <f t="shared" si="136"/>
        <v>0</v>
      </c>
      <c r="AJ116" s="399">
        <f t="shared" si="136"/>
        <v>0</v>
      </c>
      <c r="AK116" s="399">
        <f t="shared" si="136"/>
        <v>0</v>
      </c>
      <c r="AL116" s="399">
        <f t="shared" si="136"/>
        <v>0</v>
      </c>
      <c r="AM116" s="399">
        <f t="shared" si="136"/>
        <v>0</v>
      </c>
      <c r="AN116" s="399">
        <f t="shared" si="136"/>
        <v>0</v>
      </c>
      <c r="AO116" s="399">
        <f t="shared" si="136"/>
        <v>0</v>
      </c>
      <c r="AP116" s="399">
        <f t="shared" si="136"/>
        <v>0</v>
      </c>
      <c r="AQ116" s="399">
        <f t="shared" si="136"/>
        <v>0</v>
      </c>
      <c r="AR116" s="399">
        <f t="shared" si="136"/>
        <v>0</v>
      </c>
      <c r="AS116" s="399">
        <f t="shared" si="136"/>
        <v>0</v>
      </c>
      <c r="AT116" s="399">
        <f t="shared" si="136"/>
        <v>0</v>
      </c>
      <c r="AU116" s="399">
        <f t="shared" si="136"/>
        <v>0</v>
      </c>
      <c r="AV116" s="399">
        <f t="shared" si="136"/>
        <v>0</v>
      </c>
      <c r="AW116" s="399">
        <f t="shared" si="136"/>
        <v>0</v>
      </c>
      <c r="AX116" s="399">
        <f t="shared" si="136"/>
        <v>0</v>
      </c>
      <c r="AY116" s="399">
        <f t="shared" si="136"/>
        <v>0</v>
      </c>
      <c r="AZ116" s="399">
        <f t="shared" si="136"/>
        <v>0</v>
      </c>
      <c r="BA116" s="399">
        <f t="shared" si="136"/>
        <v>3.1173676507647179</v>
      </c>
      <c r="BB116" s="399">
        <f t="shared" si="136"/>
        <v>0</v>
      </c>
      <c r="BC116" s="399">
        <f t="shared" si="136"/>
        <v>0</v>
      </c>
      <c r="BD116" s="399">
        <f t="shared" si="136"/>
        <v>0</v>
      </c>
      <c r="BE116" s="399">
        <f t="shared" si="136"/>
        <v>0</v>
      </c>
      <c r="BF116" s="399">
        <f t="shared" si="136"/>
        <v>0</v>
      </c>
      <c r="BG116" s="399">
        <f t="shared" si="136"/>
        <v>0</v>
      </c>
      <c r="BH116" s="399">
        <f t="shared" si="136"/>
        <v>0</v>
      </c>
      <c r="BI116" s="399">
        <f t="shared" si="136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4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5" t="s">
        <v>950</v>
      </c>
      <c r="B119" s="421">
        <f>+B112</f>
        <v>1.6621334550980102</v>
      </c>
      <c r="C119" s="421">
        <f t="shared" ref="C119:BI119" si="137">+C112</f>
        <v>1.6238106225044313</v>
      </c>
      <c r="D119" s="421">
        <f t="shared" si="137"/>
        <v>1.7934422406678583</v>
      </c>
      <c r="E119" s="421">
        <f t="shared" si="137"/>
        <v>1.9156717928999079</v>
      </c>
      <c r="F119" s="421">
        <f t="shared" si="137"/>
        <v>2.006129536643992</v>
      </c>
      <c r="G119" s="421">
        <f t="shared" si="137"/>
        <v>2.0632353695209855</v>
      </c>
      <c r="H119" s="421">
        <f t="shared" si="137"/>
        <v>2.0996556698247386</v>
      </c>
      <c r="I119" s="421">
        <f t="shared" si="137"/>
        <v>2.1362573421880771</v>
      </c>
      <c r="J119" s="421">
        <f t="shared" si="137"/>
        <v>2.1748128804869484</v>
      </c>
      <c r="K119" s="421">
        <f t="shared" si="137"/>
        <v>2.2164247535538824</v>
      </c>
      <c r="L119" s="421">
        <f t="shared" si="137"/>
        <v>2.2543802801563149</v>
      </c>
      <c r="M119" s="469">
        <f t="shared" si="137"/>
        <v>2.2831777138100255</v>
      </c>
      <c r="N119" s="421">
        <f t="shared" si="137"/>
        <v>2.3402116897999554</v>
      </c>
      <c r="O119" s="421">
        <f t="shared" si="137"/>
        <v>2.3830329393395053</v>
      </c>
      <c r="P119" s="421">
        <f t="shared" si="137"/>
        <v>2.4195405146563016</v>
      </c>
      <c r="Q119" s="421">
        <f t="shared" si="137"/>
        <v>2.4541525258797532</v>
      </c>
      <c r="R119" s="421">
        <f t="shared" si="137"/>
        <v>2.4884734322867277</v>
      </c>
      <c r="S119" s="421">
        <f t="shared" si="137"/>
        <v>2.5232740292872329</v>
      </c>
      <c r="T119" s="421">
        <f t="shared" si="137"/>
        <v>2.5588961134019965</v>
      </c>
      <c r="U119" s="421">
        <f t="shared" si="137"/>
        <v>2.5954711382246907</v>
      </c>
      <c r="V119" s="421">
        <f t="shared" si="137"/>
        <v>2.6307601560663816</v>
      </c>
      <c r="W119" s="421">
        <f t="shared" si="137"/>
        <v>2.6641959768448218</v>
      </c>
      <c r="X119" s="421">
        <f t="shared" si="137"/>
        <v>2.6977248147883865</v>
      </c>
      <c r="Y119" s="421">
        <f t="shared" si="137"/>
        <v>2.7316269764942969</v>
      </c>
      <c r="Z119" s="421">
        <f t="shared" si="137"/>
        <v>2.7660373030362786</v>
      </c>
      <c r="AA119" s="421">
        <f t="shared" si="137"/>
        <v>2.8010159947314688</v>
      </c>
      <c r="AB119" s="421">
        <f t="shared" si="137"/>
        <v>2.8372191020883246</v>
      </c>
      <c r="AC119" s="421">
        <f t="shared" si="137"/>
        <v>2.8739977614629124</v>
      </c>
      <c r="AD119" s="421">
        <f t="shared" si="137"/>
        <v>2.9111846515635458</v>
      </c>
      <c r="AE119" s="421">
        <f t="shared" si="137"/>
        <v>2.9487754344654036</v>
      </c>
      <c r="AF119" s="421">
        <f t="shared" si="137"/>
        <v>2.981817900656023</v>
      </c>
      <c r="AG119" s="421">
        <f t="shared" si="137"/>
        <v>3.0091761508099073</v>
      </c>
      <c r="AH119" s="421">
        <f t="shared" si="137"/>
        <v>3.0352425289534812</v>
      </c>
      <c r="AI119" s="421">
        <f t="shared" si="137"/>
        <v>3.060722719646392</v>
      </c>
      <c r="AJ119" s="421">
        <f t="shared" si="137"/>
        <v>3.0859942169679764</v>
      </c>
      <c r="AK119" s="421">
        <f t="shared" si="137"/>
        <v>3.1112580245853212</v>
      </c>
      <c r="AL119" s="421">
        <f t="shared" si="137"/>
        <v>3.1366202329724366</v>
      </c>
      <c r="AM119" s="421">
        <f t="shared" si="137"/>
        <v>3.1621360694073752</v>
      </c>
      <c r="AN119" s="421">
        <f t="shared" si="137"/>
        <v>3.1878336702464036</v>
      </c>
      <c r="AO119" s="421">
        <f t="shared" si="137"/>
        <v>3.213726891544157</v>
      </c>
      <c r="AP119" s="421">
        <f t="shared" si="137"/>
        <v>3.2398221947272945</v>
      </c>
      <c r="AQ119" s="421">
        <f t="shared" si="137"/>
        <v>3.2661223315214536</v>
      </c>
      <c r="AR119" s="421">
        <f t="shared" si="137"/>
        <v>3.2926283016231701</v>
      </c>
      <c r="AS119" s="421">
        <f t="shared" si="137"/>
        <v>3.3193403799401504</v>
      </c>
      <c r="AT119" s="421">
        <f t="shared" si="137"/>
        <v>3.3462586441053044</v>
      </c>
      <c r="AU119" s="421">
        <f t="shared" si="137"/>
        <v>3.3733832348994395</v>
      </c>
      <c r="AV119" s="421">
        <f t="shared" si="137"/>
        <v>3.4007144750855596</v>
      </c>
      <c r="AW119" s="421">
        <f t="shared" si="137"/>
        <v>3.4282529142326963</v>
      </c>
      <c r="AX119" s="421">
        <f t="shared" si="137"/>
        <v>3.4559993358039747</v>
      </c>
      <c r="AY119" s="421">
        <f t="shared" si="137"/>
        <v>3.4839547458802738</v>
      </c>
      <c r="AZ119" s="421">
        <f t="shared" si="137"/>
        <v>3.5121203537741343</v>
      </c>
      <c r="BA119" s="421">
        <f t="shared" si="137"/>
        <v>3.5404975498811511</v>
      </c>
      <c r="BB119" s="421">
        <f t="shared" si="137"/>
        <v>3.5689992273501177</v>
      </c>
      <c r="BC119" s="421">
        <f t="shared" si="137"/>
        <v>3.5976146198270205</v>
      </c>
      <c r="BD119" s="421">
        <f t="shared" si="137"/>
        <v>3.626451173615644</v>
      </c>
      <c r="BE119" s="421">
        <f t="shared" si="137"/>
        <v>3.6555471913882993</v>
      </c>
      <c r="BF119" s="421">
        <f t="shared" si="137"/>
        <v>3.6849101228997196</v>
      </c>
      <c r="BG119" s="421">
        <f t="shared" si="137"/>
        <v>3.714535468872012</v>
      </c>
      <c r="BH119" s="421">
        <f t="shared" si="137"/>
        <v>3.744415563485858</v>
      </c>
      <c r="BI119" s="421">
        <f t="shared" si="137"/>
        <v>3.7745432740518248</v>
      </c>
    </row>
    <row r="120" spans="1:61" s="417" customFormat="1" ht="18" customHeight="1">
      <c r="A120" s="645" t="s">
        <v>949</v>
      </c>
      <c r="B120" s="421">
        <f>+B113</f>
        <v>1.6621334550980102</v>
      </c>
      <c r="C120" s="421">
        <f t="shared" ref="C120:BI120" si="138">+C113</f>
        <v>1.3842794390922046</v>
      </c>
      <c r="D120" s="421">
        <f t="shared" si="138"/>
        <v>1.3529484199086483</v>
      </c>
      <c r="E120" s="421">
        <f t="shared" si="138"/>
        <v>1.0650404885241216</v>
      </c>
      <c r="F120" s="421">
        <f t="shared" si="138"/>
        <v>0.7656926372213686</v>
      </c>
      <c r="G120" s="421">
        <f t="shared" si="138"/>
        <v>0.53914315712482919</v>
      </c>
      <c r="H120" s="421">
        <f t="shared" si="138"/>
        <v>0.43798529818541049</v>
      </c>
      <c r="I120" s="421">
        <f t="shared" si="138"/>
        <v>0.36306889547259652</v>
      </c>
      <c r="J120" s="421">
        <f t="shared" si="138"/>
        <v>0.30766153025849458</v>
      </c>
      <c r="K120" s="421">
        <f t="shared" si="138"/>
        <v>0.26664261383066901</v>
      </c>
      <c r="L120" s="421">
        <f t="shared" si="138"/>
        <v>0.23748629239215169</v>
      </c>
      <c r="M120" s="469">
        <f t="shared" si="138"/>
        <v>0.2143313788839169</v>
      </c>
      <c r="N120" s="421">
        <f t="shared" si="138"/>
        <v>0.193434069442735</v>
      </c>
      <c r="O120" s="421">
        <f t="shared" si="138"/>
        <v>0.17457424767206833</v>
      </c>
      <c r="P120" s="421">
        <f t="shared" si="138"/>
        <v>0.15755325852404164</v>
      </c>
      <c r="Q120" s="421">
        <f t="shared" si="138"/>
        <v>0.14219181581794757</v>
      </c>
      <c r="R120" s="421">
        <f t="shared" si="138"/>
        <v>0.12832811377569767</v>
      </c>
      <c r="S120" s="421">
        <f t="shared" si="138"/>
        <v>0.11581612268256714</v>
      </c>
      <c r="T120" s="421">
        <f t="shared" si="138"/>
        <v>0.10452405072101684</v>
      </c>
      <c r="U120" s="421">
        <f t="shared" si="138"/>
        <v>9.4332955775717695E-2</v>
      </c>
      <c r="V120" s="421">
        <f t="shared" si="138"/>
        <v>8.513549258758521E-2</v>
      </c>
      <c r="W120" s="421">
        <f t="shared" si="138"/>
        <v>8.0878717958205948E-2</v>
      </c>
      <c r="X120" s="421">
        <f t="shared" si="138"/>
        <v>7.6834782060295648E-2</v>
      </c>
      <c r="Y120" s="421">
        <f t="shared" si="138"/>
        <v>7.299304295728086E-2</v>
      </c>
      <c r="Z120" s="421">
        <f t="shared" si="138"/>
        <v>6.9343390809416816E-2</v>
      </c>
      <c r="AA120" s="421">
        <f t="shared" si="138"/>
        <v>6.5876221268945975E-2</v>
      </c>
      <c r="AB120" s="421">
        <f t="shared" si="138"/>
        <v>6.2582410205498679E-2</v>
      </c>
      <c r="AC120" s="421">
        <f t="shared" si="138"/>
        <v>5.9453289695223739E-2</v>
      </c>
      <c r="AD120" s="421">
        <f t="shared" si="138"/>
        <v>5.648062521046255E-2</v>
      </c>
      <c r="AE120" s="421">
        <f t="shared" si="138"/>
        <v>5.3656593949939421E-2</v>
      </c>
      <c r="AF120" s="421">
        <f t="shared" si="138"/>
        <v>5.0973764252442447E-2</v>
      </c>
      <c r="AG120" s="421">
        <f t="shared" si="138"/>
        <v>4.8425076039820325E-2</v>
      </c>
      <c r="AH120" s="421">
        <f t="shared" si="138"/>
        <v>4.6003822237829305E-2</v>
      </c>
      <c r="AI120" s="421">
        <f t="shared" si="138"/>
        <v>4.3703631125937836E-2</v>
      </c>
      <c r="AJ120" s="421">
        <f t="shared" si="138"/>
        <v>4.1518449569640944E-2</v>
      </c>
      <c r="AK120" s="421">
        <f t="shared" si="138"/>
        <v>3.9442527091158898E-2</v>
      </c>
      <c r="AL120" s="421">
        <f t="shared" si="138"/>
        <v>3.7470400736600948E-2</v>
      </c>
      <c r="AM120" s="421">
        <f t="shared" si="138"/>
        <v>3.5596880699770898E-2</v>
      </c>
      <c r="AN120" s="421">
        <f t="shared" si="138"/>
        <v>3.3817036664782349E-2</v>
      </c>
      <c r="AO120" s="421">
        <f t="shared" si="138"/>
        <v>3.2126184831543232E-2</v>
      </c>
      <c r="AP120" s="421">
        <f t="shared" si="138"/>
        <v>3.0519875589966067E-2</v>
      </c>
      <c r="AQ120" s="421">
        <f t="shared" si="138"/>
        <v>2.8993881810467761E-2</v>
      </c>
      <c r="AR120" s="421">
        <f t="shared" si="138"/>
        <v>2.7544187719944373E-2</v>
      </c>
      <c r="AS120" s="421">
        <f t="shared" si="138"/>
        <v>2.6166978333947152E-2</v>
      </c>
      <c r="AT120" s="421">
        <f t="shared" si="138"/>
        <v>2.4858629417249794E-2</v>
      </c>
      <c r="AU120" s="421">
        <f t="shared" si="138"/>
        <v>2.3615697946387303E-2</v>
      </c>
      <c r="AV120" s="421">
        <f t="shared" si="138"/>
        <v>2.2434913049067938E-2</v>
      </c>
      <c r="AW120" s="421">
        <f t="shared" si="138"/>
        <v>2.1313167396614541E-2</v>
      </c>
      <c r="AX120" s="421">
        <f t="shared" si="138"/>
        <v>2.0247509026783812E-2</v>
      </c>
      <c r="AY120" s="421">
        <f t="shared" si="138"/>
        <v>1.9235133575444621E-2</v>
      </c>
      <c r="AZ120" s="421">
        <f t="shared" si="138"/>
        <v>1.827337689667239E-2</v>
      </c>
      <c r="BA120" s="421">
        <f t="shared" si="138"/>
        <v>1.7359708051838771E-2</v>
      </c>
      <c r="BB120" s="421">
        <f t="shared" si="138"/>
        <v>1.649172264924683E-2</v>
      </c>
      <c r="BC120" s="421">
        <f t="shared" si="138"/>
        <v>1.5667136516784488E-2</v>
      </c>
      <c r="BD120" s="421">
        <f t="shared" si="138"/>
        <v>1.4883779690945263E-2</v>
      </c>
      <c r="BE120" s="421">
        <f t="shared" si="138"/>
        <v>1.4139590706398E-2</v>
      </c>
      <c r="BF120" s="421">
        <f t="shared" si="138"/>
        <v>1.3432611171078098E-2</v>
      </c>
      <c r="BG120" s="421">
        <f t="shared" si="138"/>
        <v>1.2760980612524193E-2</v>
      </c>
      <c r="BH120" s="421">
        <f t="shared" si="138"/>
        <v>1.2122931581897983E-2</v>
      </c>
      <c r="BI120" s="421">
        <f t="shared" si="138"/>
        <v>1.1516785002803084E-2</v>
      </c>
    </row>
    <row r="121" spans="1:61" s="418" customFormat="1" ht="18" customHeight="1">
      <c r="A121" s="420" t="s">
        <v>965</v>
      </c>
      <c r="B121" s="421">
        <f>+B119*(1-B122)</f>
        <v>1.6621334550980102</v>
      </c>
      <c r="C121" s="421">
        <f t="shared" ref="C121:BI121" si="139">+C119*(1-C122)</f>
        <v>1.5035694246053564</v>
      </c>
      <c r="D121" s="421">
        <f t="shared" si="139"/>
        <v>1.4673471282665849</v>
      </c>
      <c r="E121" s="421">
        <f t="shared" si="139"/>
        <v>1.3483010091403498</v>
      </c>
      <c r="F121" s="421">
        <f t="shared" si="139"/>
        <v>1.0822815285595753</v>
      </c>
      <c r="G121" s="421">
        <f t="shared" si="139"/>
        <v>0.86461883077268287</v>
      </c>
      <c r="H121" s="421">
        <f t="shared" si="139"/>
        <v>0.73855379135646204</v>
      </c>
      <c r="I121" s="421">
        <f t="shared" si="139"/>
        <v>0.75934909008715412</v>
      </c>
      <c r="J121" s="421">
        <f t="shared" si="139"/>
        <v>0.67785834176467485</v>
      </c>
      <c r="K121" s="421">
        <f t="shared" si="139"/>
        <v>0.61852368114615708</v>
      </c>
      <c r="L121" s="421">
        <f t="shared" si="139"/>
        <v>0.57635312296494867</v>
      </c>
      <c r="M121" s="469">
        <f t="shared" si="139"/>
        <v>0.54253625928904492</v>
      </c>
      <c r="N121" s="421">
        <f t="shared" si="139"/>
        <v>0.51998066369472051</v>
      </c>
      <c r="O121" s="421">
        <f t="shared" si="139"/>
        <v>0.49672188587378124</v>
      </c>
      <c r="P121" s="421">
        <f t="shared" si="139"/>
        <v>0.47629006305576271</v>
      </c>
      <c r="Q121" s="421">
        <f t="shared" si="139"/>
        <v>0.45855227203171162</v>
      </c>
      <c r="R121" s="421">
        <f t="shared" si="139"/>
        <v>0.44390761536183337</v>
      </c>
      <c r="S121" s="421">
        <f t="shared" si="139"/>
        <v>0.43265324165566638</v>
      </c>
      <c r="T121" s="421">
        <f t="shared" si="139"/>
        <v>0.42222274707580659</v>
      </c>
      <c r="U121" s="421">
        <f t="shared" si="139"/>
        <v>0.41276001386081407</v>
      </c>
      <c r="V121" s="421">
        <f t="shared" si="139"/>
        <v>0.40405267019260716</v>
      </c>
      <c r="W121" s="421">
        <f t="shared" si="139"/>
        <v>0.4909096008547213</v>
      </c>
      <c r="X121" s="421">
        <f t="shared" si="139"/>
        <v>0.57741379264641446</v>
      </c>
      <c r="Y121" s="421">
        <f t="shared" si="139"/>
        <v>0.66361207902582553</v>
      </c>
      <c r="Z121" s="421">
        <f t="shared" si="139"/>
        <v>0.7495436634883188</v>
      </c>
      <c r="AA121" s="421">
        <f t="shared" si="139"/>
        <v>0</v>
      </c>
      <c r="AB121" s="421">
        <f t="shared" si="139"/>
        <v>0</v>
      </c>
      <c r="AC121" s="421">
        <f t="shared" si="139"/>
        <v>0</v>
      </c>
      <c r="AD121" s="421">
        <f t="shared" si="139"/>
        <v>0</v>
      </c>
      <c r="AE121" s="421">
        <f t="shared" si="139"/>
        <v>0</v>
      </c>
      <c r="AF121" s="421">
        <f t="shared" si="139"/>
        <v>0</v>
      </c>
      <c r="AG121" s="421">
        <f t="shared" si="139"/>
        <v>0</v>
      </c>
      <c r="AH121" s="421">
        <f t="shared" si="139"/>
        <v>0</v>
      </c>
      <c r="AI121" s="421">
        <f t="shared" si="139"/>
        <v>0</v>
      </c>
      <c r="AJ121" s="421">
        <f t="shared" si="139"/>
        <v>0</v>
      </c>
      <c r="AK121" s="421">
        <f t="shared" si="139"/>
        <v>0</v>
      </c>
      <c r="AL121" s="421">
        <f t="shared" si="139"/>
        <v>0</v>
      </c>
      <c r="AM121" s="421">
        <f t="shared" si="139"/>
        <v>0</v>
      </c>
      <c r="AN121" s="421">
        <f t="shared" si="139"/>
        <v>0</v>
      </c>
      <c r="AO121" s="421">
        <f t="shared" si="139"/>
        <v>0</v>
      </c>
      <c r="AP121" s="421">
        <f t="shared" si="139"/>
        <v>0</v>
      </c>
      <c r="AQ121" s="421">
        <f t="shared" si="139"/>
        <v>0</v>
      </c>
      <c r="AR121" s="421">
        <f t="shared" si="139"/>
        <v>0</v>
      </c>
      <c r="AS121" s="421">
        <f t="shared" si="139"/>
        <v>0</v>
      </c>
      <c r="AT121" s="421">
        <f t="shared" si="139"/>
        <v>0</v>
      </c>
      <c r="AU121" s="421">
        <f t="shared" si="139"/>
        <v>0</v>
      </c>
      <c r="AV121" s="421">
        <f t="shared" si="139"/>
        <v>0</v>
      </c>
      <c r="AW121" s="421">
        <f t="shared" si="139"/>
        <v>0</v>
      </c>
      <c r="AX121" s="421">
        <f t="shared" si="139"/>
        <v>0</v>
      </c>
      <c r="AY121" s="421">
        <f t="shared" si="139"/>
        <v>0</v>
      </c>
      <c r="AZ121" s="421">
        <f t="shared" si="139"/>
        <v>0</v>
      </c>
      <c r="BA121" s="421">
        <f t="shared" si="139"/>
        <v>0</v>
      </c>
      <c r="BB121" s="421">
        <f t="shared" si="139"/>
        <v>0</v>
      </c>
      <c r="BC121" s="421">
        <f t="shared" si="139"/>
        <v>0</v>
      </c>
      <c r="BD121" s="421">
        <f t="shared" si="139"/>
        <v>0</v>
      </c>
      <c r="BE121" s="421">
        <f t="shared" si="139"/>
        <v>0</v>
      </c>
      <c r="BF121" s="421">
        <f t="shared" si="139"/>
        <v>0</v>
      </c>
      <c r="BG121" s="421">
        <f t="shared" si="139"/>
        <v>0</v>
      </c>
      <c r="BH121" s="421">
        <f t="shared" si="139"/>
        <v>0</v>
      </c>
      <c r="BI121" s="421">
        <f t="shared" si="139"/>
        <v>0</v>
      </c>
    </row>
    <row r="122" spans="1:61" s="417" customFormat="1" ht="18" customHeight="1">
      <c r="A122" s="645" t="s">
        <v>951</v>
      </c>
      <c r="B122" s="422">
        <f t="shared" ref="B122:L122" si="140">+(B123/(1000*B$36))^(1/($B$38-1))</f>
        <v>0</v>
      </c>
      <c r="C122" s="422">
        <f t="shared" si="140"/>
        <v>7.4048781448186857E-2</v>
      </c>
      <c r="D122" s="422">
        <f t="shared" si="140"/>
        <v>0.18182638113834054</v>
      </c>
      <c r="E122" s="422">
        <f t="shared" si="140"/>
        <v>0.29617327240627306</v>
      </c>
      <c r="F122" s="422">
        <f t="shared" si="140"/>
        <v>0.46051263949281201</v>
      </c>
      <c r="G122" s="422">
        <f t="shared" si="140"/>
        <v>0.58094028265257081</v>
      </c>
      <c r="H122" s="422">
        <f t="shared" si="140"/>
        <v>0.64825004310439616</v>
      </c>
      <c r="I122" s="422">
        <f t="shared" si="140"/>
        <v>0.6445423146869631</v>
      </c>
      <c r="J122" s="422">
        <f t="shared" si="140"/>
        <v>0.68831417734986933</v>
      </c>
      <c r="K122" s="422">
        <f t="shared" si="140"/>
        <v>0.72093630512184204</v>
      </c>
      <c r="L122" s="422">
        <f t="shared" si="140"/>
        <v>0.74434077159112422</v>
      </c>
      <c r="M122" s="470">
        <f t="shared" ref="M122:BI122" si="141">+(M123/(1000*M$36))^(1/($B$38-1))</f>
        <v>0.76237668403669989</v>
      </c>
      <c r="N122" s="422">
        <f t="shared" si="141"/>
        <v>0.77780614208487731</v>
      </c>
      <c r="O122" s="422">
        <f t="shared" si="141"/>
        <v>0.7915589509176254</v>
      </c>
      <c r="P122" s="422">
        <f t="shared" si="141"/>
        <v>0.80314854817654491</v>
      </c>
      <c r="Q122" s="422">
        <f t="shared" si="141"/>
        <v>0.81315249675961687</v>
      </c>
      <c r="R122" s="422">
        <f t="shared" si="141"/>
        <v>0.82161448476710708</v>
      </c>
      <c r="S122" s="422">
        <f t="shared" si="141"/>
        <v>0.82853497613262361</v>
      </c>
      <c r="T122" s="422">
        <f t="shared" si="141"/>
        <v>0.83499808965887612</v>
      </c>
      <c r="U122" s="422">
        <f t="shared" si="141"/>
        <v>0.84096913744024793</v>
      </c>
      <c r="V122" s="422">
        <f t="shared" si="141"/>
        <v>0.84641219791135847</v>
      </c>
      <c r="W122" s="422">
        <f t="shared" si="141"/>
        <v>0.81573817950280814</v>
      </c>
      <c r="X122" s="422">
        <f t="shared" si="141"/>
        <v>0.78596267881692461</v>
      </c>
      <c r="Y122" s="422">
        <f t="shared" si="141"/>
        <v>0.75706343335447324</v>
      </c>
      <c r="Z122" s="422">
        <f t="shared" si="141"/>
        <v>0.72901896056660376</v>
      </c>
      <c r="AA122" s="422">
        <f t="shared" si="141"/>
        <v>1</v>
      </c>
      <c r="AB122" s="422">
        <f t="shared" si="141"/>
        <v>1</v>
      </c>
      <c r="AC122" s="422">
        <f t="shared" si="141"/>
        <v>1</v>
      </c>
      <c r="AD122" s="422">
        <f t="shared" si="141"/>
        <v>1</v>
      </c>
      <c r="AE122" s="422">
        <f t="shared" si="141"/>
        <v>1</v>
      </c>
      <c r="AF122" s="422">
        <f t="shared" si="141"/>
        <v>1</v>
      </c>
      <c r="AG122" s="422">
        <f t="shared" si="141"/>
        <v>1</v>
      </c>
      <c r="AH122" s="422">
        <f t="shared" si="141"/>
        <v>1</v>
      </c>
      <c r="AI122" s="422">
        <f t="shared" si="141"/>
        <v>1</v>
      </c>
      <c r="AJ122" s="422">
        <f t="shared" si="141"/>
        <v>1</v>
      </c>
      <c r="AK122" s="422">
        <f t="shared" si="141"/>
        <v>1</v>
      </c>
      <c r="AL122" s="422">
        <f t="shared" si="141"/>
        <v>1</v>
      </c>
      <c r="AM122" s="422">
        <f t="shared" si="141"/>
        <v>1</v>
      </c>
      <c r="AN122" s="422">
        <f t="shared" si="141"/>
        <v>1</v>
      </c>
      <c r="AO122" s="422">
        <f t="shared" si="141"/>
        <v>1</v>
      </c>
      <c r="AP122" s="422">
        <f t="shared" si="141"/>
        <v>1</v>
      </c>
      <c r="AQ122" s="422">
        <f t="shared" si="141"/>
        <v>1</v>
      </c>
      <c r="AR122" s="422">
        <f t="shared" si="141"/>
        <v>1</v>
      </c>
      <c r="AS122" s="422">
        <f t="shared" si="141"/>
        <v>1</v>
      </c>
      <c r="AT122" s="422">
        <f t="shared" si="141"/>
        <v>1</v>
      </c>
      <c r="AU122" s="422">
        <f t="shared" si="141"/>
        <v>1</v>
      </c>
      <c r="AV122" s="422">
        <f t="shared" si="141"/>
        <v>1</v>
      </c>
      <c r="AW122" s="422">
        <f t="shared" si="141"/>
        <v>1</v>
      </c>
      <c r="AX122" s="422">
        <f t="shared" si="141"/>
        <v>1</v>
      </c>
      <c r="AY122" s="422">
        <f t="shared" si="141"/>
        <v>1</v>
      </c>
      <c r="AZ122" s="422">
        <f t="shared" si="141"/>
        <v>1</v>
      </c>
      <c r="BA122" s="422">
        <f t="shared" si="141"/>
        <v>1</v>
      </c>
      <c r="BB122" s="422">
        <f t="shared" si="141"/>
        <v>1</v>
      </c>
      <c r="BC122" s="422">
        <f t="shared" si="141"/>
        <v>1</v>
      </c>
      <c r="BD122" s="422">
        <f t="shared" si="141"/>
        <v>1</v>
      </c>
      <c r="BE122" s="422">
        <f t="shared" si="141"/>
        <v>1</v>
      </c>
      <c r="BF122" s="422">
        <f t="shared" si="141"/>
        <v>1</v>
      </c>
      <c r="BG122" s="422">
        <f t="shared" si="141"/>
        <v>1</v>
      </c>
      <c r="BH122" s="422">
        <f t="shared" si="141"/>
        <v>1</v>
      </c>
      <c r="BI122" s="422">
        <f t="shared" si="141"/>
        <v>1</v>
      </c>
    </row>
    <row r="123" spans="1:61" s="417" customFormat="1" ht="18" customHeight="1">
      <c r="A123" s="645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5" t="s">
        <v>969</v>
      </c>
      <c r="B124" s="421">
        <f>+B119*(1-B122)</f>
        <v>1.6621334550980102</v>
      </c>
      <c r="C124" s="421">
        <f t="shared" ref="C124:BI124" si="142">+C119*(1-C122)</f>
        <v>1.5035694246053564</v>
      </c>
      <c r="D124" s="421">
        <f t="shared" si="142"/>
        <v>1.4673471282665849</v>
      </c>
      <c r="E124" s="421">
        <f t="shared" si="142"/>
        <v>1.3483010091403498</v>
      </c>
      <c r="F124" s="421">
        <f t="shared" si="142"/>
        <v>1.0822815285595753</v>
      </c>
      <c r="G124" s="421">
        <f t="shared" si="142"/>
        <v>0.86461883077268287</v>
      </c>
      <c r="H124" s="421">
        <f t="shared" si="142"/>
        <v>0.73855379135646204</v>
      </c>
      <c r="I124" s="421">
        <f t="shared" si="142"/>
        <v>0.75934909008715412</v>
      </c>
      <c r="J124" s="421">
        <f t="shared" si="142"/>
        <v>0.67785834176467485</v>
      </c>
      <c r="K124" s="421">
        <f t="shared" si="142"/>
        <v>0.61852368114615708</v>
      </c>
      <c r="L124" s="421">
        <f t="shared" si="142"/>
        <v>0.57635312296494867</v>
      </c>
      <c r="M124" s="469">
        <f t="shared" si="142"/>
        <v>0.54253625928904492</v>
      </c>
      <c r="N124" s="421">
        <f t="shared" si="142"/>
        <v>0.51998066369472051</v>
      </c>
      <c r="O124" s="421">
        <f t="shared" si="142"/>
        <v>0.49672188587378124</v>
      </c>
      <c r="P124" s="421">
        <f t="shared" si="142"/>
        <v>0.47629006305576271</v>
      </c>
      <c r="Q124" s="421">
        <f t="shared" si="142"/>
        <v>0.45855227203171162</v>
      </c>
      <c r="R124" s="421">
        <f t="shared" si="142"/>
        <v>0.44390761536183337</v>
      </c>
      <c r="S124" s="421">
        <f t="shared" si="142"/>
        <v>0.43265324165566638</v>
      </c>
      <c r="T124" s="421">
        <f t="shared" si="142"/>
        <v>0.42222274707580659</v>
      </c>
      <c r="U124" s="421">
        <f t="shared" si="142"/>
        <v>0.41276001386081407</v>
      </c>
      <c r="V124" s="421">
        <f t="shared" si="142"/>
        <v>0.40405267019260716</v>
      </c>
      <c r="W124" s="421">
        <f t="shared" si="142"/>
        <v>0.4909096008547213</v>
      </c>
      <c r="X124" s="421">
        <f t="shared" si="142"/>
        <v>0.57741379264641446</v>
      </c>
      <c r="Y124" s="421">
        <f t="shared" si="142"/>
        <v>0.66361207902582553</v>
      </c>
      <c r="Z124" s="421">
        <f t="shared" si="142"/>
        <v>0.7495436634883188</v>
      </c>
      <c r="AA124" s="421">
        <f t="shared" si="142"/>
        <v>0</v>
      </c>
      <c r="AB124" s="421">
        <f t="shared" si="142"/>
        <v>0</v>
      </c>
      <c r="AC124" s="421">
        <f t="shared" si="142"/>
        <v>0</v>
      </c>
      <c r="AD124" s="421">
        <f t="shared" si="142"/>
        <v>0</v>
      </c>
      <c r="AE124" s="421">
        <f t="shared" si="142"/>
        <v>0</v>
      </c>
      <c r="AF124" s="421">
        <f t="shared" si="142"/>
        <v>0</v>
      </c>
      <c r="AG124" s="421">
        <f t="shared" si="142"/>
        <v>0</v>
      </c>
      <c r="AH124" s="421">
        <f t="shared" si="142"/>
        <v>0</v>
      </c>
      <c r="AI124" s="421">
        <f t="shared" si="142"/>
        <v>0</v>
      </c>
      <c r="AJ124" s="421">
        <f t="shared" si="142"/>
        <v>0</v>
      </c>
      <c r="AK124" s="421">
        <f t="shared" si="142"/>
        <v>0</v>
      </c>
      <c r="AL124" s="421">
        <f t="shared" si="142"/>
        <v>0</v>
      </c>
      <c r="AM124" s="421">
        <f t="shared" si="142"/>
        <v>0</v>
      </c>
      <c r="AN124" s="421">
        <f t="shared" si="142"/>
        <v>0</v>
      </c>
      <c r="AO124" s="421">
        <f t="shared" si="142"/>
        <v>0</v>
      </c>
      <c r="AP124" s="421">
        <f t="shared" si="142"/>
        <v>0</v>
      </c>
      <c r="AQ124" s="421">
        <f t="shared" si="142"/>
        <v>0</v>
      </c>
      <c r="AR124" s="421">
        <f t="shared" si="142"/>
        <v>0</v>
      </c>
      <c r="AS124" s="421">
        <f t="shared" si="142"/>
        <v>0</v>
      </c>
      <c r="AT124" s="421">
        <f t="shared" si="142"/>
        <v>0</v>
      </c>
      <c r="AU124" s="421">
        <f t="shared" si="142"/>
        <v>0</v>
      </c>
      <c r="AV124" s="421">
        <f t="shared" si="142"/>
        <v>0</v>
      </c>
      <c r="AW124" s="421">
        <f t="shared" si="142"/>
        <v>0</v>
      </c>
      <c r="AX124" s="421">
        <f t="shared" si="142"/>
        <v>0</v>
      </c>
      <c r="AY124" s="421">
        <f t="shared" si="142"/>
        <v>0</v>
      </c>
      <c r="AZ124" s="421">
        <f t="shared" si="142"/>
        <v>0</v>
      </c>
      <c r="BA124" s="421">
        <f t="shared" si="142"/>
        <v>0</v>
      </c>
      <c r="BB124" s="421">
        <f t="shared" si="142"/>
        <v>0</v>
      </c>
      <c r="BC124" s="421">
        <f t="shared" si="142"/>
        <v>0</v>
      </c>
      <c r="BD124" s="421">
        <f t="shared" si="142"/>
        <v>0</v>
      </c>
      <c r="BE124" s="421">
        <f t="shared" si="142"/>
        <v>0</v>
      </c>
      <c r="BF124" s="421">
        <f t="shared" si="142"/>
        <v>0</v>
      </c>
      <c r="BG124" s="421">
        <f t="shared" si="142"/>
        <v>0</v>
      </c>
      <c r="BH124" s="421">
        <f t="shared" si="142"/>
        <v>0</v>
      </c>
      <c r="BI124" s="421">
        <f t="shared" si="142"/>
        <v>0</v>
      </c>
    </row>
    <row r="126" spans="1:61" ht="26.25" customHeight="1">
      <c r="A126" s="626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3">+$B$7*C61/C74</f>
        <v>0.15931564347614569</v>
      </c>
      <c r="D128" s="23">
        <f t="shared" si="143"/>
        <v>0.14411470531079823</v>
      </c>
      <c r="E128" s="23">
        <f t="shared" si="143"/>
        <v>0.13592198386184695</v>
      </c>
      <c r="F128" s="23">
        <f t="shared" si="143"/>
        <v>0.13070679956264089</v>
      </c>
      <c r="G128" s="23">
        <f t="shared" si="143"/>
        <v>0.12631604752153433</v>
      </c>
      <c r="H128" s="23">
        <f t="shared" si="143"/>
        <v>0.12255849194243537</v>
      </c>
      <c r="I128" s="23">
        <f t="shared" si="143"/>
        <v>0.11953923109508094</v>
      </c>
      <c r="J128" s="23">
        <f t="shared" si="143"/>
        <v>0.11691972608940018</v>
      </c>
      <c r="K128" s="23">
        <f t="shared" si="143"/>
        <v>0.11449759194385389</v>
      </c>
      <c r="L128" s="23">
        <f t="shared" si="143"/>
        <v>0.11219644980123814</v>
      </c>
      <c r="M128" s="37">
        <f t="shared" si="143"/>
        <v>0.1105639325531896</v>
      </c>
      <c r="N128" s="23">
        <f t="shared" si="143"/>
        <v>0.10622224122237646</v>
      </c>
      <c r="O128" s="23">
        <f t="shared" si="143"/>
        <v>0.10385371212528378</v>
      </c>
      <c r="P128" s="23">
        <f t="shared" si="143"/>
        <v>0.10243713035939572</v>
      </c>
      <c r="Q128" s="23">
        <f t="shared" si="143"/>
        <v>0.10145278724853309</v>
      </c>
      <c r="R128" s="23">
        <f t="shared" si="143"/>
        <v>0.10070660296773193</v>
      </c>
      <c r="S128" s="23">
        <f t="shared" si="143"/>
        <v>0.10010113340120641</v>
      </c>
      <c r="T128" s="23">
        <f t="shared" si="143"/>
        <v>9.958718227026854E-2</v>
      </c>
      <c r="U128" s="23">
        <f t="shared" si="143"/>
        <v>9.913921090987772E-2</v>
      </c>
      <c r="V128" s="23">
        <f t="shared" si="143"/>
        <v>9.8657956336032748E-2</v>
      </c>
      <c r="W128" s="23">
        <f t="shared" si="143"/>
        <v>9.8175931088544457E-2</v>
      </c>
      <c r="X128" s="23">
        <f t="shared" si="143"/>
        <v>9.7793168666225727E-2</v>
      </c>
      <c r="Y128" s="23">
        <f t="shared" si="143"/>
        <v>9.7476047690527076E-2</v>
      </c>
      <c r="Z128" s="23">
        <f t="shared" si="143"/>
        <v>9.7205661290357959E-2</v>
      </c>
      <c r="AA128" s="23">
        <f t="shared" si="143"/>
        <v>9.6970851904926214E-2</v>
      </c>
      <c r="AB128" s="23">
        <f t="shared" si="143"/>
        <v>9.671421357954417E-2</v>
      </c>
      <c r="AC128" s="23">
        <f t="shared" si="143"/>
        <v>9.6484464270735176E-2</v>
      </c>
      <c r="AD128" s="23">
        <f t="shared" si="143"/>
        <v>9.6290659067083062E-2</v>
      </c>
      <c r="AE128" s="23">
        <f t="shared" si="143"/>
        <v>9.6129270045504339E-2</v>
      </c>
      <c r="AF128" s="23">
        <f t="shared" si="143"/>
        <v>9.5833778624604599E-2</v>
      </c>
      <c r="AG128" s="23">
        <f t="shared" si="143"/>
        <v>9.5474422533991021E-2</v>
      </c>
      <c r="AH128" s="23">
        <f t="shared" si="143"/>
        <v>9.524617765839434E-2</v>
      </c>
      <c r="AI128" s="23">
        <f t="shared" ref="AI128:BI128" si="144">+$B$7*AI61/AI74</f>
        <v>9.5091900455832046E-2</v>
      </c>
      <c r="AJ128" s="23">
        <f t="shared" si="144"/>
        <v>9.4980788370317204E-2</v>
      </c>
      <c r="AK128" s="23">
        <f t="shared" si="144"/>
        <v>9.4896019563778175E-2</v>
      </c>
      <c r="AL128" s="23">
        <f t="shared" si="144"/>
        <v>9.4828261589618559E-2</v>
      </c>
      <c r="AM128" s="23">
        <f t="shared" si="144"/>
        <v>9.4772219806224717E-2</v>
      </c>
      <c r="AN128" s="23">
        <f t="shared" si="144"/>
        <v>9.4724792274362576E-2</v>
      </c>
      <c r="AO128" s="23">
        <f t="shared" si="144"/>
        <v>9.4684079676605803E-2</v>
      </c>
      <c r="AP128" s="23">
        <f t="shared" si="144"/>
        <v>9.464885214508699E-2</v>
      </c>
      <c r="AQ128" s="23">
        <f t="shared" si="144"/>
        <v>9.4618260873610374E-2</v>
      </c>
      <c r="AR128" s="23">
        <f t="shared" si="144"/>
        <v>9.4591681130711772E-2</v>
      </c>
      <c r="AS128" s="23">
        <f t="shared" si="144"/>
        <v>9.4568625956304997E-2</v>
      </c>
      <c r="AT128" s="23">
        <f t="shared" si="144"/>
        <v>9.45486979870514E-2</v>
      </c>
      <c r="AU128" s="23">
        <f t="shared" si="144"/>
        <v>9.4531561936481018E-2</v>
      </c>
      <c r="AV128" s="23">
        <f t="shared" si="144"/>
        <v>9.4516928338563733E-2</v>
      </c>
      <c r="AW128" s="23">
        <f t="shared" si="144"/>
        <v>9.4504543498099863E-2</v>
      </c>
      <c r="AX128" s="23">
        <f t="shared" si="144"/>
        <v>9.4494182917417388E-2</v>
      </c>
      <c r="AY128" s="23">
        <f t="shared" si="144"/>
        <v>9.4485646718174762E-2</v>
      </c>
      <c r="AZ128" s="23">
        <f t="shared" si="144"/>
        <v>9.4478756248889698E-2</v>
      </c>
      <c r="BA128" s="23">
        <f t="shared" si="144"/>
        <v>9.4473351430821917E-2</v>
      </c>
      <c r="BB128" s="23">
        <f t="shared" si="144"/>
        <v>9.447476425653531E-2</v>
      </c>
      <c r="BC128" s="23">
        <f t="shared" si="144"/>
        <v>9.4483498106860853E-2</v>
      </c>
      <c r="BD128" s="23">
        <f t="shared" si="144"/>
        <v>9.4492869209092029E-2</v>
      </c>
      <c r="BE128" s="23">
        <f t="shared" si="144"/>
        <v>9.4500586871660019E-2</v>
      </c>
      <c r="BF128" s="23">
        <f t="shared" si="144"/>
        <v>9.4506291363708084E-2</v>
      </c>
      <c r="BG128" s="23">
        <f t="shared" si="144"/>
        <v>9.4510355529084614E-2</v>
      </c>
      <c r="BH128" s="23">
        <f t="shared" si="144"/>
        <v>9.4513337408179549E-2</v>
      </c>
      <c r="BI128" s="23">
        <f t="shared" si="144"/>
        <v>9.4515755259071174E-2</v>
      </c>
    </row>
    <row r="129" spans="1:61" ht="18" customHeight="1">
      <c r="A129" s="59" t="s">
        <v>11</v>
      </c>
      <c r="B129" s="23"/>
      <c r="C129" s="23">
        <f>+$B$14+LN(D56/C56)/10+$B$18*LN(D88/C88)/10</f>
        <v>5.0592669029659455E-2</v>
      </c>
      <c r="D129" s="23">
        <f t="shared" ref="D129:BH129" si="145">+$B$14+LN(E56/D56)/10+$B$18*LN(E88/D88)/10</f>
        <v>4.41986555295346E-2</v>
      </c>
      <c r="E129" s="23">
        <f t="shared" si="145"/>
        <v>3.9939918887563153E-2</v>
      </c>
      <c r="F129" s="23">
        <f t="shared" si="145"/>
        <v>3.6182242086784611E-2</v>
      </c>
      <c r="G129" s="23">
        <f t="shared" si="145"/>
        <v>3.3276777250974582E-2</v>
      </c>
      <c r="H129" s="23">
        <f t="shared" si="145"/>
        <v>3.1868633106588551E-2</v>
      </c>
      <c r="I129" s="23">
        <f t="shared" si="145"/>
        <v>3.0701243732048328E-2</v>
      </c>
      <c r="J129" s="23">
        <f t="shared" si="145"/>
        <v>2.9923779200512635E-2</v>
      </c>
      <c r="K129" s="23">
        <f t="shared" si="145"/>
        <v>2.9229552225909856E-2</v>
      </c>
      <c r="L129" s="23">
        <f t="shared" si="145"/>
        <v>2.5306491109534639E-2</v>
      </c>
      <c r="M129" s="37">
        <f t="shared" si="145"/>
        <v>2.8910257872745274E-2</v>
      </c>
      <c r="N129" s="23">
        <f t="shared" si="145"/>
        <v>2.7333899772332672E-2</v>
      </c>
      <c r="O129" s="23">
        <f t="shared" si="145"/>
        <v>2.6480115975183075E-2</v>
      </c>
      <c r="P129" s="23">
        <f t="shared" si="145"/>
        <v>2.5775168047250916E-2</v>
      </c>
      <c r="Q129" s="23">
        <f t="shared" si="145"/>
        <v>2.521991175345149E-2</v>
      </c>
      <c r="R129" s="23">
        <f t="shared" si="145"/>
        <v>2.4754527038152056E-2</v>
      </c>
      <c r="S129" s="23">
        <f t="shared" si="145"/>
        <v>2.4349694440783866E-2</v>
      </c>
      <c r="T129" s="23">
        <f t="shared" si="145"/>
        <v>2.3990297755827575E-2</v>
      </c>
      <c r="U129" s="23">
        <f t="shared" si="145"/>
        <v>2.3600056737886808E-2</v>
      </c>
      <c r="V129" s="23">
        <f t="shared" si="145"/>
        <v>2.321550944068879E-2</v>
      </c>
      <c r="W129" s="23">
        <f t="shared" si="145"/>
        <v>2.2913181635419062E-2</v>
      </c>
      <c r="X129" s="23">
        <f t="shared" si="145"/>
        <v>2.26548632075186E-2</v>
      </c>
      <c r="Y129" s="23">
        <f t="shared" si="145"/>
        <v>2.2429275415699605E-2</v>
      </c>
      <c r="Z129" s="23">
        <f t="shared" si="145"/>
        <v>2.2396592256051701E-2</v>
      </c>
      <c r="AA129" s="23">
        <f t="shared" si="145"/>
        <v>2.2153852961891325E-2</v>
      </c>
      <c r="AB129" s="23">
        <f t="shared" si="145"/>
        <v>2.1946148270606928E-2</v>
      </c>
      <c r="AC129" s="23">
        <f t="shared" si="145"/>
        <v>2.1771012861692425E-2</v>
      </c>
      <c r="AD129" s="23">
        <f t="shared" si="145"/>
        <v>2.1622499481800304E-2</v>
      </c>
      <c r="AE129" s="23">
        <f t="shared" si="145"/>
        <v>2.1363603185596679E-2</v>
      </c>
      <c r="AF129" s="23">
        <f t="shared" si="145"/>
        <v>2.107125473639113E-2</v>
      </c>
      <c r="AG129" s="23">
        <f t="shared" si="145"/>
        <v>2.0897031608260449E-2</v>
      </c>
      <c r="AH129" s="23">
        <f t="shared" si="145"/>
        <v>2.0769578636939314E-2</v>
      </c>
      <c r="AI129" s="23">
        <f t="shared" si="145"/>
        <v>2.0670467208241994E-2</v>
      </c>
      <c r="AJ129" s="23">
        <f t="shared" si="145"/>
        <v>2.0589510768654607E-2</v>
      </c>
      <c r="AK129" s="23">
        <f t="shared" si="145"/>
        <v>2.0520969695583192E-2</v>
      </c>
      <c r="AL129" s="23">
        <f t="shared" si="145"/>
        <v>2.0461508495650593E-2</v>
      </c>
      <c r="AM129" s="23">
        <f t="shared" si="145"/>
        <v>2.0409103884008361E-2</v>
      </c>
      <c r="AN129" s="23">
        <f t="shared" si="145"/>
        <v>2.0362458576762214E-2</v>
      </c>
      <c r="AO129" s="23">
        <f t="shared" si="145"/>
        <v>2.0320685213241797E-2</v>
      </c>
      <c r="AP129" s="23">
        <f t="shared" si="145"/>
        <v>2.028313497160484E-2</v>
      </c>
      <c r="AQ129" s="23">
        <f t="shared" si="145"/>
        <v>2.0249303860751564E-2</v>
      </c>
      <c r="AR129" s="23">
        <f t="shared" si="145"/>
        <v>2.0218780812238383E-2</v>
      </c>
      <c r="AS129" s="23">
        <f t="shared" si="145"/>
        <v>2.019121834108862E-2</v>
      </c>
      <c r="AT129" s="23">
        <f t="shared" si="145"/>
        <v>2.016631545499975E-2</v>
      </c>
      <c r="AU129" s="23">
        <f t="shared" si="145"/>
        <v>2.014380726578759E-2</v>
      </c>
      <c r="AV129" s="23">
        <f t="shared" si="145"/>
        <v>2.0123458316624314E-2</v>
      </c>
      <c r="AW129" s="23">
        <f t="shared" si="145"/>
        <v>2.0105058011825834E-2</v>
      </c>
      <c r="AX129" s="23">
        <f t="shared" si="145"/>
        <v>2.0088417273207509E-2</v>
      </c>
      <c r="AY129" s="23">
        <f t="shared" si="145"/>
        <v>2.0073365943329112E-2</v>
      </c>
      <c r="AZ129" s="23">
        <f t="shared" si="145"/>
        <v>2.0041014281562949E-2</v>
      </c>
      <c r="BA129" s="23">
        <f t="shared" si="145"/>
        <v>2.0014111539250846E-2</v>
      </c>
      <c r="BB129" s="23">
        <f t="shared" si="145"/>
        <v>2.0011589074978881E-2</v>
      </c>
      <c r="BC129" s="23">
        <f t="shared" si="145"/>
        <v>2.001002970834468E-2</v>
      </c>
      <c r="BD129" s="23">
        <f t="shared" si="145"/>
        <v>2.0007813874198761E-2</v>
      </c>
      <c r="BE129" s="23">
        <f t="shared" si="145"/>
        <v>2.0004591635168691E-2</v>
      </c>
      <c r="BF129" s="23">
        <f t="shared" si="145"/>
        <v>2.0000509871750796E-2</v>
      </c>
      <c r="BG129" s="23">
        <f t="shared" si="145"/>
        <v>1.9995859568415372E-2</v>
      </c>
      <c r="BH129" s="23">
        <f t="shared" si="145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4.3449884405989535E-2</v>
      </c>
      <c r="D130" s="23">
        <f t="shared" ref="D130:BH130" si="146">+$B$14+LN(D56/C56)/10+$B$18*LN(D88/C88)/10</f>
        <v>5.0592669029659455E-2</v>
      </c>
      <c r="E130" s="23">
        <f t="shared" si="146"/>
        <v>4.41986555295346E-2</v>
      </c>
      <c r="F130" s="23">
        <f t="shared" si="146"/>
        <v>3.9939918887563153E-2</v>
      </c>
      <c r="G130" s="23">
        <f t="shared" si="146"/>
        <v>3.6182242086784611E-2</v>
      </c>
      <c r="H130" s="23">
        <f t="shared" si="146"/>
        <v>3.3276777250974582E-2</v>
      </c>
      <c r="I130" s="23">
        <f t="shared" si="146"/>
        <v>3.1868633106588551E-2</v>
      </c>
      <c r="J130" s="23">
        <f t="shared" si="146"/>
        <v>3.0701243732048328E-2</v>
      </c>
      <c r="K130" s="23">
        <f t="shared" si="146"/>
        <v>2.9923779200512635E-2</v>
      </c>
      <c r="L130" s="23">
        <f t="shared" si="146"/>
        <v>2.9229552225909856E-2</v>
      </c>
      <c r="M130" s="37">
        <f t="shared" si="146"/>
        <v>2.5306491109534639E-2</v>
      </c>
      <c r="N130" s="23">
        <f t="shared" si="146"/>
        <v>2.8910257872745274E-2</v>
      </c>
      <c r="O130" s="23">
        <f t="shared" si="146"/>
        <v>2.7333899772332672E-2</v>
      </c>
      <c r="P130" s="23">
        <f t="shared" si="146"/>
        <v>2.6480115975183075E-2</v>
      </c>
      <c r="Q130" s="23">
        <f t="shared" si="146"/>
        <v>2.5775168047250916E-2</v>
      </c>
      <c r="R130" s="23">
        <f t="shared" si="146"/>
        <v>2.521991175345149E-2</v>
      </c>
      <c r="S130" s="23">
        <f t="shared" si="146"/>
        <v>2.4754527038152056E-2</v>
      </c>
      <c r="T130" s="23">
        <f t="shared" si="146"/>
        <v>2.4349694440783866E-2</v>
      </c>
      <c r="U130" s="23">
        <f t="shared" si="146"/>
        <v>2.3990297755827575E-2</v>
      </c>
      <c r="V130" s="23">
        <f t="shared" si="146"/>
        <v>2.3600056737886808E-2</v>
      </c>
      <c r="W130" s="23">
        <f t="shared" si="146"/>
        <v>2.321550944068879E-2</v>
      </c>
      <c r="X130" s="23">
        <f t="shared" si="146"/>
        <v>2.2913181635419062E-2</v>
      </c>
      <c r="Y130" s="23">
        <f t="shared" si="146"/>
        <v>2.26548632075186E-2</v>
      </c>
      <c r="Z130" s="23">
        <f t="shared" si="146"/>
        <v>2.2429275415699605E-2</v>
      </c>
      <c r="AA130" s="23">
        <f t="shared" si="146"/>
        <v>2.2396592256051701E-2</v>
      </c>
      <c r="AB130" s="23">
        <f t="shared" si="146"/>
        <v>2.2153852961891325E-2</v>
      </c>
      <c r="AC130" s="23">
        <f t="shared" si="146"/>
        <v>2.1946148270606928E-2</v>
      </c>
      <c r="AD130" s="23">
        <f t="shared" si="146"/>
        <v>2.1771012861692425E-2</v>
      </c>
      <c r="AE130" s="23">
        <f t="shared" si="146"/>
        <v>2.1622499481800304E-2</v>
      </c>
      <c r="AF130" s="23">
        <f t="shared" si="146"/>
        <v>2.1363603185596679E-2</v>
      </c>
      <c r="AG130" s="23">
        <f t="shared" si="146"/>
        <v>2.107125473639113E-2</v>
      </c>
      <c r="AH130" s="23">
        <f t="shared" si="146"/>
        <v>2.0897031608260449E-2</v>
      </c>
      <c r="AI130" s="23">
        <f t="shared" si="146"/>
        <v>2.0769578636939314E-2</v>
      </c>
      <c r="AJ130" s="23">
        <f t="shared" si="146"/>
        <v>2.0670467208241994E-2</v>
      </c>
      <c r="AK130" s="23">
        <f t="shared" si="146"/>
        <v>2.0589510768654607E-2</v>
      </c>
      <c r="AL130" s="23">
        <f t="shared" si="146"/>
        <v>2.0520969695583192E-2</v>
      </c>
      <c r="AM130" s="23">
        <f t="shared" si="146"/>
        <v>2.0461508495650593E-2</v>
      </c>
      <c r="AN130" s="23">
        <f t="shared" si="146"/>
        <v>2.0409103884008361E-2</v>
      </c>
      <c r="AO130" s="23">
        <f t="shared" si="146"/>
        <v>2.0362458576762214E-2</v>
      </c>
      <c r="AP130" s="23">
        <f t="shared" si="146"/>
        <v>2.0320685213241797E-2</v>
      </c>
      <c r="AQ130" s="23">
        <f t="shared" si="146"/>
        <v>2.028313497160484E-2</v>
      </c>
      <c r="AR130" s="23">
        <f t="shared" si="146"/>
        <v>2.0249303860751564E-2</v>
      </c>
      <c r="AS130" s="23">
        <f t="shared" si="146"/>
        <v>2.0218780812238383E-2</v>
      </c>
      <c r="AT130" s="23">
        <f t="shared" si="146"/>
        <v>2.019121834108862E-2</v>
      </c>
      <c r="AU130" s="23">
        <f t="shared" si="146"/>
        <v>2.016631545499975E-2</v>
      </c>
      <c r="AV130" s="23">
        <f t="shared" si="146"/>
        <v>2.014380726578759E-2</v>
      </c>
      <c r="AW130" s="23">
        <f t="shared" si="146"/>
        <v>2.0123458316624314E-2</v>
      </c>
      <c r="AX130" s="23">
        <f t="shared" si="146"/>
        <v>2.0105058011825834E-2</v>
      </c>
      <c r="AY130" s="23">
        <f t="shared" si="146"/>
        <v>2.0088417273207509E-2</v>
      </c>
      <c r="AZ130" s="23">
        <f t="shared" si="146"/>
        <v>2.0073365943329112E-2</v>
      </c>
      <c r="BA130" s="23">
        <f t="shared" si="146"/>
        <v>2.0041014281562949E-2</v>
      </c>
      <c r="BB130" s="23">
        <f t="shared" si="146"/>
        <v>2.0014111539250846E-2</v>
      </c>
      <c r="BC130" s="23">
        <f t="shared" si="146"/>
        <v>2.0011589074978881E-2</v>
      </c>
      <c r="BD130" s="23">
        <f t="shared" si="146"/>
        <v>2.001002970834468E-2</v>
      </c>
      <c r="BE130" s="23">
        <f t="shared" si="146"/>
        <v>2.0007813874198761E-2</v>
      </c>
      <c r="BF130" s="23">
        <f t="shared" si="146"/>
        <v>2.0004591635168691E-2</v>
      </c>
      <c r="BG130" s="23">
        <f t="shared" si="146"/>
        <v>2.0000509871750796E-2</v>
      </c>
      <c r="BH130" s="23">
        <f t="shared" si="146"/>
        <v>1.9995859568415372E-2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147">+AVERAGE(C129:C130)</f>
        <v>4.7021276717824495E-2</v>
      </c>
      <c r="D131" s="23">
        <f t="shared" si="147"/>
        <v>4.7395662279597031E-2</v>
      </c>
      <c r="E131" s="23">
        <f t="shared" si="147"/>
        <v>4.2069287208548876E-2</v>
      </c>
      <c r="F131" s="23">
        <f t="shared" si="147"/>
        <v>3.8061080487173882E-2</v>
      </c>
      <c r="G131" s="23">
        <f t="shared" si="147"/>
        <v>3.4729509668879596E-2</v>
      </c>
      <c r="H131" s="23">
        <f t="shared" si="147"/>
        <v>3.2572705178781566E-2</v>
      </c>
      <c r="I131" s="23">
        <f t="shared" si="147"/>
        <v>3.1284938419318439E-2</v>
      </c>
      <c r="J131" s="23">
        <f t="shared" si="147"/>
        <v>3.031251146628048E-2</v>
      </c>
      <c r="K131" s="23">
        <f t="shared" si="147"/>
        <v>2.9576665713211246E-2</v>
      </c>
      <c r="L131" s="23">
        <f t="shared" si="147"/>
        <v>2.7268021667722249E-2</v>
      </c>
      <c r="M131" s="37">
        <f t="shared" si="147"/>
        <v>2.7108374491139956E-2</v>
      </c>
      <c r="N131" s="23">
        <f t="shared" si="147"/>
        <v>2.8122078822538973E-2</v>
      </c>
      <c r="O131" s="23">
        <f t="shared" si="147"/>
        <v>2.6907007873757875E-2</v>
      </c>
      <c r="P131" s="23">
        <f t="shared" si="147"/>
        <v>2.6127642011216996E-2</v>
      </c>
      <c r="Q131" s="23">
        <f t="shared" si="147"/>
        <v>2.5497539900351203E-2</v>
      </c>
      <c r="R131" s="23">
        <f t="shared" si="147"/>
        <v>2.4987219395801771E-2</v>
      </c>
      <c r="S131" s="23">
        <f t="shared" si="147"/>
        <v>2.4552110739467961E-2</v>
      </c>
      <c r="T131" s="23">
        <f t="shared" si="147"/>
        <v>2.416999609830572E-2</v>
      </c>
      <c r="U131" s="23">
        <f t="shared" si="147"/>
        <v>2.3795177246857192E-2</v>
      </c>
      <c r="V131" s="23">
        <f t="shared" si="147"/>
        <v>2.3407783089287801E-2</v>
      </c>
      <c r="W131" s="23">
        <f t="shared" si="147"/>
        <v>2.3064345538053928E-2</v>
      </c>
      <c r="X131" s="23">
        <f t="shared" si="147"/>
        <v>2.2784022421468833E-2</v>
      </c>
      <c r="Y131" s="23">
        <f t="shared" si="147"/>
        <v>2.2542069311609104E-2</v>
      </c>
      <c r="Z131" s="23">
        <f t="shared" si="147"/>
        <v>2.2412933835875653E-2</v>
      </c>
      <c r="AA131" s="23">
        <f t="shared" si="147"/>
        <v>2.2275222608971513E-2</v>
      </c>
      <c r="AB131" s="23">
        <f t="shared" si="147"/>
        <v>2.2050000616249128E-2</v>
      </c>
      <c r="AC131" s="23">
        <f t="shared" si="147"/>
        <v>2.1858580566149678E-2</v>
      </c>
      <c r="AD131" s="23">
        <f t="shared" si="147"/>
        <v>2.1696756171746365E-2</v>
      </c>
      <c r="AE131" s="23">
        <f t="shared" si="147"/>
        <v>2.1493051333698492E-2</v>
      </c>
      <c r="AF131" s="23">
        <f t="shared" si="147"/>
        <v>2.1217428960993906E-2</v>
      </c>
      <c r="AG131" s="23">
        <f t="shared" si="147"/>
        <v>2.0984143172325789E-2</v>
      </c>
      <c r="AH131" s="23">
        <f t="shared" si="147"/>
        <v>2.0833305122599882E-2</v>
      </c>
      <c r="AI131" s="23">
        <f t="shared" si="147"/>
        <v>2.0720022922590654E-2</v>
      </c>
      <c r="AJ131" s="23">
        <f t="shared" si="147"/>
        <v>2.0629988988448301E-2</v>
      </c>
      <c r="AK131" s="23">
        <f t="shared" si="147"/>
        <v>2.0555240232118899E-2</v>
      </c>
      <c r="AL131" s="23">
        <f t="shared" si="147"/>
        <v>2.0491239095616891E-2</v>
      </c>
      <c r="AM131" s="23">
        <f t="shared" si="147"/>
        <v>2.0435306189829479E-2</v>
      </c>
      <c r="AN131" s="23">
        <f t="shared" si="147"/>
        <v>2.0385781230385286E-2</v>
      </c>
      <c r="AO131" s="23">
        <f t="shared" ref="AO131:BB131" si="148">+AVERAGE(AO129:AO130)</f>
        <v>2.0341571895002006E-2</v>
      </c>
      <c r="AP131" s="23">
        <f t="shared" si="148"/>
        <v>2.0301910092423318E-2</v>
      </c>
      <c r="AQ131" s="23">
        <f t="shared" si="148"/>
        <v>2.0266219416178202E-2</v>
      </c>
      <c r="AR131" s="23">
        <f t="shared" si="148"/>
        <v>2.0234042336494971E-2</v>
      </c>
      <c r="AS131" s="23">
        <f t="shared" si="148"/>
        <v>2.0204999576663503E-2</v>
      </c>
      <c r="AT131" s="23">
        <f t="shared" si="148"/>
        <v>2.0178766898044185E-2</v>
      </c>
      <c r="AU131" s="23">
        <f t="shared" si="148"/>
        <v>2.0155061360393668E-2</v>
      </c>
      <c r="AV131" s="23">
        <f t="shared" si="148"/>
        <v>2.0133632791205953E-2</v>
      </c>
      <c r="AW131" s="23">
        <f t="shared" si="148"/>
        <v>2.0114258164225074E-2</v>
      </c>
      <c r="AX131" s="23">
        <f t="shared" si="148"/>
        <v>2.0096737642516672E-2</v>
      </c>
      <c r="AY131" s="23">
        <f t="shared" si="148"/>
        <v>2.0080891608268311E-2</v>
      </c>
      <c r="AZ131" s="23">
        <f t="shared" si="148"/>
        <v>2.0057190112446031E-2</v>
      </c>
      <c r="BA131" s="23">
        <f t="shared" si="148"/>
        <v>2.0027562910406898E-2</v>
      </c>
      <c r="BB131" s="23">
        <f t="shared" si="148"/>
        <v>2.0012850307114863E-2</v>
      </c>
      <c r="BC131" s="23">
        <f>+AVERAGE(BC129:BC130)</f>
        <v>2.001080939166178E-2</v>
      </c>
      <c r="BD131" s="23">
        <f>+AVERAGE(BD129:BD130)</f>
        <v>2.0008921791271721E-2</v>
      </c>
      <c r="BE131" s="23">
        <f>+AVERAGE(BE129:BE130)</f>
        <v>2.0006202754683726E-2</v>
      </c>
      <c r="BF131" s="23">
        <f>+AVERAGE(BF129:BF130)</f>
        <v>2.0002550753459743E-2</v>
      </c>
      <c r="BG131" s="23">
        <f>+AVERAGE(BG129:BG130)</f>
        <v>1.9998184720083086E-2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9">+B88^-$B$18</f>
        <v>4.9831535091007986E-3</v>
      </c>
      <c r="C132" s="23">
        <f t="shared" si="149"/>
        <v>4.1158418536020756E-3</v>
      </c>
      <c r="D132" s="23">
        <f t="shared" si="149"/>
        <v>3.1123361526722727E-3</v>
      </c>
      <c r="E132" s="23">
        <f t="shared" si="149"/>
        <v>2.4620234360785863E-3</v>
      </c>
      <c r="F132" s="23">
        <f t="shared" si="149"/>
        <v>2.0032327915605686E-3</v>
      </c>
      <c r="G132" s="23">
        <f t="shared" si="149"/>
        <v>1.6612447154555423E-3</v>
      </c>
      <c r="H132" s="23">
        <f t="shared" si="149"/>
        <v>1.4024991217100628E-3</v>
      </c>
      <c r="I132" s="23">
        <f t="shared" si="149"/>
        <v>1.2008453364561688E-3</v>
      </c>
      <c r="J132" s="23">
        <f t="shared" si="149"/>
        <v>1.0402589507140789E-3</v>
      </c>
      <c r="K132" s="23">
        <f t="shared" si="149"/>
        <v>9.0818083378738502E-4</v>
      </c>
      <c r="L132" s="23">
        <f t="shared" si="149"/>
        <v>7.9591943543891796E-4</v>
      </c>
      <c r="M132" s="37">
        <f t="shared" si="149"/>
        <v>7.231933803360011E-4</v>
      </c>
      <c r="N132" s="23">
        <f t="shared" si="149"/>
        <v>6.3385338571908404E-4</v>
      </c>
      <c r="O132" s="23">
        <f t="shared" si="149"/>
        <v>5.6437689114679633E-4</v>
      </c>
      <c r="P132" s="23">
        <f t="shared" si="149"/>
        <v>5.0682446114481972E-4</v>
      </c>
      <c r="Q132" s="23">
        <f t="shared" si="149"/>
        <v>4.5836079250430707E-4</v>
      </c>
      <c r="R132" s="23">
        <f t="shared" si="149"/>
        <v>4.1683943967184013E-4</v>
      </c>
      <c r="S132" s="23">
        <f t="shared" si="149"/>
        <v>3.8084765456824728E-4</v>
      </c>
      <c r="T132" s="23">
        <f t="shared" si="149"/>
        <v>3.4937508662481612E-4</v>
      </c>
      <c r="U132" s="23">
        <f t="shared" si="149"/>
        <v>3.2165730614055251E-4</v>
      </c>
      <c r="V132" s="23">
        <f t="shared" si="149"/>
        <v>2.9693000833648471E-4</v>
      </c>
      <c r="W132" s="23">
        <f t="shared" si="149"/>
        <v>2.7482055701440997E-4</v>
      </c>
      <c r="X132" s="23">
        <f t="shared" si="149"/>
        <v>2.5512753532487434E-4</v>
      </c>
      <c r="Y132" s="23">
        <f t="shared" si="149"/>
        <v>2.3745827809490153E-4</v>
      </c>
      <c r="Z132" s="23">
        <f t="shared" si="149"/>
        <v>2.2151187349346221E-4</v>
      </c>
      <c r="AA132" s="23">
        <f t="shared" si="149"/>
        <v>2.0670388889361817E-4</v>
      </c>
      <c r="AB132" s="23">
        <f t="shared" si="149"/>
        <v>1.9335459082347523E-4</v>
      </c>
      <c r="AC132" s="23">
        <f t="shared" si="149"/>
        <v>1.8124347424768904E-4</v>
      </c>
      <c r="AD132" s="23">
        <f t="shared" si="149"/>
        <v>1.7018875942003786E-4</v>
      </c>
      <c r="AE132" s="23">
        <f t="shared" si="149"/>
        <v>1.6004582589324305E-4</v>
      </c>
      <c r="AF132" s="23">
        <f t="shared" si="149"/>
        <v>1.5053756574807701E-4</v>
      </c>
      <c r="AG132" s="23">
        <f t="shared" si="149"/>
        <v>1.4166995786547894E-4</v>
      </c>
      <c r="AH132" s="23">
        <f t="shared" ref="AH132:BI132" si="150">+AH88^-$B$18</f>
        <v>1.3355719270782371E-4</v>
      </c>
      <c r="AI132" s="23">
        <f t="shared" si="150"/>
        <v>1.2606958413141953E-4</v>
      </c>
      <c r="AJ132" s="23">
        <f t="shared" si="150"/>
        <v>1.1911975569321804E-4</v>
      </c>
      <c r="AK132" s="23">
        <f t="shared" si="150"/>
        <v>1.1264420575732294E-4</v>
      </c>
      <c r="AL132" s="23">
        <f t="shared" si="150"/>
        <v>1.0659371303141249E-4</v>
      </c>
      <c r="AM132" s="23">
        <f t="shared" si="150"/>
        <v>1.009282075590681E-4</v>
      </c>
      <c r="AN132" s="23">
        <f t="shared" si="150"/>
        <v>9.5613919316588791E-5</v>
      </c>
      <c r="AO132" s="23">
        <f t="shared" si="150"/>
        <v>9.0621711284062613E-5</v>
      </c>
      <c r="AP132" s="23">
        <f t="shared" si="150"/>
        <v>8.5926043854924646E-5</v>
      </c>
      <c r="AQ132" s="23">
        <f t="shared" si="150"/>
        <v>8.150428710580694E-5</v>
      </c>
      <c r="AR132" s="23">
        <f t="shared" si="150"/>
        <v>7.7336233370917419E-5</v>
      </c>
      <c r="AS132" s="23">
        <f t="shared" si="150"/>
        <v>7.3403731680262116E-5</v>
      </c>
      <c r="AT132" s="23">
        <f t="shared" si="150"/>
        <v>6.9690401122673602E-5</v>
      </c>
      <c r="AU132" s="23">
        <f t="shared" si="150"/>
        <v>6.6181398676423209E-5</v>
      </c>
      <c r="AV132" s="23">
        <f t="shared" si="150"/>
        <v>6.2863226854489103E-5</v>
      </c>
      <c r="AW132" s="23">
        <f t="shared" si="150"/>
        <v>5.9723571852677167E-5</v>
      </c>
      <c r="AX132" s="23">
        <f t="shared" si="150"/>
        <v>5.675116590633118E-5</v>
      </c>
      <c r="AY132" s="23">
        <f t="shared" si="150"/>
        <v>5.3935669348072633E-5</v>
      </c>
      <c r="AZ132" s="23">
        <f t="shared" si="150"/>
        <v>5.1267568977508218E-5</v>
      </c>
      <c r="BA132" s="23">
        <f t="shared" si="150"/>
        <v>4.8747222710229903E-5</v>
      </c>
      <c r="BB132" s="23">
        <f t="shared" si="150"/>
        <v>4.636324957484817E-5</v>
      </c>
      <c r="BC132" s="23">
        <f t="shared" si="150"/>
        <v>4.4096976483260353E-5</v>
      </c>
      <c r="BD132" s="23">
        <f t="shared" si="150"/>
        <v>4.1942134677645974E-5</v>
      </c>
      <c r="BE132" s="23">
        <f t="shared" si="150"/>
        <v>3.9893475283985182E-5</v>
      </c>
      <c r="BF132" s="23">
        <f t="shared" si="150"/>
        <v>3.7946105149007799E-5</v>
      </c>
      <c r="BG132" s="23">
        <f t="shared" si="150"/>
        <v>3.6095267722891605E-5</v>
      </c>
      <c r="BH132" s="23">
        <f t="shared" si="150"/>
        <v>3.4336302384923034E-5</v>
      </c>
      <c r="BI132" s="23">
        <f t="shared" si="150"/>
        <v>3.4336302384923034E-5</v>
      </c>
    </row>
    <row r="133" spans="1:61" ht="18" customHeight="1">
      <c r="A133" s="59" t="s">
        <v>14</v>
      </c>
      <c r="B133" s="23">
        <f t="shared" ref="B133:AG133" si="151">+B17*B132/$B132</f>
        <v>1</v>
      </c>
      <c r="C133" s="23">
        <f t="shared" si="151"/>
        <v>0.71169512432691695</v>
      </c>
      <c r="D133" s="23">
        <f t="shared" si="151"/>
        <v>0.4637259359374088</v>
      </c>
      <c r="E133" s="23">
        <f t="shared" si="151"/>
        <v>0.31608701057989097</v>
      </c>
      <c r="F133" s="23">
        <f t="shared" si="151"/>
        <v>0.22160801549460143</v>
      </c>
      <c r="G133" s="23">
        <f t="shared" si="151"/>
        <v>0.15835334215419511</v>
      </c>
      <c r="H133" s="23">
        <f t="shared" si="151"/>
        <v>0.11519557501002131</v>
      </c>
      <c r="I133" s="23">
        <f t="shared" si="151"/>
        <v>8.4988438948293651E-2</v>
      </c>
      <c r="J133" s="23">
        <f t="shared" si="151"/>
        <v>6.3438632882708804E-2</v>
      </c>
      <c r="K133" s="23">
        <f t="shared" si="151"/>
        <v>4.7722618366652612E-2</v>
      </c>
      <c r="L133" s="23">
        <f t="shared" si="151"/>
        <v>3.6037994842784964E-2</v>
      </c>
      <c r="M133" s="37">
        <f t="shared" si="151"/>
        <v>2.8215355641558772E-2</v>
      </c>
      <c r="N133" s="23">
        <f t="shared" si="151"/>
        <v>2.1308823808627475E-2</v>
      </c>
      <c r="O133" s="23">
        <f t="shared" si="151"/>
        <v>1.6348558453261955E-2</v>
      </c>
      <c r="P133" s="23">
        <f t="shared" si="151"/>
        <v>1.2650491126430961E-2</v>
      </c>
      <c r="Q133" s="23">
        <f t="shared" si="151"/>
        <v>9.8581825996849025E-3</v>
      </c>
      <c r="R133" s="23">
        <f t="shared" si="151"/>
        <v>7.7249873597768385E-3</v>
      </c>
      <c r="S133" s="23">
        <f t="shared" si="151"/>
        <v>6.0816277918123718E-3</v>
      </c>
      <c r="T133" s="23">
        <f t="shared" si="151"/>
        <v>4.8072871243270325E-3</v>
      </c>
      <c r="U133" s="23">
        <f t="shared" si="151"/>
        <v>3.8136525825003833E-3</v>
      </c>
      <c r="V133" s="23">
        <f t="shared" si="151"/>
        <v>3.0334816665695398E-3</v>
      </c>
      <c r="W133" s="23">
        <f t="shared" si="151"/>
        <v>2.4192239711424051E-3</v>
      </c>
      <c r="X133" s="23">
        <f t="shared" si="151"/>
        <v>1.9351907194488953E-3</v>
      </c>
      <c r="Y133" s="23">
        <f t="shared" si="151"/>
        <v>1.5520057674793507E-3</v>
      </c>
      <c r="Z133" s="23">
        <f t="shared" si="151"/>
        <v>1.2475058887805529E-3</v>
      </c>
      <c r="AA133" s="23">
        <f t="shared" si="151"/>
        <v>1.0030759529430673E-3</v>
      </c>
      <c r="AB133" s="23">
        <f t="shared" si="151"/>
        <v>8.0849853464831569E-4</v>
      </c>
      <c r="AC133" s="23">
        <f t="shared" si="151"/>
        <v>6.5302033469858865E-4</v>
      </c>
      <c r="AD133" s="23">
        <f t="shared" si="151"/>
        <v>5.2836589462145649E-4</v>
      </c>
      <c r="AE133" s="23">
        <f t="shared" si="151"/>
        <v>4.2814200008925543E-4</v>
      </c>
      <c r="AF133" s="23">
        <f t="shared" si="151"/>
        <v>3.4699878025025362E-4</v>
      </c>
      <c r="AG133" s="23">
        <f t="shared" si="151"/>
        <v>2.8138464943807577E-4</v>
      </c>
      <c r="AH133" s="23">
        <f t="shared" ref="AH133:BI133" si="152">+AH17*AH132/$B132</f>
        <v>2.2857540399288945E-4</v>
      </c>
      <c r="AI133" s="23">
        <f t="shared" si="152"/>
        <v>1.859140072479373E-4</v>
      </c>
      <c r="AJ133" s="23">
        <f t="shared" si="152"/>
        <v>1.5136489473760331E-4</v>
      </c>
      <c r="AK133" s="23">
        <f t="shared" si="152"/>
        <v>1.2333598423535248E-4</v>
      </c>
      <c r="AL133" s="23">
        <f t="shared" si="152"/>
        <v>1.0056621725023051E-4</v>
      </c>
      <c r="AM133" s="23">
        <f t="shared" si="152"/>
        <v>8.2048880945394064E-5</v>
      </c>
      <c r="AN133" s="23">
        <f t="shared" si="152"/>
        <v>6.6976245716025303E-5</v>
      </c>
      <c r="AO133" s="23">
        <f t="shared" si="152"/>
        <v>5.4698008674068168E-5</v>
      </c>
      <c r="AP133" s="23">
        <f t="shared" si="152"/>
        <v>4.4689310181834297E-5</v>
      </c>
      <c r="AQ133" s="23">
        <f t="shared" si="152"/>
        <v>3.6525726668780582E-5</v>
      </c>
      <c r="AR133" s="23">
        <f t="shared" si="152"/>
        <v>2.9863520608657426E-5</v>
      </c>
      <c r="AS133" s="23">
        <f t="shared" si="152"/>
        <v>2.4423938952491001E-5</v>
      </c>
      <c r="AT133" s="23">
        <f t="shared" si="152"/>
        <v>1.9980672825282527E-5</v>
      </c>
      <c r="AU133" s="23">
        <f t="shared" si="152"/>
        <v>1.6349808228078792E-5</v>
      </c>
      <c r="AV133" s="23">
        <f t="shared" si="152"/>
        <v>1.3381751768195944E-5</v>
      </c>
      <c r="AW133" s="23">
        <f t="shared" si="152"/>
        <v>1.095472929826615E-5</v>
      </c>
      <c r="AX133" s="23">
        <f t="shared" si="152"/>
        <v>8.9695414767957336E-6</v>
      </c>
      <c r="AY133" s="23">
        <f t="shared" si="152"/>
        <v>7.3453264929078048E-6</v>
      </c>
      <c r="AZ133" s="23">
        <f t="shared" si="152"/>
        <v>6.0161316836328155E-6</v>
      </c>
      <c r="BA133" s="23">
        <f t="shared" si="152"/>
        <v>4.9290595418581516E-6</v>
      </c>
      <c r="BB133" s="23">
        <f t="shared" si="152"/>
        <v>4.0395001829446747E-6</v>
      </c>
      <c r="BC133" s="23">
        <f t="shared" si="152"/>
        <v>3.3105652709795586E-6</v>
      </c>
      <c r="BD133" s="23">
        <f t="shared" si="152"/>
        <v>2.713210254364869E-6</v>
      </c>
      <c r="BE133" s="23">
        <f t="shared" si="152"/>
        <v>2.2236906396560321E-6</v>
      </c>
      <c r="BF133" s="23">
        <f t="shared" si="152"/>
        <v>1.8225492804264846E-6</v>
      </c>
      <c r="BG133" s="23">
        <f t="shared" si="152"/>
        <v>1.4938325531752713E-6</v>
      </c>
      <c r="BH133" s="23">
        <f t="shared" si="152"/>
        <v>1.2244604283050167E-6</v>
      </c>
      <c r="BI133" s="23">
        <f t="shared" si="152"/>
        <v>1.0550774276109441E-6</v>
      </c>
    </row>
    <row r="134" spans="1:61" ht="18" customHeight="1">
      <c r="A134" s="59" t="s">
        <v>1117</v>
      </c>
      <c r="B134" s="23"/>
      <c r="C134" s="23">
        <f>+(C133/B133)^-0.1-1</f>
        <v>3.4595537735294224E-2</v>
      </c>
      <c r="D134" s="23">
        <f t="shared" ref="D134:X134" si="153">+(D133/C133)^-0.1-1</f>
        <v>4.3766275247273168E-2</v>
      </c>
      <c r="E134" s="23">
        <f t="shared" si="153"/>
        <v>3.907159742379962E-2</v>
      </c>
      <c r="F134" s="23">
        <f t="shared" si="153"/>
        <v>3.6148776347397105E-2</v>
      </c>
      <c r="G134" s="23">
        <f t="shared" si="153"/>
        <v>3.4179257935091023E-2</v>
      </c>
      <c r="H134" s="23">
        <f t="shared" si="153"/>
        <v>3.2331415208189274E-2</v>
      </c>
      <c r="I134" s="23">
        <f t="shared" si="153"/>
        <v>3.087876678002166E-2</v>
      </c>
      <c r="J134" s="23">
        <f t="shared" si="153"/>
        <v>2.9676032027718957E-2</v>
      </c>
      <c r="K134" s="23">
        <f t="shared" si="153"/>
        <v>2.8875806547617122E-2</v>
      </c>
      <c r="L134" s="23">
        <f t="shared" si="153"/>
        <v>2.8481216654692831E-2</v>
      </c>
      <c r="M134" s="37">
        <f t="shared" si="153"/>
        <v>2.4772609732587769E-2</v>
      </c>
      <c r="N134" s="23">
        <f t="shared" si="153"/>
        <v>2.8472313634322566E-2</v>
      </c>
      <c r="O134" s="23">
        <f t="shared" si="153"/>
        <v>2.6852350128427238E-2</v>
      </c>
      <c r="P134" s="23">
        <f t="shared" si="153"/>
        <v>2.5976014383686019E-2</v>
      </c>
      <c r="Q134" s="23">
        <f t="shared" si="153"/>
        <v>2.5253009588545705E-2</v>
      </c>
      <c r="R134" s="23">
        <f t="shared" si="153"/>
        <v>2.4683889420634708E-2</v>
      </c>
      <c r="S134" s="23">
        <f t="shared" si="153"/>
        <v>2.4207128147794021E-2</v>
      </c>
      <c r="T134" s="23">
        <f t="shared" si="153"/>
        <v>2.3792579632900823E-2</v>
      </c>
      <c r="U134" s="23">
        <f t="shared" si="153"/>
        <v>2.342469808536185E-2</v>
      </c>
      <c r="V134" s="23">
        <f t="shared" si="153"/>
        <v>2.3151570574668323E-2</v>
      </c>
      <c r="W134" s="23">
        <f t="shared" si="153"/>
        <v>2.288433995636141E-2</v>
      </c>
      <c r="X134" s="23">
        <f t="shared" si="153"/>
        <v>2.2575140320996168E-2</v>
      </c>
      <c r="Y134" s="23">
        <f t="shared" ref="Y134:BA134" si="154">+(Y133/X133)^-0.1-1</f>
        <v>2.2311024432807525E-2</v>
      </c>
      <c r="Z134" s="23">
        <f t="shared" si="154"/>
        <v>2.2080429556926129E-2</v>
      </c>
      <c r="AA134" s="23">
        <f t="shared" si="154"/>
        <v>2.2047025284955613E-2</v>
      </c>
      <c r="AB134" s="23">
        <f t="shared" si="154"/>
        <v>2.1798964419716516E-2</v>
      </c>
      <c r="AC134" s="23">
        <f t="shared" si="154"/>
        <v>2.1586754020567867E-2</v>
      </c>
      <c r="AD134" s="23">
        <f t="shared" si="154"/>
        <v>2.1407853673010901E-2</v>
      </c>
      <c r="AE134" s="23">
        <f t="shared" si="154"/>
        <v>2.1256172204055845E-2</v>
      </c>
      <c r="AF134" s="23">
        <f t="shared" si="154"/>
        <v>2.1235700530377377E-2</v>
      </c>
      <c r="AG134" s="23">
        <f t="shared" si="154"/>
        <v>2.118106799035524E-2</v>
      </c>
      <c r="AH134" s="23">
        <f t="shared" si="154"/>
        <v>2.1003170127713133E-2</v>
      </c>
      <c r="AI134" s="23">
        <f t="shared" si="154"/>
        <v>2.0873048532320304E-2</v>
      </c>
      <c r="AJ134" s="23">
        <f t="shared" si="154"/>
        <v>2.0771873359852089E-2</v>
      </c>
      <c r="AK134" s="23">
        <f t="shared" si="154"/>
        <v>2.0689238648305297E-2</v>
      </c>
      <c r="AL134" s="23">
        <f t="shared" si="154"/>
        <v>2.0619281910098097E-2</v>
      </c>
      <c r="AM134" s="23">
        <f t="shared" si="154"/>
        <v>2.0558596467154189E-2</v>
      </c>
      <c r="AN134" s="23">
        <f t="shared" si="154"/>
        <v>2.0505115891574555E-2</v>
      </c>
      <c r="AO134" s="23">
        <f t="shared" si="154"/>
        <v>2.0457515227079837E-2</v>
      </c>
      <c r="AP134" s="23">
        <f t="shared" si="154"/>
        <v>2.0414888174683288E-2</v>
      </c>
      <c r="AQ134" s="23">
        <f t="shared" si="154"/>
        <v>2.0376572068456333E-2</v>
      </c>
      <c r="AR134" s="23">
        <f t="shared" si="154"/>
        <v>2.0342052179460834E-2</v>
      </c>
      <c r="AS134" s="23">
        <f t="shared" si="154"/>
        <v>2.0310908704801678E-2</v>
      </c>
      <c r="AT134" s="23">
        <f t="shared" si="154"/>
        <v>2.0282786802372943E-2</v>
      </c>
      <c r="AU134" s="23">
        <f t="shared" si="154"/>
        <v>2.0257379132718301E-2</v>
      </c>
      <c r="AV134" s="23">
        <f t="shared" si="154"/>
        <v>2.023441524502223E-2</v>
      </c>
      <c r="AW134" s="23">
        <f t="shared" si="154"/>
        <v>2.0213654757999633E-2</v>
      </c>
      <c r="AX134" s="23">
        <f t="shared" si="154"/>
        <v>2.0194882688499227E-2</v>
      </c>
      <c r="AY134" s="23">
        <f t="shared" si="154"/>
        <v>2.0177906033368664E-2</v>
      </c>
      <c r="AZ134" s="23">
        <f t="shared" si="154"/>
        <v>2.0162551114726979E-2</v>
      </c>
      <c r="BA134" s="23">
        <f t="shared" si="154"/>
        <v>2.012954769478692E-2</v>
      </c>
      <c r="BB134" s="23">
        <f t="shared" ref="BB134:BI134" si="155">+(BB133/BA133)^-0.1-1</f>
        <v>2.0102103781600489E-2</v>
      </c>
      <c r="BC134" s="23">
        <f t="shared" si="155"/>
        <v>2.0099530613735483E-2</v>
      </c>
      <c r="BD134" s="23">
        <f t="shared" si="155"/>
        <v>2.0097939905803885E-2</v>
      </c>
      <c r="BE134" s="23">
        <f t="shared" si="155"/>
        <v>2.0095679540460765E-2</v>
      </c>
      <c r="BF134" s="23">
        <f t="shared" si="155"/>
        <v>2.009239255364359E-2</v>
      </c>
      <c r="BG134" s="23">
        <f t="shared" si="155"/>
        <v>2.0088228786330431E-2</v>
      </c>
      <c r="BH134" s="23">
        <f t="shared" si="155"/>
        <v>2.0083485077667662E-2</v>
      </c>
      <c r="BI134" s="23">
        <f t="shared" si="155"/>
        <v>1.4999999999999902E-2</v>
      </c>
    </row>
    <row r="135" spans="1:61" ht="18" customHeight="1">
      <c r="A135" s="59" t="s">
        <v>206</v>
      </c>
      <c r="B135" s="23"/>
      <c r="C135" s="23">
        <f>+LN(C56/B56)/10</f>
        <v>9.3279313555020352E-3</v>
      </c>
      <c r="D135" s="23">
        <f t="shared" ref="D135:K135" si="156">+LN(D56/C56)/10</f>
        <v>7.6456914107725076E-3</v>
      </c>
      <c r="E135" s="23">
        <f t="shared" si="156"/>
        <v>5.7596483440908825E-3</v>
      </c>
      <c r="F135" s="23">
        <f t="shared" si="156"/>
        <v>4.3177913415189213E-3</v>
      </c>
      <c r="G135" s="23">
        <f t="shared" si="156"/>
        <v>2.4627299464364742E-3</v>
      </c>
      <c r="H135" s="23">
        <f t="shared" si="156"/>
        <v>1.3456354717457319E-3</v>
      </c>
      <c r="I135" s="23">
        <f t="shared" si="156"/>
        <v>1.3456354717457319E-3</v>
      </c>
      <c r="J135" s="23">
        <f t="shared" si="156"/>
        <v>1.3456354717457319E-3</v>
      </c>
      <c r="K135" s="23">
        <f t="shared" si="156"/>
        <v>1.3456354717457319E-3</v>
      </c>
      <c r="L135" s="23">
        <f t="shared" ref="L135:AQ135" si="157">+LN(L56/K56)/10</f>
        <v>1.03499762952242E-3</v>
      </c>
      <c r="M135" s="37">
        <f t="shared" si="157"/>
        <v>7.2435978729910833E-4</v>
      </c>
      <c r="N135" s="23">
        <f t="shared" si="157"/>
        <v>7.2435978729910833E-4</v>
      </c>
      <c r="O135" s="23">
        <f t="shared" si="157"/>
        <v>7.2435978729910833E-4</v>
      </c>
      <c r="P135" s="23">
        <f t="shared" si="157"/>
        <v>7.2435978729910833E-4</v>
      </c>
      <c r="Q135" s="23">
        <f t="shared" si="157"/>
        <v>7.2435978729910833E-4</v>
      </c>
      <c r="R135" s="23">
        <f t="shared" si="157"/>
        <v>7.2435978729910833E-4</v>
      </c>
      <c r="S135" s="23">
        <f t="shared" si="157"/>
        <v>7.2435978729910833E-4</v>
      </c>
      <c r="T135" s="23">
        <f t="shared" si="157"/>
        <v>7.2435978729910833E-4</v>
      </c>
      <c r="U135" s="23">
        <f t="shared" si="157"/>
        <v>7.2435978729910833E-4</v>
      </c>
      <c r="V135" s="23">
        <f t="shared" si="157"/>
        <v>6.0103040758817373E-4</v>
      </c>
      <c r="W135" s="23">
        <f t="shared" si="157"/>
        <v>4.7770102787725988E-4</v>
      </c>
      <c r="X135" s="23">
        <f t="shared" si="157"/>
        <v>4.7770102787725988E-4</v>
      </c>
      <c r="Y135" s="23">
        <f t="shared" si="157"/>
        <v>4.7770102787725988E-4</v>
      </c>
      <c r="Z135" s="23">
        <f t="shared" si="157"/>
        <v>4.7770102787725988E-4</v>
      </c>
      <c r="AA135" s="23">
        <f t="shared" si="157"/>
        <v>4.7770102787725988E-4</v>
      </c>
      <c r="AB135" s="23">
        <f t="shared" si="157"/>
        <v>4.7770102787725988E-4</v>
      </c>
      <c r="AC135" s="23">
        <f t="shared" si="157"/>
        <v>4.7770102787725988E-4</v>
      </c>
      <c r="AD135" s="23">
        <f t="shared" si="157"/>
        <v>4.7770102787725988E-4</v>
      </c>
      <c r="AE135" s="23">
        <f t="shared" si="157"/>
        <v>4.7770102787725988E-4</v>
      </c>
      <c r="AF135" s="23">
        <f t="shared" si="157"/>
        <v>2.3885051393862677E-4</v>
      </c>
      <c r="AG135" s="23">
        <f t="shared" si="157"/>
        <v>0</v>
      </c>
      <c r="AH135" s="23">
        <f t="shared" si="157"/>
        <v>0</v>
      </c>
      <c r="AI135" s="23">
        <f t="shared" si="157"/>
        <v>0</v>
      </c>
      <c r="AJ135" s="23">
        <f t="shared" si="157"/>
        <v>0</v>
      </c>
      <c r="AK135" s="23">
        <f t="shared" si="157"/>
        <v>0</v>
      </c>
      <c r="AL135" s="23">
        <f t="shared" si="157"/>
        <v>0</v>
      </c>
      <c r="AM135" s="23">
        <f t="shared" si="157"/>
        <v>0</v>
      </c>
      <c r="AN135" s="23">
        <f t="shared" si="157"/>
        <v>0</v>
      </c>
      <c r="AO135" s="23">
        <f t="shared" si="157"/>
        <v>0</v>
      </c>
      <c r="AP135" s="23">
        <f t="shared" si="157"/>
        <v>0</v>
      </c>
      <c r="AQ135" s="23">
        <f t="shared" si="157"/>
        <v>0</v>
      </c>
      <c r="AR135" s="23">
        <f t="shared" ref="AR135:BI135" si="158">+LN(AR56/AQ56)/10</f>
        <v>0</v>
      </c>
      <c r="AS135" s="23">
        <f t="shared" si="158"/>
        <v>0</v>
      </c>
      <c r="AT135" s="23">
        <f t="shared" si="158"/>
        <v>0</v>
      </c>
      <c r="AU135" s="23">
        <f t="shared" si="158"/>
        <v>0</v>
      </c>
      <c r="AV135" s="23">
        <f t="shared" si="158"/>
        <v>0</v>
      </c>
      <c r="AW135" s="23">
        <f t="shared" si="158"/>
        <v>0</v>
      </c>
      <c r="AX135" s="23">
        <f t="shared" si="158"/>
        <v>0</v>
      </c>
      <c r="AY135" s="23">
        <f t="shared" si="158"/>
        <v>0</v>
      </c>
      <c r="AZ135" s="23">
        <f t="shared" si="158"/>
        <v>0</v>
      </c>
      <c r="BA135" s="23">
        <f t="shared" si="158"/>
        <v>0</v>
      </c>
      <c r="BB135" s="23">
        <f t="shared" si="158"/>
        <v>0</v>
      </c>
      <c r="BC135" s="23">
        <f t="shared" si="158"/>
        <v>0</v>
      </c>
      <c r="BD135" s="23">
        <f t="shared" si="158"/>
        <v>0</v>
      </c>
      <c r="BE135" s="23">
        <f t="shared" si="158"/>
        <v>0</v>
      </c>
      <c r="BF135" s="23">
        <f t="shared" si="158"/>
        <v>0</v>
      </c>
      <c r="BG135" s="23">
        <f t="shared" si="158"/>
        <v>0</v>
      </c>
      <c r="BH135" s="23">
        <f t="shared" si="158"/>
        <v>0</v>
      </c>
      <c r="BI135" s="23">
        <f t="shared" si="158"/>
        <v>0</v>
      </c>
    </row>
    <row r="136" spans="1:61" ht="18" customHeight="1">
      <c r="A136" s="59" t="s">
        <v>207</v>
      </c>
      <c r="B136" s="23"/>
      <c r="C136" s="23">
        <f>+C134+C135</f>
        <v>4.3923469090796259E-2</v>
      </c>
      <c r="D136" s="23">
        <f t="shared" ref="D136:K136" si="159">+D134+D135</f>
        <v>5.1411966658045677E-2</v>
      </c>
      <c r="E136" s="23">
        <f t="shared" si="159"/>
        <v>4.48312457678905E-2</v>
      </c>
      <c r="F136" s="23">
        <f t="shared" si="159"/>
        <v>4.0466567688916023E-2</v>
      </c>
      <c r="G136" s="23">
        <f t="shared" si="159"/>
        <v>3.6641987881527498E-2</v>
      </c>
      <c r="H136" s="23">
        <f t="shared" si="159"/>
        <v>3.3677050679935004E-2</v>
      </c>
      <c r="I136" s="23">
        <f t="shared" si="159"/>
        <v>3.2224402251767391E-2</v>
      </c>
      <c r="J136" s="23">
        <f t="shared" si="159"/>
        <v>3.1021667499464688E-2</v>
      </c>
      <c r="K136" s="23">
        <f t="shared" si="159"/>
        <v>3.0221442019362853E-2</v>
      </c>
      <c r="L136" s="23">
        <f t="shared" ref="L136:BI136" si="160">+L134+L135</f>
        <v>2.9516214284215251E-2</v>
      </c>
      <c r="M136" s="37">
        <f t="shared" si="160"/>
        <v>2.5496969519886878E-2</v>
      </c>
      <c r="N136" s="23">
        <f t="shared" si="160"/>
        <v>2.9196673421621674E-2</v>
      </c>
      <c r="O136" s="23">
        <f t="shared" si="160"/>
        <v>2.7576709915726347E-2</v>
      </c>
      <c r="P136" s="23">
        <f t="shared" si="160"/>
        <v>2.6700374170985128E-2</v>
      </c>
      <c r="Q136" s="23">
        <f t="shared" si="160"/>
        <v>2.5977369375844814E-2</v>
      </c>
      <c r="R136" s="23">
        <f t="shared" si="160"/>
        <v>2.5408249207933817E-2</v>
      </c>
      <c r="S136" s="23">
        <f t="shared" si="160"/>
        <v>2.493148793509313E-2</v>
      </c>
      <c r="T136" s="23">
        <f t="shared" si="160"/>
        <v>2.4516939420199932E-2</v>
      </c>
      <c r="U136" s="23">
        <f t="shared" si="160"/>
        <v>2.4149057872660959E-2</v>
      </c>
      <c r="V136" s="23">
        <f t="shared" si="160"/>
        <v>2.3752600982256497E-2</v>
      </c>
      <c r="W136" s="23">
        <f t="shared" si="160"/>
        <v>2.336204098423867E-2</v>
      </c>
      <c r="X136" s="23">
        <f t="shared" si="160"/>
        <v>2.3052841348873428E-2</v>
      </c>
      <c r="Y136" s="23">
        <f t="shared" si="160"/>
        <v>2.2788725460684785E-2</v>
      </c>
      <c r="Z136" s="23">
        <f t="shared" si="160"/>
        <v>2.2558130584803389E-2</v>
      </c>
      <c r="AA136" s="23">
        <f t="shared" si="160"/>
        <v>2.2524726312832873E-2</v>
      </c>
      <c r="AB136" s="23">
        <f t="shared" si="160"/>
        <v>2.2276665447593776E-2</v>
      </c>
      <c r="AC136" s="23">
        <f t="shared" si="160"/>
        <v>2.2064455048445127E-2</v>
      </c>
      <c r="AD136" s="23">
        <f t="shared" si="160"/>
        <v>2.1885554700888162E-2</v>
      </c>
      <c r="AE136" s="23">
        <f t="shared" si="160"/>
        <v>2.1733873231933105E-2</v>
      </c>
      <c r="AF136" s="23">
        <f t="shared" si="160"/>
        <v>2.1474551044316004E-2</v>
      </c>
      <c r="AG136" s="23">
        <f t="shared" si="160"/>
        <v>2.118106799035524E-2</v>
      </c>
      <c r="AH136" s="23">
        <f t="shared" si="160"/>
        <v>2.1003170127713133E-2</v>
      </c>
      <c r="AI136" s="23">
        <f t="shared" si="160"/>
        <v>2.0873048532320304E-2</v>
      </c>
      <c r="AJ136" s="23">
        <f t="shared" si="160"/>
        <v>2.0771873359852089E-2</v>
      </c>
      <c r="AK136" s="23">
        <f t="shared" si="160"/>
        <v>2.0689238648305297E-2</v>
      </c>
      <c r="AL136" s="23">
        <f t="shared" si="160"/>
        <v>2.0619281910098097E-2</v>
      </c>
      <c r="AM136" s="23">
        <f t="shared" si="160"/>
        <v>2.0558596467154189E-2</v>
      </c>
      <c r="AN136" s="23">
        <f t="shared" si="160"/>
        <v>2.0505115891574555E-2</v>
      </c>
      <c r="AO136" s="23">
        <f t="shared" si="160"/>
        <v>2.0457515227079837E-2</v>
      </c>
      <c r="AP136" s="23">
        <f t="shared" si="160"/>
        <v>2.0414888174683288E-2</v>
      </c>
      <c r="AQ136" s="23">
        <f t="shared" si="160"/>
        <v>2.0376572068456333E-2</v>
      </c>
      <c r="AR136" s="23">
        <f t="shared" si="160"/>
        <v>2.0342052179460834E-2</v>
      </c>
      <c r="AS136" s="23">
        <f t="shared" si="160"/>
        <v>2.0310908704801678E-2</v>
      </c>
      <c r="AT136" s="23">
        <f t="shared" si="160"/>
        <v>2.0282786802372943E-2</v>
      </c>
      <c r="AU136" s="23">
        <f t="shared" si="160"/>
        <v>2.0257379132718301E-2</v>
      </c>
      <c r="AV136" s="23">
        <f t="shared" si="160"/>
        <v>2.023441524502223E-2</v>
      </c>
      <c r="AW136" s="23">
        <f t="shared" si="160"/>
        <v>2.0213654757999633E-2</v>
      </c>
      <c r="AX136" s="23">
        <f t="shared" si="160"/>
        <v>2.0194882688499227E-2</v>
      </c>
      <c r="AY136" s="23">
        <f t="shared" si="160"/>
        <v>2.0177906033368664E-2</v>
      </c>
      <c r="AZ136" s="23">
        <f t="shared" si="160"/>
        <v>2.0162551114726979E-2</v>
      </c>
      <c r="BA136" s="23">
        <f t="shared" si="160"/>
        <v>2.012954769478692E-2</v>
      </c>
      <c r="BB136" s="23">
        <f t="shared" si="160"/>
        <v>2.0102103781600489E-2</v>
      </c>
      <c r="BC136" s="23">
        <f t="shared" si="160"/>
        <v>2.0099530613735483E-2</v>
      </c>
      <c r="BD136" s="23">
        <f t="shared" si="160"/>
        <v>2.0097939905803885E-2</v>
      </c>
      <c r="BE136" s="23">
        <f t="shared" si="160"/>
        <v>2.0095679540460765E-2</v>
      </c>
      <c r="BF136" s="23">
        <f t="shared" si="160"/>
        <v>2.009239255364359E-2</v>
      </c>
      <c r="BG136" s="23">
        <f t="shared" si="160"/>
        <v>2.0088228786330431E-2</v>
      </c>
      <c r="BH136" s="23">
        <f t="shared" si="160"/>
        <v>2.0083485077667662E-2</v>
      </c>
      <c r="BI136" s="23">
        <f t="shared" si="160"/>
        <v>1.4999999999999902E-2</v>
      </c>
    </row>
    <row r="137" spans="1:61" ht="18" customHeight="1">
      <c r="A137" s="59" t="s">
        <v>208</v>
      </c>
      <c r="B137" s="23"/>
      <c r="C137" s="23">
        <f>+C136-C129</f>
        <v>-6.6691999388631962E-3</v>
      </c>
      <c r="D137" s="23">
        <f t="shared" ref="D137:K137" si="161">+D136-D129</f>
        <v>7.2133111285110768E-3</v>
      </c>
      <c r="E137" s="23">
        <f t="shared" si="161"/>
        <v>4.8913268803273471E-3</v>
      </c>
      <c r="F137" s="23">
        <f t="shared" si="161"/>
        <v>4.2843256021314127E-3</v>
      </c>
      <c r="G137" s="23">
        <f t="shared" si="161"/>
        <v>3.3652106305529159E-3</v>
      </c>
      <c r="H137" s="23">
        <f t="shared" si="161"/>
        <v>1.8084175733464533E-3</v>
      </c>
      <c r="I137" s="23">
        <f t="shared" si="161"/>
        <v>1.5231585197190631E-3</v>
      </c>
      <c r="J137" s="23">
        <f t="shared" si="161"/>
        <v>1.0978882989520523E-3</v>
      </c>
      <c r="K137" s="23">
        <f t="shared" si="161"/>
        <v>9.9188979345299702E-4</v>
      </c>
      <c r="L137" s="23">
        <f t="shared" ref="L137:BI137" si="162">+L136-L129</f>
        <v>4.2097231746806123E-3</v>
      </c>
      <c r="M137" s="37">
        <f t="shared" si="162"/>
        <v>-3.4132883528583957E-3</v>
      </c>
      <c r="N137" s="23">
        <f t="shared" si="162"/>
        <v>1.8627736492890026E-3</v>
      </c>
      <c r="O137" s="23">
        <f t="shared" si="162"/>
        <v>1.0965939405432716E-3</v>
      </c>
      <c r="P137" s="23">
        <f t="shared" si="162"/>
        <v>9.2520612373421171E-4</v>
      </c>
      <c r="Q137" s="23">
        <f t="shared" si="162"/>
        <v>7.5745762239332395E-4</v>
      </c>
      <c r="R137" s="23">
        <f t="shared" si="162"/>
        <v>6.5372216978176051E-4</v>
      </c>
      <c r="S137" s="23">
        <f t="shared" si="162"/>
        <v>5.8179349430926425E-4</v>
      </c>
      <c r="T137" s="23">
        <f t="shared" si="162"/>
        <v>5.2664166437235704E-4</v>
      </c>
      <c r="U137" s="23">
        <f t="shared" si="162"/>
        <v>5.4900113477415052E-4</v>
      </c>
      <c r="V137" s="23">
        <f t="shared" si="162"/>
        <v>5.370915415677073E-4</v>
      </c>
      <c r="W137" s="23">
        <f t="shared" si="162"/>
        <v>4.4885934881960798E-4</v>
      </c>
      <c r="X137" s="23">
        <f t="shared" si="162"/>
        <v>3.9797814135482737E-4</v>
      </c>
      <c r="Y137" s="23">
        <f t="shared" si="162"/>
        <v>3.5945004498517952E-4</v>
      </c>
      <c r="Z137" s="23">
        <f t="shared" si="162"/>
        <v>1.6153832875168833E-4</v>
      </c>
      <c r="AA137" s="23">
        <f t="shared" si="162"/>
        <v>3.7087335094154739E-4</v>
      </c>
      <c r="AB137" s="23">
        <f t="shared" si="162"/>
        <v>3.3051717698684771E-4</v>
      </c>
      <c r="AC137" s="23">
        <f t="shared" si="162"/>
        <v>2.9344218675270151E-4</v>
      </c>
      <c r="AD137" s="23">
        <f t="shared" si="162"/>
        <v>2.6305521908785712E-4</v>
      </c>
      <c r="AE137" s="23">
        <f t="shared" si="162"/>
        <v>3.7027004633642668E-4</v>
      </c>
      <c r="AF137" s="23">
        <f t="shared" si="162"/>
        <v>4.03296307924874E-4</v>
      </c>
      <c r="AG137" s="23">
        <f t="shared" si="162"/>
        <v>2.8403638209479123E-4</v>
      </c>
      <c r="AH137" s="23">
        <f t="shared" si="162"/>
        <v>2.3359149077381916E-4</v>
      </c>
      <c r="AI137" s="23">
        <f t="shared" si="162"/>
        <v>2.0258132407830962E-4</v>
      </c>
      <c r="AJ137" s="23">
        <f t="shared" si="162"/>
        <v>1.8236259119748174E-4</v>
      </c>
      <c r="AK137" s="23">
        <f t="shared" si="162"/>
        <v>1.6826895272210526E-4</v>
      </c>
      <c r="AL137" s="23">
        <f t="shared" si="162"/>
        <v>1.5777341444750403E-4</v>
      </c>
      <c r="AM137" s="23">
        <f t="shared" si="162"/>
        <v>1.4949258314582783E-4</v>
      </c>
      <c r="AN137" s="23">
        <f t="shared" si="162"/>
        <v>1.4265731481234029E-4</v>
      </c>
      <c r="AO137" s="23">
        <f t="shared" si="162"/>
        <v>1.3683001383803933E-4</v>
      </c>
      <c r="AP137" s="23">
        <f t="shared" si="162"/>
        <v>1.3175320307844823E-4</v>
      </c>
      <c r="AQ137" s="23">
        <f t="shared" si="162"/>
        <v>1.2726820770476988E-4</v>
      </c>
      <c r="AR137" s="23">
        <f t="shared" si="162"/>
        <v>1.2327136722245155E-4</v>
      </c>
      <c r="AS137" s="23">
        <f t="shared" si="162"/>
        <v>1.1969036371305836E-4</v>
      </c>
      <c r="AT137" s="23">
        <f t="shared" si="162"/>
        <v>1.1647134737319265E-4</v>
      </c>
      <c r="AU137" s="23">
        <f t="shared" si="162"/>
        <v>1.1357186693071106E-4</v>
      </c>
      <c r="AV137" s="23">
        <f t="shared" si="162"/>
        <v>1.1095692839791643E-4</v>
      </c>
      <c r="AW137" s="23">
        <f t="shared" si="162"/>
        <v>1.0859674617379883E-4</v>
      </c>
      <c r="AX137" s="23">
        <f t="shared" si="162"/>
        <v>1.0646541529171771E-4</v>
      </c>
      <c r="AY137" s="23">
        <f t="shared" si="162"/>
        <v>1.0454009003955239E-4</v>
      </c>
      <c r="AZ137" s="23">
        <f t="shared" si="162"/>
        <v>1.215368331640293E-4</v>
      </c>
      <c r="BA137" s="23">
        <f t="shared" si="162"/>
        <v>1.1543615553607361E-4</v>
      </c>
      <c r="BB137" s="23">
        <f t="shared" si="162"/>
        <v>9.0514706621608321E-5</v>
      </c>
      <c r="BC137" s="23">
        <f t="shared" si="162"/>
        <v>8.9500905390803298E-5</v>
      </c>
      <c r="BD137" s="23">
        <f t="shared" si="162"/>
        <v>9.0126031605124168E-5</v>
      </c>
      <c r="BE137" s="23">
        <f t="shared" si="162"/>
        <v>9.1087905292074056E-5</v>
      </c>
      <c r="BF137" s="23">
        <f t="shared" si="162"/>
        <v>9.1882681892793694E-5</v>
      </c>
      <c r="BG137" s="23">
        <f t="shared" si="162"/>
        <v>9.2369217915059393E-5</v>
      </c>
      <c r="BH137" s="23">
        <f t="shared" si="162"/>
        <v>5.0834850776676627E-3</v>
      </c>
      <c r="BI137" s="23" t="e">
        <f t="shared" si="162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163">+$B$7*B68/B74-(1-(1-0.1)^10)/10</f>
        <v>9.7474906703890765E-2</v>
      </c>
      <c r="C139" s="23">
        <f t="shared" si="163"/>
        <v>9.393214930548506E-2</v>
      </c>
      <c r="D139" s="23">
        <f t="shared" si="163"/>
        <v>7.8627563285951149E-2</v>
      </c>
      <c r="E139" s="23">
        <f t="shared" si="163"/>
        <v>7.0304356839780521E-2</v>
      </c>
      <c r="F139" s="23">
        <f t="shared" si="163"/>
        <v>6.4929330290515799E-2</v>
      </c>
      <c r="G139" s="23">
        <f t="shared" si="163"/>
        <v>6.0361220737555912E-2</v>
      </c>
      <c r="H139" s="23">
        <f t="shared" si="163"/>
        <v>5.6416329831416492E-2</v>
      </c>
      <c r="I139" s="23">
        <f t="shared" si="163"/>
        <v>5.3203488798369822E-2</v>
      </c>
      <c r="J139" s="23">
        <f t="shared" si="163"/>
        <v>5.0390829933856823E-2</v>
      </c>
      <c r="K139" s="23">
        <f t="shared" si="163"/>
        <v>4.7782091260212128E-2</v>
      </c>
      <c r="L139" s="23">
        <f t="shared" si="163"/>
        <v>4.530666695287508E-2</v>
      </c>
      <c r="M139" s="37">
        <f t="shared" si="163"/>
        <v>4.3514368866280378E-2</v>
      </c>
      <c r="N139" s="23">
        <f t="shared" si="163"/>
        <v>3.9089553090764992E-2</v>
      </c>
      <c r="O139" s="23">
        <f t="shared" si="163"/>
        <v>3.6685384812510144E-2</v>
      </c>
      <c r="P139" s="23">
        <f t="shared" si="163"/>
        <v>3.5364775654077543E-2</v>
      </c>
      <c r="Q139" s="23">
        <f t="shared" si="163"/>
        <v>3.4477298399036183E-2</v>
      </c>
      <c r="R139" s="23">
        <f t="shared" si="163"/>
        <v>3.3826352367995222E-2</v>
      </c>
      <c r="S139" s="23">
        <f t="shared" si="163"/>
        <v>3.3310769552818489E-2</v>
      </c>
      <c r="T139" s="23">
        <f t="shared" si="163"/>
        <v>3.2879002743858382E-2</v>
      </c>
      <c r="U139" s="23">
        <f t="shared" si="163"/>
        <v>3.2504497710470912E-2</v>
      </c>
      <c r="V139" s="23">
        <f t="shared" si="163"/>
        <v>3.2089090054049807E-2</v>
      </c>
      <c r="W139" s="23">
        <f t="shared" si="163"/>
        <v>3.1664985781166929E-2</v>
      </c>
      <c r="X139" s="23">
        <f t="shared" si="163"/>
        <v>3.1331403213997411E-2</v>
      </c>
      <c r="Y139" s="23">
        <f t="shared" si="163"/>
        <v>3.1055956684303068E-2</v>
      </c>
      <c r="Z139" s="23">
        <f t="shared" si="163"/>
        <v>3.0820769904130838E-2</v>
      </c>
      <c r="AA139" s="23">
        <f t="shared" si="163"/>
        <v>3.072221779577089E-2</v>
      </c>
      <c r="AB139" s="23">
        <f t="shared" si="163"/>
        <v>3.0534665536417024E-2</v>
      </c>
      <c r="AC139" s="23">
        <f t="shared" si="163"/>
        <v>3.0340285027449579E-2</v>
      </c>
      <c r="AD139" s="23">
        <f t="shared" si="163"/>
        <v>3.0164523008751401E-2</v>
      </c>
      <c r="AE139" s="23">
        <f t="shared" si="163"/>
        <v>3.0011932291394913E-2</v>
      </c>
      <c r="AF139" s="23">
        <f t="shared" si="163"/>
        <v>2.9721677590164308E-2</v>
      </c>
      <c r="AG139" s="23">
        <f t="shared" si="163"/>
        <v>2.9365379944289546E-2</v>
      </c>
      <c r="AH139" s="23">
        <f t="shared" ref="AH139:BI139" si="164">+$B$7*AH68/AH74-(1-(1-0.1)^10)/10</f>
        <v>2.9137115840284042E-2</v>
      </c>
      <c r="AI139" s="23">
        <f t="shared" si="164"/>
        <v>2.8980839445072959E-2</v>
      </c>
      <c r="AJ139" s="23">
        <f t="shared" si="164"/>
        <v>2.8866391973530331E-2</v>
      </c>
      <c r="AK139" s="23">
        <f t="shared" si="164"/>
        <v>2.8777331855382213E-2</v>
      </c>
      <c r="AL139" s="23">
        <f t="shared" si="164"/>
        <v>2.8704564632242288E-2</v>
      </c>
      <c r="AM139" s="23">
        <f t="shared" si="164"/>
        <v>2.8642953899205154E-2</v>
      </c>
      <c r="AN139" s="23">
        <f t="shared" si="164"/>
        <v>2.8589509135360847E-2</v>
      </c>
      <c r="AO139" s="23">
        <f t="shared" si="164"/>
        <v>2.8542413415983986E-2</v>
      </c>
      <c r="AP139" s="23">
        <f t="shared" si="164"/>
        <v>2.8500500174424029E-2</v>
      </c>
      <c r="AQ139" s="23">
        <f t="shared" si="164"/>
        <v>2.8462970599746992E-2</v>
      </c>
      <c r="AR139" s="23">
        <f t="shared" si="164"/>
        <v>2.8429240196846214E-2</v>
      </c>
      <c r="AS139" s="23">
        <f t="shared" si="164"/>
        <v>2.8398854786453473E-2</v>
      </c>
      <c r="AT139" s="23">
        <f t="shared" si="164"/>
        <v>2.837144391572087E-2</v>
      </c>
      <c r="AU139" s="23">
        <f t="shared" si="164"/>
        <v>2.8346694488382104E-2</v>
      </c>
      <c r="AV139" s="23">
        <f t="shared" si="164"/>
        <v>2.832433537959772E-2</v>
      </c>
      <c r="AW139" s="23">
        <f t="shared" si="164"/>
        <v>2.8304128068391221E-2</v>
      </c>
      <c r="AX139" s="23">
        <f t="shared" si="164"/>
        <v>2.8285860610778452E-2</v>
      </c>
      <c r="AY139" s="23">
        <f t="shared" si="164"/>
        <v>2.8269343506254027E-2</v>
      </c>
      <c r="AZ139" s="23">
        <f t="shared" si="164"/>
        <v>2.825440667090956E-2</v>
      </c>
      <c r="BA139" s="23">
        <f t="shared" si="164"/>
        <v>2.8229234655972851E-2</v>
      </c>
      <c r="BB139" s="23">
        <f t="shared" si="164"/>
        <v>2.8204009345541181E-2</v>
      </c>
      <c r="BC139" s="23">
        <f t="shared" si="164"/>
        <v>2.8193936623778476E-2</v>
      </c>
      <c r="BD139" s="23">
        <f t="shared" si="164"/>
        <v>2.8189570220204588E-2</v>
      </c>
      <c r="BE139" s="23">
        <f t="shared" si="164"/>
        <v>2.8186719314676395E-2</v>
      </c>
      <c r="BF139" s="23">
        <f t="shared" si="164"/>
        <v>2.8183753347588617E-2</v>
      </c>
      <c r="BG139" s="23">
        <f t="shared" si="164"/>
        <v>2.8180213928024611E-2</v>
      </c>
      <c r="BH139" s="23">
        <f t="shared" si="164"/>
        <v>2.8176127542253224E-2</v>
      </c>
      <c r="BI139" s="23">
        <f t="shared" si="164"/>
        <v>2.8171681398743376E-2</v>
      </c>
    </row>
    <row r="140" spans="1:61" s="570" customFormat="1" ht="18" customHeight="1">
      <c r="A140" s="646" t="s">
        <v>94</v>
      </c>
      <c r="B140" s="570">
        <v>1</v>
      </c>
      <c r="C140" s="570">
        <f t="shared" ref="C140:AH140" si="165">+B140/(1+C131)^10</f>
        <v>0.63160408252173372</v>
      </c>
      <c r="D140" s="570">
        <f t="shared" si="165"/>
        <v>0.39750007857344111</v>
      </c>
      <c r="E140" s="570">
        <f t="shared" si="165"/>
        <v>0.26325174406974505</v>
      </c>
      <c r="F140" s="570">
        <f t="shared" si="165"/>
        <v>0.18119331536636446</v>
      </c>
      <c r="G140" s="570">
        <f t="shared" si="165"/>
        <v>0.12878753223317829</v>
      </c>
      <c r="H140" s="570">
        <f t="shared" si="165"/>
        <v>9.3468960641712409E-2</v>
      </c>
      <c r="I140" s="570">
        <f t="shared" si="165"/>
        <v>6.8687967045520382E-2</v>
      </c>
      <c r="J140" s="570">
        <f t="shared" si="165"/>
        <v>5.0955483427787183E-2</v>
      </c>
      <c r="K140" s="570">
        <f t="shared" si="165"/>
        <v>3.8071852959432516E-2</v>
      </c>
      <c r="L140" s="570">
        <f t="shared" si="165"/>
        <v>2.909151408120517E-2</v>
      </c>
      <c r="M140" s="570">
        <f t="shared" si="165"/>
        <v>2.2264022001930919E-2</v>
      </c>
      <c r="N140" s="570">
        <f t="shared" si="165"/>
        <v>1.6871619241527715E-2</v>
      </c>
      <c r="O140" s="570">
        <f t="shared" si="165"/>
        <v>1.2937357810283188E-2</v>
      </c>
      <c r="P140" s="570">
        <f t="shared" si="165"/>
        <v>9.9961259823151578E-3</v>
      </c>
      <c r="Q140" s="570">
        <f t="shared" si="165"/>
        <v>7.7711535870558244E-3</v>
      </c>
      <c r="R140" s="570">
        <f t="shared" si="165"/>
        <v>6.071569776175843E-3</v>
      </c>
      <c r="S140" s="570">
        <f t="shared" si="165"/>
        <v>4.763876198366007E-3</v>
      </c>
      <c r="T140" s="570">
        <f t="shared" si="165"/>
        <v>3.7518025995893758E-3</v>
      </c>
      <c r="U140" s="570">
        <f t="shared" si="165"/>
        <v>2.9655768712346644E-3</v>
      </c>
      <c r="V140" s="570">
        <f t="shared" si="165"/>
        <v>2.3530005627661037E-3</v>
      </c>
      <c r="W140" s="570">
        <f t="shared" si="165"/>
        <v>1.8732361756465222E-3</v>
      </c>
      <c r="X140" s="570">
        <f t="shared" si="165"/>
        <v>1.4953855720764389E-3</v>
      </c>
      <c r="Y140" s="570">
        <f t="shared" si="165"/>
        <v>1.1965788953510437E-3</v>
      </c>
      <c r="Z140" s="570">
        <f t="shared" si="165"/>
        <v>9.5868954377718255E-4</v>
      </c>
      <c r="AA140" s="570">
        <f t="shared" si="165"/>
        <v>7.6912980897162072E-4</v>
      </c>
      <c r="AB140" s="570">
        <f t="shared" si="165"/>
        <v>6.1841243715253773E-4</v>
      </c>
      <c r="AC140" s="570">
        <f t="shared" si="165"/>
        <v>4.9816160809435569E-4</v>
      </c>
      <c r="AD140" s="570">
        <f t="shared" si="165"/>
        <v>4.0192970970363552E-4</v>
      </c>
      <c r="AE140" s="570">
        <f t="shared" si="165"/>
        <v>3.2493458770325187E-4</v>
      </c>
      <c r="AF140" s="570">
        <f t="shared" si="165"/>
        <v>2.6339878056241199E-4</v>
      </c>
      <c r="AG140" s="570">
        <f t="shared" si="165"/>
        <v>2.1400493508672044E-4</v>
      </c>
      <c r="AH140" s="570">
        <f t="shared" si="165"/>
        <v>1.741307546009977E-4</v>
      </c>
      <c r="AI140" s="570">
        <f t="shared" ref="AI140:BG140" si="166">+AH140/(1+AI131)^10</f>
        <v>1.4184340243905867E-4</v>
      </c>
      <c r="AJ140" s="570">
        <f t="shared" si="166"/>
        <v>1.1564474170624698E-4</v>
      </c>
      <c r="AK140" s="570">
        <f t="shared" si="166"/>
        <v>9.4354087796639491E-5</v>
      </c>
      <c r="AL140" s="570">
        <f t="shared" si="166"/>
        <v>7.7031421772553516E-5</v>
      </c>
      <c r="AM140" s="570">
        <f t="shared" si="166"/>
        <v>6.2923540299318802E-5</v>
      </c>
      <c r="AN140" s="570">
        <f t="shared" si="166"/>
        <v>5.1424392207291161E-5</v>
      </c>
      <c r="AO140" s="570">
        <f t="shared" si="166"/>
        <v>4.2044902738286073E-5</v>
      </c>
      <c r="AP140" s="570">
        <f t="shared" si="166"/>
        <v>3.4389539097907834E-5</v>
      </c>
      <c r="AQ140" s="570">
        <f t="shared" si="166"/>
        <v>2.8137873927774113E-5</v>
      </c>
      <c r="AR140" s="570">
        <f t="shared" si="166"/>
        <v>2.3029959447581153E-5</v>
      </c>
      <c r="AS140" s="570">
        <f t="shared" si="166"/>
        <v>1.8854659698104428E-5</v>
      </c>
      <c r="AT140" s="570">
        <f t="shared" si="166"/>
        <v>1.5440305738854757E-5</v>
      </c>
      <c r="AU140" s="570">
        <f t="shared" si="166"/>
        <v>1.2647189028593394E-5</v>
      </c>
      <c r="AV140" s="570">
        <f t="shared" si="166"/>
        <v>1.0361517125038498E-5</v>
      </c>
      <c r="AW140" s="570">
        <f t="shared" si="166"/>
        <v>8.4905372482392401E-6</v>
      </c>
      <c r="AX140" s="570">
        <f t="shared" si="166"/>
        <v>6.9585953899643926E-6</v>
      </c>
      <c r="AY140" s="570">
        <f t="shared" si="166"/>
        <v>5.7039467396118127E-6</v>
      </c>
      <c r="AZ140" s="570">
        <f t="shared" si="166"/>
        <v>4.6766002380167209E-6</v>
      </c>
      <c r="BA140" s="570">
        <f t="shared" si="166"/>
        <v>3.8354045077194868E-6</v>
      </c>
      <c r="BB140" s="570">
        <f t="shared" si="166"/>
        <v>3.1459712046125346E-6</v>
      </c>
      <c r="BC140" s="570">
        <f t="shared" si="166"/>
        <v>2.580518647130677E-6</v>
      </c>
      <c r="BD140" s="570">
        <f t="shared" si="166"/>
        <v>2.1167389296143183E-6</v>
      </c>
      <c r="BE140" s="570">
        <f t="shared" si="166"/>
        <v>1.7363575891013996E-6</v>
      </c>
      <c r="BF140" s="570">
        <f t="shared" si="166"/>
        <v>1.4243823757127035E-6</v>
      </c>
      <c r="BG140" s="570">
        <f t="shared" si="166"/>
        <v>1.1685104559407548E-6</v>
      </c>
      <c r="BH140" s="570">
        <f>+BG140</f>
        <v>1.1685104559407548E-6</v>
      </c>
      <c r="BI140" s="570">
        <f>+BH140</f>
        <v>1.1685104559407548E-6</v>
      </c>
    </row>
    <row r="141" spans="1:61" ht="18" customHeight="1">
      <c r="A141" s="59" t="s">
        <v>208</v>
      </c>
      <c r="B141" s="23">
        <f t="shared" ref="B141:K141" si="167">+B139-C131</f>
        <v>5.045362998606627E-2</v>
      </c>
      <c r="C141" s="23">
        <f t="shared" si="167"/>
        <v>4.6536487025888029E-2</v>
      </c>
      <c r="D141" s="23">
        <f t="shared" si="167"/>
        <v>3.6558276077402273E-2</v>
      </c>
      <c r="E141" s="23">
        <f t="shared" si="167"/>
        <v>3.224327635260664E-2</v>
      </c>
      <c r="F141" s="23">
        <f t="shared" si="167"/>
        <v>3.0199820621636203E-2</v>
      </c>
      <c r="G141" s="23">
        <f t="shared" si="167"/>
        <v>2.7788515558774346E-2</v>
      </c>
      <c r="H141" s="23">
        <f t="shared" si="167"/>
        <v>2.5131391412098053E-2</v>
      </c>
      <c r="I141" s="23">
        <f t="shared" si="167"/>
        <v>2.2890977332089342E-2</v>
      </c>
      <c r="J141" s="23">
        <f t="shared" si="167"/>
        <v>2.0814164220645578E-2</v>
      </c>
      <c r="K141" s="23">
        <f t="shared" si="167"/>
        <v>2.0514069592489879E-2</v>
      </c>
    </row>
    <row r="142" spans="1:61" ht="18" customHeight="1">
      <c r="A142" s="59" t="s">
        <v>13</v>
      </c>
      <c r="B142" s="23"/>
      <c r="C142" s="23">
        <f>+EXP(C128-0.1)</f>
        <v>1.0611101203730608</v>
      </c>
      <c r="D142" s="23">
        <f>+EXP(D128-0.1)</f>
        <v>1.0451022267890804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547.13140098256883</v>
      </c>
    </row>
    <row r="145" spans="1:62" ht="18" customHeight="1">
      <c r="A145" s="59" t="s">
        <v>150</v>
      </c>
      <c r="B145" s="23">
        <f>+SUMPRODUCT(B140:AE140*B84:AE84)*10</f>
        <v>559.73364580574514</v>
      </c>
    </row>
    <row r="146" spans="1:62" ht="18" customHeight="1">
      <c r="A146" s="59" t="s">
        <v>151</v>
      </c>
      <c r="B146" s="23">
        <f>+SUMPRODUCT(B140:BI140*B84:BI84)*10</f>
        <v>562.61987648138893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168">+B148/(1+B79)^10</f>
        <v>0.71169512432691673</v>
      </c>
      <c r="D148" s="23">
        <f t="shared" si="168"/>
        <v>0.46372593593740835</v>
      </c>
      <c r="E148" s="23">
        <f t="shared" si="168"/>
        <v>0.31608701057989069</v>
      </c>
      <c r="F148" s="23">
        <f t="shared" si="168"/>
        <v>0.22160801549460121</v>
      </c>
      <c r="G148" s="23">
        <f t="shared" si="168"/>
        <v>0.158353342154195</v>
      </c>
      <c r="H148" s="23">
        <f t="shared" si="168"/>
        <v>0.1151955750100213</v>
      </c>
      <c r="I148" s="23">
        <f t="shared" si="168"/>
        <v>8.4988438948293651E-2</v>
      </c>
      <c r="J148" s="23">
        <f t="shared" si="168"/>
        <v>6.3438632882708901E-2</v>
      </c>
      <c r="K148" s="23">
        <f t="shared" si="168"/>
        <v>4.7722618366652668E-2</v>
      </c>
      <c r="L148" s="23">
        <f t="shared" si="168"/>
        <v>3.6037994842785019E-2</v>
      </c>
      <c r="M148" s="37">
        <f t="shared" si="168"/>
        <v>2.8215355641558842E-2</v>
      </c>
      <c r="N148" s="23">
        <f t="shared" si="168"/>
        <v>2.1308823808627534E-2</v>
      </c>
      <c r="O148" s="23">
        <f t="shared" si="168"/>
        <v>1.6348558453261997E-2</v>
      </c>
      <c r="P148" s="23">
        <f t="shared" si="168"/>
        <v>1.2650491126430994E-2</v>
      </c>
      <c r="Q148" s="23">
        <f t="shared" si="168"/>
        <v>9.8581825996849233E-3</v>
      </c>
      <c r="R148" s="23">
        <f t="shared" si="168"/>
        <v>7.7249873597768481E-3</v>
      </c>
      <c r="S148" s="23">
        <f t="shared" si="168"/>
        <v>6.0816277918123805E-3</v>
      </c>
      <c r="T148" s="23">
        <f t="shared" si="168"/>
        <v>4.8072871243270369E-3</v>
      </c>
      <c r="U148" s="23">
        <f t="shared" si="168"/>
        <v>3.8136525825003876E-3</v>
      </c>
      <c r="V148" s="23">
        <f t="shared" si="168"/>
        <v>3.0334816665695428E-3</v>
      </c>
      <c r="W148" s="23">
        <f t="shared" si="168"/>
        <v>2.4192239711424072E-3</v>
      </c>
      <c r="X148" s="23">
        <f t="shared" si="168"/>
        <v>1.9351907194488992E-3</v>
      </c>
      <c r="Y148" s="23">
        <f t="shared" si="168"/>
        <v>1.5520057674793541E-3</v>
      </c>
      <c r="Z148" s="23">
        <f t="shared" si="168"/>
        <v>1.2475058887805545E-3</v>
      </c>
      <c r="AA148" s="23">
        <f t="shared" si="168"/>
        <v>1.0030759529430675E-3</v>
      </c>
      <c r="AB148" s="23">
        <f t="shared" si="168"/>
        <v>8.0849853464831645E-4</v>
      </c>
      <c r="AC148" s="23">
        <f t="shared" si="168"/>
        <v>6.5302033469858919E-4</v>
      </c>
      <c r="AD148" s="23">
        <f t="shared" si="168"/>
        <v>5.2836589462145703E-4</v>
      </c>
      <c r="AE148" s="23">
        <f t="shared" si="168"/>
        <v>4.2814200008925592E-4</v>
      </c>
      <c r="AF148" s="23">
        <f t="shared" si="168"/>
        <v>3.4699878025025395E-4</v>
      </c>
      <c r="AG148" s="23">
        <f t="shared" si="168"/>
        <v>2.8138464943807572E-4</v>
      </c>
      <c r="AH148" s="23">
        <f t="shared" si="168"/>
        <v>2.285754039928891E-4</v>
      </c>
      <c r="AI148" s="23">
        <f t="shared" ref="AI148:BI148" si="169">+AH148/(1+AH79)^10</f>
        <v>1.8591400724793708E-4</v>
      </c>
      <c r="AJ148" s="23">
        <f t="shared" si="169"/>
        <v>1.513648947376032E-4</v>
      </c>
      <c r="AK148" s="23">
        <f t="shared" si="169"/>
        <v>1.2333598423535256E-4</v>
      </c>
      <c r="AL148" s="23">
        <f t="shared" si="169"/>
        <v>1.0056621725023059E-4</v>
      </c>
      <c r="AM148" s="23">
        <f t="shared" si="169"/>
        <v>8.2048880945394145E-5</v>
      </c>
      <c r="AN148" s="23">
        <f t="shared" si="169"/>
        <v>6.6976245716025384E-5</v>
      </c>
      <c r="AO148" s="23">
        <f t="shared" si="169"/>
        <v>5.4698008674068263E-5</v>
      </c>
      <c r="AP148" s="23">
        <f t="shared" si="169"/>
        <v>4.4689310181834372E-5</v>
      </c>
      <c r="AQ148" s="23">
        <f t="shared" si="169"/>
        <v>3.6525726668780623E-5</v>
      </c>
      <c r="AR148" s="23">
        <f t="shared" si="169"/>
        <v>2.9863520608657491E-5</v>
      </c>
      <c r="AS148" s="23">
        <f t="shared" si="169"/>
        <v>2.4423938952491055E-5</v>
      </c>
      <c r="AT148" s="23">
        <f t="shared" si="169"/>
        <v>1.9980672825282581E-5</v>
      </c>
      <c r="AU148" s="23">
        <f t="shared" si="169"/>
        <v>1.6349808228078819E-5</v>
      </c>
      <c r="AV148" s="23">
        <f t="shared" si="169"/>
        <v>1.3381751768195968E-5</v>
      </c>
      <c r="AW148" s="23">
        <f t="shared" si="169"/>
        <v>1.0954729298266177E-5</v>
      </c>
      <c r="AX148" s="23">
        <f t="shared" si="169"/>
        <v>8.9695414767957421E-6</v>
      </c>
      <c r="AY148" s="23">
        <f t="shared" si="169"/>
        <v>7.3453264929078141E-6</v>
      </c>
      <c r="AZ148" s="23">
        <f t="shared" si="169"/>
        <v>6.0161316836328231E-6</v>
      </c>
      <c r="BA148" s="23">
        <f t="shared" si="169"/>
        <v>4.9290595418581575E-6</v>
      </c>
      <c r="BB148" s="23">
        <f t="shared" si="169"/>
        <v>4.0395001829446781E-6</v>
      </c>
      <c r="BC148" s="23">
        <f t="shared" si="169"/>
        <v>3.3105652709795628E-6</v>
      </c>
      <c r="BD148" s="23">
        <f t="shared" si="169"/>
        <v>2.7132102543648733E-6</v>
      </c>
      <c r="BE148" s="23">
        <f t="shared" si="169"/>
        <v>2.2236906396560376E-6</v>
      </c>
      <c r="BF148" s="23">
        <f t="shared" si="169"/>
        <v>1.8225492804264895E-6</v>
      </c>
      <c r="BG148" s="23">
        <f t="shared" si="169"/>
        <v>1.4938325531752757E-6</v>
      </c>
      <c r="BH148" s="23">
        <f t="shared" si="169"/>
        <v>1.2244604283050205E-6</v>
      </c>
      <c r="BI148" s="23">
        <f t="shared" si="169"/>
        <v>1.0550774276109475E-6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638.57357348320863</v>
      </c>
    </row>
    <row r="152" spans="1:62" ht="18" customHeight="1">
      <c r="A152" s="59" t="s">
        <v>150</v>
      </c>
      <c r="B152" s="23">
        <f>+SUMPRODUCT(B148:AE148*B84:AE84)*10</f>
        <v>654.93721081329159</v>
      </c>
    </row>
    <row r="153" spans="1:62" ht="18" customHeight="1">
      <c r="A153" s="59" t="s">
        <v>151</v>
      </c>
      <c r="B153" s="23">
        <f>+SUMPRODUCT(B148:BI148*B84:BI84)*10</f>
        <v>658.7079067157448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1.2077928686790846E-2</v>
      </c>
      <c r="C155" s="29">
        <f t="shared" ref="C155:BI155" si="170">+C63*C61</f>
        <v>2.18146853990649E-2</v>
      </c>
      <c r="D155" s="29">
        <f t="shared" si="170"/>
        <v>4.2244520876997919E-2</v>
      </c>
      <c r="E155" s="29">
        <f t="shared" si="170"/>
        <v>7.5579748473463257E-2</v>
      </c>
      <c r="F155" s="29">
        <f t="shared" si="170"/>
        <v>0.12465997035453</v>
      </c>
      <c r="G155" s="29">
        <f t="shared" si="170"/>
        <v>0.18998233091902622</v>
      </c>
      <c r="H155" s="29">
        <f t="shared" si="170"/>
        <v>0.27103177646557397</v>
      </c>
      <c r="I155" s="29">
        <f t="shared" si="170"/>
        <v>0.36825939204250402</v>
      </c>
      <c r="J155" s="29">
        <f t="shared" si="170"/>
        <v>0.48006868755035742</v>
      </c>
      <c r="K155" s="29">
        <f t="shared" si="170"/>
        <v>0.60390468373489958</v>
      </c>
      <c r="L155" s="29">
        <f t="shared" si="170"/>
        <v>0.73374256021623863</v>
      </c>
      <c r="M155" s="36">
        <f t="shared" si="170"/>
        <v>0.85714454123930006</v>
      </c>
      <c r="N155" s="29">
        <f t="shared" si="170"/>
        <v>0.98252470719550355</v>
      </c>
      <c r="O155" s="29">
        <f t="shared" si="170"/>
        <v>1.0895068803052697</v>
      </c>
      <c r="P155" s="29">
        <f t="shared" si="170"/>
        <v>1.1767688064083108</v>
      </c>
      <c r="Q155" s="29">
        <f t="shared" si="170"/>
        <v>1.2462951722455466</v>
      </c>
      <c r="R155" s="29">
        <f t="shared" si="170"/>
        <v>1.3029735453291351</v>
      </c>
      <c r="S155" s="29">
        <f t="shared" si="170"/>
        <v>1.352421878456989</v>
      </c>
      <c r="T155" s="29">
        <f t="shared" si="170"/>
        <v>1.399033099368135</v>
      </c>
      <c r="U155" s="29">
        <f t="shared" si="170"/>
        <v>1.4459103209375044</v>
      </c>
      <c r="V155" s="29">
        <f t="shared" si="170"/>
        <v>1.4939072289970818</v>
      </c>
      <c r="W155" s="29">
        <f t="shared" si="170"/>
        <v>1.5440410916980876</v>
      </c>
      <c r="X155" s="29">
        <f t="shared" si="170"/>
        <v>1.598310310182333</v>
      </c>
      <c r="Y155" s="29">
        <f t="shared" si="170"/>
        <v>1.6575025581860796</v>
      </c>
      <c r="Z155" s="29">
        <f t="shared" si="170"/>
        <v>1.7220816426993104</v>
      </c>
      <c r="AA155" s="29">
        <f t="shared" si="170"/>
        <v>1.7923212601844969</v>
      </c>
      <c r="AB155" s="29">
        <f t="shared" si="170"/>
        <v>1.8687972705870051</v>
      </c>
      <c r="AC155" s="29">
        <f t="shared" si="170"/>
        <v>1.9512154386171363</v>
      </c>
      <c r="AD155" s="29">
        <f t="shared" si="170"/>
        <v>2.0395063730514766</v>
      </c>
      <c r="AE155" s="29">
        <f t="shared" si="170"/>
        <v>2.1337029618489973</v>
      </c>
      <c r="AF155" s="29">
        <f t="shared" si="170"/>
        <v>2.2301423838044556</v>
      </c>
      <c r="AG155" s="29">
        <f t="shared" si="170"/>
        <v>2.3274185701732741</v>
      </c>
      <c r="AH155" s="29">
        <f t="shared" si="170"/>
        <v>2.4285087920011965</v>
      </c>
      <c r="AI155" s="29">
        <f t="shared" si="170"/>
        <v>2.5340410685398207</v>
      </c>
      <c r="AJ155" s="29">
        <f t="shared" si="170"/>
        <v>2.644324904508057</v>
      </c>
      <c r="AK155" s="29">
        <f t="shared" si="170"/>
        <v>2.7595649917697065</v>
      </c>
      <c r="AL155" s="29">
        <f t="shared" si="170"/>
        <v>2.8799164674659763</v>
      </c>
      <c r="AM155" s="29">
        <f t="shared" si="170"/>
        <v>3.0055154360368426</v>
      </c>
      <c r="AN155" s="29">
        <f t="shared" si="170"/>
        <v>3.1364956820537229</v>
      </c>
      <c r="AO155" s="29">
        <f t="shared" si="170"/>
        <v>3.2729976685363904</v>
      </c>
      <c r="AP155" s="29">
        <f t="shared" si="170"/>
        <v>3.4151732395802705</v>
      </c>
      <c r="AQ155" s="29">
        <f t="shared" si="170"/>
        <v>3.563187949601351</v>
      </c>
      <c r="AR155" s="29">
        <f t="shared" si="170"/>
        <v>3.7172221013996407</v>
      </c>
      <c r="AS155" s="29">
        <f t="shared" si="170"/>
        <v>3.8774711022234514</v>
      </c>
      <c r="AT155" s="29">
        <f t="shared" si="170"/>
        <v>4.0441454800311263</v>
      </c>
      <c r="AU155" s="29">
        <f t="shared" si="170"/>
        <v>4.2174707511518488</v>
      </c>
      <c r="AV155" s="29">
        <f t="shared" si="170"/>
        <v>4.3976872450308395</v>
      </c>
      <c r="AW155" s="29">
        <f t="shared" si="170"/>
        <v>4.5850499432904002</v>
      </c>
      <c r="AX155" s="29">
        <f t="shared" si="170"/>
        <v>4.779828362918078</v>
      </c>
      <c r="AY155" s="29">
        <f t="shared" si="170"/>
        <v>4.9823064979427221</v>
      </c>
      <c r="AZ155" s="29">
        <f t="shared" si="170"/>
        <v>5.192782825337229</v>
      </c>
      <c r="BA155" s="29">
        <f t="shared" si="170"/>
        <v>5.468929422431092</v>
      </c>
      <c r="BB155" s="29">
        <f t="shared" si="170"/>
        <v>5.7918634300778642</v>
      </c>
      <c r="BC155" s="29">
        <f t="shared" si="170"/>
        <v>6.0882151542532874</v>
      </c>
      <c r="BD155" s="29">
        <f t="shared" si="170"/>
        <v>6.3700115595196998</v>
      </c>
      <c r="BE155" s="29">
        <f t="shared" si="170"/>
        <v>6.6459053873226557</v>
      </c>
      <c r="BF155" s="29">
        <f t="shared" si="170"/>
        <v>6.9220161587430811</v>
      </c>
      <c r="BG155" s="29">
        <f t="shared" si="170"/>
        <v>7.2026495048611325</v>
      </c>
      <c r="BH155" s="29">
        <f t="shared" si="170"/>
        <v>7.4908423651600362</v>
      </c>
      <c r="BI155" s="29">
        <f t="shared" si="170"/>
        <v>7.7887594762248531</v>
      </c>
    </row>
    <row r="157" spans="1:62" ht="18" customHeight="1">
      <c r="A157" s="21" t="s">
        <v>790</v>
      </c>
      <c r="C157" s="23">
        <f>+LN(C94/B94)/10</f>
        <v>-3.4256698101292775E-2</v>
      </c>
      <c r="D157" s="23">
        <f>+LN(D94/C94)/10</f>
        <v>-1.7821973038124661E-2</v>
      </c>
    </row>
    <row r="160" spans="1:62" ht="18" customHeight="1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55"/>
  <sheetViews>
    <sheetView zoomScale="85" zoomScaleNormal="85" workbookViewId="0">
      <pane xSplit="1" ySplit="4" topLeftCell="B23" activePane="bottomRight" state="frozen"/>
      <selection pane="topRight" activeCell="L1" sqref="L1"/>
      <selection pane="bottomLeft" activeCell="A4" sqref="A4"/>
      <selection pane="bottomRight" activeCell="C26" sqref="C26"/>
    </sheetView>
  </sheetViews>
  <sheetFormatPr defaultColWidth="10" defaultRowHeight="12.9"/>
  <cols>
    <col min="1" max="1" width="53.71875" style="124" customWidth="1"/>
    <col min="2" max="2" width="17.27734375" style="82" customWidth="1"/>
    <col min="3" max="3" width="15.5546875" style="82" customWidth="1"/>
    <col min="4" max="4" width="13.5546875" style="82" customWidth="1"/>
    <col min="5" max="7" width="10" style="82"/>
    <col min="8" max="8" width="12.1640625" style="82" customWidth="1"/>
    <col min="9" max="9" width="12.44140625" style="82" bestFit="1" customWidth="1"/>
    <col min="10" max="16384" width="10" style="82"/>
  </cols>
  <sheetData>
    <row r="1" spans="1:61" ht="14.4">
      <c r="A1" s="86" t="s">
        <v>105</v>
      </c>
    </row>
    <row r="2" spans="1:61" s="88" customFormat="1" ht="15.6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6">
      <c r="A3" s="89"/>
    </row>
    <row r="4" spans="1:61" s="90" customFormat="1" ht="15.6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 ht="12.6">
      <c r="A5" s="91"/>
    </row>
    <row r="6" spans="1:61" s="92" customFormat="1" ht="14.4">
      <c r="A6" s="93" t="s">
        <v>77</v>
      </c>
    </row>
    <row r="7" spans="1:61" ht="14.4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4.4">
      <c r="A8" s="86" t="s">
        <v>108</v>
      </c>
      <c r="B8" s="94">
        <f>+Parameters!G36</f>
        <v>0.1</v>
      </c>
    </row>
    <row r="9" spans="1:61" ht="14.4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4.4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4.4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4.4">
      <c r="A12" s="95" t="s">
        <v>162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4.4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4.4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4.4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4.4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</row>
    <row r="18" spans="1:66" ht="12.75" customHeight="1">
      <c r="A18" s="86" t="s">
        <v>125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4.4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4.4">
      <c r="A20" s="100" t="s">
        <v>189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4.4">
      <c r="A21" s="86" t="s">
        <v>190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4.4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4.4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4.4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4.4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4.4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4.4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4.4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4.4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4.4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4.4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4.4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4.4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4.4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4.4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28.8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4.4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4.4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4.4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14.4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28.8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4.4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4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4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0.13828921120337026</v>
      </c>
      <c r="E50" s="44">
        <f>100*$B$49*(Global!D135*$B$48+Global!D135^2*$C$48)*(D61/$B61)^(1/$C$49)</f>
        <v>0.18574881175156618</v>
      </c>
      <c r="F50" s="44">
        <f>100*$B$49*(Global!E135*$B$48+Global!E135^2*$C$48)*(E61/$B61)^(1/$C$49)</f>
        <v>0.24090702752870025</v>
      </c>
      <c r="G50" s="44">
        <f>100*$B$49*(Global!F135*$B$48+Global!F135^2*$C$48)*(F61/$B61)^(1/$C$49)</f>
        <v>0.30397509303386488</v>
      </c>
      <c r="H50" s="44">
        <f>100*$B$49*(Global!G135*$B$48+Global!G135^2*$C$48)*(G61/$B61)^(1/$C$49)</f>
        <v>0.37404753768433519</v>
      </c>
      <c r="I50" s="44">
        <f>100*$B$49*(Global!H135*$B$48+Global!H135^2*$C$48)*(H61/$B61)^(1/$C$49)</f>
        <v>0.45052263672467574</v>
      </c>
      <c r="J50" s="44">
        <f>100*$B$49*(Global!I135*$B$48+Global!I135^2*$C$48)*(I61/$B61)^(1/$C$49)</f>
        <v>0.5330447602537568</v>
      </c>
      <c r="K50" s="44">
        <f>100*$B$49*(Global!J135*$B$48+Global!J135^2*$C$48)*(J61/$B61)^(1/$C$49)</f>
        <v>0.62067139635382973</v>
      </c>
      <c r="L50" s="44">
        <f>100*$B$49*(Global!K135*$B$48+Global!K135^2*$C$48)*(K61/$B61)^(1/$C$49)</f>
        <v>0.71238166422015703</v>
      </c>
      <c r="M50" s="44">
        <f>100*$B$49*(Global!L135*$B$48+Global!L135^2*$C$48)*(L61/$B61)^(1/$C$49)</f>
        <v>0.81001841161517307</v>
      </c>
      <c r="N50" s="44">
        <f>100*$B$49*(Global!M135*$B$48+Global!M135^2*$C$48)*(M61/$B61)^(1/$C$49)</f>
        <v>0.90561763768918768</v>
      </c>
      <c r="O50" s="44">
        <f>100*$B$49*(Global!N135*$B$48+Global!N135^2*$C$48)*(N61/$B61)^(1/$C$49)</f>
        <v>1.0046795847374488</v>
      </c>
      <c r="P50" s="44">
        <f>100*$B$49*(Global!O135*$B$48+Global!O135^2*$C$48)*(O61/$B61)^(1/$C$49)</f>
        <v>1.1032033376196408</v>
      </c>
      <c r="Q50" s="44">
        <f>100*$B$49*(Global!P135*$B$48+Global!P135^2*$C$48)*(P61/$B61)^(1/$C$49)</f>
        <v>1.2006937807632143</v>
      </c>
      <c r="R50" s="44">
        <f>100*$B$49*(Global!Q135*$B$48+Global!Q135^2*$C$48)*(Q61/$B61)^(1/$C$49)</f>
        <v>1.29669444696882</v>
      </c>
      <c r="S50" s="44">
        <f>100*$B$49*(Global!R135*$B$48+Global!R135^2*$C$48)*(R61/$B61)^(1/$C$49)</f>
        <v>1.3908996268385247</v>
      </c>
      <c r="T50" s="44">
        <f>100*$B$49*(Global!S135*$B$48+Global!S135^2*$C$48)*(S61/$B61)^(1/$C$49)</f>
        <v>1.4832445135430781</v>
      </c>
      <c r="U50" s="44">
        <f>100*$B$49*(Global!T135*$B$48+Global!T135^2*$C$48)*(T61/$B61)^(1/$C$49)</f>
        <v>1.5737391667331793</v>
      </c>
      <c r="V50" s="44">
        <f>100*$B$49*(Global!U135*$B$48+Global!U135^2*$C$48)*(U61/$B61)^(1/$C$49)</f>
        <v>1.6624165516168417</v>
      </c>
      <c r="W50" s="44">
        <f>100*$B$49*(Global!V135*$B$48+Global!V135^2*$C$48)*(V61/$B61)^(1/$C$49)</f>
        <v>1.7496541633598295</v>
      </c>
      <c r="X50" s="44">
        <f>100*$B$49*(Global!W135*$B$48+Global!W135^2*$C$48)*(W61/$B61)^(1/$C$49)</f>
        <v>1.8356763696087461</v>
      </c>
      <c r="Y50" s="44">
        <f>100*$B$49*(Global!X135*$B$48+Global!X135^2*$C$48)*(X61/$B61)^(1/$C$49)</f>
        <v>1.9203859393798666</v>
      </c>
      <c r="Z50" s="44">
        <f>100*$B$49*(Global!Y135*$B$48+Global!Y135^2*$C$48)*(Y61/$B61)^(1/$C$49)</f>
        <v>2.0038860233188314</v>
      </c>
      <c r="AA50" s="44">
        <f>100*$B$49*(Global!Z135*$B$48+Global!Z135^2*$C$48)*(Z61/$B61)^(1/$C$49)</f>
        <v>2.0862931076810631</v>
      </c>
      <c r="AB50" s="44">
        <f>100*$B$49*(Global!AA135*$B$48+Global!AA135^2*$C$48)*(AA61/$B61)^(1/$C$49)</f>
        <v>2.1677260032121448</v>
      </c>
      <c r="AC50" s="44">
        <f>100*$B$49*(Global!AB135*$B$48+Global!AB135^2*$C$48)*(AB61/$B61)^(1/$C$49)</f>
        <v>2.2484530492725492</v>
      </c>
      <c r="AD50" s="44">
        <f>100*$B$49*(Global!AC135*$B$48+Global!AC135^2*$C$48)*(AC61/$B61)^(1/$C$49)</f>
        <v>2.3284319708442207</v>
      </c>
      <c r="AE50" s="44">
        <f>100*$B$49*(Global!AD135*$B$48+Global!AD135^2*$C$48)*(AD61/$B61)^(1/$C$49)</f>
        <v>2.4077208036348519</v>
      </c>
      <c r="AF50" s="44">
        <f>100*$B$49*(Global!AE135*$B$48+Global!AE135^2*$C$48)*(AE61/$B61)^(1/$C$49)</f>
        <v>2.4864087881692472</v>
      </c>
      <c r="AG50" s="44">
        <f>100*$B$49*(Global!AF135*$B$48+Global!AF135^2*$C$48)*(AF61/$B61)^(1/$C$49)</f>
        <v>2.5631795651249925</v>
      </c>
      <c r="AH50" s="44">
        <f>100*$B$49*(Global!AG135*$B$48+Global!AG135^2*$C$48)*(AG61/$B61)^(1/$C$49)</f>
        <v>2.6377027551742689</v>
      </c>
      <c r="AI50" s="44">
        <f>100*$B$49*(Global!AH135*$B$48+Global!AH135^2*$C$48)*(AH61/$B61)^(1/$C$49)</f>
        <v>2.7112420118876712</v>
      </c>
      <c r="AJ50" s="44">
        <f>100*$B$49*(Global!AI135*$B$48+Global!AI135^2*$C$48)*(AI61/$B61)^(1/$C$49)</f>
        <v>2.7840499221963282</v>
      </c>
      <c r="AK50" s="44">
        <f>100*$B$49*(Global!AJ135*$B$48+Global!AJ135^2*$C$48)*(AJ61/$B61)^(1/$C$49)</f>
        <v>2.8562864373279688</v>
      </c>
      <c r="AL50" s="44">
        <f>100*$B$49*(Global!AK135*$B$48+Global!AK135^2*$C$48)*(AK61/$B61)^(1/$C$49)</f>
        <v>2.9280595708900452</v>
      </c>
      <c r="AM50" s="44">
        <f>100*$B$49*(Global!AL135*$B$48+Global!AL135^2*$C$48)*(AL61/$B61)^(1/$C$49)</f>
        <v>2.9994468508204806</v>
      </c>
      <c r="AN50" s="44">
        <f>100*$B$49*(Global!AM135*$B$48+Global!AM135^2*$C$48)*(AM61/$B61)^(1/$C$49)</f>
        <v>3.0705073506463889</v>
      </c>
      <c r="AO50" s="44">
        <f>100*$B$49*(Global!AN135*$B$48+Global!AN135^2*$C$48)*(AN61/$B61)^(1/$C$49)</f>
        <v>3.1412885123210628</v>
      </c>
      <c r="AP50" s="44">
        <f>100*$B$49*(Global!AO135*$B$48+Global!AO135^2*$C$48)*(AO61/$B61)^(1/$C$49)</f>
        <v>3.211830074079181</v>
      </c>
      <c r="AQ50" s="44">
        <f>100*$B$49*(Global!AP135*$B$48+Global!AP135^2*$C$48)*(AP61/$B61)^(1/$C$49)</f>
        <v>3.2821663809498554</v>
      </c>
      <c r="AR50" s="44">
        <f>100*$B$49*(Global!AQ135*$B$48+Global!AQ135^2*$C$48)*(AQ61/$B61)^(1/$C$49)</f>
        <v>3.3523277853250781</v>
      </c>
      <c r="AS50" s="44">
        <f>100*$B$49*(Global!AR135*$B$48+Global!AR135^2*$C$48)*(AR61/$B61)^(1/$C$49)</f>
        <v>3.4223415301411855</v>
      </c>
      <c r="AT50" s="44">
        <f>100*$B$49*(Global!AS135*$B$48+Global!AS135^2*$C$48)*(AS61/$B61)^(1/$C$49)</f>
        <v>3.4922323331878959</v>
      </c>
      <c r="AU50" s="44">
        <f>100*$B$49*(Global!AT135*$B$48+Global!AT135^2*$C$48)*(AT61/$B61)^(1/$C$49)</f>
        <v>3.5620227947779259</v>
      </c>
      <c r="AV50" s="44">
        <f>100*$B$49*(Global!AU135*$B$48+Global!AU135^2*$C$48)*(AU61/$B61)^(1/$C$49)</f>
        <v>3.6317336976927872</v>
      </c>
      <c r="AW50" s="44">
        <f>100*$B$49*(Global!AV135*$B$48+Global!AV135^2*$C$48)*(AV61/$B61)^(1/$C$49)</f>
        <v>3.7013842387378788</v>
      </c>
      <c r="AX50" s="44">
        <f>100*$B$49*(Global!AW135*$B$48+Global!AW135^2*$C$48)*(AW61/$B61)^(1/$C$49)</f>
        <v>3.7709922147677069</v>
      </c>
      <c r="AY50" s="44">
        <f>100*$B$49*(Global!AX135*$B$48+Global!AX135^2*$C$48)*(AX61/$B61)^(1/$C$49)</f>
        <v>3.8405741768135728</v>
      </c>
      <c r="AZ50" s="44">
        <f>100*$B$49*(Global!AY135*$B$48+Global!AY135^2*$C$48)*(AY61/$B61)^(1/$C$49)</f>
        <v>3.9101455607249402</v>
      </c>
      <c r="BA50" s="44">
        <f>100*$B$49*(Global!AZ135*$B$48+Global!AZ135^2*$C$48)*(AZ61/$B61)^(1/$C$49)</f>
        <v>3.97972079973718</v>
      </c>
      <c r="BB50" s="44">
        <f>100*$B$49*(Global!BA135*$B$48+Global!BA135^2*$C$48)*(BA61/$B61)^(1/$C$49)</f>
        <v>4.0498669614777594</v>
      </c>
      <c r="BC50" s="44">
        <f>100*$B$49*(Global!BB135*$B$48+Global!BB135^2*$C$48)*(BB61/$B61)^(1/$C$49)</f>
        <v>4.1208724182676644</v>
      </c>
      <c r="BD50" s="44">
        <f>100*$B$49*(Global!BC135*$B$48+Global!BC135^2*$C$48)*(BC61/$B61)^(1/$C$49)</f>
        <v>4.1923476756703941</v>
      </c>
      <c r="BE50" s="44">
        <f>100*$B$49*(Global!BD135*$B$48+Global!BD135^2*$C$48)*(BD61/$B61)^(1/$C$49)</f>
        <v>4.2640882728169434</v>
      </c>
      <c r="BF50" s="44">
        <f>100*$B$49*(Global!BE135*$B$48+Global!BE135^2*$C$48)*(BE61/$B61)^(1/$C$49)</f>
        <v>4.3359634434477474</v>
      </c>
      <c r="BG50" s="44">
        <f>100*$B$49*(Global!BF135*$B$48+Global!BF135^2*$C$48)*(BF61/$B61)^(1/$C$49)</f>
        <v>4.4078944406121829</v>
      </c>
      <c r="BH50" s="44">
        <f>100*$B$49*(Global!BG135*$B$48+Global!BG135^2*$C$48)*(BG61/$B61)^(1/$C$49)</f>
        <v>4.4798383391518906</v>
      </c>
      <c r="BI50" s="44">
        <f>100*$B$49*(Global!BH135*$B$48+Global!BH135^2*$C$48)*(BH61/$B61)^(1/$C$49)</f>
        <v>4.5517761729414543</v>
      </c>
      <c r="BJ50" s="44">
        <f>100*$B$49*(Global!BI135*$B$48+Global!BI135^2*$C$48)*(BI61/$B61)^(1/$C$49)</f>
        <v>4.6237044855838088</v>
      </c>
      <c r="BK50" s="44">
        <f>100*$B$49*(Global!BJ80*$B$48+Global!BJ80^2*$C$48)*(BJ61/$B61)^(1/$C$49)</f>
        <v>4.655019643941265</v>
      </c>
      <c r="BL50" s="44">
        <f>100*$B$49*(Global!BK80*$B$48+Global!BK80^2*$C$48)*(BK61/$B61)^(1/$C$49)</f>
        <v>4.6842864735359777</v>
      </c>
      <c r="BM50" s="44">
        <f>100*$B$49*(Global!BL80*$B$48+Global!BL80^2*$C$48)*(BL61/$B61)^(1/$C$49)</f>
        <v>4.7119654582247463</v>
      </c>
      <c r="BN50" s="44">
        <f>100*$B$49*(Global!BM80*$B$48+Global!BM80^2*$C$48)*(BM61/$B61)^(1/$C$49)</f>
        <v>4.7383755585298823</v>
      </c>
    </row>
    <row r="51" spans="1:66" ht="14.4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4.4">
      <c r="A52" s="95" t="s">
        <v>120</v>
      </c>
      <c r="B52" s="138">
        <f>+Data!B235/1000</f>
        <v>0.10264033008888995</v>
      </c>
      <c r="C52" s="116">
        <f>+B95-B92</f>
        <v>-2.3322974144568889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4.4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>
      <c r="A59" s="124" t="s">
        <v>129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3" t="s">
        <v>124</v>
      </c>
      <c r="B61" s="45">
        <f t="shared" ref="B61:BI61" si="10">B20*B74^$B7*(B56/1000)^(1-$B7)</f>
        <v>13.031057477827348</v>
      </c>
      <c r="C61" s="45">
        <f t="shared" si="10"/>
        <v>16.380715061626351</v>
      </c>
      <c r="D61" s="45">
        <f t="shared" si="10"/>
        <v>20.817289583783108</v>
      </c>
      <c r="E61" s="45">
        <f t="shared" si="10"/>
        <v>25.280702671208289</v>
      </c>
      <c r="F61" s="45">
        <f t="shared" si="10"/>
        <v>29.786562761650007</v>
      </c>
      <c r="G61" s="45">
        <f t="shared" si="10"/>
        <v>34.10294285190156</v>
      </c>
      <c r="H61" s="45">
        <f t="shared" si="10"/>
        <v>38.271102510995959</v>
      </c>
      <c r="I61" s="45">
        <f t="shared" si="10"/>
        <v>42.466773400724122</v>
      </c>
      <c r="J61" s="45">
        <f t="shared" si="10"/>
        <v>46.681704872681237</v>
      </c>
      <c r="K61" s="45">
        <f t="shared" si="10"/>
        <v>50.902512982963067</v>
      </c>
      <c r="L61" s="45">
        <f t="shared" si="10"/>
        <v>55.910591142405458</v>
      </c>
      <c r="M61" s="45">
        <f t="shared" si="10"/>
        <v>61.825461940524228</v>
      </c>
      <c r="N61" s="45">
        <f t="shared" si="10"/>
        <v>68.478730403236895</v>
      </c>
      <c r="O61" s="45">
        <f t="shared" si="10"/>
        <v>75.048758216649375</v>
      </c>
      <c r="P61" s="45">
        <f t="shared" si="10"/>
        <v>81.640529425064841</v>
      </c>
      <c r="Q61" s="45">
        <f t="shared" si="10"/>
        <v>88.313720695300432</v>
      </c>
      <c r="R61" s="45">
        <f t="shared" si="10"/>
        <v>95.098687041277984</v>
      </c>
      <c r="S61" s="45">
        <f t="shared" si="10"/>
        <v>102.03061088111784</v>
      </c>
      <c r="T61" s="45">
        <f t="shared" si="10"/>
        <v>109.12516683419786</v>
      </c>
      <c r="U61" s="45">
        <f t="shared" si="10"/>
        <v>116.38023954340295</v>
      </c>
      <c r="V61" s="45">
        <f t="shared" si="10"/>
        <v>123.87716368805295</v>
      </c>
      <c r="W61" s="45">
        <f t="shared" si="10"/>
        <v>131.65034824007301</v>
      </c>
      <c r="X61" s="45">
        <f t="shared" si="10"/>
        <v>139.64037828572424</v>
      </c>
      <c r="Y61" s="45">
        <f t="shared" si="10"/>
        <v>147.84402447390133</v>
      </c>
      <c r="Z61" s="45">
        <f t="shared" si="10"/>
        <v>156.26375054346585</v>
      </c>
      <c r="AA61" s="45">
        <f t="shared" si="10"/>
        <v>164.90568186490682</v>
      </c>
      <c r="AB61" s="45">
        <f t="shared" si="10"/>
        <v>173.82581189037251</v>
      </c>
      <c r="AC61" s="45">
        <f t="shared" si="10"/>
        <v>182.98956188386288</v>
      </c>
      <c r="AD61" s="45">
        <f t="shared" si="10"/>
        <v>192.39538270991534</v>
      </c>
      <c r="AE61" s="45">
        <f t="shared" si="10"/>
        <v>202.05485279060619</v>
      </c>
      <c r="AF61" s="45">
        <f t="shared" si="10"/>
        <v>211.51882821049281</v>
      </c>
      <c r="AG61" s="45">
        <f t="shared" si="10"/>
        <v>220.64373796556387</v>
      </c>
      <c r="AH61" s="45">
        <f t="shared" si="10"/>
        <v>229.82337471410054</v>
      </c>
      <c r="AI61" s="45">
        <f t="shared" si="10"/>
        <v>239.12867625569345</v>
      </c>
      <c r="AJ61" s="45">
        <f t="shared" si="10"/>
        <v>248.60416345473638</v>
      </c>
      <c r="AK61" s="45">
        <f t="shared" si="10"/>
        <v>258.28011486167429</v>
      </c>
      <c r="AL61" s="45">
        <f t="shared" si="10"/>
        <v>268.17897219432678</v>
      </c>
      <c r="AM61" s="45">
        <f t="shared" si="10"/>
        <v>278.31891476121518</v>
      </c>
      <c r="AN61" s="45">
        <f t="shared" si="10"/>
        <v>288.71585444568876</v>
      </c>
      <c r="AO61" s="45">
        <f t="shared" si="10"/>
        <v>299.38454966664227</v>
      </c>
      <c r="AP61" s="45">
        <f t="shared" si="10"/>
        <v>310.33922869521069</v>
      </c>
      <c r="AQ61" s="45">
        <f t="shared" si="10"/>
        <v>321.59394036863716</v>
      </c>
      <c r="AR61" s="45">
        <f t="shared" si="10"/>
        <v>333.16275382473412</v>
      </c>
      <c r="AS61" s="45">
        <f t="shared" si="10"/>
        <v>345.05987498154246</v>
      </c>
      <c r="AT61" s="45">
        <f t="shared" si="10"/>
        <v>357.29971739391203</v>
      </c>
      <c r="AU61" s="45">
        <f t="shared" si="10"/>
        <v>369.89694834250338</v>
      </c>
      <c r="AV61" s="45">
        <f t="shared" si="10"/>
        <v>382.8665216746449</v>
      </c>
      <c r="AW61" s="45">
        <f t="shared" si="10"/>
        <v>396.22370373170753</v>
      </c>
      <c r="AX61" s="45">
        <f t="shared" si="10"/>
        <v>409.98409582569491</v>
      </c>
      <c r="AY61" s="45">
        <f t="shared" si="10"/>
        <v>424.16365514229358</v>
      </c>
      <c r="AZ61" s="45">
        <f t="shared" si="10"/>
        <v>438.77871507644255</v>
      </c>
      <c r="BA61" s="45">
        <f t="shared" si="10"/>
        <v>453.84600553101956</v>
      </c>
      <c r="BB61" s="45">
        <f t="shared" si="10"/>
        <v>469.36905586798565</v>
      </c>
      <c r="BC61" s="45">
        <f t="shared" si="10"/>
        <v>485.36198042674465</v>
      </c>
      <c r="BD61" s="45">
        <f t="shared" si="10"/>
        <v>501.8581397953094</v>
      </c>
      <c r="BE61" s="45">
        <f t="shared" si="10"/>
        <v>518.88209810037938</v>
      </c>
      <c r="BF61" s="45">
        <f t="shared" si="10"/>
        <v>536.45442882208943</v>
      </c>
      <c r="BG61" s="45">
        <f t="shared" si="10"/>
        <v>554.59428870641045</v>
      </c>
      <c r="BH61" s="45">
        <f t="shared" si="10"/>
        <v>573.32070280631501</v>
      </c>
      <c r="BI61" s="45">
        <f t="shared" si="10"/>
        <v>592.65317085421236</v>
      </c>
      <c r="BJ61" s="45">
        <f>+BI61</f>
        <v>592.65317085421236</v>
      </c>
      <c r="BK61" s="45">
        <f t="shared" ref="BK61:BN61" si="11">+BJ61</f>
        <v>592.65317085421236</v>
      </c>
      <c r="BL61" s="45">
        <f t="shared" si="11"/>
        <v>592.65317085421236</v>
      </c>
      <c r="BM61" s="45">
        <f t="shared" si="11"/>
        <v>592.65317085421236</v>
      </c>
      <c r="BN61" s="45">
        <f t="shared" si="11"/>
        <v>592.65317085421236</v>
      </c>
    </row>
    <row r="62" spans="1:66" s="64" customFormat="1" ht="18" customHeight="1">
      <c r="A62" s="581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2.283542413837253E-3</v>
      </c>
      <c r="E62" s="64">
        <f>($B24*E81+$B25*E81^$B$26+$B$29*(E81/$B$27)^$B$28)*Parameters!$B$116*0.01</f>
        <v>3.3009074085488073E-3</v>
      </c>
      <c r="F62" s="64">
        <f>($B24*F81+$B25*F81^$B$26+$B$29*(F81/$B$27)^$B$28)*Parameters!$B$116*0.01</f>
        <v>4.541102719584438E-3</v>
      </c>
      <c r="G62" s="64">
        <f>($B24*G81+$B25*G81^$B$26+$B$29*(G81/$B$27)^$B$28)*Parameters!$B$116*0.01</f>
        <v>5.9408951969338302E-3</v>
      </c>
      <c r="H62" s="64">
        <f>($B24*H81+$B25*H81^$B$26+$B$29*(H81/$B$27)^$B$28)*Parameters!$B$116*0.01</f>
        <v>7.4235115082322087E-3</v>
      </c>
      <c r="I62" s="64">
        <f>($B24*I81+$B25*I81^$B$26+$B$29*(I81/$B$27)^$B$28)*Parameters!$B$116*0.01</f>
        <v>8.9124417574072481E-3</v>
      </c>
      <c r="J62" s="64">
        <f>($B24*J81+$B25*J81^$B$26+$B$29*(J81/$B$27)^$B$28)*Parameters!$B$116*0.01</f>
        <v>1.0337977012639948E-2</v>
      </c>
      <c r="K62" s="64">
        <f>($B24*K81+$B25*K81^$B$26+$B$29*(K81/$B$27)^$B$28)*Parameters!$B$116*0.01</f>
        <v>1.1637440464913629E-2</v>
      </c>
      <c r="L62" s="64">
        <f>($B24*L81+$B25*L81^$B$26+$B$29*(L81/$B$27)^$B$28)*Parameters!$B$116*0.01</f>
        <v>1.2753650390825636E-2</v>
      </c>
      <c r="M62" s="64">
        <f>($B24*M81+$B25*M81^$B$26+$B$29*(M81/$B$27)^$B$28)*Parameters!$B$116*0.01</f>
        <v>1.3565212351314825E-2</v>
      </c>
      <c r="N62" s="64">
        <f>($B24*N81+$B25*N81^$B$26+$B$29*(N81/$B$27)^$B$28)*Parameters!$B$116*0.01</f>
        <v>1.4057981168480636E-2</v>
      </c>
      <c r="O62" s="64">
        <f>($B24*O81+$B25*O81^$B$26+$B$29*(O81/$B$27)^$B$28)*Parameters!$B$116*0.01</f>
        <v>1.4238873400341944E-2</v>
      </c>
      <c r="P62" s="64">
        <f>($B24*P81+$B25*P81^$B$26+$B$29*(P81/$B$27)^$B$28)*Parameters!$B$116*0.01</f>
        <v>1.4134573223758825E-2</v>
      </c>
      <c r="Q62" s="64">
        <f>($B24*Q81+$B25*Q81^$B$26+$B$29*(Q81/$B$27)^$B$28)*Parameters!$B$116*0.01</f>
        <v>1.3809281959632873E-2</v>
      </c>
      <c r="R62" s="64">
        <f>($B24*R81+$B25*R81^$B$26+$B$29*(R81/$B$27)^$B$28)*Parameters!$B$116*0.01</f>
        <v>1.3353730641745947E-2</v>
      </c>
      <c r="S62" s="64">
        <f>($B24*S81+$B25*S81^$B$26+$B$29*(S81/$B$27)^$B$28)*Parameters!$B$116*0.01</f>
        <v>1.2847392581030388E-2</v>
      </c>
      <c r="T62" s="64">
        <f>($B24*T81+$B25*T81^$B$26+$B$29*(T81/$B$27)^$B$28)*Parameters!$B$116*0.01</f>
        <v>1.234105859534646E-2</v>
      </c>
      <c r="U62" s="64">
        <f>($B24*U81+$B25*U81^$B$26+$B$29*(U81/$B$27)^$B$28)*Parameters!$B$116*0.01</f>
        <v>1.1863021271400105E-2</v>
      </c>
      <c r="V62" s="64">
        <f>($B24*V81+$B25*V81^$B$26+$B$29*(V81/$B$27)^$B$28)*Parameters!$B$116*0.01</f>
        <v>1.1427259251176445E-2</v>
      </c>
      <c r="W62" s="64">
        <f>($B24*W81+$B25*W81^$B$26+$B$29*(W81/$B$27)^$B$28)*Parameters!$B$116*0.01</f>
        <v>1.1038996445363136E-2</v>
      </c>
      <c r="X62" s="64">
        <f>($B24*X81+$B25*X81^$B$26+$B$29*(X81/$B$27)^$B$28)*Parameters!$B$116*0.01</f>
        <v>1.0698338386453682E-2</v>
      </c>
      <c r="Y62" s="64">
        <f>($B24*Y81+$B25*Y81^$B$26+$B$29*(Y81/$B$27)^$B$28)*Parameters!$B$116*0.01</f>
        <v>1.0402582583822425E-2</v>
      </c>
      <c r="Z62" s="64">
        <f>($B24*Z81+$B25*Z81^$B$26+$B$29*(Z81/$B$27)^$B$28)*Parameters!$B$116*0.01</f>
        <v>1.0147647948292007E-2</v>
      </c>
      <c r="AA62" s="64">
        <f>($B24*AA81+$B25*AA81^$B$26+$B$29*(AA81/$B$27)^$B$28)*Parameters!$B$116*0.01</f>
        <v>9.9289339044133298E-3</v>
      </c>
      <c r="AB62" s="64">
        <f>($B24*AB81+$B25*AB81^$B$26+$B$29*(AB81/$B$27)^$B$28)*Parameters!$B$116*0.01</f>
        <v>9.7418176485140305E-3</v>
      </c>
      <c r="AC62" s="64">
        <f>($B24*AC81+$B25*AC81^$B$26+$B$29*(AC81/$B$27)^$B$28)*Parameters!$B$116*0.01</f>
        <v>9.581925922285418E-3</v>
      </c>
      <c r="AD62" s="64">
        <f>($B24*AD81+$B25*AD81^$B$26+$B$29*(AD81/$B$27)^$B$28)*Parameters!$B$116*0.01</f>
        <v>9.4452689171525168E-3</v>
      </c>
      <c r="AE62" s="64">
        <f>($B24*AE81+$B25*AE81^$B$26+$B$29*(AE81/$B$27)^$B$28)*Parameters!$B$116*0.01</f>
        <v>9.3282918213100068E-3</v>
      </c>
      <c r="AF62" s="64">
        <f>($B24*AF81+$B25*AF81^$B$26+$B$29*(AF81/$B$27)^$B$28)*Parameters!$B$116*0.01</f>
        <v>9.2278787574933598E-3</v>
      </c>
      <c r="AG62" s="64">
        <f>($B24*AG81+$B25*AG81^$B$26+$B$29*(AG81/$B$27)^$B$28)*Parameters!$B$116*0.01</f>
        <v>9.1413305983691403E-3</v>
      </c>
      <c r="AH62" s="64">
        <f>($B24*AH81+$B25*AH81^$B$26+$B$29*(AH81/$B$27)^$B$28)*Parameters!$B$116*0.01</f>
        <v>9.0663297566488093E-3</v>
      </c>
      <c r="AI62" s="64">
        <f>($B24*AI81+$B25*AI81^$B$26+$B$29*(AI81/$B$27)^$B$28)*Parameters!$B$116*0.01</f>
        <v>9.0008997804004176E-3</v>
      </c>
      <c r="AJ62" s="64">
        <f>($B24*AJ81+$B25*AJ81^$B$26+$B$29*(AJ81/$B$27)^$B$28)*Parameters!$B$116*0.01</f>
        <v>8.94336430239028E-3</v>
      </c>
      <c r="AK62" s="64">
        <f>($B24*AK81+$B25*AK81^$B$26+$B$29*(AK81/$B$27)^$B$28)*Parameters!$B$116*0.01</f>
        <v>8.8923078645720063E-3</v>
      </c>
      <c r="AL62" s="64">
        <f>($B24*AL81+$B25*AL81^$B$26+$B$29*(AL81/$B$27)^$B$28)*Parameters!$B$116*0.01</f>
        <v>8.8465398996467118E-3</v>
      </c>
      <c r="AM62" s="64">
        <f>($B24*AM81+$B25*AM81^$B$26+$B$29*(AM81/$B$27)^$B$28)*Parameters!$B$116*0.01</f>
        <v>8.805062406355299E-3</v>
      </c>
      <c r="AN62" s="64">
        <f>($B24*AN81+$B25*AN81^$B$26+$B$29*(AN81/$B$27)^$B$28)*Parameters!$B$116*0.01</f>
        <v>8.7670414180183315E-3</v>
      </c>
      <c r="AO62" s="64">
        <f>($B24*AO81+$B25*AO81^$B$26+$B$29*(AO81/$B$27)^$B$28)*Parameters!$B$116*0.01</f>
        <v>8.7317821178479315E-3</v>
      </c>
      <c r="AP62" s="64">
        <f>($B24*AP81+$B25*AP81^$B$26+$B$29*(AP81/$B$27)^$B$28)*Parameters!$B$116*0.01</f>
        <v>8.6987073261811324E-3</v>
      </c>
      <c r="AQ62" s="64">
        <f>($B24*AQ81+$B25*AQ81^$B$26+$B$29*(AQ81/$B$27)^$B$28)*Parameters!$B$116*0.01</f>
        <v>8.6673390278376086E-3</v>
      </c>
      <c r="AR62" s="64">
        <f>($B24*AR81+$B25*AR81^$B$26+$B$29*(AR81/$B$27)^$B$28)*Parameters!$B$116*0.01</f>
        <v>8.6372825933227725E-3</v>
      </c>
      <c r="AS62" s="64">
        <f>($B24*AS81+$B25*AS81^$B$26+$B$29*(AS81/$B$27)^$B$28)*Parameters!$B$116*0.01</f>
        <v>8.608213357474255E-3</v>
      </c>
      <c r="AT62" s="64">
        <f>($B24*AT81+$B25*AT81^$B$26+$B$29*(AT81/$B$27)^$B$28)*Parameters!$B$116*0.01</f>
        <v>8.5798652421332066E-3</v>
      </c>
      <c r="AU62" s="64">
        <f>($B24*AU81+$B25*AU81^$B$26+$B$29*(AU81/$B$27)^$B$28)*Parameters!$B$116*0.01</f>
        <v>8.5520211385917387E-3</v>
      </c>
      <c r="AV62" s="64">
        <f>($B24*AV81+$B25*AV81^$B$26+$B$29*(AV81/$B$27)^$B$28)*Parameters!$B$116*0.01</f>
        <v>8.5245047967423843E-3</v>
      </c>
      <c r="AW62" s="64">
        <f>($B24*AW81+$B25*AW81^$B$26+$B$29*(AW81/$B$27)^$B$28)*Parameters!$B$116*0.01</f>
        <v>8.497173998583709E-3</v>
      </c>
      <c r="AX62" s="64">
        <f>($B24*AX81+$B25*AX81^$B$26+$B$29*(AX81/$B$27)^$B$28)*Parameters!$B$116*0.01</f>
        <v>8.4699148226547345E-3</v>
      </c>
      <c r="AY62" s="64">
        <f>($B24*AY81+$B25*AY81^$B$26+$B$29*(AY81/$B$27)^$B$28)*Parameters!$B$116*0.01</f>
        <v>8.4426368323962386E-3</v>
      </c>
      <c r="AZ62" s="64">
        <f>($B24*AZ81+$B25*AZ81^$B$26+$B$29*(AZ81/$B$27)^$B$28)*Parameters!$B$116*0.01</f>
        <v>8.4152690451028741E-3</v>
      </c>
      <c r="BA62" s="64">
        <f>($B24*BA81+$B25*BA81^$B$26+$B$29*(BA81/$B$27)^$B$28)*Parameters!$B$116*0.01</f>
        <v>8.5266510157352236E-3</v>
      </c>
      <c r="BB62" s="64">
        <f>($B24*BB81+$B25*BB81^$B$26+$B$29*(BB81/$B$27)^$B$28)*Parameters!$B$116*0.01</f>
        <v>8.716955755499892E-3</v>
      </c>
      <c r="BC62" s="64">
        <f>($B24*BC81+$B25*BC81^$B$26+$B$29*(BC81/$B$27)^$B$28)*Parameters!$B$116*0.01</f>
        <v>8.8102254025417201E-3</v>
      </c>
      <c r="BD62" s="64">
        <f>($B24*BD81+$B25*BD81^$B$26+$B$29*(BD81/$B$27)^$B$28)*Parameters!$B$116*0.01</f>
        <v>8.8412384654442087E-3</v>
      </c>
      <c r="BE62" s="64">
        <f>($B24*BE81+$B25*BE81^$B$26+$B$29*(BE81/$B$27)^$B$28)*Parameters!$B$116*0.01</f>
        <v>8.8335354755154326E-3</v>
      </c>
      <c r="BF62" s="64">
        <f>($B24*BF81+$B25*BF81^$B$26+$B$29*(BF81/$B$27)^$B$28)*Parameters!$B$116*0.01</f>
        <v>8.8026847913732012E-3</v>
      </c>
      <c r="BG62" s="64">
        <f>($B24*BG81+$B25*BG81^$B$26+$B$29*(BG81/$B$27)^$B$28)*Parameters!$B$116*0.01</f>
        <v>8.7587725325092153E-3</v>
      </c>
      <c r="BH62" s="64">
        <f>($B24*BH81+$B25*BH81^$B$26+$B$29*(BH81/$B$27)^$B$28)*Parameters!$B$116*0.01</f>
        <v>8.7081939675843524E-3</v>
      </c>
      <c r="BI62" s="64">
        <f>($B24*BI81+$B25*BI81^$B$26+$B$29*(BI81/$B$27)^$B$28)*Parameters!$B$116*0.01</f>
        <v>8.6548998979905124E-3</v>
      </c>
      <c r="BJ62" s="64">
        <f>($B24*BJ81+$B25*BJ81^$B$26+$B$29*(BJ81/$B$27)^$B$28)*Parameters!$B$116*0.01</f>
        <v>8.1457598750456842E-3</v>
      </c>
      <c r="BK62" s="64">
        <f>($B24*BK81+$B25*BK81^$B$26+$B$29*(BK81/$B$27)^$B$28)*Parameters!$B$116*0.01</f>
        <v>7.7890572380531087E-3</v>
      </c>
      <c r="BL62" s="64">
        <f>($B24*BL81+$B25*BL81^$B$26+$B$29*(BL81/$B$27)^$B$28)*Parameters!$B$116*0.01</f>
        <v>7.5327224380670466E-3</v>
      </c>
      <c r="BM62" s="64">
        <f>($B24*BM81+$B25*BM81^$B$26+$B$29*(BM81/$B$27)^$B$28)*Parameters!$B$116*0.01</f>
        <v>7.3433661317303398E-3</v>
      </c>
      <c r="BN62" s="64">
        <f>($B24*BN81+$B25*BN81^$B$26+$B$29*(BN81/$B$27)^$B$28)*Parameters!$B$116*0.01</f>
        <v>7.1992128065439262E-3</v>
      </c>
    </row>
    <row r="63" spans="1:66" s="64" customFormat="1" ht="18" customHeight="1">
      <c r="A63" s="581" t="s">
        <v>1129</v>
      </c>
      <c r="B63" s="64">
        <f t="shared" ref="B63:BM63" si="12">+B62+B50/100</f>
        <v>1.0960982548936173E-3</v>
      </c>
      <c r="C63" s="64">
        <f t="shared" si="12"/>
        <v>2.62768513529238E-3</v>
      </c>
      <c r="D63" s="64">
        <f t="shared" si="12"/>
        <v>3.6664345258709558E-3</v>
      </c>
      <c r="E63" s="64">
        <f t="shared" si="12"/>
        <v>5.1583955260644694E-3</v>
      </c>
      <c r="F63" s="64">
        <f t="shared" si="12"/>
        <v>6.9501729948714406E-3</v>
      </c>
      <c r="G63" s="64">
        <f t="shared" si="12"/>
        <v>8.9806461272724791E-3</v>
      </c>
      <c r="H63" s="64">
        <f t="shared" si="12"/>
        <v>1.116398688507556E-2</v>
      </c>
      <c r="I63" s="64">
        <f t="shared" si="12"/>
        <v>1.3417668124654007E-2</v>
      </c>
      <c r="J63" s="64">
        <f t="shared" si="12"/>
        <v>1.5668424615177517E-2</v>
      </c>
      <c r="K63" s="64">
        <f t="shared" si="12"/>
        <v>1.7844154428451928E-2</v>
      </c>
      <c r="L63" s="64">
        <f t="shared" si="12"/>
        <v>1.9877467033027205E-2</v>
      </c>
      <c r="M63" s="64">
        <f t="shared" si="12"/>
        <v>2.1665396467466555E-2</v>
      </c>
      <c r="N63" s="64">
        <f t="shared" si="12"/>
        <v>2.3114157545372514E-2</v>
      </c>
      <c r="O63" s="64">
        <f t="shared" si="12"/>
        <v>2.4285669247716433E-2</v>
      </c>
      <c r="P63" s="64">
        <f t="shared" si="12"/>
        <v>2.5166606599955232E-2</v>
      </c>
      <c r="Q63" s="64">
        <f t="shared" si="12"/>
        <v>2.5816219767265017E-2</v>
      </c>
      <c r="R63" s="64">
        <f t="shared" si="12"/>
        <v>2.6320675111434148E-2</v>
      </c>
      <c r="S63" s="64">
        <f t="shared" si="12"/>
        <v>2.6756388849415634E-2</v>
      </c>
      <c r="T63" s="64">
        <f t="shared" si="12"/>
        <v>2.7173503730777239E-2</v>
      </c>
      <c r="U63" s="64">
        <f t="shared" si="12"/>
        <v>2.7600412938731899E-2</v>
      </c>
      <c r="V63" s="64">
        <f t="shared" si="12"/>
        <v>2.805142476734486E-2</v>
      </c>
      <c r="W63" s="64">
        <f t="shared" si="12"/>
        <v>2.8535538078961434E-2</v>
      </c>
      <c r="X63" s="64">
        <f t="shared" si="12"/>
        <v>2.905510208254114E-2</v>
      </c>
      <c r="Y63" s="64">
        <f t="shared" si="12"/>
        <v>2.9606441977621089E-2</v>
      </c>
      <c r="Z63" s="64">
        <f t="shared" si="12"/>
        <v>3.0186508181480321E-2</v>
      </c>
      <c r="AA63" s="64">
        <f t="shared" si="12"/>
        <v>3.0791864981223962E-2</v>
      </c>
      <c r="AB63" s="64">
        <f t="shared" si="12"/>
        <v>3.1419077680635482E-2</v>
      </c>
      <c r="AC63" s="64">
        <f t="shared" si="12"/>
        <v>3.2066456415010908E-2</v>
      </c>
      <c r="AD63" s="64">
        <f t="shared" si="12"/>
        <v>3.2729588625594719E-2</v>
      </c>
      <c r="AE63" s="64">
        <f t="shared" si="12"/>
        <v>3.3405499857658526E-2</v>
      </c>
      <c r="AF63" s="64">
        <f t="shared" si="12"/>
        <v>3.4091966639185831E-2</v>
      </c>
      <c r="AG63" s="64">
        <f t="shared" si="12"/>
        <v>3.4773126249619063E-2</v>
      </c>
      <c r="AH63" s="64">
        <f t="shared" si="12"/>
        <v>3.5443357308391502E-2</v>
      </c>
      <c r="AI63" s="64">
        <f t="shared" si="12"/>
        <v>3.611331989927713E-2</v>
      </c>
      <c r="AJ63" s="64">
        <f t="shared" si="12"/>
        <v>3.6783863524353561E-2</v>
      </c>
      <c r="AK63" s="64">
        <f t="shared" si="12"/>
        <v>3.7455172237851692E-2</v>
      </c>
      <c r="AL63" s="64">
        <f t="shared" si="12"/>
        <v>3.8127135608547164E-2</v>
      </c>
      <c r="AM63" s="64">
        <f t="shared" si="12"/>
        <v>3.8799530914560107E-2</v>
      </c>
      <c r="AN63" s="64">
        <f t="shared" si="12"/>
        <v>3.9472114924482216E-2</v>
      </c>
      <c r="AO63" s="64">
        <f t="shared" si="12"/>
        <v>4.0144667241058564E-2</v>
      </c>
      <c r="AP63" s="64">
        <f t="shared" si="12"/>
        <v>4.0817008066972943E-2</v>
      </c>
      <c r="AQ63" s="64">
        <f t="shared" si="12"/>
        <v>4.1489002837336163E-2</v>
      </c>
      <c r="AR63" s="64">
        <f t="shared" si="12"/>
        <v>4.2160560446573556E-2</v>
      </c>
      <c r="AS63" s="64">
        <f t="shared" si="12"/>
        <v>4.2831628658886109E-2</v>
      </c>
      <c r="AT63" s="64">
        <f t="shared" si="12"/>
        <v>4.3502188574012168E-2</v>
      </c>
      <c r="AU63" s="64">
        <f t="shared" si="12"/>
        <v>4.4172249086371004E-2</v>
      </c>
      <c r="AV63" s="64">
        <f t="shared" si="12"/>
        <v>4.4841841773670253E-2</v>
      </c>
      <c r="AW63" s="64">
        <f t="shared" si="12"/>
        <v>4.5511016385962499E-2</v>
      </c>
      <c r="AX63" s="64">
        <f t="shared" si="12"/>
        <v>4.6179836970331803E-2</v>
      </c>
      <c r="AY63" s="64">
        <f t="shared" si="12"/>
        <v>4.6848378600531967E-2</v>
      </c>
      <c r="AZ63" s="64">
        <f t="shared" si="12"/>
        <v>4.751672465235228E-2</v>
      </c>
      <c r="BA63" s="64">
        <f t="shared" si="12"/>
        <v>4.8323859013107019E-2</v>
      </c>
      <c r="BB63" s="64">
        <f t="shared" si="12"/>
        <v>4.9215625370277481E-2</v>
      </c>
      <c r="BC63" s="64">
        <f t="shared" si="12"/>
        <v>5.0018949585218367E-2</v>
      </c>
      <c r="BD63" s="64">
        <f t="shared" si="12"/>
        <v>5.0764715222148149E-2</v>
      </c>
      <c r="BE63" s="64">
        <f t="shared" si="12"/>
        <v>5.1474418203684869E-2</v>
      </c>
      <c r="BF63" s="64">
        <f t="shared" si="12"/>
        <v>5.2162319225850677E-2</v>
      </c>
      <c r="BG63" s="64">
        <f t="shared" si="12"/>
        <v>5.2837716938631048E-2</v>
      </c>
      <c r="BH63" s="64">
        <f t="shared" si="12"/>
        <v>5.3506577359103261E-2</v>
      </c>
      <c r="BI63" s="64">
        <f t="shared" si="12"/>
        <v>5.4172661627405055E-2</v>
      </c>
      <c r="BJ63" s="64">
        <f t="shared" si="12"/>
        <v>5.438280473088377E-2</v>
      </c>
      <c r="BK63" s="64">
        <f t="shared" si="12"/>
        <v>5.4339253677465754E-2</v>
      </c>
      <c r="BL63" s="64">
        <f t="shared" si="12"/>
        <v>5.4375587173426825E-2</v>
      </c>
      <c r="BM63" s="64">
        <f t="shared" si="12"/>
        <v>5.4463020713977801E-2</v>
      </c>
      <c r="BN63" s="64">
        <f t="shared" ref="BN63" si="13">+BN62+BN50/100</f>
        <v>5.4582968391842748E-2</v>
      </c>
    </row>
    <row r="64" spans="1:66" s="147" customFormat="1" ht="18" customHeight="1">
      <c r="A64" s="577" t="s">
        <v>1133</v>
      </c>
      <c r="B64" s="147">
        <f>+B61-B65</f>
        <v>1.4267680581077968E-2</v>
      </c>
      <c r="C64" s="147">
        <f>+C63*C61/(1+C63^Parameters!$B$125)</f>
        <v>4.3043361472895565E-2</v>
      </c>
      <c r="D64" s="147">
        <f>+D63*D61/(1+D63^Parameters!$B$125)</f>
        <v>7.632522926503621E-2</v>
      </c>
      <c r="E64" s="147">
        <f>+E63*E61/(1+E63^Parameters!$B$125)</f>
        <v>0.13040786355492692</v>
      </c>
      <c r="F64" s="147">
        <f>+F63*F61/(1+F63^Parameters!$B$125)</f>
        <v>0.20702176411606316</v>
      </c>
      <c r="G64" s="147">
        <f>+G63*G61/(1+G63^Parameters!$B$125)</f>
        <v>0.30626646165152444</v>
      </c>
      <c r="H64" s="147">
        <f>+H63*H61/(1+H63^Parameters!$B$125)</f>
        <v>0.42725808651014124</v>
      </c>
      <c r="I64" s="147">
        <f>+I63*I61/(1+I63^Parameters!$B$125)</f>
        <v>0.56980507181580065</v>
      </c>
      <c r="J64" s="147">
        <f>+J63*J61/(1+J63^Parameters!$B$125)</f>
        <v>0.73142877370557091</v>
      </c>
      <c r="K64" s="147">
        <f>+K63*K61/(1+K63^Parameters!$B$125)</f>
        <v>0.90831230246427219</v>
      </c>
      <c r="L64" s="147">
        <f>+L63*L61/(1+L63^Parameters!$B$125)</f>
        <v>1.1113609322302274</v>
      </c>
      <c r="M64" s="147">
        <f>+M63*M61/(1+M63^Parameters!$B$125)</f>
        <v>1.3394731447257215</v>
      </c>
      <c r="N64" s="147">
        <f>+N63*N61/(1+N63^Parameters!$B$125)</f>
        <v>1.5828281630475083</v>
      </c>
      <c r="O64" s="147">
        <f>+O63*O61/(1+O63^Parameters!$B$125)</f>
        <v>1.8226093195013877</v>
      </c>
      <c r="P64" s="147">
        <f>+P63*P61/(1+P63^Parameters!$B$125)</f>
        <v>2.0546150866526762</v>
      </c>
      <c r="Q64" s="147">
        <f>+Q63*Q61/(1+Q63^Parameters!$B$125)</f>
        <v>2.2799264219347362</v>
      </c>
      <c r="R64" s="147">
        <f>+R63*R61/(1+R63^Parameters!$B$125)</f>
        <v>2.5030616451374303</v>
      </c>
      <c r="S64" s="147">
        <f>+S63*S61/(1+S63^Parameters!$B$125)</f>
        <v>2.7299706992786064</v>
      </c>
      <c r="T64" s="147">
        <f>+T63*T61/(1+T63^Parameters!$B$125)</f>
        <v>2.9653131280907634</v>
      </c>
      <c r="U64" s="147">
        <f>+U63*U61/(1+U63^Parameters!$B$125)</f>
        <v>3.2121426693064556</v>
      </c>
      <c r="V64" s="147">
        <f>+V63*V61/(1+V63^Parameters!$B$125)</f>
        <v>3.4749309375874806</v>
      </c>
      <c r="W64" s="147">
        <f>+W63*W61/(1+W63^Parameters!$B$125)</f>
        <v>3.7567135253131352</v>
      </c>
      <c r="X64" s="147">
        <f>+X63*X61/(1+X63^Parameters!$B$125)</f>
        <v>4.0572654459363768</v>
      </c>
      <c r="Y64" s="147">
        <f>+Y63*Y61/(1+Y63^Parameters!$B$125)</f>
        <v>4.3771355323245498</v>
      </c>
      <c r="Z64" s="147">
        <f>+Z63*Z61/(1+Z63^Parameters!$B$125)</f>
        <v>4.7170569842491279</v>
      </c>
      <c r="AA64" s="147">
        <f>+AA63*AA61/(1+AA63^Parameters!$B$125)</f>
        <v>5.0777534906208803</v>
      </c>
      <c r="AB64" s="147">
        <f>+AB63*AB61/(1+AB63^Parameters!$B$125)</f>
        <v>5.4614466866831402</v>
      </c>
      <c r="AC64" s="147">
        <f>+AC63*AC61/(1+AC63^Parameters!$B$125)</f>
        <v>5.8678268105508238</v>
      </c>
      <c r="AD64" s="147">
        <f>+AD63*AD61/(1+AD63^Parameters!$B$125)</f>
        <v>6.29702172955938</v>
      </c>
      <c r="AE64" s="147">
        <f>+AE63*AE61/(1+AE63^Parameters!$B$125)</f>
        <v>6.7497433561357978</v>
      </c>
      <c r="AF64" s="147">
        <f>+AF63*AF61/(1+AF63^Parameters!$B$125)</f>
        <v>7.211092834911784</v>
      </c>
      <c r="AG64" s="147">
        <f>+AG63*AG61/(1+AG63^Parameters!$B$125)</f>
        <v>7.672472556464399</v>
      </c>
      <c r="AH64" s="147">
        <f>+AH63*AH61/(1+AH63^Parameters!$B$125)</f>
        <v>8.1457119878121897</v>
      </c>
      <c r="AI64" s="147">
        <f>+AI63*AI61/(1+AI63^Parameters!$B$125)</f>
        <v>8.6357303827125005</v>
      </c>
      <c r="AJ64" s="147">
        <f>+AJ63*AJ61/(1+AJ63^Parameters!$B$125)</f>
        <v>9.1446216201050667</v>
      </c>
      <c r="AK64" s="147">
        <f>+AK63*AK61/(1+AK63^Parameters!$B$125)</f>
        <v>9.6739261877560772</v>
      </c>
      <c r="AL64" s="147">
        <f>+AL63*AL61/(1+AL63^Parameters!$B$125)</f>
        <v>10.22489604021383</v>
      </c>
      <c r="AM64" s="147">
        <f>+AM63*AM61/(1+AM63^Parameters!$B$125)</f>
        <v>10.798643337384505</v>
      </c>
      <c r="AN64" s="147">
        <f>+AN63*AN61/(1+AN63^Parameters!$B$125)</f>
        <v>11.396225387200204</v>
      </c>
      <c r="AO64" s="147">
        <f>+AO63*AO61/(1+AO63^Parameters!$B$125)</f>
        <v>12.018693123481393</v>
      </c>
      <c r="AP64" s="147">
        <f>+AP63*AP61/(1+AP63^Parameters!$B$125)</f>
        <v>12.667118801150412</v>
      </c>
      <c r="AQ64" s="147">
        <f>+AQ63*AQ61/(1+AQ63^Parameters!$B$125)</f>
        <v>13.342611904424304</v>
      </c>
      <c r="AR64" s="147">
        <f>+AR63*AR61/(1+AR63^Parameters!$B$125)</f>
        <v>14.04632842117436</v>
      </c>
      <c r="AS64" s="147">
        <f>+AS63*AS61/(1+AS63^Parameters!$B$125)</f>
        <v>14.779476430290783</v>
      </c>
      <c r="AT64" s="147">
        <f>+AT63*AT61/(1+AT63^Parameters!$B$125)</f>
        <v>15.543319683510839</v>
      </c>
      <c r="AU64" s="147">
        <f>+AU63*AU61/(1+AU63^Parameters!$B$125)</f>
        <v>16.339180138473104</v>
      </c>
      <c r="AV64" s="147">
        <f>+AV63*AV61/(1+AV63^Parameters!$B$125)</f>
        <v>17.168439985369353</v>
      </c>
      <c r="AW64" s="147">
        <f>+AW63*AW61/(1+AW63^Parameters!$B$125)</f>
        <v>18.032543473039802</v>
      </c>
      <c r="AX64" s="147">
        <f>+AX63*AX61/(1+AX63^Parameters!$B$125)</f>
        <v>18.932998705658648</v>
      </c>
      <c r="AY64" s="147">
        <f>+AY63*AY61/(1+AY63^Parameters!$B$125)</f>
        <v>19.871379504690637</v>
      </c>
      <c r="AZ64" s="147">
        <f>+AZ63*AZ61/(1+AZ63^Parameters!$B$125)</f>
        <v>20.849327387599033</v>
      </c>
      <c r="BA64" s="147">
        <f>+BA63*BA61/(1+BA63^Parameters!$B$125)</f>
        <v>21.931590384941252</v>
      </c>
      <c r="BB64" s="147">
        <f>+BB63*BB61/(1+BB63^Parameters!$B$125)</f>
        <v>23.100291613997701</v>
      </c>
      <c r="BC64" s="147">
        <f>+BC63*BC61/(1+BC63^Parameters!$B$125)</f>
        <v>24.277296429544709</v>
      </c>
      <c r="BD64" s="147">
        <f>+BD63*BD61/(1+BD63^Parameters!$B$125)</f>
        <v>25.476685548623003</v>
      </c>
      <c r="BE64" s="147">
        <f>+BE63*BE61/(1+BE63^Parameters!$B$125)</f>
        <v>26.709154116020876</v>
      </c>
      <c r="BF64" s="147">
        <f>+BF63*BF61/(1+BF63^Parameters!$B$125)</f>
        <v>27.982707166335043</v>
      </c>
      <c r="BG64" s="147">
        <f>+BG63*BG61/(1+BG63^Parameters!$B$125)</f>
        <v>29.303496042445772</v>
      </c>
      <c r="BH64" s="147">
        <f>+BH63*BH61/(1+BH63^Parameters!$B$125)</f>
        <v>30.676428536275647</v>
      </c>
      <c r="BI64" s="147">
        <f>+BI63*BI61/(1+BI63^Parameters!$B$125)</f>
        <v>32.105599687086936</v>
      </c>
      <c r="BJ64" s="147">
        <f>+BJ63*BJ61/(1+BJ63^Parameters!$B$125)</f>
        <v>32.230141663696436</v>
      </c>
      <c r="BK64" s="147">
        <f>+BK63*BK61/(1+BK63^Parameters!$B$125)</f>
        <v>32.204330993794272</v>
      </c>
      <c r="BL64" s="147">
        <f>+BL63*BL61/(1+BL63^Parameters!$B$125)</f>
        <v>32.225864155383761</v>
      </c>
      <c r="BM64" s="147">
        <f>+BM63*BM61/(1+BM63^Parameters!$B$125)</f>
        <v>32.277681920430183</v>
      </c>
      <c r="BN64" s="147">
        <f>+BN63*BN61/(1+BN63^Parameters!$B$125)</f>
        <v>32.348769292053255</v>
      </c>
    </row>
    <row r="65" spans="1:66" s="45" customFormat="1" ht="18" customHeight="1">
      <c r="A65" s="573" t="s">
        <v>21</v>
      </c>
      <c r="B65" s="45">
        <f>+B61/(1+B63)</f>
        <v>13.01678979724627</v>
      </c>
      <c r="C65" s="45">
        <f t="shared" ref="C65:BN65" si="14">+C61-C64</f>
        <v>16.337671700153454</v>
      </c>
      <c r="D65" s="45">
        <f t="shared" si="14"/>
        <v>20.74096435451807</v>
      </c>
      <c r="E65" s="45">
        <f t="shared" si="14"/>
        <v>25.150294807653363</v>
      </c>
      <c r="F65" s="45">
        <f t="shared" si="14"/>
        <v>29.579540997533943</v>
      </c>
      <c r="G65" s="45">
        <f t="shared" si="14"/>
        <v>33.796676390250035</v>
      </c>
      <c r="H65" s="45">
        <f t="shared" si="14"/>
        <v>37.843844424485816</v>
      </c>
      <c r="I65" s="45">
        <f t="shared" si="14"/>
        <v>41.896968328908322</v>
      </c>
      <c r="J65" s="45">
        <f t="shared" si="14"/>
        <v>45.950276098975664</v>
      </c>
      <c r="K65" s="45">
        <f t="shared" si="14"/>
        <v>49.994200680498793</v>
      </c>
      <c r="L65" s="45">
        <f t="shared" si="14"/>
        <v>54.799230210175232</v>
      </c>
      <c r="M65" s="45">
        <f t="shared" si="14"/>
        <v>60.485988795798505</v>
      </c>
      <c r="N65" s="45">
        <f t="shared" si="14"/>
        <v>66.895902240189386</v>
      </c>
      <c r="O65" s="45">
        <f t="shared" si="14"/>
        <v>73.226148897147993</v>
      </c>
      <c r="P65" s="45">
        <f t="shared" si="14"/>
        <v>79.585914338412167</v>
      </c>
      <c r="Q65" s="45">
        <f t="shared" si="14"/>
        <v>86.0337942733657</v>
      </c>
      <c r="R65" s="45">
        <f t="shared" si="14"/>
        <v>92.595625396140548</v>
      </c>
      <c r="S65" s="45">
        <f t="shared" si="14"/>
        <v>99.300640181839228</v>
      </c>
      <c r="T65" s="45">
        <f t="shared" si="14"/>
        <v>106.15985370610709</v>
      </c>
      <c r="U65" s="45">
        <f t="shared" si="14"/>
        <v>113.16809687409649</v>
      </c>
      <c r="V65" s="45">
        <f t="shared" si="14"/>
        <v>120.40223275046546</v>
      </c>
      <c r="W65" s="45">
        <f t="shared" si="14"/>
        <v>127.89363471475988</v>
      </c>
      <c r="X65" s="45">
        <f t="shared" si="14"/>
        <v>135.58311283978787</v>
      </c>
      <c r="Y65" s="45">
        <f t="shared" si="14"/>
        <v>143.46688894157677</v>
      </c>
      <c r="Z65" s="45">
        <f t="shared" si="14"/>
        <v>151.54669355921672</v>
      </c>
      <c r="AA65" s="45">
        <f t="shared" si="14"/>
        <v>159.82792837428593</v>
      </c>
      <c r="AB65" s="45">
        <f t="shared" si="14"/>
        <v>168.36436520368937</v>
      </c>
      <c r="AC65" s="45">
        <f t="shared" si="14"/>
        <v>177.12173507331204</v>
      </c>
      <c r="AD65" s="45">
        <f t="shared" si="14"/>
        <v>186.09836098035595</v>
      </c>
      <c r="AE65" s="45">
        <f t="shared" si="14"/>
        <v>195.30510943447038</v>
      </c>
      <c r="AF65" s="45">
        <f t="shared" si="14"/>
        <v>204.30773537558102</v>
      </c>
      <c r="AG65" s="45">
        <f t="shared" si="14"/>
        <v>212.97126540909949</v>
      </c>
      <c r="AH65" s="45">
        <f t="shared" si="14"/>
        <v>221.67766272628836</v>
      </c>
      <c r="AI65" s="45">
        <f t="shared" si="14"/>
        <v>230.49294587298095</v>
      </c>
      <c r="AJ65" s="45">
        <f t="shared" si="14"/>
        <v>239.45954183463132</v>
      </c>
      <c r="AK65" s="45">
        <f t="shared" si="14"/>
        <v>248.60618867391821</v>
      </c>
      <c r="AL65" s="45">
        <f t="shared" si="14"/>
        <v>257.95407615411295</v>
      </c>
      <c r="AM65" s="45">
        <f t="shared" si="14"/>
        <v>267.52027142383065</v>
      </c>
      <c r="AN65" s="45">
        <f t="shared" si="14"/>
        <v>277.31962905848854</v>
      </c>
      <c r="AO65" s="45">
        <f t="shared" si="14"/>
        <v>287.36585654316087</v>
      </c>
      <c r="AP65" s="45">
        <f t="shared" si="14"/>
        <v>297.67210989406027</v>
      </c>
      <c r="AQ65" s="45">
        <f t="shared" si="14"/>
        <v>308.25132846421286</v>
      </c>
      <c r="AR65" s="45">
        <f t="shared" si="14"/>
        <v>319.11642540355979</v>
      </c>
      <c r="AS65" s="45">
        <f t="shared" si="14"/>
        <v>330.28039855125166</v>
      </c>
      <c r="AT65" s="45">
        <f t="shared" si="14"/>
        <v>341.75639771040119</v>
      </c>
      <c r="AU65" s="45">
        <f t="shared" si="14"/>
        <v>353.55776820403025</v>
      </c>
      <c r="AV65" s="45">
        <f t="shared" si="14"/>
        <v>365.69808168927557</v>
      </c>
      <c r="AW65" s="45">
        <f t="shared" si="14"/>
        <v>378.19116025866771</v>
      </c>
      <c r="AX65" s="45">
        <f t="shared" si="14"/>
        <v>391.05109712003627</v>
      </c>
      <c r="AY65" s="45">
        <f t="shared" si="14"/>
        <v>404.29227563760293</v>
      </c>
      <c r="AZ65" s="45">
        <f t="shared" si="14"/>
        <v>417.92938768884352</v>
      </c>
      <c r="BA65" s="45">
        <f t="shared" si="14"/>
        <v>431.91441514607828</v>
      </c>
      <c r="BB65" s="45">
        <f t="shared" si="14"/>
        <v>446.26876425398797</v>
      </c>
      <c r="BC65" s="45">
        <f t="shared" si="14"/>
        <v>461.08468399719993</v>
      </c>
      <c r="BD65" s="45">
        <f t="shared" si="14"/>
        <v>476.38145424668642</v>
      </c>
      <c r="BE65" s="45">
        <f t="shared" si="14"/>
        <v>492.17294398435848</v>
      </c>
      <c r="BF65" s="45">
        <f t="shared" si="14"/>
        <v>508.47172165575438</v>
      </c>
      <c r="BG65" s="45">
        <f t="shared" si="14"/>
        <v>525.29079266396468</v>
      </c>
      <c r="BH65" s="45">
        <f t="shared" si="14"/>
        <v>542.64427427003932</v>
      </c>
      <c r="BI65" s="45">
        <f t="shared" si="14"/>
        <v>560.5475711671254</v>
      </c>
      <c r="BJ65" s="45">
        <f t="shared" si="14"/>
        <v>560.42302919051588</v>
      </c>
      <c r="BK65" s="45">
        <f t="shared" si="14"/>
        <v>560.44883986041805</v>
      </c>
      <c r="BL65" s="45">
        <f t="shared" si="14"/>
        <v>560.4273066988286</v>
      </c>
      <c r="BM65" s="45">
        <f t="shared" si="14"/>
        <v>560.37548893378221</v>
      </c>
      <c r="BN65" s="45">
        <f t="shared" si="14"/>
        <v>560.30440156215911</v>
      </c>
    </row>
    <row r="66" spans="1:66" s="33" customFormat="1" ht="18" customHeight="1">
      <c r="A66" s="23" t="s">
        <v>159</v>
      </c>
      <c r="B66" s="33">
        <f t="shared" ref="B66:AG66" si="15">(B31*(B103)^$B38)</f>
        <v>1.0636264263439013E-11</v>
      </c>
      <c r="C66" s="33">
        <f t="shared" si="15"/>
        <v>9.8975104030549901E-5</v>
      </c>
      <c r="D66" s="33">
        <f t="shared" si="15"/>
        <v>2.026537681444687E-4</v>
      </c>
      <c r="E66" s="33">
        <f t="shared" si="15"/>
        <v>3.0416203015424078E-4</v>
      </c>
      <c r="F66" s="33">
        <f t="shared" si="15"/>
        <v>4.3727267417729304E-4</v>
      </c>
      <c r="G66" s="33">
        <f t="shared" si="15"/>
        <v>6.0748216976493638E-4</v>
      </c>
      <c r="H66" s="33">
        <f t="shared" si="15"/>
        <v>8.209266278825484E-4</v>
      </c>
      <c r="I66" s="33">
        <f t="shared" si="15"/>
        <v>1.0861340338276055E-3</v>
      </c>
      <c r="J66" s="33">
        <f t="shared" si="15"/>
        <v>1.4106693622916663E-3</v>
      </c>
      <c r="K66" s="33">
        <f t="shared" si="15"/>
        <v>1.8011330677934461E-3</v>
      </c>
      <c r="L66" s="33">
        <f t="shared" si="15"/>
        <v>2.2586731563572254E-3</v>
      </c>
      <c r="M66" s="33">
        <f t="shared" si="15"/>
        <v>2.780211638831302E-3</v>
      </c>
      <c r="N66" s="33">
        <f t="shared" si="15"/>
        <v>3.3632946371984973E-3</v>
      </c>
      <c r="O66" s="33">
        <f t="shared" si="15"/>
        <v>4.0206396174739456E-3</v>
      </c>
      <c r="P66" s="33">
        <f t="shared" si="15"/>
        <v>4.7020123222764609E-3</v>
      </c>
      <c r="Q66" s="33">
        <f t="shared" si="15"/>
        <v>5.5200845455200776E-3</v>
      </c>
      <c r="R66" s="33">
        <f t="shared" si="15"/>
        <v>5.5466101534597592E-3</v>
      </c>
      <c r="S66" s="33">
        <f t="shared" si="15"/>
        <v>5.0798897542899618E-3</v>
      </c>
      <c r="T66" s="33">
        <f t="shared" si="15"/>
        <v>4.6647967518695117E-3</v>
      </c>
      <c r="U66" s="33">
        <f t="shared" si="15"/>
        <v>4.2941021281744079E-3</v>
      </c>
      <c r="V66" s="33">
        <f t="shared" si="15"/>
        <v>3.961797164670113E-3</v>
      </c>
      <c r="W66" s="33">
        <f t="shared" si="15"/>
        <v>3.6628571407364219E-3</v>
      </c>
      <c r="X66" s="33">
        <f t="shared" si="15"/>
        <v>3.3930557920444559E-3</v>
      </c>
      <c r="Y66" s="33">
        <f t="shared" si="15"/>
        <v>3.1488186556186066E-3</v>
      </c>
      <c r="Z66" s="33">
        <f t="shared" si="15"/>
        <v>2.9271064187780717E-3</v>
      </c>
      <c r="AA66" s="33">
        <f t="shared" si="15"/>
        <v>1.413868161430394E-3</v>
      </c>
      <c r="AB66" s="33">
        <f t="shared" si="15"/>
        <v>6.8358660100180737E-4</v>
      </c>
      <c r="AC66" s="33">
        <f t="shared" si="15"/>
        <v>3.3078893191343411E-4</v>
      </c>
      <c r="AD66" s="33">
        <f t="shared" si="15"/>
        <v>1.6019314192521004E-4</v>
      </c>
      <c r="AE66" s="33">
        <f t="shared" si="15"/>
        <v>7.7631653845904939E-5</v>
      </c>
      <c r="AF66" s="33">
        <f t="shared" si="15"/>
        <v>3.7644846415080217E-5</v>
      </c>
      <c r="AG66" s="33">
        <f t="shared" si="15"/>
        <v>1.8264879694878164E-5</v>
      </c>
      <c r="AH66" s="33">
        <f t="shared" ref="AH66:BI66" si="16">(AH31*(AH103)^$B38)</f>
        <v>8.8664187359497563E-6</v>
      </c>
      <c r="AI66" s="33">
        <f t="shared" si="16"/>
        <v>4.3060372451466793E-6</v>
      </c>
      <c r="AJ66" s="33">
        <f t="shared" si="16"/>
        <v>2.0921153973395235E-6</v>
      </c>
      <c r="AK66" s="33">
        <f t="shared" si="16"/>
        <v>1.0168431525621796E-6</v>
      </c>
      <c r="AL66" s="33">
        <f t="shared" si="16"/>
        <v>4.9438664674544355E-7</v>
      </c>
      <c r="AM66" s="33">
        <f t="shared" si="16"/>
        <v>2.4044153039027281E-7</v>
      </c>
      <c r="AN66" s="33">
        <f t="shared" si="16"/>
        <v>1.1696858175837672E-7</v>
      </c>
      <c r="AO66" s="33">
        <f t="shared" si="16"/>
        <v>5.691598482060137E-8</v>
      </c>
      <c r="AP66" s="33">
        <f t="shared" si="16"/>
        <v>2.77009106702325E-8</v>
      </c>
      <c r="AQ66" s="33">
        <f t="shared" si="16"/>
        <v>1.348463277003637E-8</v>
      </c>
      <c r="AR66" s="33">
        <f t="shared" si="16"/>
        <v>6.5653964680533775E-9</v>
      </c>
      <c r="AS66" s="33">
        <f t="shared" si="16"/>
        <v>3.1970679849165449E-9</v>
      </c>
      <c r="AT66" s="33">
        <f t="shared" si="16"/>
        <v>1.5570586039964577E-9</v>
      </c>
      <c r="AU66" s="33">
        <f t="shared" si="16"/>
        <v>7.5842737697533339E-10</v>
      </c>
      <c r="AV66" s="33">
        <f t="shared" si="16"/>
        <v>3.6946508566640471E-10</v>
      </c>
      <c r="AW66" s="33">
        <f t="shared" si="16"/>
        <v>1.8000233157611497E-10</v>
      </c>
      <c r="AX66" s="33">
        <f t="shared" si="16"/>
        <v>8.7704857795992204E-11</v>
      </c>
      <c r="AY66" s="33">
        <f t="shared" si="16"/>
        <v>4.2737181704712762E-11</v>
      </c>
      <c r="AZ66" s="33">
        <f t="shared" si="16"/>
        <v>2.0826733079960776E-11</v>
      </c>
      <c r="BA66" s="33">
        <f t="shared" si="16"/>
        <v>1.0150002748493719E-11</v>
      </c>
      <c r="BB66" s="33">
        <f t="shared" si="16"/>
        <v>4.9469546830974579E-12</v>
      </c>
      <c r="BC66" s="33">
        <f t="shared" si="16"/>
        <v>2.4112030879725926E-12</v>
      </c>
      <c r="BD66" s="33">
        <f t="shared" si="16"/>
        <v>1.1753070158764722E-12</v>
      </c>
      <c r="BE66" s="33">
        <f t="shared" si="16"/>
        <v>5.7291260376100225E-13</v>
      </c>
      <c r="BF66" s="33">
        <f t="shared" si="16"/>
        <v>2.7928202449288967E-13</v>
      </c>
      <c r="BG66" s="33">
        <f t="shared" si="16"/>
        <v>1.3614866738950645E-13</v>
      </c>
      <c r="BH66" s="33">
        <f t="shared" si="16"/>
        <v>6.6374005790191256E-14</v>
      </c>
      <c r="BI66" s="33">
        <f t="shared" si="16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1.3860177096623473E-10</v>
      </c>
      <c r="C67" s="95">
        <f>+C61*C66</f>
        <v>1.6212829773192636E-3</v>
      </c>
      <c r="D67" s="95">
        <f t="shared" ref="D67:BI67" si="17">+D61*D66</f>
        <v>4.2187021767082456E-3</v>
      </c>
      <c r="E67" s="95">
        <f t="shared" si="17"/>
        <v>7.6894298482004511E-3</v>
      </c>
      <c r="F67" s="95">
        <f t="shared" si="17"/>
        <v>1.3024849953336474E-2</v>
      </c>
      <c r="G67" s="95">
        <f t="shared" si="17"/>
        <v>2.0716929719042786E-2</v>
      </c>
      <c r="H67" s="95">
        <f t="shared" si="17"/>
        <v>3.1417767129699244E-2</v>
      </c>
      <c r="I67" s="95">
        <f t="shared" si="17"/>
        <v>4.6124607897371356E-2</v>
      </c>
      <c r="J67" s="95">
        <f t="shared" si="17"/>
        <v>6.5852450843433011E-2</v>
      </c>
      <c r="K67" s="95">
        <f t="shared" si="17"/>
        <v>9.1682199367399991E-2</v>
      </c>
      <c r="L67" s="95">
        <f t="shared" si="17"/>
        <v>0.12628375136941528</v>
      </c>
      <c r="M67" s="95">
        <f t="shared" si="17"/>
        <v>0.17188786886316715</v>
      </c>
      <c r="N67" s="95">
        <f t="shared" si="17"/>
        <v>0.23031414672736833</v>
      </c>
      <c r="O67" s="95">
        <f t="shared" si="17"/>
        <v>0.30174401052808375</v>
      </c>
      <c r="P67" s="95">
        <f t="shared" si="17"/>
        <v>0.38387477535382886</v>
      </c>
      <c r="Q67" s="95">
        <f t="shared" si="17"/>
        <v>0.48749920476750458</v>
      </c>
      <c r="R67" s="95">
        <f t="shared" si="17"/>
        <v>0.52747534312384448</v>
      </c>
      <c r="S67" s="95">
        <f t="shared" si="17"/>
        <v>0.51830425483893638</v>
      </c>
      <c r="T67" s="95">
        <f t="shared" si="17"/>
        <v>0.50904672379538474</v>
      </c>
      <c r="U67" s="95">
        <f t="shared" si="17"/>
        <v>0.49974863430077399</v>
      </c>
      <c r="V67" s="95">
        <f t="shared" si="17"/>
        <v>0.49077619586670362</v>
      </c>
      <c r="W67" s="95">
        <f t="shared" si="17"/>
        <v>0.48221641813158805</v>
      </c>
      <c r="X67" s="95">
        <f t="shared" si="17"/>
        <v>0.4738075943456555</v>
      </c>
      <c r="Y67" s="95">
        <f t="shared" si="17"/>
        <v>0.46553402238515434</v>
      </c>
      <c r="Z67" s="95">
        <f t="shared" si="17"/>
        <v>0.45740062723811425</v>
      </c>
      <c r="AA67" s="95">
        <f t="shared" si="17"/>
        <v>0.23315489322776128</v>
      </c>
      <c r="AB67" s="95">
        <f t="shared" si="17"/>
        <v>0.11882499591651929</v>
      </c>
      <c r="AC67" s="95">
        <f t="shared" si="17"/>
        <v>6.0530921726870253E-2</v>
      </c>
      <c r="AD67" s="95">
        <f t="shared" si="17"/>
        <v>3.082042084820457E-2</v>
      </c>
      <c r="AE67" s="95">
        <f t="shared" si="17"/>
        <v>1.568585238972562E-2</v>
      </c>
      <c r="AF67" s="95">
        <f t="shared" si="17"/>
        <v>7.9625938018817385E-3</v>
      </c>
      <c r="AG67" s="95">
        <f t="shared" si="17"/>
        <v>4.0300313293692453E-3</v>
      </c>
      <c r="AH67" s="95">
        <f t="shared" si="17"/>
        <v>2.0377102755243025E-3</v>
      </c>
      <c r="AI67" s="95">
        <f t="shared" si="17"/>
        <v>1.0296969863396383E-3</v>
      </c>
      <c r="AJ67" s="95">
        <f t="shared" si="17"/>
        <v>5.2010859820636566E-4</v>
      </c>
      <c r="AK67" s="95">
        <f t="shared" si="17"/>
        <v>2.6263036624006673E-4</v>
      </c>
      <c r="AL67" s="95">
        <f t="shared" si="17"/>
        <v>1.3258410279079277E-4</v>
      </c>
      <c r="AM67" s="95">
        <f t="shared" si="17"/>
        <v>6.691942580174647E-5</v>
      </c>
      <c r="AN67" s="95">
        <f t="shared" si="17"/>
        <v>3.3770684025670141E-5</v>
      </c>
      <c r="AO67" s="95">
        <f t="shared" si="17"/>
        <v>1.703976648434919E-5</v>
      </c>
      <c r="AP67" s="95">
        <f t="shared" si="17"/>
        <v>8.5966792515548866E-6</v>
      </c>
      <c r="AQ67" s="95">
        <f t="shared" si="17"/>
        <v>4.3365761869400472E-6</v>
      </c>
      <c r="AR67" s="95">
        <f t="shared" si="17"/>
        <v>2.1873455672478465E-6</v>
      </c>
      <c r="AS67" s="95">
        <f t="shared" si="17"/>
        <v>1.1031798791827948E-6</v>
      </c>
      <c r="AT67" s="95">
        <f t="shared" si="17"/>
        <v>5.5633659917369349E-7</v>
      </c>
      <c r="AU67" s="95">
        <f t="shared" si="17"/>
        <v>2.8053997228258523E-7</v>
      </c>
      <c r="AV67" s="95">
        <f t="shared" si="17"/>
        <v>1.4145581222932107E-7</v>
      </c>
      <c r="AW67" s="95">
        <f t="shared" si="17"/>
        <v>7.1321190497431158E-8</v>
      </c>
      <c r="AX67" s="95">
        <f t="shared" si="17"/>
        <v>3.5957596823011014E-8</v>
      </c>
      <c r="AY67" s="95">
        <f t="shared" si="17"/>
        <v>1.8127559202351321E-8</v>
      </c>
      <c r="AZ67" s="95">
        <f t="shared" si="17"/>
        <v>9.1383271800652307E-9</v>
      </c>
      <c r="BA67" s="95">
        <f t="shared" si="17"/>
        <v>4.606538203532744E-9</v>
      </c>
      <c r="BB67" s="95">
        <f t="shared" si="17"/>
        <v>2.3219474490271639E-9</v>
      </c>
      <c r="BC67" s="95">
        <f t="shared" si="17"/>
        <v>1.1703063059894598E-9</v>
      </c>
      <c r="BD67" s="95">
        <f t="shared" si="17"/>
        <v>5.8983739267614244E-10</v>
      </c>
      <c r="BE67" s="95">
        <f t="shared" si="17"/>
        <v>2.9727409386766015E-10</v>
      </c>
      <c r="BF67" s="95">
        <f t="shared" si="17"/>
        <v>1.4982207892960993E-10</v>
      </c>
      <c r="BG67" s="95">
        <f t="shared" si="17"/>
        <v>7.5507273349208993E-11</v>
      </c>
      <c r="BH67" s="95">
        <f t="shared" si="17"/>
        <v>3.8053591647702872E-11</v>
      </c>
      <c r="BI67" s="95">
        <f t="shared" si="17"/>
        <v>1.9177680370036756E-11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13.016789797107668</v>
      </c>
      <c r="C68" s="95">
        <f>+C65-C67</f>
        <v>16.336050417176136</v>
      </c>
      <c r="D68" s="95">
        <f>+D65-D67</f>
        <v>20.736745652341362</v>
      </c>
      <c r="E68" s="95">
        <f>+E65-E67</f>
        <v>25.142605377805165</v>
      </c>
      <c r="F68" s="95">
        <f>+F65-F67</f>
        <v>29.566516147580607</v>
      </c>
      <c r="G68" s="95">
        <f t="shared" ref="G68:BI68" si="18">+G65-G67</f>
        <v>33.775959460530991</v>
      </c>
      <c r="H68" s="95">
        <f t="shared" si="18"/>
        <v>37.81242665735612</v>
      </c>
      <c r="I68" s="95">
        <f t="shared" si="18"/>
        <v>41.850843721010953</v>
      </c>
      <c r="J68" s="95">
        <f t="shared" si="18"/>
        <v>45.884423648132234</v>
      </c>
      <c r="K68" s="95">
        <f t="shared" si="18"/>
        <v>49.902518481131395</v>
      </c>
      <c r="L68" s="95">
        <f t="shared" si="18"/>
        <v>54.672946458805818</v>
      </c>
      <c r="M68" s="95">
        <f t="shared" si="18"/>
        <v>60.314100926935339</v>
      </c>
      <c r="N68" s="95">
        <f t="shared" si="18"/>
        <v>66.66558809346202</v>
      </c>
      <c r="O68" s="95">
        <f t="shared" si="18"/>
        <v>72.924404886619911</v>
      </c>
      <c r="P68" s="95">
        <f t="shared" si="18"/>
        <v>79.202039563058335</v>
      </c>
      <c r="Q68" s="95">
        <f t="shared" si="18"/>
        <v>85.546295068598198</v>
      </c>
      <c r="R68" s="95">
        <f t="shared" si="18"/>
        <v>92.068150053016709</v>
      </c>
      <c r="S68" s="95">
        <f t="shared" si="18"/>
        <v>98.78233592700029</v>
      </c>
      <c r="T68" s="95">
        <f t="shared" si="18"/>
        <v>105.65080698231171</v>
      </c>
      <c r="U68" s="95">
        <f t="shared" si="18"/>
        <v>112.66834823979572</v>
      </c>
      <c r="V68" s="95">
        <f t="shared" si="18"/>
        <v>119.91145655459876</v>
      </c>
      <c r="W68" s="95">
        <f t="shared" si="18"/>
        <v>127.4114182966283</v>
      </c>
      <c r="X68" s="95">
        <f t="shared" si="18"/>
        <v>135.10930524544221</v>
      </c>
      <c r="Y68" s="95">
        <f t="shared" si="18"/>
        <v>143.00135491919161</v>
      </c>
      <c r="Z68" s="95">
        <f t="shared" si="18"/>
        <v>151.0892929319786</v>
      </c>
      <c r="AA68" s="95">
        <f t="shared" si="18"/>
        <v>159.59477348105818</v>
      </c>
      <c r="AB68" s="95">
        <f t="shared" si="18"/>
        <v>168.24554020777285</v>
      </c>
      <c r="AC68" s="95">
        <f t="shared" si="18"/>
        <v>177.06120415158517</v>
      </c>
      <c r="AD68" s="95">
        <f t="shared" si="18"/>
        <v>186.06754055950773</v>
      </c>
      <c r="AE68" s="95">
        <f t="shared" si="18"/>
        <v>195.28942358208064</v>
      </c>
      <c r="AF68" s="95">
        <f t="shared" si="18"/>
        <v>204.29977278177913</v>
      </c>
      <c r="AG68" s="95">
        <f t="shared" si="18"/>
        <v>212.96723537777012</v>
      </c>
      <c r="AH68" s="95">
        <f t="shared" si="18"/>
        <v>221.67562501601284</v>
      </c>
      <c r="AI68" s="95">
        <f t="shared" si="18"/>
        <v>230.49191617599462</v>
      </c>
      <c r="AJ68" s="95">
        <f t="shared" si="18"/>
        <v>239.45902172603311</v>
      </c>
      <c r="AK68" s="95">
        <f t="shared" si="18"/>
        <v>248.60592604355196</v>
      </c>
      <c r="AL68" s="95">
        <f t="shared" si="18"/>
        <v>257.95394357001015</v>
      </c>
      <c r="AM68" s="95">
        <f t="shared" si="18"/>
        <v>267.52020450440483</v>
      </c>
      <c r="AN68" s="95">
        <f t="shared" si="18"/>
        <v>277.31959528780453</v>
      </c>
      <c r="AO68" s="95">
        <f t="shared" si="18"/>
        <v>287.3658395033944</v>
      </c>
      <c r="AP68" s="95">
        <f t="shared" si="18"/>
        <v>297.672101297381</v>
      </c>
      <c r="AQ68" s="95">
        <f t="shared" si="18"/>
        <v>308.25132412763668</v>
      </c>
      <c r="AR68" s="95">
        <f t="shared" si="18"/>
        <v>319.11642321621423</v>
      </c>
      <c r="AS68" s="95">
        <f t="shared" si="18"/>
        <v>330.28039744807177</v>
      </c>
      <c r="AT68" s="95">
        <f t="shared" si="18"/>
        <v>341.75639715406459</v>
      </c>
      <c r="AU68" s="95">
        <f t="shared" si="18"/>
        <v>353.5577679234903</v>
      </c>
      <c r="AV68" s="95">
        <f t="shared" si="18"/>
        <v>365.69808154781975</v>
      </c>
      <c r="AW68" s="95">
        <f t="shared" si="18"/>
        <v>378.1911601873465</v>
      </c>
      <c r="AX68" s="95">
        <f t="shared" si="18"/>
        <v>391.05109708407866</v>
      </c>
      <c r="AY68" s="95">
        <f t="shared" si="18"/>
        <v>404.29227561947539</v>
      </c>
      <c r="AZ68" s="95">
        <f t="shared" si="18"/>
        <v>417.9293876797052</v>
      </c>
      <c r="BA68" s="95">
        <f t="shared" si="18"/>
        <v>431.91441514147175</v>
      </c>
      <c r="BB68" s="95">
        <f t="shared" si="18"/>
        <v>446.26876425166603</v>
      </c>
      <c r="BC68" s="95">
        <f t="shared" si="18"/>
        <v>461.08468399602964</v>
      </c>
      <c r="BD68" s="95">
        <f t="shared" si="18"/>
        <v>476.38145424609655</v>
      </c>
      <c r="BE68" s="95">
        <f t="shared" si="18"/>
        <v>492.17294398406119</v>
      </c>
      <c r="BF68" s="95">
        <f t="shared" si="18"/>
        <v>508.47172165560454</v>
      </c>
      <c r="BG68" s="95">
        <f t="shared" si="18"/>
        <v>525.29079266388919</v>
      </c>
      <c r="BH68" s="95">
        <f t="shared" si="18"/>
        <v>542.64427427000123</v>
      </c>
      <c r="BI68" s="95">
        <f t="shared" si="18"/>
        <v>560.54757116710618</v>
      </c>
      <c r="BJ68" s="95"/>
      <c r="BK68" s="95"/>
      <c r="BL68" s="95"/>
      <c r="BM68" s="95"/>
      <c r="BN68" s="95"/>
    </row>
    <row r="69" spans="1:66" ht="14.4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4.4">
      <c r="A70" s="107" t="s">
        <v>36</v>
      </c>
      <c r="B70" s="115">
        <f t="shared" ref="B70:AG70" si="19">+B71+B43</f>
        <v>1.1456625342073461</v>
      </c>
      <c r="C70" s="115">
        <f t="shared" si="19"/>
        <v>0.87370486032411976</v>
      </c>
      <c r="D70" s="115">
        <f t="shared" si="19"/>
        <v>0.92195783729302005</v>
      </c>
      <c r="E70" s="115">
        <f t="shared" si="19"/>
        <v>0.94610328814917521</v>
      </c>
      <c r="F70" s="115">
        <f t="shared" si="19"/>
        <v>0.94407747948254095</v>
      </c>
      <c r="G70" s="115">
        <f t="shared" si="19"/>
        <v>0.9154213936210579</v>
      </c>
      <c r="H70" s="115">
        <f t="shared" si="19"/>
        <v>0.86780737376194739</v>
      </c>
      <c r="I70" s="115">
        <f t="shared" si="19"/>
        <v>0.80851117884785118</v>
      </c>
      <c r="J70" s="115">
        <f t="shared" si="19"/>
        <v>0.73874533932249908</v>
      </c>
      <c r="K70" s="115">
        <f t="shared" si="19"/>
        <v>0.659451007654553</v>
      </c>
      <c r="L70" s="115">
        <f t="shared" si="19"/>
        <v>0.58027641062467439</v>
      </c>
      <c r="M70" s="115">
        <f t="shared" si="19"/>
        <v>0.49825678468808005</v>
      </c>
      <c r="N70" s="115">
        <f t="shared" si="19"/>
        <v>0.40817585856084559</v>
      </c>
      <c r="O70" s="115">
        <f t="shared" si="19"/>
        <v>0.30238305909272473</v>
      </c>
      <c r="P70" s="115">
        <f t="shared" si="19"/>
        <v>0.18846887952091768</v>
      </c>
      <c r="Q70" s="115">
        <f t="shared" si="19"/>
        <v>5.5269426775405146E-2</v>
      </c>
      <c r="R70" s="115">
        <f t="shared" si="19"/>
        <v>0</v>
      </c>
      <c r="S70" s="115">
        <f t="shared" si="19"/>
        <v>0</v>
      </c>
      <c r="T70" s="115">
        <f t="shared" si="19"/>
        <v>0</v>
      </c>
      <c r="U70" s="115">
        <f t="shared" si="19"/>
        <v>0</v>
      </c>
      <c r="V70" s="115">
        <f t="shared" si="19"/>
        <v>0</v>
      </c>
      <c r="W70" s="115">
        <f t="shared" si="19"/>
        <v>0</v>
      </c>
      <c r="X70" s="115">
        <f t="shared" si="19"/>
        <v>0</v>
      </c>
      <c r="Y70" s="115">
        <f t="shared" si="19"/>
        <v>0</v>
      </c>
      <c r="Z70" s="115">
        <f t="shared" si="19"/>
        <v>0</v>
      </c>
      <c r="AA70" s="115">
        <f t="shared" si="19"/>
        <v>0</v>
      </c>
      <c r="AB70" s="115">
        <f t="shared" si="19"/>
        <v>0</v>
      </c>
      <c r="AC70" s="115">
        <f t="shared" si="19"/>
        <v>0</v>
      </c>
      <c r="AD70" s="115">
        <f t="shared" si="19"/>
        <v>0</v>
      </c>
      <c r="AE70" s="115">
        <f t="shared" si="19"/>
        <v>0</v>
      </c>
      <c r="AF70" s="115">
        <f t="shared" si="19"/>
        <v>0</v>
      </c>
      <c r="AG70" s="115">
        <f t="shared" si="19"/>
        <v>0</v>
      </c>
      <c r="AH70" s="115">
        <f t="shared" ref="AH70:BI70" si="20">+AH71+AH43</f>
        <v>0</v>
      </c>
      <c r="AI70" s="115">
        <f t="shared" si="20"/>
        <v>0</v>
      </c>
      <c r="AJ70" s="115">
        <f t="shared" si="20"/>
        <v>0</v>
      </c>
      <c r="AK70" s="115">
        <f t="shared" si="20"/>
        <v>0</v>
      </c>
      <c r="AL70" s="115">
        <f t="shared" si="20"/>
        <v>0</v>
      </c>
      <c r="AM70" s="115">
        <f t="shared" si="20"/>
        <v>0</v>
      </c>
      <c r="AN70" s="115">
        <f t="shared" si="20"/>
        <v>0</v>
      </c>
      <c r="AO70" s="115">
        <f t="shared" si="20"/>
        <v>0</v>
      </c>
      <c r="AP70" s="115">
        <f t="shared" si="20"/>
        <v>0</v>
      </c>
      <c r="AQ70" s="115">
        <f t="shared" si="20"/>
        <v>0</v>
      </c>
      <c r="AR70" s="115">
        <f t="shared" si="20"/>
        <v>0</v>
      </c>
      <c r="AS70" s="115">
        <f t="shared" si="20"/>
        <v>0</v>
      </c>
      <c r="AT70" s="115">
        <f t="shared" si="20"/>
        <v>0</v>
      </c>
      <c r="AU70" s="115">
        <f t="shared" si="20"/>
        <v>0</v>
      </c>
      <c r="AV70" s="115">
        <f t="shared" si="20"/>
        <v>0</v>
      </c>
      <c r="AW70" s="115">
        <f t="shared" si="20"/>
        <v>0</v>
      </c>
      <c r="AX70" s="115">
        <f t="shared" si="20"/>
        <v>0</v>
      </c>
      <c r="AY70" s="115">
        <f t="shared" si="20"/>
        <v>0</v>
      </c>
      <c r="AZ70" s="115">
        <f t="shared" si="20"/>
        <v>0</v>
      </c>
      <c r="BA70" s="115">
        <f t="shared" si="20"/>
        <v>0</v>
      </c>
      <c r="BB70" s="115">
        <f t="shared" si="20"/>
        <v>0</v>
      </c>
      <c r="BC70" s="115">
        <f t="shared" si="20"/>
        <v>0</v>
      </c>
      <c r="BD70" s="115">
        <f t="shared" si="20"/>
        <v>0</v>
      </c>
      <c r="BE70" s="115">
        <f t="shared" si="20"/>
        <v>0</v>
      </c>
      <c r="BF70" s="115">
        <f t="shared" si="20"/>
        <v>0</v>
      </c>
      <c r="BG70" s="115">
        <f t="shared" si="20"/>
        <v>0</v>
      </c>
      <c r="BH70" s="115">
        <f t="shared" si="20"/>
        <v>0</v>
      </c>
      <c r="BI70" s="115">
        <f t="shared" si="20"/>
        <v>0</v>
      </c>
    </row>
    <row r="71" spans="1:66" s="45" customFormat="1" ht="18" customHeight="1">
      <c r="A71" s="43" t="s">
        <v>1</v>
      </c>
      <c r="B71" s="46">
        <f t="shared" ref="B71:AG71" si="21">+B102</f>
        <v>1.1456625342073461</v>
      </c>
      <c r="C71" s="46">
        <f t="shared" si="21"/>
        <v>0.87370486032411976</v>
      </c>
      <c r="D71" s="46">
        <f t="shared" si="21"/>
        <v>0.92195783729302005</v>
      </c>
      <c r="E71" s="46">
        <f t="shared" si="21"/>
        <v>0.94610328814917521</v>
      </c>
      <c r="F71" s="46">
        <f t="shared" si="21"/>
        <v>0.94407747948254095</v>
      </c>
      <c r="G71" s="46">
        <f t="shared" si="21"/>
        <v>0.9154213936210579</v>
      </c>
      <c r="H71" s="46">
        <f t="shared" si="21"/>
        <v>0.86780737376194739</v>
      </c>
      <c r="I71" s="46">
        <f t="shared" si="21"/>
        <v>0.80851117884785118</v>
      </c>
      <c r="J71" s="46">
        <f t="shared" si="21"/>
        <v>0.73874533932249908</v>
      </c>
      <c r="K71" s="46">
        <f t="shared" si="21"/>
        <v>0.659451007654553</v>
      </c>
      <c r="L71" s="46">
        <f t="shared" si="21"/>
        <v>0.58027641062467439</v>
      </c>
      <c r="M71" s="46">
        <f t="shared" si="21"/>
        <v>0.49825678468808005</v>
      </c>
      <c r="N71" s="46">
        <f t="shared" si="21"/>
        <v>0.40817585856084559</v>
      </c>
      <c r="O71" s="46">
        <f t="shared" si="21"/>
        <v>0.30238305909272473</v>
      </c>
      <c r="P71" s="46">
        <f t="shared" si="21"/>
        <v>0.18846887952091768</v>
      </c>
      <c r="Q71" s="46">
        <f t="shared" si="21"/>
        <v>5.5269426775405146E-2</v>
      </c>
      <c r="R71" s="46">
        <f t="shared" si="21"/>
        <v>0</v>
      </c>
      <c r="S71" s="46">
        <f t="shared" si="21"/>
        <v>0</v>
      </c>
      <c r="T71" s="46">
        <f t="shared" si="21"/>
        <v>0</v>
      </c>
      <c r="U71" s="46">
        <f t="shared" si="21"/>
        <v>0</v>
      </c>
      <c r="V71" s="46">
        <f t="shared" si="21"/>
        <v>0</v>
      </c>
      <c r="W71" s="46">
        <f t="shared" si="21"/>
        <v>0</v>
      </c>
      <c r="X71" s="46">
        <f t="shared" si="21"/>
        <v>0</v>
      </c>
      <c r="Y71" s="46">
        <f t="shared" si="21"/>
        <v>0</v>
      </c>
      <c r="Z71" s="46">
        <f t="shared" si="21"/>
        <v>0</v>
      </c>
      <c r="AA71" s="46">
        <f t="shared" si="21"/>
        <v>0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3">(B97)*B68</f>
        <v>2.273288428418959</v>
      </c>
      <c r="C73" s="115">
        <f t="shared" si="23"/>
        <v>3.2592360608252688</v>
      </c>
      <c r="D73" s="115">
        <f t="shared" si="23"/>
        <v>4.0689025827696277</v>
      </c>
      <c r="E73" s="115">
        <f t="shared" si="23"/>
        <v>4.8889204826797039</v>
      </c>
      <c r="F73" s="115">
        <f t="shared" si="23"/>
        <v>5.7098175031510516</v>
      </c>
      <c r="G73" s="115">
        <f t="shared" si="23"/>
        <v>6.5329588895916233</v>
      </c>
      <c r="H73" s="115">
        <f t="shared" si="23"/>
        <v>7.3733784876858053</v>
      </c>
      <c r="I73" s="115">
        <f t="shared" si="23"/>
        <v>8.2342187660317787</v>
      </c>
      <c r="J73" s="115">
        <f t="shared" si="23"/>
        <v>9.1162044341908555</v>
      </c>
      <c r="K73" s="115">
        <f t="shared" si="23"/>
        <v>10.238841339911536</v>
      </c>
      <c r="L73" s="115">
        <f t="shared" si="23"/>
        <v>11.522046108186878</v>
      </c>
      <c r="M73" s="115">
        <f t="shared" si="23"/>
        <v>13.289384739148684</v>
      </c>
      <c r="N73" s="115">
        <f t="shared" si="23"/>
        <v>14.688847805405604</v>
      </c>
      <c r="O73" s="115">
        <f t="shared" si="23"/>
        <v>16.067892226160204</v>
      </c>
      <c r="P73" s="115">
        <f t="shared" si="23"/>
        <v>17.451082909348433</v>
      </c>
      <c r="Q73" s="115">
        <f t="shared" si="23"/>
        <v>18.848952578312183</v>
      </c>
      <c r="R73" s="115">
        <f t="shared" si="23"/>
        <v>20.285953856104026</v>
      </c>
      <c r="S73" s="115">
        <f t="shared" si="23"/>
        <v>21.765332606980465</v>
      </c>
      <c r="T73" s="115">
        <f t="shared" si="23"/>
        <v>23.278705981049558</v>
      </c>
      <c r="U73" s="115">
        <f t="shared" si="23"/>
        <v>24.824924929194506</v>
      </c>
      <c r="V73" s="115">
        <f t="shared" si="23"/>
        <v>26.420844484048683</v>
      </c>
      <c r="W73" s="115">
        <f t="shared" si="23"/>
        <v>28.073358168028928</v>
      </c>
      <c r="X73" s="115">
        <f t="shared" si="23"/>
        <v>29.769481956149161</v>
      </c>
      <c r="Y73" s="115">
        <f t="shared" si="23"/>
        <v>31.5083868371484</v>
      </c>
      <c r="Z73" s="115">
        <f t="shared" si="23"/>
        <v>33.290453026421751</v>
      </c>
      <c r="AA73" s="115">
        <f t="shared" si="23"/>
        <v>35.164518985640676</v>
      </c>
      <c r="AB73" s="115">
        <f t="shared" si="23"/>
        <v>37.070596761038573</v>
      </c>
      <c r="AC73" s="115">
        <f t="shared" si="23"/>
        <v>39.01300737613311</v>
      </c>
      <c r="AD73" s="115">
        <f t="shared" si="23"/>
        <v>40.997430053013872</v>
      </c>
      <c r="AE73" s="115">
        <f t="shared" si="23"/>
        <v>43.029345469524117</v>
      </c>
      <c r="AF73" s="115">
        <f t="shared" si="23"/>
        <v>45.014652310024474</v>
      </c>
      <c r="AG73" s="115">
        <f t="shared" si="23"/>
        <v>46.924408791180355</v>
      </c>
      <c r="AH73" s="115">
        <f t="shared" ref="AH73:BI73" si="24">(AH97)*AH68</f>
        <v>48.843182984651598</v>
      </c>
      <c r="AI73" s="115">
        <f t="shared" si="24"/>
        <v>50.785731798224809</v>
      </c>
      <c r="AJ73" s="115">
        <f t="shared" si="24"/>
        <v>52.761510493747046</v>
      </c>
      <c r="AK73" s="115">
        <f t="shared" si="24"/>
        <v>54.776905381170508</v>
      </c>
      <c r="AL73" s="115">
        <f t="shared" si="24"/>
        <v>56.836612805275195</v>
      </c>
      <c r="AM73" s="115">
        <f t="shared" si="24"/>
        <v>58.944407170414848</v>
      </c>
      <c r="AN73" s="115">
        <f t="shared" si="24"/>
        <v>61.10356849966395</v>
      </c>
      <c r="AO73" s="115">
        <f t="shared" si="24"/>
        <v>63.317120596314673</v>
      </c>
      <c r="AP73" s="115">
        <f t="shared" si="24"/>
        <v>65.587963999395399</v>
      </c>
      <c r="AQ73" s="115">
        <f t="shared" si="24"/>
        <v>67.918950622287554</v>
      </c>
      <c r="AR73" s="115">
        <f t="shared" si="24"/>
        <v>70.312926156997023</v>
      </c>
      <c r="AS73" s="115">
        <f t="shared" si="24"/>
        <v>72.772754729503191</v>
      </c>
      <c r="AT73" s="115">
        <f t="shared" si="24"/>
        <v>75.301333834811345</v>
      </c>
      <c r="AU73" s="115">
        <f t="shared" si="24"/>
        <v>77.901603990445921</v>
      </c>
      <c r="AV73" s="115">
        <f t="shared" si="24"/>
        <v>80.576555554477139</v>
      </c>
      <c r="AW73" s="115">
        <f t="shared" si="24"/>
        <v>83.329234050310717</v>
      </c>
      <c r="AX73" s="115">
        <f t="shared" si="24"/>
        <v>86.162744730489422</v>
      </c>
      <c r="AY73" s="115">
        <f t="shared" si="24"/>
        <v>89.080256775803861</v>
      </c>
      <c r="AZ73" s="115">
        <f t="shared" si="24"/>
        <v>92.085007341825218</v>
      </c>
      <c r="BA73" s="115">
        <f t="shared" si="24"/>
        <v>95.166416293806748</v>
      </c>
      <c r="BB73" s="115">
        <f t="shared" si="24"/>
        <v>98.329200204595963</v>
      </c>
      <c r="BC73" s="115">
        <f t="shared" si="24"/>
        <v>101.59368487271223</v>
      </c>
      <c r="BD73" s="115">
        <f t="shared" si="24"/>
        <v>104.96411835336316</v>
      </c>
      <c r="BE73" s="115">
        <f t="shared" si="24"/>
        <v>108.44355648651803</v>
      </c>
      <c r="BF73" s="115">
        <f t="shared" si="24"/>
        <v>112.03476855676635</v>
      </c>
      <c r="BG73" s="115">
        <f t="shared" si="24"/>
        <v>115.74062012628445</v>
      </c>
      <c r="BH73" s="115">
        <f t="shared" si="24"/>
        <v>119.56422173988942</v>
      </c>
      <c r="BI73" s="115">
        <f t="shared" si="24"/>
        <v>123.50896761039581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5">+B74*(1-$B$8)^10+10*B73</f>
        <v>30.857885292951213</v>
      </c>
      <c r="D74" s="115">
        <f t="shared" si="25"/>
        <v>43.351839916983657</v>
      </c>
      <c r="E74" s="115">
        <f t="shared" si="25"/>
        <v>55.804877745415055</v>
      </c>
      <c r="F74" s="115">
        <f t="shared" si="25"/>
        <v>68.347162549039581</v>
      </c>
      <c r="G74" s="115">
        <f t="shared" si="25"/>
        <v>80.929357054370783</v>
      </c>
      <c r="H74" s="115">
        <f t="shared" si="25"/>
        <v>93.547910871930185</v>
      </c>
      <c r="I74" s="115">
        <f t="shared" si="25"/>
        <v>106.35192451429651</v>
      </c>
      <c r="J74" s="115">
        <f t="shared" si="25"/>
        <v>119.42481080159567</v>
      </c>
      <c r="K74" s="115">
        <f t="shared" si="25"/>
        <v>132.80290108144658</v>
      </c>
      <c r="L74" s="115">
        <f t="shared" si="25"/>
        <v>148.69392178894878</v>
      </c>
      <c r="M74" s="115">
        <f t="shared" si="25"/>
        <v>167.06682578359087</v>
      </c>
      <c r="N74" s="115">
        <f t="shared" si="25"/>
        <v>191.14644759816781</v>
      </c>
      <c r="O74" s="115">
        <f t="shared" si="25"/>
        <v>213.53712323324163</v>
      </c>
      <c r="P74" s="115">
        <f t="shared" si="25"/>
        <v>235.13471329401023</v>
      </c>
      <c r="Q74" s="115">
        <f t="shared" si="25"/>
        <v>256.49723413820055</v>
      </c>
      <c r="R74" s="115">
        <f t="shared" si="25"/>
        <v>277.92458127239411</v>
      </c>
      <c r="S74" s="115">
        <f t="shared" si="25"/>
        <v>299.76584802454437</v>
      </c>
      <c r="T74" s="115">
        <f t="shared" si="25"/>
        <v>322.17521435425647</v>
      </c>
      <c r="U74" s="115">
        <f t="shared" si="25"/>
        <v>345.12261099042087</v>
      </c>
      <c r="V74" s="115">
        <f t="shared" si="25"/>
        <v>368.58606293532421</v>
      </c>
      <c r="W74" s="115">
        <f t="shared" si="25"/>
        <v>392.72645830737616</v>
      </c>
      <c r="X74" s="115">
        <f t="shared" si="25"/>
        <v>417.66883054890292</v>
      </c>
      <c r="Y74" s="115">
        <f t="shared" si="25"/>
        <v>443.32693587567439</v>
      </c>
      <c r="Z74" s="115">
        <f t="shared" si="25"/>
        <v>469.66241282692692</v>
      </c>
      <c r="AA74" s="115">
        <f t="shared" si="25"/>
        <v>496.66568774231268</v>
      </c>
      <c r="AB74" s="115">
        <f t="shared" si="25"/>
        <v>524.82180710959017</v>
      </c>
      <c r="AC74" s="115">
        <f t="shared" si="25"/>
        <v>553.70001664382085</v>
      </c>
      <c r="AD74" s="115">
        <f t="shared" si="25"/>
        <v>583.1933318480427</v>
      </c>
      <c r="AE74" s="115">
        <f t="shared" si="25"/>
        <v>613.32124175563604</v>
      </c>
      <c r="AF74" s="115">
        <f t="shared" si="25"/>
        <v>644.14534855079137</v>
      </c>
      <c r="AG74" s="115">
        <f t="shared" si="25"/>
        <v>674.74611843060552</v>
      </c>
      <c r="AH74" s="115">
        <f t="shared" si="25"/>
        <v>704.51351194971699</v>
      </c>
      <c r="AI74" s="115">
        <f t="shared" si="25"/>
        <v>734.08050222251609</v>
      </c>
      <c r="AJ74" s="115">
        <f t="shared" si="25"/>
        <v>763.81536240501964</v>
      </c>
      <c r="AK74" s="115">
        <f t="shared" si="25"/>
        <v>793.94105402526907</v>
      </c>
      <c r="AL74" s="115">
        <f t="shared" si="25"/>
        <v>824.59918206058592</v>
      </c>
      <c r="AM74" s="115">
        <f t="shared" si="25"/>
        <v>855.88608456137308</v>
      </c>
      <c r="AN74" s="115">
        <f t="shared" si="25"/>
        <v>887.8730965723048</v>
      </c>
      <c r="AO74" s="115">
        <f t="shared" si="25"/>
        <v>920.61789131622754</v>
      </c>
      <c r="AP74" s="115">
        <f t="shared" si="25"/>
        <v>954.17081623544038</v>
      </c>
      <c r="AQ74" s="115">
        <f t="shared" si="25"/>
        <v>988.5784317878713</v>
      </c>
      <c r="AR74" s="115">
        <f t="shared" si="25"/>
        <v>1023.8854917351748</v>
      </c>
      <c r="AS74" s="115">
        <f t="shared" si="25"/>
        <v>1060.1360576692127</v>
      </c>
      <c r="AT74" s="115">
        <f t="shared" si="25"/>
        <v>1097.3741341768969</v>
      </c>
      <c r="AU74" s="115">
        <f t="shared" si="25"/>
        <v>1135.6440396590019</v>
      </c>
      <c r="AV74" s="115">
        <f t="shared" si="25"/>
        <v>1174.9906321616227</v>
      </c>
      <c r="AW74" s="115">
        <f t="shared" si="25"/>
        <v>1215.4594562989992</v>
      </c>
      <c r="AX74" s="115">
        <f t="shared" si="25"/>
        <v>1257.0968477302365</v>
      </c>
      <c r="AY74" s="115">
        <f t="shared" si="25"/>
        <v>1299.9500152261005</v>
      </c>
      <c r="AZ74" s="115">
        <f t="shared" si="25"/>
        <v>1344.0671112750467</v>
      </c>
      <c r="BA74" s="115">
        <f t="shared" si="25"/>
        <v>1389.4972971673487</v>
      </c>
      <c r="BB74" s="115">
        <f t="shared" si="25"/>
        <v>1436.151913037545</v>
      </c>
      <c r="BC74" s="115">
        <f t="shared" si="25"/>
        <v>1484.0472108305219</v>
      </c>
      <c r="BD74" s="115">
        <f t="shared" si="25"/>
        <v>1533.3921152342646</v>
      </c>
      <c r="BE74" s="115">
        <f t="shared" si="25"/>
        <v>1584.3019543351547</v>
      </c>
      <c r="BF74" s="115">
        <f t="shared" si="25"/>
        <v>1636.8474989501437</v>
      </c>
      <c r="BG74" s="115">
        <f t="shared" si="25"/>
        <v>1691.0811181831864</v>
      </c>
      <c r="BH74" s="115">
        <f t="shared" si="25"/>
        <v>1747.0497276335223</v>
      </c>
      <c r="BI74" s="115">
        <f t="shared" si="25"/>
        <v>1804.8007912072808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6">+C14</f>
        <v>1.4999999999999999E-2</v>
      </c>
      <c r="D76" s="95">
        <f t="shared" si="26"/>
        <v>1.4999999999999999E-2</v>
      </c>
      <c r="E76" s="95">
        <f t="shared" si="26"/>
        <v>1.4999999999999999E-2</v>
      </c>
      <c r="F76" s="95">
        <f t="shared" si="26"/>
        <v>1.4999999999999999E-2</v>
      </c>
      <c r="G76" s="95">
        <f t="shared" si="26"/>
        <v>1.4999999999999999E-2</v>
      </c>
      <c r="H76" s="95">
        <f t="shared" si="26"/>
        <v>1.4999999999999999E-2</v>
      </c>
      <c r="I76" s="95">
        <f t="shared" si="26"/>
        <v>1.4999999999999999E-2</v>
      </c>
      <c r="J76" s="95">
        <f t="shared" si="26"/>
        <v>1.4999999999999999E-2</v>
      </c>
      <c r="K76" s="95">
        <f t="shared" si="26"/>
        <v>1.4999999999999999E-2</v>
      </c>
      <c r="L76" s="95">
        <f t="shared" si="26"/>
        <v>1.4999999999999999E-2</v>
      </c>
      <c r="M76" s="95">
        <f t="shared" si="26"/>
        <v>1.4999999999999999E-2</v>
      </c>
      <c r="N76" s="95">
        <f t="shared" si="26"/>
        <v>1.4999999999999999E-2</v>
      </c>
      <c r="O76" s="95">
        <f t="shared" si="26"/>
        <v>1.4999999999999999E-2</v>
      </c>
      <c r="P76" s="95">
        <f t="shared" si="26"/>
        <v>1.4999999999999999E-2</v>
      </c>
      <c r="Q76" s="95">
        <f t="shared" si="26"/>
        <v>1.4999999999999999E-2</v>
      </c>
      <c r="R76" s="95">
        <f t="shared" si="26"/>
        <v>1.4999999999999999E-2</v>
      </c>
      <c r="S76" s="95">
        <f t="shared" si="26"/>
        <v>1.4999999999999999E-2</v>
      </c>
      <c r="T76" s="95">
        <f t="shared" si="26"/>
        <v>1.4999999999999999E-2</v>
      </c>
      <c r="U76" s="95">
        <f t="shared" si="26"/>
        <v>1.4999999999999999E-2</v>
      </c>
      <c r="V76" s="95">
        <f t="shared" si="26"/>
        <v>1.4999999999999999E-2</v>
      </c>
      <c r="W76" s="95">
        <f t="shared" si="26"/>
        <v>1.4999999999999999E-2</v>
      </c>
      <c r="X76" s="95">
        <f t="shared" si="26"/>
        <v>1.4999999999999999E-2</v>
      </c>
      <c r="Y76" s="95">
        <f t="shared" si="26"/>
        <v>1.4999999999999999E-2</v>
      </c>
      <c r="Z76" s="95">
        <f t="shared" si="26"/>
        <v>1.4999999999999999E-2</v>
      </c>
      <c r="AA76" s="95">
        <f t="shared" si="26"/>
        <v>1.4999999999999999E-2</v>
      </c>
      <c r="AB76" s="95">
        <f t="shared" si="26"/>
        <v>1.4999999999999999E-2</v>
      </c>
      <c r="AC76" s="95">
        <f t="shared" si="26"/>
        <v>1.4999999999999999E-2</v>
      </c>
      <c r="AD76" s="95">
        <f t="shared" si="26"/>
        <v>1.4999999999999999E-2</v>
      </c>
      <c r="AE76" s="95">
        <f t="shared" si="26"/>
        <v>1.4999999999999999E-2</v>
      </c>
      <c r="AF76" s="95">
        <f t="shared" si="26"/>
        <v>1.4999999999999999E-2</v>
      </c>
      <c r="AG76" s="95">
        <f t="shared" si="26"/>
        <v>1.4999999999999999E-2</v>
      </c>
      <c r="AH76" s="95">
        <f t="shared" si="26"/>
        <v>1.4999999999999999E-2</v>
      </c>
      <c r="AI76" s="95">
        <f t="shared" si="26"/>
        <v>1.4999999999999999E-2</v>
      </c>
      <c r="AJ76" s="95">
        <f t="shared" si="26"/>
        <v>1.4999999999999999E-2</v>
      </c>
      <c r="AK76" s="95">
        <f t="shared" si="26"/>
        <v>1.4999999999999999E-2</v>
      </c>
      <c r="AL76" s="95">
        <f t="shared" si="26"/>
        <v>1.4999999999999999E-2</v>
      </c>
      <c r="AM76" s="95">
        <f t="shared" si="26"/>
        <v>1.4999999999999999E-2</v>
      </c>
      <c r="AN76" s="95">
        <f t="shared" si="26"/>
        <v>1.4999999999999999E-2</v>
      </c>
      <c r="AO76" s="95">
        <f t="shared" si="26"/>
        <v>1.4999999999999999E-2</v>
      </c>
      <c r="AP76" s="95">
        <f t="shared" si="26"/>
        <v>1.4999999999999999E-2</v>
      </c>
      <c r="AQ76" s="95">
        <f t="shared" si="26"/>
        <v>1.4999999999999999E-2</v>
      </c>
      <c r="AR76" s="95">
        <f t="shared" si="26"/>
        <v>1.4999999999999999E-2</v>
      </c>
      <c r="AS76" s="95">
        <f t="shared" si="26"/>
        <v>1.4999999999999999E-2</v>
      </c>
      <c r="AT76" s="95">
        <f t="shared" si="26"/>
        <v>1.4999999999999999E-2</v>
      </c>
      <c r="AU76" s="95">
        <f t="shared" si="26"/>
        <v>1.4999999999999999E-2</v>
      </c>
      <c r="AV76" s="95">
        <f t="shared" si="26"/>
        <v>1.4999999999999999E-2</v>
      </c>
      <c r="AW76" s="95">
        <f t="shared" si="26"/>
        <v>1.4999999999999999E-2</v>
      </c>
      <c r="AX76" s="95">
        <f t="shared" si="26"/>
        <v>1.4999999999999999E-2</v>
      </c>
      <c r="AY76" s="95">
        <f t="shared" si="26"/>
        <v>1.4999999999999999E-2</v>
      </c>
      <c r="AZ76" s="95">
        <f t="shared" si="26"/>
        <v>1.4999999999999999E-2</v>
      </c>
      <c r="BA76" s="95">
        <f t="shared" si="26"/>
        <v>1.4999999999999999E-2</v>
      </c>
      <c r="BB76" s="95">
        <f t="shared" si="26"/>
        <v>1.4999999999999999E-2</v>
      </c>
      <c r="BC76" s="95">
        <f t="shared" si="26"/>
        <v>1.4999999999999999E-2</v>
      </c>
      <c r="BD76" s="95">
        <f t="shared" si="26"/>
        <v>1.4999999999999999E-2</v>
      </c>
      <c r="BE76" s="95">
        <f t="shared" si="26"/>
        <v>1.4999999999999999E-2</v>
      </c>
      <c r="BF76" s="95">
        <f t="shared" si="26"/>
        <v>1.4999999999999999E-2</v>
      </c>
      <c r="BG76" s="95">
        <f t="shared" si="26"/>
        <v>1.4999999999999999E-2</v>
      </c>
      <c r="BH76" s="95">
        <f t="shared" si="26"/>
        <v>1.4999999999999999E-2</v>
      </c>
      <c r="BI76" s="95">
        <f t="shared" si="26"/>
        <v>1.4999999999999999E-2</v>
      </c>
    </row>
    <row r="77" spans="1:66" s="102" customFormat="1" ht="18" customHeight="1">
      <c r="A77" s="100" t="s">
        <v>71</v>
      </c>
      <c r="B77" s="94">
        <f t="shared" ref="B77:BI77" si="27">+$B$7*B61/B74</f>
        <v>0.16776547311154627</v>
      </c>
      <c r="C77" s="95">
        <f t="shared" si="27"/>
        <v>0.15925312029111879</v>
      </c>
      <c r="D77" s="95">
        <f t="shared" si="27"/>
        <v>0.14405817347300864</v>
      </c>
      <c r="E77" s="95">
        <f t="shared" si="27"/>
        <v>0.1359058761128745</v>
      </c>
      <c r="F77" s="95">
        <f t="shared" si="27"/>
        <v>0.13074381576679764</v>
      </c>
      <c r="G77" s="95">
        <f t="shared" si="27"/>
        <v>0.12641744884612208</v>
      </c>
      <c r="H77" s="95">
        <f t="shared" si="27"/>
        <v>0.12273209146291961</v>
      </c>
      <c r="I77" s="95">
        <f t="shared" si="27"/>
        <v>0.11979126920740056</v>
      </c>
      <c r="J77" s="95">
        <f t="shared" si="27"/>
        <v>0.11726634832246477</v>
      </c>
      <c r="K77" s="95">
        <f t="shared" si="27"/>
        <v>0.11498810470656459</v>
      </c>
      <c r="L77" s="95">
        <f t="shared" si="27"/>
        <v>0.1128033825520382</v>
      </c>
      <c r="M77" s="95">
        <f t="shared" si="27"/>
        <v>0.11101927923250816</v>
      </c>
      <c r="N77" s="95">
        <f t="shared" si="27"/>
        <v>0.10747580914586657</v>
      </c>
      <c r="O77" s="95">
        <f t="shared" si="27"/>
        <v>0.10543659633553558</v>
      </c>
      <c r="P77" s="95">
        <f t="shared" si="27"/>
        <v>0.10416224165461561</v>
      </c>
      <c r="Q77" s="95">
        <f t="shared" si="27"/>
        <v>0.10329201520479209</v>
      </c>
      <c r="R77" s="95">
        <f t="shared" si="27"/>
        <v>0.10265233100925861</v>
      </c>
      <c r="S77" s="95">
        <f t="shared" si="27"/>
        <v>0.10211030864939998</v>
      </c>
      <c r="T77" s="95">
        <f t="shared" si="27"/>
        <v>0.10161411738601933</v>
      </c>
      <c r="U77" s="95">
        <f t="shared" si="27"/>
        <v>0.10116425511161294</v>
      </c>
      <c r="V77" s="95">
        <f t="shared" si="27"/>
        <v>0.10082624614305315</v>
      </c>
      <c r="W77" s="95">
        <f t="shared" si="27"/>
        <v>0.10056644678905279</v>
      </c>
      <c r="X77" s="95">
        <f t="shared" si="27"/>
        <v>0.10029983188034979</v>
      </c>
      <c r="Y77" s="95">
        <f t="shared" si="27"/>
        <v>0.10004627229464964</v>
      </c>
      <c r="Z77" s="95">
        <f t="shared" si="27"/>
        <v>9.9814513324307602E-2</v>
      </c>
      <c r="AA77" s="95">
        <f t="shared" si="27"/>
        <v>9.9607655170130607E-2</v>
      </c>
      <c r="AB77" s="95">
        <f t="shared" si="27"/>
        <v>9.9362760580225987E-2</v>
      </c>
      <c r="AC77" s="95">
        <f t="shared" si="27"/>
        <v>9.9145506438502465E-2</v>
      </c>
      <c r="AD77" s="95">
        <f t="shared" si="27"/>
        <v>9.8969949862207626E-2</v>
      </c>
      <c r="AE77" s="95">
        <f t="shared" si="27"/>
        <v>9.8833126443928235E-2</v>
      </c>
      <c r="AF77" s="95">
        <f t="shared" si="27"/>
        <v>9.8511381951156496E-2</v>
      </c>
      <c r="AG77" s="95">
        <f t="shared" si="27"/>
        <v>9.8100781288861627E-2</v>
      </c>
      <c r="AH77" s="95">
        <f t="shared" si="27"/>
        <v>9.7864712663099485E-2</v>
      </c>
      <c r="AI77" s="95">
        <f t="shared" si="27"/>
        <v>9.7725798001051481E-2</v>
      </c>
      <c r="AJ77" s="95">
        <f t="shared" si="27"/>
        <v>9.7643033522640213E-2</v>
      </c>
      <c r="AK77" s="95">
        <f t="shared" si="27"/>
        <v>9.7594190482604981E-2</v>
      </c>
      <c r="AL77" s="95">
        <f t="shared" si="27"/>
        <v>9.7567028210303081E-2</v>
      </c>
      <c r="AM77" s="95">
        <f t="shared" si="27"/>
        <v>9.7554658189301729E-2</v>
      </c>
      <c r="AN77" s="95">
        <f t="shared" si="27"/>
        <v>9.7553081254617188E-2</v>
      </c>
      <c r="AO77" s="95">
        <f t="shared" si="27"/>
        <v>9.7559873371113479E-2</v>
      </c>
      <c r="AP77" s="95">
        <f t="shared" si="27"/>
        <v>9.7573481628671466E-2</v>
      </c>
      <c r="AQ77" s="95">
        <f t="shared" si="27"/>
        <v>9.7592845451936167E-2</v>
      </c>
      <c r="AR77" s="95">
        <f t="shared" si="27"/>
        <v>9.7617191526014641E-2</v>
      </c>
      <c r="AS77" s="95">
        <f t="shared" si="27"/>
        <v>9.7645921715043452E-2</v>
      </c>
      <c r="AT77" s="95">
        <f t="shared" si="27"/>
        <v>9.7678550896931005E-2</v>
      </c>
      <c r="AU77" s="95">
        <f t="shared" si="27"/>
        <v>9.7714671699480352E-2</v>
      </c>
      <c r="AV77" s="95">
        <f t="shared" si="27"/>
        <v>9.7753933825911743E-2</v>
      </c>
      <c r="AW77" s="95">
        <f t="shared" si="27"/>
        <v>9.7796031371918779E-2</v>
      </c>
      <c r="AX77" s="95">
        <f t="shared" si="27"/>
        <v>9.7840694589111182E-2</v>
      </c>
      <c r="AY77" s="95">
        <f t="shared" si="27"/>
        <v>9.7887684181884191E-2</v>
      </c>
      <c r="AZ77" s="95">
        <f t="shared" si="27"/>
        <v>9.7936787098420089E-2</v>
      </c>
      <c r="BA77" s="95">
        <f t="shared" si="27"/>
        <v>9.7987813245028366E-2</v>
      </c>
      <c r="BB77" s="95">
        <f t="shared" si="27"/>
        <v>9.8047229880140474E-2</v>
      </c>
      <c r="BC77" s="95">
        <f t="shared" si="27"/>
        <v>9.8115877355772263E-2</v>
      </c>
      <c r="BD77" s="95">
        <f t="shared" si="27"/>
        <v>9.8185871991125592E-2</v>
      </c>
      <c r="BE77" s="95">
        <f t="shared" si="27"/>
        <v>9.8254394627340966E-2</v>
      </c>
      <c r="BF77" s="95">
        <f t="shared" si="27"/>
        <v>9.8320905734865127E-2</v>
      </c>
      <c r="BG77" s="95">
        <f t="shared" si="27"/>
        <v>9.8385751471621721E-2</v>
      </c>
      <c r="BH77" s="95">
        <f t="shared" si="27"/>
        <v>9.8449522140891269E-2</v>
      </c>
      <c r="BI77" s="95">
        <f t="shared" si="27"/>
        <v>9.8512784415021842E-2</v>
      </c>
    </row>
    <row r="78" spans="1:66" s="102" customFormat="1" ht="18" customHeight="1">
      <c r="A78" s="100" t="s">
        <v>72</v>
      </c>
      <c r="B78" s="94">
        <f t="shared" ref="B78:BI78" si="28">+$B$7*B61/B74*(1-(1-$B$8)^10)/$B$8/10</f>
        <v>0.10926926964437378</v>
      </c>
      <c r="C78" s="95">
        <f t="shared" si="28"/>
        <v>0.10372499072695381</v>
      </c>
      <c r="D78" s="95">
        <f t="shared" si="28"/>
        <v>9.382819426278477E-2</v>
      </c>
      <c r="E78" s="95">
        <f t="shared" si="28"/>
        <v>8.8518427229413527E-2</v>
      </c>
      <c r="F78" s="95">
        <f t="shared" si="28"/>
        <v>8.5156266032508837E-2</v>
      </c>
      <c r="G78" s="95">
        <f t="shared" si="28"/>
        <v>8.2338409981034671E-2</v>
      </c>
      <c r="H78" s="95">
        <f t="shared" si="28"/>
        <v>7.9938057261418255E-2</v>
      </c>
      <c r="I78" s="95">
        <f t="shared" si="28"/>
        <v>7.8022636322564953E-2</v>
      </c>
      <c r="J78" s="95">
        <f t="shared" si="28"/>
        <v>7.6378100913164465E-2</v>
      </c>
      <c r="K78" s="95">
        <f t="shared" si="28"/>
        <v>7.4894231727424168E-2</v>
      </c>
      <c r="L78" s="95">
        <f t="shared" si="28"/>
        <v>7.3471275085789947E-2</v>
      </c>
      <c r="M78" s="95">
        <f t="shared" si="28"/>
        <v>7.2309250128690855E-2</v>
      </c>
      <c r="N78" s="95">
        <f t="shared" si="28"/>
        <v>7.000131166440049E-2</v>
      </c>
      <c r="O78" s="95">
        <f t="shared" si="28"/>
        <v>6.8673128395807637E-2</v>
      </c>
      <c r="P78" s="95">
        <f t="shared" si="28"/>
        <v>6.7843113717164977E-2</v>
      </c>
      <c r="Q78" s="95">
        <f t="shared" si="28"/>
        <v>6.7276316468399683E-2</v>
      </c>
      <c r="R78" s="95">
        <f t="shared" si="28"/>
        <v>6.6859676360321446E-2</v>
      </c>
      <c r="S78" s="95">
        <f t="shared" si="28"/>
        <v>6.6506645511397636E-2</v>
      </c>
      <c r="T78" s="95">
        <f t="shared" si="28"/>
        <v>6.6183465443723805E-2</v>
      </c>
      <c r="U78" s="95">
        <f t="shared" si="28"/>
        <v>6.589046044541727E-2</v>
      </c>
      <c r="V78" s="95">
        <f t="shared" si="28"/>
        <v>6.5670307916754725E-2</v>
      </c>
      <c r="W78" s="95">
        <f t="shared" si="28"/>
        <v>6.5501094996246192E-2</v>
      </c>
      <c r="X78" s="95">
        <f t="shared" si="28"/>
        <v>6.5327442958017151E-2</v>
      </c>
      <c r="Y78" s="95">
        <f t="shared" si="28"/>
        <v>6.5162294133131349E-2</v>
      </c>
      <c r="Z78" s="95">
        <f t="shared" si="28"/>
        <v>6.5011344519047345E-2</v>
      </c>
      <c r="AA78" s="95">
        <f t="shared" si="28"/>
        <v>6.4876613343390746E-2</v>
      </c>
      <c r="AB78" s="95">
        <f t="shared" si="28"/>
        <v>6.4717108217083E-2</v>
      </c>
      <c r="AC78" s="95">
        <f t="shared" si="28"/>
        <v>6.4575605910600908E-2</v>
      </c>
      <c r="AD78" s="95">
        <f t="shared" si="28"/>
        <v>6.4461262127477839E-2</v>
      </c>
      <c r="AE78" s="95">
        <f t="shared" si="28"/>
        <v>6.4372146085253268E-2</v>
      </c>
      <c r="AF78" s="95">
        <f t="shared" si="28"/>
        <v>6.4162586960331919E-2</v>
      </c>
      <c r="AG78" s="95">
        <f t="shared" si="28"/>
        <v>6.3895153896470075E-2</v>
      </c>
      <c r="AH78" s="95">
        <f t="shared" si="28"/>
        <v>6.3741397310895204E-2</v>
      </c>
      <c r="AI78" s="95">
        <f t="shared" si="28"/>
        <v>6.3650919196517136E-2</v>
      </c>
      <c r="AJ78" s="95">
        <f t="shared" si="28"/>
        <v>6.3597012907333994E-2</v>
      </c>
      <c r="AK78" s="95">
        <f t="shared" si="28"/>
        <v>6.3565200382307979E-2</v>
      </c>
      <c r="AL78" s="95">
        <f t="shared" si="28"/>
        <v>6.3547509008741898E-2</v>
      </c>
      <c r="AM78" s="95">
        <f t="shared" si="28"/>
        <v>6.3539452147367295E-2</v>
      </c>
      <c r="AN78" s="95">
        <f t="shared" si="28"/>
        <v>6.35384250558087E-2</v>
      </c>
      <c r="AO78" s="95">
        <f t="shared" si="28"/>
        <v>6.3542848907720079E-2</v>
      </c>
      <c r="AP78" s="95">
        <f t="shared" si="28"/>
        <v>6.3551712259260276E-2</v>
      </c>
      <c r="AQ78" s="95">
        <f t="shared" si="28"/>
        <v>6.3564324334834665E-2</v>
      </c>
      <c r="AR78" s="95">
        <f t="shared" si="28"/>
        <v>6.3580181457780896E-2</v>
      </c>
      <c r="AS78" s="95">
        <f t="shared" si="28"/>
        <v>6.3598894049315374E-2</v>
      </c>
      <c r="AT78" s="95">
        <f t="shared" si="28"/>
        <v>6.3620146138960637E-2</v>
      </c>
      <c r="AU78" s="95">
        <f t="shared" si="28"/>
        <v>6.3643672396421908E-2</v>
      </c>
      <c r="AV78" s="95">
        <f t="shared" si="28"/>
        <v>6.3669244665854191E-2</v>
      </c>
      <c r="AW78" s="95">
        <f t="shared" si="28"/>
        <v>6.3696663705187465E-2</v>
      </c>
      <c r="AX78" s="95">
        <f t="shared" si="28"/>
        <v>6.3725753821479353E-2</v>
      </c>
      <c r="AY78" s="95">
        <f t="shared" si="28"/>
        <v>6.375635915634334E-2</v>
      </c>
      <c r="AZ78" s="95">
        <f t="shared" si="28"/>
        <v>6.3788340944537142E-2</v>
      </c>
      <c r="BA78" s="95">
        <f t="shared" si="28"/>
        <v>6.3821575373941744E-2</v>
      </c>
      <c r="BB78" s="95">
        <f t="shared" si="28"/>
        <v>6.3860274709406972E-2</v>
      </c>
      <c r="BC78" s="95">
        <f t="shared" si="28"/>
        <v>6.3904986290318669E-2</v>
      </c>
      <c r="BD78" s="95">
        <f t="shared" si="28"/>
        <v>6.395057530540163E-2</v>
      </c>
      <c r="BE78" s="95">
        <f t="shared" si="28"/>
        <v>6.3995205575709882E-2</v>
      </c>
      <c r="BF78" s="95">
        <f t="shared" si="28"/>
        <v>6.4038525694013193E-2</v>
      </c>
      <c r="BG78" s="95">
        <f t="shared" si="28"/>
        <v>6.4080761120430346E-2</v>
      </c>
      <c r="BH78" s="95">
        <f t="shared" si="28"/>
        <v>6.4122296332214862E-2</v>
      </c>
      <c r="BI78" s="95">
        <f t="shared" si="28"/>
        <v>6.4163500415284416E-2</v>
      </c>
    </row>
    <row r="79" spans="1:66" s="102" customFormat="1" ht="18" customHeight="1">
      <c r="A79" s="100" t="s">
        <v>70</v>
      </c>
      <c r="B79" s="94">
        <f>+C134</f>
        <v>3.8576471233842557E-2</v>
      </c>
      <c r="C79" s="95">
        <f t="shared" ref="C79:BI79" si="29">+D134</f>
        <v>4.8905912743784974E-2</v>
      </c>
      <c r="D79" s="95">
        <f t="shared" si="29"/>
        <v>4.3590557789175532E-2</v>
      </c>
      <c r="E79" s="95">
        <f t="shared" si="29"/>
        <v>4.0237879719476899E-2</v>
      </c>
      <c r="F79" s="95">
        <f t="shared" si="29"/>
        <v>3.782192035353682E-2</v>
      </c>
      <c r="G79" s="95">
        <f t="shared" si="29"/>
        <v>3.5724368595442924E-2</v>
      </c>
      <c r="H79" s="95">
        <f t="shared" si="29"/>
        <v>3.3918321703765075E-2</v>
      </c>
      <c r="I79" s="95">
        <f t="shared" si="29"/>
        <v>3.2417953749080075E-2</v>
      </c>
      <c r="J79" s="95">
        <f t="shared" si="29"/>
        <v>3.0281334715292596E-2</v>
      </c>
      <c r="K79" s="95">
        <f t="shared" si="29"/>
        <v>2.9409448161280327E-2</v>
      </c>
      <c r="L79" s="95">
        <f t="shared" si="29"/>
        <v>2.7495448423767721E-2</v>
      </c>
      <c r="M79" s="95">
        <f t="shared" si="29"/>
        <v>2.967907452990648E-2</v>
      </c>
      <c r="N79" s="95">
        <f t="shared" si="29"/>
        <v>2.8075797689806059E-2</v>
      </c>
      <c r="O79" s="95">
        <f t="shared" si="29"/>
        <v>2.6972890079120404E-2</v>
      </c>
      <c r="P79" s="95">
        <f t="shared" si="29"/>
        <v>2.6122438430796313E-2</v>
      </c>
      <c r="Q79" s="95">
        <f t="shared" si="29"/>
        <v>2.5570901792627998E-2</v>
      </c>
      <c r="R79" s="95">
        <f t="shared" si="29"/>
        <v>2.5096946260025454E-2</v>
      </c>
      <c r="S79" s="95">
        <f t="shared" si="29"/>
        <v>2.4609757839257451E-2</v>
      </c>
      <c r="T79" s="95">
        <f t="shared" si="29"/>
        <v>2.4162393582140895E-2</v>
      </c>
      <c r="U79" s="95">
        <f t="shared" si="29"/>
        <v>2.3710202724701146E-2</v>
      </c>
      <c r="V79" s="95">
        <f t="shared" si="29"/>
        <v>2.331450551607106E-2</v>
      </c>
      <c r="W79" s="95">
        <f t="shared" si="29"/>
        <v>2.3006789697782803E-2</v>
      </c>
      <c r="X79" s="95">
        <f t="shared" si="29"/>
        <v>2.2716383628355041E-2</v>
      </c>
      <c r="Y79" s="95">
        <f t="shared" si="29"/>
        <v>2.2447482661938079E-2</v>
      </c>
      <c r="Z79" s="95">
        <f t="shared" si="29"/>
        <v>2.2409146219588116E-2</v>
      </c>
      <c r="AA79" s="95">
        <f t="shared" si="29"/>
        <v>2.2105473462878944E-2</v>
      </c>
      <c r="AB79" s="95">
        <f t="shared" si="29"/>
        <v>2.1842489926551023E-2</v>
      </c>
      <c r="AC79" s="95">
        <f t="shared" si="29"/>
        <v>2.161923239303909E-2</v>
      </c>
      <c r="AD79" s="95">
        <f t="shared" si="29"/>
        <v>2.1429027024409963E-2</v>
      </c>
      <c r="AE79" s="95">
        <f t="shared" si="29"/>
        <v>2.1409481299269562E-2</v>
      </c>
      <c r="AF79" s="95">
        <f t="shared" si="29"/>
        <v>2.1345732641320225E-2</v>
      </c>
      <c r="AG79" s="95">
        <f t="shared" si="29"/>
        <v>2.1120075255151916E-2</v>
      </c>
      <c r="AH79" s="95">
        <f t="shared" si="29"/>
        <v>2.0955247737857174E-2</v>
      </c>
      <c r="AI79" s="95">
        <f t="shared" si="29"/>
        <v>2.082751672607519E-2</v>
      </c>
      <c r="AJ79" s="95">
        <f t="shared" si="29"/>
        <v>2.0723428490959428E-2</v>
      </c>
      <c r="AK79" s="95">
        <f t="shared" si="29"/>
        <v>2.0635444758458465E-2</v>
      </c>
      <c r="AL79" s="95">
        <f t="shared" si="29"/>
        <v>2.0559206048819778E-2</v>
      </c>
      <c r="AM79" s="95">
        <f t="shared" si="29"/>
        <v>2.0492078175425643E-2</v>
      </c>
      <c r="AN79" s="95">
        <f t="shared" si="29"/>
        <v>2.0432376704062172E-2</v>
      </c>
      <c r="AO79" s="95">
        <f t="shared" si="29"/>
        <v>2.037895111236554E-2</v>
      </c>
      <c r="AP79" s="95">
        <f t="shared" si="29"/>
        <v>2.0330960475683835E-2</v>
      </c>
      <c r="AQ79" s="95">
        <f t="shared" si="29"/>
        <v>2.0287751407053189E-2</v>
      </c>
      <c r="AR79" s="95">
        <f t="shared" si="29"/>
        <v>2.0248790737128486E-2</v>
      </c>
      <c r="AS79" s="95">
        <f t="shared" si="29"/>
        <v>2.0213627602155837E-2</v>
      </c>
      <c r="AT79" s="95">
        <f t="shared" si="29"/>
        <v>2.0181871415873465E-2</v>
      </c>
      <c r="AU79" s="95">
        <f t="shared" si="29"/>
        <v>2.0153178494174195E-2</v>
      </c>
      <c r="AV79" s="95">
        <f t="shared" si="29"/>
        <v>2.0127243457980004E-2</v>
      </c>
      <c r="AW79" s="95">
        <f t="shared" si="29"/>
        <v>2.0103793331381237E-2</v>
      </c>
      <c r="AX79" s="95">
        <f t="shared" si="29"/>
        <v>2.0082583209262594E-2</v>
      </c>
      <c r="AY79" s="95">
        <f t="shared" si="29"/>
        <v>2.0063392880601327E-2</v>
      </c>
      <c r="AZ79" s="95">
        <f t="shared" si="29"/>
        <v>2.0023695014512288E-2</v>
      </c>
      <c r="BA79" s="95">
        <f t="shared" si="29"/>
        <v>1.9989875543230173E-2</v>
      </c>
      <c r="BB79" s="95">
        <f t="shared" si="29"/>
        <v>1.9984737261733887E-2</v>
      </c>
      <c r="BC79" s="95">
        <f t="shared" si="29"/>
        <v>1.9981194431693217E-2</v>
      </c>
      <c r="BD79" s="95">
        <f t="shared" si="29"/>
        <v>1.9977227801114772E-2</v>
      </c>
      <c r="BE79" s="95">
        <f t="shared" si="29"/>
        <v>1.9972358946780844E-2</v>
      </c>
      <c r="BF79" s="95">
        <f t="shared" si="29"/>
        <v>1.9966692246581319E-2</v>
      </c>
      <c r="BG79" s="95">
        <f t="shared" si="29"/>
        <v>1.9960510652132113E-2</v>
      </c>
      <c r="BH79" s="95">
        <f t="shared" si="29"/>
        <v>1.4999999999999902E-2</v>
      </c>
      <c r="BI79" s="95">
        <f t="shared" si="29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10.743501368688708</v>
      </c>
      <c r="C84" s="397">
        <f t="shared" ref="C84:BH84" si="30">C68-C73</f>
        <v>13.076814356350866</v>
      </c>
      <c r="D84" s="397">
        <f>D68-D73</f>
        <v>16.667843069571735</v>
      </c>
      <c r="E84" s="397">
        <f>E68-E73</f>
        <v>20.25368489512546</v>
      </c>
      <c r="F84" s="397">
        <f t="shared" si="30"/>
        <v>23.856698644429557</v>
      </c>
      <c r="G84" s="397">
        <f t="shared" si="30"/>
        <v>27.243000570939369</v>
      </c>
      <c r="H84" s="397">
        <f t="shared" si="30"/>
        <v>30.439048169670315</v>
      </c>
      <c r="I84" s="397">
        <f t="shared" si="30"/>
        <v>33.616624954979173</v>
      </c>
      <c r="J84" s="397">
        <f>J68-J73</f>
        <v>36.768219213941379</v>
      </c>
      <c r="K84" s="397">
        <f t="shared" si="30"/>
        <v>39.663677141219857</v>
      </c>
      <c r="L84" s="397">
        <f>L68-L73</f>
        <v>43.15090035061894</v>
      </c>
      <c r="M84" s="397">
        <f t="shared" si="30"/>
        <v>47.024716187786652</v>
      </c>
      <c r="N84" s="397">
        <f t="shared" si="30"/>
        <v>51.976740288056419</v>
      </c>
      <c r="O84" s="397">
        <f t="shared" si="30"/>
        <v>56.856512660459707</v>
      </c>
      <c r="P84" s="397">
        <f t="shared" si="30"/>
        <v>61.750956653709906</v>
      </c>
      <c r="Q84" s="397">
        <f t="shared" si="30"/>
        <v>66.697342490286019</v>
      </c>
      <c r="R84" s="397">
        <f t="shared" si="30"/>
        <v>71.782196196912679</v>
      </c>
      <c r="S84" s="397">
        <f t="shared" si="30"/>
        <v>77.017003320019825</v>
      </c>
      <c r="T84" s="397">
        <f t="shared" si="30"/>
        <v>82.372101001262152</v>
      </c>
      <c r="U84" s="397">
        <f t="shared" si="30"/>
        <v>87.84342331060121</v>
      </c>
      <c r="V84" s="397">
        <f t="shared" si="30"/>
        <v>93.490612070550071</v>
      </c>
      <c r="W84" s="397">
        <f t="shared" si="30"/>
        <v>99.338060128599366</v>
      </c>
      <c r="X84" s="397">
        <f t="shared" si="30"/>
        <v>105.33982328929305</v>
      </c>
      <c r="Y84" s="397">
        <f t="shared" si="30"/>
        <v>111.49296808204321</v>
      </c>
      <c r="Z84" s="397">
        <f t="shared" si="30"/>
        <v>117.79883990555686</v>
      </c>
      <c r="AA84" s="397">
        <f t="shared" si="30"/>
        <v>124.4302544954175</v>
      </c>
      <c r="AB84" s="397">
        <f t="shared" si="30"/>
        <v>131.17494344673429</v>
      </c>
      <c r="AC84" s="397">
        <f t="shared" si="30"/>
        <v>138.04819677545206</v>
      </c>
      <c r="AD84" s="397">
        <f t="shared" si="30"/>
        <v>145.07011050649385</v>
      </c>
      <c r="AE84" s="397">
        <f t="shared" si="30"/>
        <v>152.26007811255653</v>
      </c>
      <c r="AF84" s="397">
        <f t="shared" si="30"/>
        <v>159.28512047175465</v>
      </c>
      <c r="AG84" s="397">
        <f t="shared" si="30"/>
        <v>166.04282658658977</v>
      </c>
      <c r="AH84" s="397">
        <f t="shared" si="30"/>
        <v>172.83244203136124</v>
      </c>
      <c r="AI84" s="397">
        <f t="shared" si="30"/>
        <v>179.7061843777698</v>
      </c>
      <c r="AJ84" s="397">
        <f t="shared" si="30"/>
        <v>186.69751123228608</v>
      </c>
      <c r="AK84" s="397">
        <f t="shared" si="30"/>
        <v>193.82902066238145</v>
      </c>
      <c r="AL84" s="397">
        <f t="shared" si="30"/>
        <v>201.11733076473496</v>
      </c>
      <c r="AM84" s="397">
        <f t="shared" si="30"/>
        <v>208.57579733398998</v>
      </c>
      <c r="AN84" s="397">
        <f t="shared" si="30"/>
        <v>216.2160267881406</v>
      </c>
      <c r="AO84" s="397">
        <f t="shared" si="30"/>
        <v>224.04871890707972</v>
      </c>
      <c r="AP84" s="397">
        <f t="shared" si="30"/>
        <v>232.08413729798559</v>
      </c>
      <c r="AQ84" s="397">
        <f t="shared" si="30"/>
        <v>240.33237350534912</v>
      </c>
      <c r="AR84" s="397">
        <f t="shared" si="30"/>
        <v>248.80349705921719</v>
      </c>
      <c r="AS84" s="397">
        <f t="shared" si="30"/>
        <v>257.5076427185686</v>
      </c>
      <c r="AT84" s="397">
        <f t="shared" si="30"/>
        <v>266.45506331925321</v>
      </c>
      <c r="AU84" s="397">
        <f t="shared" si="30"/>
        <v>275.65616393304435</v>
      </c>
      <c r="AV84" s="397">
        <f t="shared" si="30"/>
        <v>285.12152599334263</v>
      </c>
      <c r="AW84" s="397">
        <f t="shared" si="30"/>
        <v>294.86192613703577</v>
      </c>
      <c r="AX84" s="397">
        <f t="shared" si="30"/>
        <v>304.88835235358926</v>
      </c>
      <c r="AY84" s="397">
        <f t="shared" si="30"/>
        <v>315.21201884367156</v>
      </c>
      <c r="AZ84" s="397">
        <f t="shared" si="30"/>
        <v>325.84438033788001</v>
      </c>
      <c r="BA84" s="397">
        <f t="shared" si="30"/>
        <v>336.74799884766503</v>
      </c>
      <c r="BB84" s="397">
        <f t="shared" si="30"/>
        <v>347.93956404707006</v>
      </c>
      <c r="BC84" s="397">
        <f t="shared" si="30"/>
        <v>359.49099912331741</v>
      </c>
      <c r="BD84" s="397">
        <f t="shared" si="30"/>
        <v>371.41733589273338</v>
      </c>
      <c r="BE84" s="397">
        <f t="shared" si="30"/>
        <v>383.72938749754314</v>
      </c>
      <c r="BF84" s="397">
        <f t="shared" si="30"/>
        <v>396.43695309883822</v>
      </c>
      <c r="BG84" s="397">
        <f t="shared" si="30"/>
        <v>409.55017253760474</v>
      </c>
      <c r="BH84" s="397">
        <f t="shared" si="30"/>
        <v>423.0800525301118</v>
      </c>
      <c r="BI84" s="397">
        <f>+BH84</f>
        <v>423.0800525301118</v>
      </c>
    </row>
    <row r="85" spans="1:66" s="397" customFormat="1" ht="18" customHeight="1">
      <c r="A85" s="427" t="s">
        <v>970</v>
      </c>
      <c r="B85" s="399">
        <f>+C85/C84*B84</f>
        <v>0.62074526633195248</v>
      </c>
      <c r="C85" s="399">
        <f>+(C74-B74)/10</f>
        <v>0.75556099746625516</v>
      </c>
      <c r="D85" s="399">
        <f t="shared" ref="D85:BI85" si="31">+(D74-C74)/10</f>
        <v>1.2493954624032444</v>
      </c>
      <c r="E85" s="399">
        <f t="shared" si="31"/>
        <v>1.2453037828431399</v>
      </c>
      <c r="F85" s="399">
        <f t="shared" si="31"/>
        <v>1.2542284803624526</v>
      </c>
      <c r="G85" s="399">
        <f t="shared" si="31"/>
        <v>1.2582194505331201</v>
      </c>
      <c r="H85" s="399">
        <f t="shared" si="31"/>
        <v>1.2618553817559401</v>
      </c>
      <c r="I85" s="399">
        <f t="shared" si="31"/>
        <v>1.2804013642366328</v>
      </c>
      <c r="J85" s="399">
        <f t="shared" si="31"/>
        <v>1.3072886287299155</v>
      </c>
      <c r="K85" s="399">
        <f t="shared" si="31"/>
        <v>1.3378090279850909</v>
      </c>
      <c r="L85" s="399">
        <f t="shared" si="31"/>
        <v>1.5891020707502208</v>
      </c>
      <c r="M85" s="399">
        <f t="shared" si="31"/>
        <v>1.8372903994642087</v>
      </c>
      <c r="N85" s="399">
        <f t="shared" si="31"/>
        <v>2.4079621814576937</v>
      </c>
      <c r="O85" s="399">
        <f t="shared" si="31"/>
        <v>2.239067563507382</v>
      </c>
      <c r="P85" s="399">
        <f t="shared" si="31"/>
        <v>2.1597590060768597</v>
      </c>
      <c r="Q85" s="399">
        <f t="shared" si="31"/>
        <v>2.1362520844190329</v>
      </c>
      <c r="R85" s="399">
        <f t="shared" si="31"/>
        <v>2.1427347134193555</v>
      </c>
      <c r="S85" s="399">
        <f t="shared" si="31"/>
        <v>2.1841266752150261</v>
      </c>
      <c r="T85" s="399">
        <f t="shared" si="31"/>
        <v>2.2409366329712102</v>
      </c>
      <c r="U85" s="399">
        <f t="shared" si="31"/>
        <v>2.2947396636164399</v>
      </c>
      <c r="V85" s="399">
        <f t="shared" si="31"/>
        <v>2.346345194490334</v>
      </c>
      <c r="W85" s="399">
        <f t="shared" si="31"/>
        <v>2.4140395372051957</v>
      </c>
      <c r="X85" s="399">
        <f t="shared" si="31"/>
        <v>2.4942372241526756</v>
      </c>
      <c r="Y85" s="399">
        <f t="shared" si="31"/>
        <v>2.5658105326771476</v>
      </c>
      <c r="Z85" s="399">
        <f t="shared" si="31"/>
        <v>2.633547695125253</v>
      </c>
      <c r="AA85" s="399">
        <f t="shared" si="31"/>
        <v>2.7003274915385758</v>
      </c>
      <c r="AB85" s="399">
        <f t="shared" si="31"/>
        <v>2.8156119367277483</v>
      </c>
      <c r="AC85" s="399">
        <f t="shared" si="31"/>
        <v>2.8878209534230677</v>
      </c>
      <c r="AD85" s="399">
        <f t="shared" si="31"/>
        <v>2.9493315204221857</v>
      </c>
      <c r="AE85" s="399">
        <f t="shared" si="31"/>
        <v>3.0127909907593335</v>
      </c>
      <c r="AF85" s="399">
        <f t="shared" si="31"/>
        <v>3.082410679515533</v>
      </c>
      <c r="AG85" s="399">
        <f t="shared" si="31"/>
        <v>3.0600769879814154</v>
      </c>
      <c r="AH85" s="399">
        <f t="shared" si="31"/>
        <v>2.9767393519111467</v>
      </c>
      <c r="AI85" s="399">
        <f t="shared" si="31"/>
        <v>2.9566990272799103</v>
      </c>
      <c r="AJ85" s="399">
        <f t="shared" si="31"/>
        <v>2.9734860182503553</v>
      </c>
      <c r="AK85" s="399">
        <f t="shared" si="31"/>
        <v>3.0125691620249428</v>
      </c>
      <c r="AL85" s="399">
        <f t="shared" si="31"/>
        <v>3.0658128035316849</v>
      </c>
      <c r="AM85" s="399">
        <f t="shared" si="31"/>
        <v>3.1286902500787166</v>
      </c>
      <c r="AN85" s="399">
        <f t="shared" si="31"/>
        <v>3.1987012010931721</v>
      </c>
      <c r="AO85" s="399">
        <f t="shared" si="31"/>
        <v>3.2744794743922738</v>
      </c>
      <c r="AP85" s="399">
        <f t="shared" si="31"/>
        <v>3.3552924919212841</v>
      </c>
      <c r="AQ85" s="399">
        <f t="shared" si="31"/>
        <v>3.4407615552430912</v>
      </c>
      <c r="AR85" s="399">
        <f t="shared" si="31"/>
        <v>3.5307059947303516</v>
      </c>
      <c r="AS85" s="399">
        <f t="shared" si="31"/>
        <v>3.6250565934037922</v>
      </c>
      <c r="AT85" s="399">
        <f t="shared" si="31"/>
        <v>3.7238076507684128</v>
      </c>
      <c r="AU85" s="399">
        <f t="shared" si="31"/>
        <v>3.8269905482105058</v>
      </c>
      <c r="AV85" s="399">
        <f t="shared" si="31"/>
        <v>3.934659250262075</v>
      </c>
      <c r="AW85" s="399">
        <f t="shared" si="31"/>
        <v>4.0468824137376487</v>
      </c>
      <c r="AX85" s="399">
        <f t="shared" si="31"/>
        <v>4.1637391431237347</v>
      </c>
      <c r="AY85" s="399">
        <f t="shared" si="31"/>
        <v>4.2853167495864</v>
      </c>
      <c r="AZ85" s="399">
        <f t="shared" si="31"/>
        <v>4.4117096048946225</v>
      </c>
      <c r="BA85" s="399">
        <f t="shared" si="31"/>
        <v>4.5430185892302006</v>
      </c>
      <c r="BB85" s="399">
        <f t="shared" si="31"/>
        <v>4.6654615870196263</v>
      </c>
      <c r="BC85" s="399">
        <f t="shared" si="31"/>
        <v>4.7895297792976859</v>
      </c>
      <c r="BD85" s="399">
        <f t="shared" si="31"/>
        <v>4.9344904403742706</v>
      </c>
      <c r="BE85" s="399">
        <f t="shared" si="31"/>
        <v>5.0909839100890171</v>
      </c>
      <c r="BF85" s="399">
        <f t="shared" si="31"/>
        <v>5.254554461498901</v>
      </c>
      <c r="BG85" s="399">
        <f t="shared" si="31"/>
        <v>5.4233619233042649</v>
      </c>
      <c r="BH85" s="399">
        <f t="shared" si="31"/>
        <v>5.596860945033586</v>
      </c>
      <c r="BI85" s="399">
        <f t="shared" si="31"/>
        <v>5.7751063573758525</v>
      </c>
    </row>
    <row r="86" spans="1:66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66" s="397" customFormat="1" ht="18" customHeight="1">
      <c r="A87" s="426" t="s">
        <v>972</v>
      </c>
      <c r="B87" s="399">
        <f>+SUM(B84:B86)</f>
        <v>11.364246635020661</v>
      </c>
      <c r="C87" s="399">
        <f>+SUM(C84:C86)</f>
        <v>13.83237535381712</v>
      </c>
      <c r="D87" s="399">
        <f t="shared" ref="D87:BI87" si="34">+SUM(D84:D86)</f>
        <v>17.917238531974981</v>
      </c>
      <c r="E87" s="399">
        <f t="shared" si="34"/>
        <v>21.498988677968601</v>
      </c>
      <c r="F87" s="399">
        <f t="shared" si="34"/>
        <v>25.11092712479201</v>
      </c>
      <c r="G87" s="399">
        <f t="shared" si="34"/>
        <v>28.501220021472488</v>
      </c>
      <c r="H87" s="399">
        <f t="shared" si="34"/>
        <v>31.700903551426254</v>
      </c>
      <c r="I87" s="399">
        <f t="shared" si="34"/>
        <v>34.897026319215804</v>
      </c>
      <c r="J87" s="399">
        <f t="shared" si="34"/>
        <v>38.075507842671293</v>
      </c>
      <c r="K87" s="399">
        <f t="shared" si="34"/>
        <v>41.001486169204945</v>
      </c>
      <c r="L87" s="399">
        <f t="shared" si="34"/>
        <v>44.740002421369162</v>
      </c>
      <c r="M87" s="399">
        <f t="shared" si="34"/>
        <v>48.86200658725086</v>
      </c>
      <c r="N87" s="399">
        <f t="shared" si="34"/>
        <v>54.38470246951411</v>
      </c>
      <c r="O87" s="399">
        <f t="shared" si="34"/>
        <v>59.09558022396709</v>
      </c>
      <c r="P87" s="399">
        <f t="shared" si="34"/>
        <v>63.910715659786767</v>
      </c>
      <c r="Q87" s="399">
        <f t="shared" si="34"/>
        <v>68.833594574705046</v>
      </c>
      <c r="R87" s="399">
        <f t="shared" si="34"/>
        <v>73.924930910332037</v>
      </c>
      <c r="S87" s="399">
        <f t="shared" si="34"/>
        <v>79.201129995234851</v>
      </c>
      <c r="T87" s="399">
        <f t="shared" si="34"/>
        <v>84.613037634233365</v>
      </c>
      <c r="U87" s="399">
        <f t="shared" si="34"/>
        <v>90.13816297421765</v>
      </c>
      <c r="V87" s="399">
        <f t="shared" si="34"/>
        <v>95.836957265040411</v>
      </c>
      <c r="W87" s="399">
        <f t="shared" si="34"/>
        <v>101.75209966580456</v>
      </c>
      <c r="X87" s="399">
        <f t="shared" si="34"/>
        <v>107.83406051344572</v>
      </c>
      <c r="Y87" s="399">
        <f t="shared" si="34"/>
        <v>114.05877861472035</v>
      </c>
      <c r="Z87" s="399">
        <f t="shared" si="34"/>
        <v>120.43238760068212</v>
      </c>
      <c r="AA87" s="399">
        <f t="shared" si="34"/>
        <v>127.13058198695607</v>
      </c>
      <c r="AB87" s="399">
        <f t="shared" si="34"/>
        <v>133.99055538346204</v>
      </c>
      <c r="AC87" s="399">
        <f t="shared" si="34"/>
        <v>140.93601772887513</v>
      </c>
      <c r="AD87" s="399">
        <f t="shared" si="34"/>
        <v>148.01944202691604</v>
      </c>
      <c r="AE87" s="399">
        <f t="shared" si="34"/>
        <v>155.27286910331586</v>
      </c>
      <c r="AF87" s="399">
        <f t="shared" si="34"/>
        <v>162.36753115127019</v>
      </c>
      <c r="AG87" s="399">
        <f t="shared" si="34"/>
        <v>169.10290357457117</v>
      </c>
      <c r="AH87" s="399">
        <f t="shared" si="34"/>
        <v>175.80918138327237</v>
      </c>
      <c r="AI87" s="399">
        <f t="shared" si="34"/>
        <v>182.66288340504971</v>
      </c>
      <c r="AJ87" s="399">
        <f t="shared" si="34"/>
        <v>189.67099725053643</v>
      </c>
      <c r="AK87" s="399">
        <f t="shared" si="34"/>
        <v>196.84158982440638</v>
      </c>
      <c r="AL87" s="399">
        <f t="shared" si="34"/>
        <v>204.18314356826664</v>
      </c>
      <c r="AM87" s="399">
        <f t="shared" si="34"/>
        <v>211.70448758406869</v>
      </c>
      <c r="AN87" s="399">
        <f t="shared" si="34"/>
        <v>219.41472798923377</v>
      </c>
      <c r="AO87" s="399">
        <f t="shared" si="34"/>
        <v>227.323198381472</v>
      </c>
      <c r="AP87" s="399">
        <f t="shared" si="34"/>
        <v>235.43942978990688</v>
      </c>
      <c r="AQ87" s="399">
        <f t="shared" si="34"/>
        <v>243.77313506059221</v>
      </c>
      <c r="AR87" s="399">
        <f t="shared" si="34"/>
        <v>252.33420305394753</v>
      </c>
      <c r="AS87" s="399">
        <f t="shared" si="34"/>
        <v>261.13269931197237</v>
      </c>
      <c r="AT87" s="399">
        <f t="shared" si="34"/>
        <v>270.17887097002165</v>
      </c>
      <c r="AU87" s="399">
        <f t="shared" si="34"/>
        <v>279.48315448125487</v>
      </c>
      <c r="AV87" s="399">
        <f t="shared" si="34"/>
        <v>289.05618524360472</v>
      </c>
      <c r="AW87" s="399">
        <f t="shared" si="34"/>
        <v>298.90880855077341</v>
      </c>
      <c r="AX87" s="399">
        <f t="shared" si="34"/>
        <v>309.05209149671299</v>
      </c>
      <c r="AY87" s="399">
        <f t="shared" si="34"/>
        <v>319.49733559325796</v>
      </c>
      <c r="AZ87" s="399">
        <f t="shared" si="34"/>
        <v>330.25608994277462</v>
      </c>
      <c r="BA87" s="399">
        <f t="shared" si="34"/>
        <v>341.29101743689523</v>
      </c>
      <c r="BB87" s="399">
        <f t="shared" si="34"/>
        <v>352.60502563408971</v>
      </c>
      <c r="BC87" s="399">
        <f t="shared" si="34"/>
        <v>364.28052890261512</v>
      </c>
      <c r="BD87" s="399">
        <f t="shared" si="34"/>
        <v>376.35182633310762</v>
      </c>
      <c r="BE87" s="399">
        <f t="shared" si="34"/>
        <v>388.82037140763214</v>
      </c>
      <c r="BF87" s="399">
        <f t="shared" si="34"/>
        <v>401.69150756033713</v>
      </c>
      <c r="BG87" s="399">
        <f t="shared" si="34"/>
        <v>414.97353446090898</v>
      </c>
      <c r="BH87" s="399">
        <f t="shared" si="34"/>
        <v>428.6769134751454</v>
      </c>
      <c r="BI87" s="399">
        <f t="shared" si="34"/>
        <v>428.85515888748768</v>
      </c>
    </row>
    <row r="88" spans="1:66" s="95" customFormat="1" ht="18" customHeight="1">
      <c r="A88" s="86" t="s">
        <v>153</v>
      </c>
      <c r="B88" s="94">
        <f>(B84/B56)*1000</f>
        <v>21.921925291394633</v>
      </c>
      <c r="C88" s="95">
        <f t="shared" ref="C88:AH88" si="35">(C84/C56)*1000</f>
        <v>25.548276540189036</v>
      </c>
      <c r="D88" s="95">
        <f t="shared" si="35"/>
        <v>31.805206318235197</v>
      </c>
      <c r="E88" s="95">
        <f t="shared" si="35"/>
        <v>38.275911554749854</v>
      </c>
      <c r="F88" s="95">
        <f t="shared" si="35"/>
        <v>45.085444552329889</v>
      </c>
      <c r="G88" s="95">
        <f t="shared" si="35"/>
        <v>52.289561996937884</v>
      </c>
      <c r="H88" s="95">
        <f t="shared" si="35"/>
        <v>59.832344231996366</v>
      </c>
      <c r="I88" s="95">
        <f t="shared" si="35"/>
        <v>67.671210678353489</v>
      </c>
      <c r="J88" s="95">
        <f t="shared" si="35"/>
        <v>75.799670914272326</v>
      </c>
      <c r="K88" s="95">
        <f t="shared" si="35"/>
        <v>83.739928281819743</v>
      </c>
      <c r="L88" s="95">
        <f t="shared" si="35"/>
        <v>91.991274572460114</v>
      </c>
      <c r="M88" s="95">
        <f t="shared" si="35"/>
        <v>99.809619368081584</v>
      </c>
      <c r="N88" s="95">
        <f t="shared" si="35"/>
        <v>109.83599722575032</v>
      </c>
      <c r="O88" s="95">
        <f t="shared" si="35"/>
        <v>119.62041873435101</v>
      </c>
      <c r="P88" s="95">
        <f t="shared" si="35"/>
        <v>129.34755740794577</v>
      </c>
      <c r="Q88" s="95">
        <f t="shared" si="35"/>
        <v>139.09531864781266</v>
      </c>
      <c r="R88" s="95">
        <f t="shared" si="35"/>
        <v>149.04251385335266</v>
      </c>
      <c r="S88" s="95">
        <f t="shared" si="35"/>
        <v>159.20968527745495</v>
      </c>
      <c r="T88" s="95">
        <f t="shared" si="35"/>
        <v>169.53229941487811</v>
      </c>
      <c r="U88" s="95">
        <f t="shared" si="35"/>
        <v>179.99937750340547</v>
      </c>
      <c r="V88" s="95">
        <f t="shared" si="35"/>
        <v>190.55086853635325</v>
      </c>
      <c r="W88" s="95">
        <f t="shared" si="35"/>
        <v>201.20164155661206</v>
      </c>
      <c r="X88" s="95">
        <f t="shared" si="35"/>
        <v>212.02220442023352</v>
      </c>
      <c r="Y88" s="95">
        <f t="shared" si="35"/>
        <v>223.00220253202792</v>
      </c>
      <c r="Z88" s="95">
        <f t="shared" si="35"/>
        <v>234.1399946927551</v>
      </c>
      <c r="AA88" s="95">
        <f t="shared" si="35"/>
        <v>245.77261781283593</v>
      </c>
      <c r="AB88" s="95">
        <f t="shared" si="35"/>
        <v>257.47277088696268</v>
      </c>
      <c r="AC88" s="95">
        <f t="shared" si="35"/>
        <v>269.26758460358025</v>
      </c>
      <c r="AD88" s="95">
        <f t="shared" si="35"/>
        <v>281.19279828573428</v>
      </c>
      <c r="AE88" s="95">
        <f t="shared" si="35"/>
        <v>293.28186903048584</v>
      </c>
      <c r="AF88" s="95">
        <f t="shared" si="35"/>
        <v>305.8516536957174</v>
      </c>
      <c r="AG88" s="95">
        <f t="shared" si="35"/>
        <v>318.8274770763984</v>
      </c>
      <c r="AH88" s="95">
        <f t="shared" si="35"/>
        <v>331.8645712229893</v>
      </c>
      <c r="AI88" s="95">
        <f t="shared" ref="AI88:BI88" si="36">(AI84/AI56)*1000</f>
        <v>345.06320181384945</v>
      </c>
      <c r="AJ88" s="95">
        <f t="shared" si="36"/>
        <v>358.48761254127987</v>
      </c>
      <c r="AK88" s="95">
        <f t="shared" si="36"/>
        <v>372.1811951313</v>
      </c>
      <c r="AL88" s="95">
        <f t="shared" si="36"/>
        <v>386.17585885663715</v>
      </c>
      <c r="AM88" s="95">
        <f t="shared" si="36"/>
        <v>400.49724887401413</v>
      </c>
      <c r="AN88" s="95">
        <f t="shared" si="36"/>
        <v>415.16765127096028</v>
      </c>
      <c r="AO88" s="95">
        <f t="shared" si="36"/>
        <v>430.20761125197907</v>
      </c>
      <c r="AP88" s="95">
        <f t="shared" si="36"/>
        <v>445.63683650363305</v>
      </c>
      <c r="AQ88" s="95">
        <f t="shared" si="36"/>
        <v>461.47470432595969</v>
      </c>
      <c r="AR88" s="95">
        <f t="shared" si="36"/>
        <v>477.7405497479163</v>
      </c>
      <c r="AS88" s="95">
        <f t="shared" si="36"/>
        <v>494.45383304792864</v>
      </c>
      <c r="AT88" s="95">
        <f t="shared" si="36"/>
        <v>511.63424122997083</v>
      </c>
      <c r="AU88" s="95">
        <f t="shared" si="36"/>
        <v>529.30175361414069</v>
      </c>
      <c r="AV88" s="95">
        <f t="shared" si="36"/>
        <v>547.47668816167914</v>
      </c>
      <c r="AW88" s="95">
        <f t="shared" si="36"/>
        <v>566.17973765420732</v>
      </c>
      <c r="AX88" s="95">
        <f t="shared" si="36"/>
        <v>585.43200070243586</v>
      </c>
      <c r="AY88" s="95">
        <f t="shared" si="36"/>
        <v>605.25501027698454</v>
      </c>
      <c r="AZ88" s="95">
        <f t="shared" si="36"/>
        <v>625.6707612025142</v>
      </c>
      <c r="BA88" s="95">
        <f t="shared" si="36"/>
        <v>646.60736684783774</v>
      </c>
      <c r="BB88" s="95">
        <f t="shared" si="36"/>
        <v>668.09687392510705</v>
      </c>
      <c r="BC88" s="95">
        <f t="shared" si="36"/>
        <v>690.27738589110368</v>
      </c>
      <c r="BD88" s="95">
        <f t="shared" si="36"/>
        <v>713.1777661190531</v>
      </c>
      <c r="BE88" s="95">
        <f t="shared" si="36"/>
        <v>736.81877748637555</v>
      </c>
      <c r="BF88" s="95">
        <f t="shared" si="36"/>
        <v>761.21923587251911</v>
      </c>
      <c r="BG88" s="95">
        <f t="shared" si="36"/>
        <v>786.39861131413659</v>
      </c>
      <c r="BH88" s="95">
        <f t="shared" si="36"/>
        <v>812.378038380249</v>
      </c>
      <c r="BI88" s="95">
        <f t="shared" si="36"/>
        <v>812.378038380249</v>
      </c>
    </row>
    <row r="89" spans="1:66" s="95" customFormat="1" ht="18" customHeight="1">
      <c r="A89" s="86" t="s">
        <v>166</v>
      </c>
      <c r="B89" s="94"/>
      <c r="C89" s="95">
        <f>+LN(C88/B88)/10</f>
        <v>1.5308256911945992E-2</v>
      </c>
      <c r="D89" s="95">
        <f>+LN(D88/C88)/10</f>
        <v>2.1906013710574913E-2</v>
      </c>
      <c r="E89" s="95">
        <f>+LN(E88/D88)/10</f>
        <v>1.8519076010633299E-2</v>
      </c>
      <c r="F89" s="95">
        <f>+LN(F88/E88)/10</f>
        <v>1.6373870002796789E-2</v>
      </c>
    </row>
    <row r="90" spans="1:66" s="109" customFormat="1" ht="18" customHeight="1">
      <c r="A90" s="97" t="s">
        <v>5</v>
      </c>
      <c r="B90" s="108">
        <f t="shared" ref="B90:BI90" si="37">+(1/(1-$B$18))*(B88)^(1-$B$18)+1</f>
        <v>0.57283993002731948</v>
      </c>
      <c r="C90" s="109">
        <f t="shared" si="37"/>
        <v>0.60431536031634148</v>
      </c>
      <c r="D90" s="109">
        <f t="shared" si="37"/>
        <v>0.64536557824366825</v>
      </c>
      <c r="E90" s="109">
        <f t="shared" si="37"/>
        <v>0.67672864433459645</v>
      </c>
      <c r="F90" s="109">
        <f t="shared" si="37"/>
        <v>0.70214025214585352</v>
      </c>
      <c r="G90" s="109">
        <f t="shared" si="37"/>
        <v>0.72341890373602746</v>
      </c>
      <c r="H90" s="109">
        <f t="shared" si="37"/>
        <v>0.74143961471471465</v>
      </c>
      <c r="I90" s="109">
        <f t="shared" si="37"/>
        <v>0.75687589356325002</v>
      </c>
      <c r="J90" s="109">
        <f t="shared" si="37"/>
        <v>0.77028130756786695</v>
      </c>
      <c r="K90" s="109">
        <f t="shared" si="37"/>
        <v>0.78144351199412665</v>
      </c>
      <c r="L90" s="109">
        <f t="shared" si="37"/>
        <v>0.79147569731881862</v>
      </c>
      <c r="M90" s="109">
        <f t="shared" si="37"/>
        <v>0.79980934710020524</v>
      </c>
      <c r="N90" s="109">
        <f t="shared" si="37"/>
        <v>0.80916516798640137</v>
      </c>
      <c r="O90" s="109">
        <f t="shared" si="37"/>
        <v>0.81713637005917683</v>
      </c>
      <c r="P90" s="109">
        <f t="shared" si="37"/>
        <v>0.82414655538322523</v>
      </c>
      <c r="Q90" s="109">
        <f t="shared" si="37"/>
        <v>0.83042034835510348</v>
      </c>
      <c r="R90" s="109">
        <f t="shared" si="37"/>
        <v>0.83617698586552214</v>
      </c>
      <c r="S90" s="109">
        <f t="shared" si="37"/>
        <v>0.84149416521281384</v>
      </c>
      <c r="T90" s="109">
        <f t="shared" si="37"/>
        <v>0.84639555997651206</v>
      </c>
      <c r="U90" s="109">
        <f t="shared" si="37"/>
        <v>0.85092854373180815</v>
      </c>
      <c r="V90" s="109">
        <f t="shared" si="37"/>
        <v>0.85511463162026713</v>
      </c>
      <c r="W90" s="109">
        <f t="shared" si="37"/>
        <v>0.85900158332907606</v>
      </c>
      <c r="X90" s="109">
        <f t="shared" si="37"/>
        <v>0.86264662891007893</v>
      </c>
      <c r="Y90" s="109">
        <f t="shared" si="37"/>
        <v>0.86607075535975364</v>
      </c>
      <c r="Z90" s="109">
        <f t="shared" si="37"/>
        <v>0.86929500236519852</v>
      </c>
      <c r="AA90" s="109">
        <f t="shared" si="37"/>
        <v>0.87242568414902721</v>
      </c>
      <c r="AB90" s="109">
        <f t="shared" si="37"/>
        <v>0.87535801917701817</v>
      </c>
      <c r="AC90" s="109">
        <f t="shared" si="37"/>
        <v>0.87811845288395485</v>
      </c>
      <c r="AD90" s="109">
        <f t="shared" si="37"/>
        <v>0.88073091187872043</v>
      </c>
      <c r="AE90" s="109">
        <f t="shared" si="37"/>
        <v>0.88321491315977119</v>
      </c>
      <c r="AF90" s="109">
        <f t="shared" si="37"/>
        <v>0.88563988611927291</v>
      </c>
      <c r="AG90" s="109">
        <f t="shared" si="37"/>
        <v>0.88799120517843466</v>
      </c>
      <c r="AH90" s="109">
        <f t="shared" si="37"/>
        <v>0.89021334574993993</v>
      </c>
      <c r="AI90" s="109">
        <f t="shared" si="37"/>
        <v>0.89233348104876076</v>
      </c>
      <c r="AJ90" s="109">
        <f t="shared" si="37"/>
        <v>0.89436862840919851</v>
      </c>
      <c r="AK90" s="109">
        <f t="shared" si="37"/>
        <v>0.89633007541774956</v>
      </c>
      <c r="AL90" s="109">
        <f t="shared" si="37"/>
        <v>0.89822586143525429</v>
      </c>
      <c r="AM90" s="109">
        <f t="shared" si="37"/>
        <v>0.90006209821849104</v>
      </c>
      <c r="AN90" s="109">
        <f t="shared" si="37"/>
        <v>0.90184368580643004</v>
      </c>
      <c r="AO90" s="109">
        <f t="shared" si="37"/>
        <v>0.90357471063481998</v>
      </c>
      <c r="AP90" s="109">
        <f t="shared" si="37"/>
        <v>0.90525867497139212</v>
      </c>
      <c r="AQ90" s="109">
        <f t="shared" si="37"/>
        <v>0.90689863561234907</v>
      </c>
      <c r="AR90" s="109">
        <f t="shared" si="37"/>
        <v>0.90849729282521929</v>
      </c>
      <c r="AS90" s="109">
        <f t="shared" si="37"/>
        <v>0.91005705124320024</v>
      </c>
      <c r="AT90" s="109">
        <f t="shared" si="37"/>
        <v>0.91158006431969674</v>
      </c>
      <c r="AU90" s="109">
        <f t="shared" si="37"/>
        <v>0.91306826864306234</v>
      </c>
      <c r="AV90" s="109">
        <f t="shared" si="37"/>
        <v>0.91452341160547879</v>
      </c>
      <c r="AW90" s="109">
        <f t="shared" si="37"/>
        <v>0.91594707442537637</v>
      </c>
      <c r="AX90" s="109">
        <f t="shared" si="37"/>
        <v>0.91734069171766841</v>
      </c>
      <c r="AY90" s="109">
        <f t="shared" si="37"/>
        <v>0.91870556836483808</v>
      </c>
      <c r="AZ90" s="109">
        <f t="shared" si="37"/>
        <v>0.92004289419393381</v>
      </c>
      <c r="BA90" s="109">
        <f t="shared" si="37"/>
        <v>0.92134801793045895</v>
      </c>
      <c r="BB90" s="109">
        <f t="shared" si="37"/>
        <v>0.92262328716136399</v>
      </c>
      <c r="BC90" s="109">
        <f t="shared" si="37"/>
        <v>0.92387660082802281</v>
      </c>
      <c r="BD90" s="109">
        <f t="shared" si="37"/>
        <v>0.92510874678483679</v>
      </c>
      <c r="BE90" s="109">
        <f t="shared" si="37"/>
        <v>0.92631999390718311</v>
      </c>
      <c r="BF90" s="109">
        <f t="shared" si="37"/>
        <v>0.92751049760959281</v>
      </c>
      <c r="BG90" s="109">
        <f t="shared" si="37"/>
        <v>0.92868044467381672</v>
      </c>
      <c r="BH90" s="109">
        <f t="shared" si="37"/>
        <v>0.9298300917743032</v>
      </c>
      <c r="BI90" s="109">
        <f t="shared" si="37"/>
        <v>0.9298300917743032</v>
      </c>
    </row>
    <row r="91" spans="1:66" s="23" customFormat="1" ht="18" customHeight="1">
      <c r="A91" s="28" t="s">
        <v>115</v>
      </c>
      <c r="B91" s="29">
        <f t="shared" ref="B91:BH91" si="38">B$17*B$56*B90</f>
        <v>280.73750322942209</v>
      </c>
      <c r="C91" s="29">
        <f t="shared" si="38"/>
        <v>266.52844200122388</v>
      </c>
      <c r="D91" s="29">
        <f t="shared" si="38"/>
        <v>251.11123183544532</v>
      </c>
      <c r="E91" s="29">
        <f t="shared" si="38"/>
        <v>229.09298906326569</v>
      </c>
      <c r="F91" s="29">
        <f t="shared" si="38"/>
        <v>204.81236349614278</v>
      </c>
      <c r="G91" s="29">
        <f t="shared" si="38"/>
        <v>179.0307686318576</v>
      </c>
      <c r="H91" s="29">
        <f t="shared" si="38"/>
        <v>154.38613699103107</v>
      </c>
      <c r="I91" s="29">
        <f t="shared" si="38"/>
        <v>132.60255078633759</v>
      </c>
      <c r="J91" s="29">
        <f t="shared" si="38"/>
        <v>113.5458472318291</v>
      </c>
      <c r="K91" s="29">
        <f t="shared" si="38"/>
        <v>96.920172189137432</v>
      </c>
      <c r="L91" s="29">
        <f t="shared" si="38"/>
        <v>83.767698759538931</v>
      </c>
      <c r="M91" s="36">
        <f t="shared" si="38"/>
        <v>73.261467132148894</v>
      </c>
      <c r="N91" s="29">
        <f t="shared" si="38"/>
        <v>64.14701494431182</v>
      </c>
      <c r="O91" s="29">
        <f t="shared" si="38"/>
        <v>56.063983024100594</v>
      </c>
      <c r="P91" s="29">
        <f t="shared" si="38"/>
        <v>48.937749218911179</v>
      </c>
      <c r="Q91" s="29">
        <f t="shared" si="38"/>
        <v>42.676388635970255</v>
      </c>
      <c r="R91" s="29">
        <f t="shared" si="38"/>
        <v>37.191014470556574</v>
      </c>
      <c r="S91" s="29">
        <f t="shared" si="38"/>
        <v>32.392245798883437</v>
      </c>
      <c r="T91" s="29">
        <f t="shared" si="38"/>
        <v>28.19768550419516</v>
      </c>
      <c r="U91" s="29">
        <f t="shared" si="38"/>
        <v>24.534844714256401</v>
      </c>
      <c r="V91" s="29">
        <f t="shared" si="38"/>
        <v>21.358608642321215</v>
      </c>
      <c r="W91" s="29">
        <f t="shared" si="38"/>
        <v>18.604124926776489</v>
      </c>
      <c r="X91" s="29">
        <f t="shared" si="38"/>
        <v>16.199994777677944</v>
      </c>
      <c r="Y91" s="29">
        <f t="shared" si="38"/>
        <v>14.102690706928881</v>
      </c>
      <c r="Z91" s="29">
        <f t="shared" si="38"/>
        <v>12.273896375376616</v>
      </c>
      <c r="AA91" s="29">
        <f t="shared" si="38"/>
        <v>10.680962109918228</v>
      </c>
      <c r="AB91" s="29">
        <f t="shared" si="38"/>
        <v>9.2925372067053065</v>
      </c>
      <c r="AC91" s="29">
        <f t="shared" si="38"/>
        <v>8.0829214767651205</v>
      </c>
      <c r="AD91" s="29">
        <f t="shared" si="38"/>
        <v>7.0295116968074858</v>
      </c>
      <c r="AE91" s="29">
        <f t="shared" si="38"/>
        <v>6.1124451389506271</v>
      </c>
      <c r="AF91" s="29">
        <f t="shared" si="38"/>
        <v>5.2979623537383311</v>
      </c>
      <c r="AG91" s="29">
        <f t="shared" si="38"/>
        <v>4.5772005613198337</v>
      </c>
      <c r="AH91" s="29">
        <f t="shared" si="38"/>
        <v>3.9538934010816043</v>
      </c>
      <c r="AI91" s="29">
        <f t="shared" si="38"/>
        <v>3.415054362873029</v>
      </c>
      <c r="AJ91" s="29">
        <f t="shared" si="38"/>
        <v>2.9493517269690597</v>
      </c>
      <c r="AK91" s="29">
        <f t="shared" si="38"/>
        <v>2.5469332143662489</v>
      </c>
      <c r="AL91" s="29">
        <f t="shared" si="38"/>
        <v>2.1992506073110363</v>
      </c>
      <c r="AM91" s="29">
        <f t="shared" si="38"/>
        <v>1.8988961631261387</v>
      </c>
      <c r="AN91" s="29">
        <f t="shared" si="38"/>
        <v>1.6394553358381101</v>
      </c>
      <c r="AO91" s="29">
        <f t="shared" si="38"/>
        <v>1.4153764506686028</v>
      </c>
      <c r="AP91" s="29">
        <f t="shared" si="38"/>
        <v>1.221856408284177</v>
      </c>
      <c r="AQ91" s="29">
        <f t="shared" si="38"/>
        <v>1.0547409353417301</v>
      </c>
      <c r="AR91" s="29">
        <f t="shared" si="38"/>
        <v>0.91043777376274337</v>
      </c>
      <c r="AS91" s="29">
        <f t="shared" si="38"/>
        <v>0.78584125955758499</v>
      </c>
      <c r="AT91" s="29">
        <f t="shared" si="38"/>
        <v>0.6782668701377389</v>
      </c>
      <c r="AU91" s="29">
        <f t="shared" si="38"/>
        <v>0.58539446718161414</v>
      </c>
      <c r="AV91" s="29">
        <f t="shared" si="38"/>
        <v>0.50521910885438881</v>
      </c>
      <c r="AW91" s="29">
        <f t="shared" si="38"/>
        <v>0.43600844185128895</v>
      </c>
      <c r="AX91" s="29">
        <f t="shared" si="38"/>
        <v>0.37626580736942905</v>
      </c>
      <c r="AY91" s="29">
        <f t="shared" si="38"/>
        <v>0.32469830527269039</v>
      </c>
      <c r="AZ91" s="29">
        <f t="shared" si="38"/>
        <v>0.28018915803249633</v>
      </c>
      <c r="BA91" s="29">
        <f t="shared" si="38"/>
        <v>0.24177229560977428</v>
      </c>
      <c r="BB91" s="29">
        <f t="shared" si="38"/>
        <v>0.20861561754099542</v>
      </c>
      <c r="BC91" s="29">
        <f t="shared" si="38"/>
        <v>0.18000142822163248</v>
      </c>
      <c r="BD91" s="29">
        <f t="shared" si="38"/>
        <v>0.15530818626346862</v>
      </c>
      <c r="BE91" s="29">
        <f t="shared" si="38"/>
        <v>0.13399919097586019</v>
      </c>
      <c r="BF91" s="29">
        <f t="shared" si="38"/>
        <v>0.11561110427532158</v>
      </c>
      <c r="BG91" s="29">
        <f t="shared" si="38"/>
        <v>9.9743957124687338E-2</v>
      </c>
      <c r="BH91" s="29">
        <f t="shared" si="38"/>
        <v>8.6052495200641246E-2</v>
      </c>
      <c r="BI91" s="29">
        <f>BI$17*BI$56*BI90/(1-(BJ17/BI17))</f>
        <v>0.5360162761538142</v>
      </c>
    </row>
    <row r="92" spans="1:66" s="95" customFormat="1" ht="35.25" customHeight="1">
      <c r="A92" s="129" t="s">
        <v>62</v>
      </c>
      <c r="B92" s="130">
        <f>SUM(B91:AO91)*10*B52+B53</f>
        <v>557.83608835960558</v>
      </c>
      <c r="C92" s="131">
        <v>396.47221219651692</v>
      </c>
      <c r="D92" s="132">
        <f>+B92-C92</f>
        <v>161.36387616308866</v>
      </c>
      <c r="I92" s="109"/>
    </row>
    <row r="93" spans="1:66" s="33" customFormat="1" ht="18" customHeight="1">
      <c r="A93" s="32" t="s">
        <v>270</v>
      </c>
      <c r="B93" s="33">
        <f>+B90*Data!B360</f>
        <v>0.57283993002731948</v>
      </c>
      <c r="C93" s="33">
        <f>+C90*Data!C360</f>
        <v>0.45661174174271446</v>
      </c>
      <c r="D93" s="33">
        <f>+D90*Data!D360</f>
        <v>0.44211185181198848</v>
      </c>
      <c r="E93" s="33">
        <f>+E90*Data!E360</f>
        <v>0.41935140898230849</v>
      </c>
      <c r="F93" s="33">
        <f>+F90*Data!F360</f>
        <v>0.39385703028349023</v>
      </c>
      <c r="G93" s="33">
        <f>+G90*Data!G360</f>
        <v>0.36942189175697077</v>
      </c>
      <c r="H93" s="33">
        <f>+H90*Data!H360</f>
        <v>0.3466033903941067</v>
      </c>
      <c r="I93" s="33">
        <f>+I90*Data!I360</f>
        <v>0.32525043303552348</v>
      </c>
      <c r="J93" s="33">
        <f>+J90*Data!J360</f>
        <v>0.30573977140119568</v>
      </c>
      <c r="K93" s="33">
        <f>+K90*Data!K360</f>
        <v>0.28561436017579744</v>
      </c>
      <c r="L93" s="33">
        <f>+L90*Data!L360</f>
        <v>0.26882751005700689</v>
      </c>
      <c r="M93" s="33">
        <f>+M90*Data!M360</f>
        <v>0.25268858454597903</v>
      </c>
      <c r="N93" s="33">
        <f>+N90*Data!N360</f>
        <v>0.24694369220846599</v>
      </c>
      <c r="O93" s="33">
        <f>+O90*Data!O360</f>
        <v>0.23951909885834266</v>
      </c>
      <c r="P93" s="33">
        <f>+P90*Data!P360</f>
        <v>0.23192989304245737</v>
      </c>
      <c r="Q93" s="33">
        <f>+Q90*Data!Q360</f>
        <v>0.22483511078981933</v>
      </c>
      <c r="R93" s="33">
        <f>+R90*Data!R360</f>
        <v>0.21851260830781252</v>
      </c>
      <c r="S93" s="33">
        <f>+S90*Data!S360</f>
        <v>0.21302493264684014</v>
      </c>
      <c r="T93" s="33">
        <f>+T90*Data!T360</f>
        <v>0.20834414547142691</v>
      </c>
      <c r="U93" s="33">
        <f>+U90*Data!U360</f>
        <v>0.20441872447979278</v>
      </c>
      <c r="V93" s="33">
        <f>+V90*Data!V360</f>
        <v>0.20146498591884768</v>
      </c>
      <c r="W93" s="33">
        <f>+W90*Data!W360</f>
        <v>0.19903287953458224</v>
      </c>
      <c r="X93" s="33">
        <f>+X90*Data!X360</f>
        <v>0.19670111685709343</v>
      </c>
      <c r="Y93" s="33">
        <f>+Y90*Data!Y360</f>
        <v>0.19447055595412027</v>
      </c>
      <c r="Z93" s="33">
        <f>+Z90*Data!Z360</f>
        <v>0.19251360355089567</v>
      </c>
      <c r="AA93" s="33">
        <f>+AA90*Data!AA360</f>
        <v>0.19091934750077941</v>
      </c>
      <c r="AB93" s="33">
        <f>+AB90*Data!AB360</f>
        <v>0.18965550190772923</v>
      </c>
      <c r="AC93" s="33">
        <f>+AC90*Data!AC360</f>
        <v>0.18867406967129297</v>
      </c>
      <c r="AD93" s="33">
        <f>+AD90*Data!AD360</f>
        <v>0.18793191536717174</v>
      </c>
      <c r="AE93" s="33">
        <f>+AE90*Data!AE360</f>
        <v>0.18741537691786661</v>
      </c>
      <c r="AF93" s="33">
        <f>+AF90*Data!AF360</f>
        <v>0.18716348152486756</v>
      </c>
      <c r="AG93" s="33">
        <f>+AG90*Data!AG360</f>
        <v>0.18713662648358567</v>
      </c>
      <c r="AH93" s="33">
        <f>+AH90*Data!AH360</f>
        <v>0.18725495798469716</v>
      </c>
      <c r="AI93" s="33">
        <f>+AI90*Data!AI360</f>
        <v>0.1875231662497584</v>
      </c>
      <c r="AJ93" s="33">
        <f>+AJ90*Data!AJ360</f>
        <v>0.18793880432558319</v>
      </c>
      <c r="AK93" s="33">
        <f>+AK90*Data!AK360</f>
        <v>0.18849435389713873</v>
      </c>
      <c r="AL93" s="33">
        <f>+AL90*Data!AL360</f>
        <v>0.18917971299487446</v>
      </c>
      <c r="AM93" s="33">
        <f>+AM90*Data!AM360</f>
        <v>0.18998360373761208</v>
      </c>
      <c r="AN93" s="33">
        <f>+AN90*Data!AN360</f>
        <v>0.19089434944210981</v>
      </c>
      <c r="AO93" s="33">
        <f>+AO90*Data!AO360</f>
        <v>0.19190028836947853</v>
      </c>
      <c r="AP93" s="33">
        <f>+AP90*Data!AP360</f>
        <v>0.19298998130422254</v>
      </c>
      <c r="AQ93" s="33">
        <f>+AQ90*Data!AQ360</f>
        <v>0.19415230563141186</v>
      </c>
      <c r="AR93" s="33">
        <f>+AR90*Data!AR360</f>
        <v>0.19537649021786624</v>
      </c>
      <c r="AS93" s="33">
        <f>+AS90*Data!AS360</f>
        <v>0.19665212244466082</v>
      </c>
      <c r="AT93" s="33">
        <f>+AT90*Data!AT360</f>
        <v>0.19796914487996048</v>
      </c>
      <c r="AU93" s="33">
        <f>+AU90*Data!AU360</f>
        <v>0.1993178505500828</v>
      </c>
      <c r="AV93" s="33">
        <f>+AV90*Data!AV360</f>
        <v>0.20068888023220788</v>
      </c>
      <c r="AW93" s="33">
        <f>+AW90*Data!AW360</f>
        <v>0.20207322111388315</v>
      </c>
      <c r="AX93" s="33">
        <f>+AX90*Data!AX360</f>
        <v>0.20346220238389071</v>
      </c>
      <c r="AY93" s="33">
        <f>+AY90*Data!AY360</f>
        <v>0.20484747881061208</v>
      </c>
      <c r="AZ93" s="33">
        <f>+AZ90*Data!AZ360</f>
        <v>0.20622098713545084</v>
      </c>
      <c r="BA93" s="33">
        <f>+BA90*Data!BA360</f>
        <v>0.20757355837908567</v>
      </c>
      <c r="BB93" s="33">
        <f>+BB90*Data!BB360</f>
        <v>0.20889760874691923</v>
      </c>
      <c r="BC93" s="33">
        <f>+BC90*Data!BC360</f>
        <v>0.21018653190364384</v>
      </c>
      <c r="BD93" s="33">
        <f>+BD90*Data!BD360</f>
        <v>0.21143132213418867</v>
      </c>
      <c r="BE93" s="33">
        <f>+BE90*Data!BE360</f>
        <v>0.21262129033882637</v>
      </c>
      <c r="BF93" s="33">
        <f>+BF90*Data!BF360</f>
        <v>0.21374313214418511</v>
      </c>
      <c r="BG93" s="33">
        <f>+BG90*Data!BG360</f>
        <v>0.21477974786535448</v>
      </c>
      <c r="BH93" s="33">
        <f>+BH90*Data!BH360</f>
        <v>0.21570908013763687</v>
      </c>
      <c r="BI93" s="33">
        <f>+BI90*Data!BI360</f>
        <v>0.21560414640629097</v>
      </c>
    </row>
    <row r="94" spans="1:66" s="23" customFormat="1" ht="18" customHeight="1">
      <c r="A94" s="21" t="s">
        <v>271</v>
      </c>
      <c r="B94" s="29">
        <f>B$17*B$56*B93</f>
        <v>280.73750322942209</v>
      </c>
      <c r="C94" s="29">
        <f t="shared" ref="C94:BH94" si="39">C$17*C$56*C93</f>
        <v>201.38494587071969</v>
      </c>
      <c r="D94" s="29">
        <f t="shared" si="39"/>
        <v>172.02536896946364</v>
      </c>
      <c r="E94" s="29">
        <f t="shared" si="39"/>
        <v>141.9630579493377</v>
      </c>
      <c r="F94" s="29">
        <f t="shared" si="39"/>
        <v>114.88700299605789</v>
      </c>
      <c r="G94" s="29">
        <f t="shared" si="39"/>
        <v>91.424048900467781</v>
      </c>
      <c r="H94" s="29">
        <f t="shared" si="39"/>
        <v>72.171431697144797</v>
      </c>
      <c r="I94" s="29">
        <f t="shared" si="39"/>
        <v>56.982970962156976</v>
      </c>
      <c r="J94" s="29">
        <f t="shared" si="39"/>
        <v>45.068575642614633</v>
      </c>
      <c r="K94" s="29">
        <f t="shared" si="39"/>
        <v>35.423920658434824</v>
      </c>
      <c r="L94" s="29">
        <f t="shared" si="39"/>
        <v>28.451994113043813</v>
      </c>
      <c r="M94" s="29">
        <f t="shared" si="39"/>
        <v>23.145936589142071</v>
      </c>
      <c r="N94" s="29">
        <f t="shared" si="39"/>
        <v>19.576597388539863</v>
      </c>
      <c r="O94" s="29">
        <f t="shared" si="39"/>
        <v>16.433480609080604</v>
      </c>
      <c r="P94" s="29">
        <f t="shared" si="39"/>
        <v>13.771976437859285</v>
      </c>
      <c r="Q94" s="29">
        <f t="shared" si="39"/>
        <v>11.55457062930097</v>
      </c>
      <c r="R94" s="29">
        <f t="shared" si="39"/>
        <v>9.718882144505578</v>
      </c>
      <c r="S94" s="29">
        <f t="shared" si="39"/>
        <v>8.2001233815351942</v>
      </c>
      <c r="T94" s="29">
        <f t="shared" si="39"/>
        <v>6.9409894952740672</v>
      </c>
      <c r="U94" s="29">
        <f t="shared" si="39"/>
        <v>5.8940103710738905</v>
      </c>
      <c r="V94" s="29">
        <f t="shared" si="39"/>
        <v>5.0320876643381665</v>
      </c>
      <c r="W94" s="29">
        <f t="shared" si="39"/>
        <v>4.3106236673592955</v>
      </c>
      <c r="X94" s="29">
        <f t="shared" si="39"/>
        <v>3.6939309319210185</v>
      </c>
      <c r="Y94" s="29">
        <f t="shared" si="39"/>
        <v>3.1666674867531404</v>
      </c>
      <c r="Z94" s="29">
        <f t="shared" si="39"/>
        <v>2.7181704880449287</v>
      </c>
      <c r="AA94" s="29">
        <f t="shared" si="39"/>
        <v>2.3373937216156064</v>
      </c>
      <c r="AB94" s="29">
        <f t="shared" si="39"/>
        <v>2.0133257128219073</v>
      </c>
      <c r="AC94" s="29">
        <f t="shared" si="39"/>
        <v>1.7367106736524867</v>
      </c>
      <c r="AD94" s="29">
        <f t="shared" si="39"/>
        <v>1.4999696041767681</v>
      </c>
      <c r="AE94" s="29">
        <f t="shared" si="39"/>
        <v>1.2970412892009031</v>
      </c>
      <c r="AF94" s="29">
        <f t="shared" si="39"/>
        <v>1.1196255889719571</v>
      </c>
      <c r="AG94" s="29">
        <f t="shared" si="39"/>
        <v>0.96460625599557503</v>
      </c>
      <c r="AH94" s="29">
        <f t="shared" si="39"/>
        <v>0.83169517310683061</v>
      </c>
      <c r="AI94" s="29">
        <f t="shared" si="39"/>
        <v>0.71767093877093646</v>
      </c>
      <c r="AJ94" s="29">
        <f t="shared" si="39"/>
        <v>0.61976417720295118</v>
      </c>
      <c r="AK94" s="29">
        <f t="shared" si="39"/>
        <v>0.53560908400555263</v>
      </c>
      <c r="AL94" s="29">
        <f t="shared" si="39"/>
        <v>0.4631948561691408</v>
      </c>
      <c r="AM94" s="29">
        <f t="shared" si="39"/>
        <v>0.40081582916143821</v>
      </c>
      <c r="AN94" s="29">
        <f t="shared" si="39"/>
        <v>0.34702550419739303</v>
      </c>
      <c r="AO94" s="29">
        <f t="shared" si="39"/>
        <v>0.30059622722713142</v>
      </c>
      <c r="AP94" s="29">
        <f t="shared" si="39"/>
        <v>0.26048471217208685</v>
      </c>
      <c r="AQ94" s="29">
        <f t="shared" si="39"/>
        <v>0.2258029468774739</v>
      </c>
      <c r="AR94" s="29">
        <f t="shared" si="39"/>
        <v>0.19579379950200196</v>
      </c>
      <c r="AS94" s="29">
        <f t="shared" si="39"/>
        <v>0.16981061943916162</v>
      </c>
      <c r="AT94" s="29">
        <f t="shared" si="39"/>
        <v>0.14730018518097382</v>
      </c>
      <c r="AU94" s="29">
        <f t="shared" si="39"/>
        <v>0.12778843699820089</v>
      </c>
      <c r="AV94" s="29">
        <f t="shared" si="39"/>
        <v>0.11086852008512738</v>
      </c>
      <c r="AW94" s="29">
        <f t="shared" si="39"/>
        <v>9.6190743698819775E-2</v>
      </c>
      <c r="AX94" s="29">
        <f t="shared" si="39"/>
        <v>8.3454130554036901E-2</v>
      </c>
      <c r="AY94" s="29">
        <f t="shared" si="39"/>
        <v>7.2399288193685019E-2</v>
      </c>
      <c r="AZ94" s="29">
        <f t="shared" si="39"/>
        <v>6.2802381409331032E-2</v>
      </c>
      <c r="BA94" s="29">
        <f t="shared" si="39"/>
        <v>5.4469684354374895E-2</v>
      </c>
      <c r="BB94" s="29">
        <f t="shared" si="39"/>
        <v>4.7234124976030342E-2</v>
      </c>
      <c r="BC94" s="29">
        <f t="shared" si="39"/>
        <v>4.0951222167223487E-2</v>
      </c>
      <c r="BD94" s="29">
        <f t="shared" si="39"/>
        <v>3.5495302875549715E-2</v>
      </c>
      <c r="BE94" s="29">
        <f t="shared" si="39"/>
        <v>3.0757277266003833E-2</v>
      </c>
      <c r="BF94" s="29">
        <f t="shared" si="39"/>
        <v>2.6642371813732933E-2</v>
      </c>
      <c r="BG94" s="29">
        <f t="shared" si="39"/>
        <v>2.3068195400472263E-2</v>
      </c>
      <c r="BH94" s="29">
        <f t="shared" si="39"/>
        <v>1.9963114495313995E-2</v>
      </c>
      <c r="BI94" s="29">
        <f>BI$17*BI$56*BI93/(1-(BJ17/BI17))</f>
        <v>0.12428865520957282</v>
      </c>
    </row>
    <row r="95" spans="1:66" s="23" customFormat="1" ht="39" customHeight="1">
      <c r="A95" s="57" t="s">
        <v>62</v>
      </c>
      <c r="B95" s="197">
        <f>SUM(B94:BI94)*10*B52+B53-C53</f>
        <v>555.50379094514869</v>
      </c>
      <c r="C95" s="85">
        <v>554.63052163112798</v>
      </c>
      <c r="D95" s="189">
        <f>+B95-C95</f>
        <v>0.8732693140207175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1.0000000000000024E-3</v>
      </c>
      <c r="C101" s="479">
        <f t="shared" si="40"/>
        <v>37.699592117087832</v>
      </c>
      <c r="D101" s="479">
        <f t="shared" si="40"/>
        <v>64.022639968439151</v>
      </c>
      <c r="E101" s="479">
        <f t="shared" si="40"/>
        <v>88.441947323592245</v>
      </c>
      <c r="F101" s="479">
        <f t="shared" si="40"/>
        <v>118.11282996379497</v>
      </c>
      <c r="G101" s="479">
        <f t="shared" si="40"/>
        <v>153.45763947341936</v>
      </c>
      <c r="H101" s="479">
        <f t="shared" si="40"/>
        <v>194.9007532916157</v>
      </c>
      <c r="I101" s="479">
        <f t="shared" si="40"/>
        <v>243.11113645924254</v>
      </c>
      <c r="J101" s="479">
        <f t="shared" si="40"/>
        <v>298.47198806351486</v>
      </c>
      <c r="K101" s="479">
        <f t="shared" si="40"/>
        <v>361.14776783382587</v>
      </c>
      <c r="L101" s="479">
        <f t="shared" si="40"/>
        <v>430.58472580113994</v>
      </c>
      <c r="M101" s="479">
        <f t="shared" si="40"/>
        <v>505.82064755955651</v>
      </c>
      <c r="N101" s="479">
        <f t="shared" si="40"/>
        <v>586.1122491696359</v>
      </c>
      <c r="O101" s="479">
        <f t="shared" si="40"/>
        <v>672.45010898844373</v>
      </c>
      <c r="P101" s="479">
        <f t="shared" si="40"/>
        <v>759.1407269421851</v>
      </c>
      <c r="Q101" s="479">
        <f t="shared" si="40"/>
        <v>857.57745461076593</v>
      </c>
      <c r="R101" s="479">
        <f t="shared" si="40"/>
        <v>875.14509915154122</v>
      </c>
      <c r="S101" s="479">
        <f t="shared" si="40"/>
        <v>840.20784419396421</v>
      </c>
      <c r="T101" s="479">
        <f t="shared" si="40"/>
        <v>807.01745198426602</v>
      </c>
      <c r="U101" s="479">
        <f t="shared" si="40"/>
        <v>775.48657938505266</v>
      </c>
      <c r="V101" s="479">
        <f t="shared" si="40"/>
        <v>745.53225041580004</v>
      </c>
      <c r="W101" s="479">
        <f t="shared" si="40"/>
        <v>717.07563789501</v>
      </c>
      <c r="X101" s="479">
        <f t="shared" si="40"/>
        <v>690.0418560002596</v>
      </c>
      <c r="Y101" s="479">
        <f t="shared" si="40"/>
        <v>664.35976320024656</v>
      </c>
      <c r="Z101" s="479">
        <f t="shared" si="40"/>
        <v>639.96177504023422</v>
      </c>
      <c r="AA101" s="479">
        <f t="shared" si="40"/>
        <v>319.98088752011711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1.1456625342073461</v>
      </c>
      <c r="C102" s="481">
        <f>+C119*(1-MIN(C103,1))</f>
        <v>0.87370486032411976</v>
      </c>
      <c r="D102" s="481">
        <f t="shared" ref="D102:BI102" si="42">+D119*(1-MIN(D103,1))</f>
        <v>0.92195783729302005</v>
      </c>
      <c r="E102" s="481">
        <f t="shared" si="42"/>
        <v>0.94610328814917521</v>
      </c>
      <c r="F102" s="481">
        <f t="shared" si="42"/>
        <v>0.94407747948254095</v>
      </c>
      <c r="G102" s="481">
        <f t="shared" si="42"/>
        <v>0.9154213936210579</v>
      </c>
      <c r="H102" s="481">
        <f t="shared" si="42"/>
        <v>0.86780737376194739</v>
      </c>
      <c r="I102" s="481">
        <f t="shared" si="42"/>
        <v>0.80851117884785118</v>
      </c>
      <c r="J102" s="481">
        <f t="shared" si="42"/>
        <v>0.73874533932249908</v>
      </c>
      <c r="K102" s="481">
        <f t="shared" si="42"/>
        <v>0.659451007654553</v>
      </c>
      <c r="L102" s="481">
        <f t="shared" si="42"/>
        <v>0.58027641062467439</v>
      </c>
      <c r="M102" s="481">
        <f t="shared" si="42"/>
        <v>0.49825678468808005</v>
      </c>
      <c r="N102" s="481">
        <f t="shared" si="42"/>
        <v>0.40817585856084559</v>
      </c>
      <c r="O102" s="481">
        <f t="shared" si="42"/>
        <v>0.30238305909272473</v>
      </c>
      <c r="P102" s="481">
        <f t="shared" si="42"/>
        <v>0.18846887952091768</v>
      </c>
      <c r="Q102" s="481">
        <f t="shared" si="42"/>
        <v>5.5269426775405146E-2</v>
      </c>
      <c r="R102" s="481">
        <f t="shared" si="42"/>
        <v>0</v>
      </c>
      <c r="S102" s="481">
        <f t="shared" si="42"/>
        <v>0</v>
      </c>
      <c r="T102" s="481">
        <f t="shared" si="42"/>
        <v>0</v>
      </c>
      <c r="U102" s="481">
        <f t="shared" si="42"/>
        <v>0</v>
      </c>
      <c r="V102" s="481">
        <f t="shared" si="42"/>
        <v>0</v>
      </c>
      <c r="W102" s="481">
        <f t="shared" si="42"/>
        <v>0</v>
      </c>
      <c r="X102" s="481">
        <f t="shared" si="42"/>
        <v>0</v>
      </c>
      <c r="Y102" s="481">
        <f t="shared" si="42"/>
        <v>0</v>
      </c>
      <c r="Z102" s="481">
        <f t="shared" si="42"/>
        <v>0</v>
      </c>
      <c r="AA102" s="481">
        <f t="shared" si="42"/>
        <v>0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0.12112715018586659</v>
      </c>
      <c r="D103" s="484">
        <f t="shared" ref="D103:BI103" si="43">+IF($B$98&gt;0,D109,IF($B$99&gt;0,D114,D122))</f>
        <v>0.16675055647775933</v>
      </c>
      <c r="E103" s="484">
        <f t="shared" si="43"/>
        <v>0.20465069662491728</v>
      </c>
      <c r="F103" s="484">
        <f t="shared" si="43"/>
        <v>0.24645397636693164</v>
      </c>
      <c r="G103" s="484">
        <f t="shared" si="43"/>
        <v>0.29224962423319611</v>
      </c>
      <c r="H103" s="484">
        <f t="shared" si="43"/>
        <v>0.34215353915200142</v>
      </c>
      <c r="I103" s="484">
        <f t="shared" si="43"/>
        <v>0.39651868877225066</v>
      </c>
      <c r="J103" s="484">
        <f t="shared" si="43"/>
        <v>0.45540928130593467</v>
      </c>
      <c r="K103" s="484">
        <f t="shared" si="43"/>
        <v>0.51874322614945478</v>
      </c>
      <c r="L103" s="484">
        <f t="shared" si="43"/>
        <v>0.58595234642127425</v>
      </c>
      <c r="M103" s="484">
        <f t="shared" si="43"/>
        <v>0.65631589949003</v>
      </c>
      <c r="N103" s="484">
        <f t="shared" si="43"/>
        <v>0.72940571116677866</v>
      </c>
      <c r="O103" s="484">
        <f t="shared" si="43"/>
        <v>0.80601650850553963</v>
      </c>
      <c r="P103" s="484">
        <f t="shared" si="43"/>
        <v>0.88252597957750922</v>
      </c>
      <c r="Q103" s="484">
        <f t="shared" si="43"/>
        <v>0.96644154460318388</v>
      </c>
      <c r="R103" s="484">
        <f t="shared" si="43"/>
        <v>1</v>
      </c>
      <c r="S103" s="484">
        <f t="shared" si="43"/>
        <v>1</v>
      </c>
      <c r="T103" s="484">
        <f t="shared" si="43"/>
        <v>1</v>
      </c>
      <c r="U103" s="484">
        <f t="shared" si="43"/>
        <v>1</v>
      </c>
      <c r="V103" s="484">
        <f t="shared" si="43"/>
        <v>1</v>
      </c>
      <c r="W103" s="484">
        <f t="shared" si="43"/>
        <v>1</v>
      </c>
      <c r="X103" s="484">
        <f t="shared" si="43"/>
        <v>1</v>
      </c>
      <c r="Y103" s="484">
        <f t="shared" si="43"/>
        <v>1</v>
      </c>
      <c r="Z103" s="484">
        <f t="shared" si="43"/>
        <v>1</v>
      </c>
      <c r="AA103" s="484">
        <f t="shared" si="43"/>
        <v>1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37.699592117087825</v>
      </c>
      <c r="D106" s="389">
        <f t="shared" si="44"/>
        <v>64.022639968439137</v>
      </c>
      <c r="E106" s="389">
        <f t="shared" si="44"/>
        <v>88.44194732359226</v>
      </c>
      <c r="F106" s="389">
        <f t="shared" si="44"/>
        <v>118.11282996379495</v>
      </c>
      <c r="G106" s="389">
        <f t="shared" si="44"/>
        <v>153.45763947341928</v>
      </c>
      <c r="H106" s="389">
        <f t="shared" si="44"/>
        <v>194.90075329161564</v>
      </c>
      <c r="I106" s="389">
        <f t="shared" si="44"/>
        <v>243.11113645924249</v>
      </c>
      <c r="J106" s="389">
        <f t="shared" si="44"/>
        <v>298.4719880635148</v>
      </c>
      <c r="K106" s="389">
        <f t="shared" si="44"/>
        <v>361.14776783382587</v>
      </c>
      <c r="L106" s="389">
        <f t="shared" si="44"/>
        <v>430.58472580113983</v>
      </c>
      <c r="M106" s="466">
        <f t="shared" si="44"/>
        <v>505.82064755955656</v>
      </c>
      <c r="N106" s="389">
        <f t="shared" si="44"/>
        <v>586.11224916963579</v>
      </c>
      <c r="O106" s="389">
        <f t="shared" si="44"/>
        <v>672.45010898844373</v>
      </c>
      <c r="P106" s="389">
        <f t="shared" si="44"/>
        <v>759.14072694218498</v>
      </c>
      <c r="Q106" s="389">
        <f t="shared" si="44"/>
        <v>857.57745461076581</v>
      </c>
      <c r="R106" s="389">
        <f t="shared" si="44"/>
        <v>875.14509915154122</v>
      </c>
      <c r="S106" s="389">
        <f t="shared" si="44"/>
        <v>840.20784419396421</v>
      </c>
      <c r="T106" s="389">
        <f t="shared" si="44"/>
        <v>807.01745198426602</v>
      </c>
      <c r="U106" s="389">
        <f t="shared" si="44"/>
        <v>775.48657938505266</v>
      </c>
      <c r="V106" s="389">
        <f t="shared" si="44"/>
        <v>745.53225041580004</v>
      </c>
      <c r="W106" s="389">
        <f t="shared" si="44"/>
        <v>717.07563789501</v>
      </c>
      <c r="X106" s="389">
        <f t="shared" si="44"/>
        <v>690.0418560002596</v>
      </c>
      <c r="Y106" s="389">
        <f t="shared" si="44"/>
        <v>664.35976320024656</v>
      </c>
      <c r="Z106" s="389">
        <f t="shared" si="44"/>
        <v>639.96177504023422</v>
      </c>
      <c r="AA106" s="389">
        <f t="shared" si="44"/>
        <v>319.98088752011711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37.699592117087825</v>
      </c>
      <c r="D108" s="389">
        <f>+Controls!D12</f>
        <v>64.022639968439137</v>
      </c>
      <c r="E108" s="389">
        <f>+Controls!E12</f>
        <v>88.44194732359226</v>
      </c>
      <c r="F108" s="389">
        <f>+Controls!F12</f>
        <v>118.11282996379477</v>
      </c>
      <c r="G108" s="389">
        <f>+Controls!G12</f>
        <v>153.45763947341564</v>
      </c>
      <c r="H108" s="389">
        <f>+Controls!H12</f>
        <v>194.90075329157744</v>
      </c>
      <c r="I108" s="389">
        <f>+Controls!I12</f>
        <v>243.11113645899107</v>
      </c>
      <c r="J108" s="389">
        <f>+Controls!J12</f>
        <v>298.47198806235912</v>
      </c>
      <c r="K108" s="389">
        <f>+Controls!K12</f>
        <v>361.14776782986883</v>
      </c>
      <c r="L108" s="389">
        <f>+Controls!L12</f>
        <v>430.5847257906488</v>
      </c>
      <c r="M108" s="389">
        <f>+Controls!M12</f>
        <v>505.82064753755714</v>
      </c>
      <c r="N108" s="389">
        <f>+Controls!N12</f>
        <v>586.11224913261344</v>
      </c>
      <c r="O108" s="389">
        <f>+Controls!O12</f>
        <v>672.4501089362808</v>
      </c>
      <c r="P108" s="389">
        <f>+Controls!P12</f>
        <v>759.14072687963437</v>
      </c>
      <c r="Q108" s="389">
        <f>+Controls!Q12</f>
        <v>857.5774545443262</v>
      </c>
      <c r="R108" s="389">
        <f>+Controls!R12</f>
        <v>880.49767911549066</v>
      </c>
      <c r="S108" s="389">
        <f>+Controls!S12</f>
        <v>847.14993958213279</v>
      </c>
      <c r="T108" s="389">
        <f>+Controls!T12</f>
        <v>809.48154170211774</v>
      </c>
      <c r="U108" s="389">
        <f>+Controls!U12</f>
        <v>783.54623463460405</v>
      </c>
      <c r="V108" s="389">
        <f>+Controls!V12</f>
        <v>753.18325167100852</v>
      </c>
      <c r="W108" s="389">
        <f>+Controls!W12</f>
        <v>729.34178871195445</v>
      </c>
      <c r="X108" s="389">
        <f>+Controls!X12</f>
        <v>697.49720536048142</v>
      </c>
      <c r="Y108" s="389">
        <f>+Controls!Y12</f>
        <v>681.60368669129923</v>
      </c>
      <c r="Z108" s="389">
        <f>+Controls!Z12</f>
        <v>650.96217075027084</v>
      </c>
      <c r="AA108" s="389">
        <f>+Controls!AA12</f>
        <v>1200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4.4">
      <c r="A109" s="388" t="s">
        <v>193</v>
      </c>
      <c r="B109" s="391">
        <f>+(B106/(1000*B$36))^(1/($B$38-1))</f>
        <v>3.3862811311759976E-4</v>
      </c>
      <c r="C109" s="391">
        <f t="shared" ref="C109" si="45">+(C106/(1000*C$36))^(1/($B$38-1))</f>
        <v>0.12112715018586659</v>
      </c>
      <c r="D109" s="391">
        <f t="shared" ref="D109:BI109" si="46">+(D106/(1000*D$36))^(1/($B$38-1))</f>
        <v>0.16675055647775933</v>
      </c>
      <c r="E109" s="391">
        <f t="shared" si="46"/>
        <v>0.20465069662491728</v>
      </c>
      <c r="F109" s="391">
        <f t="shared" si="46"/>
        <v>0.24645397636693164</v>
      </c>
      <c r="G109" s="391">
        <f t="shared" si="46"/>
        <v>0.29224962423319611</v>
      </c>
      <c r="H109" s="391">
        <f t="shared" si="46"/>
        <v>0.34215353915200142</v>
      </c>
      <c r="I109" s="391">
        <f t="shared" si="46"/>
        <v>0.39651868877225066</v>
      </c>
      <c r="J109" s="391">
        <f t="shared" si="46"/>
        <v>0.45540928130593467</v>
      </c>
      <c r="K109" s="391">
        <f t="shared" si="46"/>
        <v>0.51874322614945478</v>
      </c>
      <c r="L109" s="391">
        <f t="shared" si="46"/>
        <v>0.58595234642127425</v>
      </c>
      <c r="M109" s="391">
        <f t="shared" si="46"/>
        <v>0.65631589949003</v>
      </c>
      <c r="N109" s="391">
        <f t="shared" si="46"/>
        <v>0.72940571116677866</v>
      </c>
      <c r="O109" s="391">
        <f t="shared" si="46"/>
        <v>0.80601650850553963</v>
      </c>
      <c r="P109" s="391">
        <f t="shared" si="46"/>
        <v>0.88252597957750922</v>
      </c>
      <c r="Q109" s="391">
        <f t="shared" si="46"/>
        <v>0.96644154460318388</v>
      </c>
      <c r="R109" s="391">
        <f t="shared" si="46"/>
        <v>1</v>
      </c>
      <c r="S109" s="391">
        <f t="shared" si="46"/>
        <v>1</v>
      </c>
      <c r="T109" s="391">
        <f t="shared" si="46"/>
        <v>1</v>
      </c>
      <c r="U109" s="391">
        <f t="shared" si="46"/>
        <v>1</v>
      </c>
      <c r="V109" s="391">
        <f t="shared" si="46"/>
        <v>1</v>
      </c>
      <c r="W109" s="391">
        <f t="shared" si="46"/>
        <v>1</v>
      </c>
      <c r="X109" s="391">
        <f t="shared" si="46"/>
        <v>1</v>
      </c>
      <c r="Y109" s="391">
        <f t="shared" si="46"/>
        <v>1</v>
      </c>
      <c r="Z109" s="391">
        <f t="shared" si="46"/>
        <v>1</v>
      </c>
      <c r="AA109" s="391">
        <f t="shared" si="46"/>
        <v>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4.4">
      <c r="A110" s="38"/>
      <c r="B110" s="41"/>
    </row>
    <row r="111" spans="1:61" ht="18.3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1.1460506191660516</v>
      </c>
      <c r="C112" s="471">
        <f>+C40*C61</f>
        <v>0.99411975294138788</v>
      </c>
      <c r="D112" s="471">
        <f t="shared" ref="D112:BI112" si="47">+D40*D61</f>
        <v>1.1064607896955789</v>
      </c>
      <c r="E112" s="471">
        <f t="shared" si="47"/>
        <v>1.1895443726855164</v>
      </c>
      <c r="F112" s="471">
        <f t="shared" si="47"/>
        <v>1.2528464750312982</v>
      </c>
      <c r="G112" s="471">
        <f t="shared" si="47"/>
        <v>1.2934241011589083</v>
      </c>
      <c r="H112" s="471">
        <f t="shared" si="47"/>
        <v>1.3191640077280316</v>
      </c>
      <c r="I112" s="471">
        <f t="shared" si="47"/>
        <v>1.3397451815085706</v>
      </c>
      <c r="J112" s="471">
        <f t="shared" si="47"/>
        <v>1.356514743942054</v>
      </c>
      <c r="K112" s="471">
        <f t="shared" si="47"/>
        <v>1.3702685208527501</v>
      </c>
      <c r="L112" s="471">
        <f t="shared" si="47"/>
        <v>1.4014725252255111</v>
      </c>
      <c r="M112" s="471">
        <f t="shared" si="47"/>
        <v>1.449752211256645</v>
      </c>
      <c r="N112" s="471">
        <f t="shared" si="47"/>
        <v>1.5084422524986163</v>
      </c>
      <c r="O112" s="471">
        <f t="shared" si="47"/>
        <v>1.5588082097252072</v>
      </c>
      <c r="P112" s="471">
        <f t="shared" si="47"/>
        <v>1.6043451892009537</v>
      </c>
      <c r="Q112" s="471">
        <f t="shared" si="47"/>
        <v>1.6469597936455938</v>
      </c>
      <c r="R112" s="471">
        <f t="shared" si="47"/>
        <v>1.6876412404967569</v>
      </c>
      <c r="S112" s="471">
        <f t="shared" si="47"/>
        <v>1.72725346898094</v>
      </c>
      <c r="T112" s="471">
        <f t="shared" si="47"/>
        <v>1.766171007978234</v>
      </c>
      <c r="U112" s="471">
        <f t="shared" si="47"/>
        <v>1.8044105639478434</v>
      </c>
      <c r="V112" s="471">
        <f t="shared" si="47"/>
        <v>1.8432111389686534</v>
      </c>
      <c r="W112" s="471">
        <f t="shared" si="47"/>
        <v>1.8829338209453097</v>
      </c>
      <c r="X112" s="471">
        <f t="shared" si="47"/>
        <v>1.9225808588737787</v>
      </c>
      <c r="Y112" s="471">
        <f t="shared" si="47"/>
        <v>1.9620322224203424</v>
      </c>
      <c r="Z112" s="471">
        <f t="shared" si="47"/>
        <v>2.0012472716611884</v>
      </c>
      <c r="AA112" s="471">
        <f t="shared" si="47"/>
        <v>2.0402271713703151</v>
      </c>
      <c r="AB112" s="471">
        <f t="shared" si="47"/>
        <v>2.0795616334762279</v>
      </c>
      <c r="AC112" s="471">
        <f t="shared" si="47"/>
        <v>2.1187088035010357</v>
      </c>
      <c r="AD112" s="471">
        <f t="shared" si="47"/>
        <v>2.1575583227806958</v>
      </c>
      <c r="AE112" s="471">
        <f t="shared" si="47"/>
        <v>2.1961505029437971</v>
      </c>
      <c r="AF112" s="471">
        <f t="shared" si="47"/>
        <v>2.2296594342802725</v>
      </c>
      <c r="AG112" s="471">
        <f t="shared" si="47"/>
        <v>2.256952344310144</v>
      </c>
      <c r="AH112" s="471">
        <f t="shared" si="47"/>
        <v>2.2823718266672892</v>
      </c>
      <c r="AI112" s="471">
        <f t="shared" si="47"/>
        <v>2.3066590180697886</v>
      </c>
      <c r="AJ112" s="471">
        <f t="shared" si="47"/>
        <v>2.3302256961887085</v>
      </c>
      <c r="AK112" s="471">
        <f t="shared" si="47"/>
        <v>2.3533086363984088</v>
      </c>
      <c r="AL112" s="471">
        <f t="shared" si="47"/>
        <v>2.3760490351028318</v>
      </c>
      <c r="AM112" s="471">
        <f t="shared" si="47"/>
        <v>2.3985354768628739</v>
      </c>
      <c r="AN112" s="471">
        <f t="shared" si="47"/>
        <v>2.4208272184960151</v>
      </c>
      <c r="AO112" s="471">
        <f t="shared" si="47"/>
        <v>2.4429668330539598</v>
      </c>
      <c r="AP112" s="471">
        <f t="shared" si="47"/>
        <v>2.4649871000569465</v>
      </c>
      <c r="AQ112" s="471">
        <f t="shared" si="47"/>
        <v>2.4869147833537983</v>
      </c>
      <c r="AR112" s="471">
        <f t="shared" si="47"/>
        <v>2.5087727243784141</v>
      </c>
      <c r="AS112" s="471">
        <f t="shared" si="47"/>
        <v>2.5305810224208374</v>
      </c>
      <c r="AT112" s="471">
        <f t="shared" si="47"/>
        <v>2.5523577188336621</v>
      </c>
      <c r="AU112" s="471">
        <f t="shared" si="47"/>
        <v>2.5741192104216899</v>
      </c>
      <c r="AV112" s="471">
        <f t="shared" si="47"/>
        <v>2.5958805137295733</v>
      </c>
      <c r="AW112" s="471">
        <f t="shared" si="47"/>
        <v>2.6176554460432433</v>
      </c>
      <c r="AX112" s="471">
        <f t="shared" si="47"/>
        <v>2.6394567587531275</v>
      </c>
      <c r="AY112" s="471">
        <f t="shared" si="47"/>
        <v>2.6612962424521145</v>
      </c>
      <c r="AZ112" s="471">
        <f t="shared" si="47"/>
        <v>2.6831848143627752</v>
      </c>
      <c r="BA112" s="471">
        <f t="shared" si="47"/>
        <v>2.705132593953111</v>
      </c>
      <c r="BB112" s="471">
        <f t="shared" si="47"/>
        <v>2.7270698508448885</v>
      </c>
      <c r="BC112" s="471">
        <f t="shared" si="47"/>
        <v>2.7489916230917868</v>
      </c>
      <c r="BD112" s="471">
        <f t="shared" si="47"/>
        <v>2.7709977176994207</v>
      </c>
      <c r="BE112" s="471">
        <f t="shared" si="47"/>
        <v>2.7931285668446506</v>
      </c>
      <c r="BF112" s="471">
        <f t="shared" si="47"/>
        <v>2.8153972191646277</v>
      </c>
      <c r="BG112" s="471">
        <f t="shared" si="47"/>
        <v>2.8378056015888435</v>
      </c>
      <c r="BH112" s="471">
        <f t="shared" si="47"/>
        <v>2.8603521422100702</v>
      </c>
      <c r="BI112" s="471">
        <f t="shared" si="47"/>
        <v>2.8830350436771979</v>
      </c>
    </row>
    <row r="113" spans="1:61" ht="14.4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0</v>
      </c>
      <c r="C114" s="464">
        <f>IF(1-(C113/C112)&lt;0,0,1-(C113/C112))</f>
        <v>0</v>
      </c>
      <c r="D114" s="399">
        <f>IF(1-(D113/D112)&lt;0,0,1-(D113/D112))</f>
        <v>0.18076206946431461</v>
      </c>
      <c r="E114" s="399">
        <f>IF(1-(E113/E112)&lt;0,0,1-(E113/E112))</f>
        <v>0.31915026671976132</v>
      </c>
      <c r="F114" s="399">
        <f t="shared" ref="F114:BI114" si="48">IF(1-(F113/F112)&lt;0,0,1-(F113/F112))</f>
        <v>0.53524677092934758</v>
      </c>
      <c r="G114" s="399">
        <f t="shared" si="48"/>
        <v>0.68302212572987175</v>
      </c>
      <c r="H114" s="399">
        <f t="shared" si="48"/>
        <v>0.74752025687133883</v>
      </c>
      <c r="I114" s="399">
        <f t="shared" si="48"/>
        <v>0.79392152088024304</v>
      </c>
      <c r="J114" s="399">
        <f t="shared" si="48"/>
        <v>0.82752963691035186</v>
      </c>
      <c r="K114" s="399">
        <f t="shared" si="48"/>
        <v>0.85202454724259247</v>
      </c>
      <c r="L114" s="399">
        <f t="shared" si="48"/>
        <v>0.87113951561692671</v>
      </c>
      <c r="M114" s="399">
        <f t="shared" si="48"/>
        <v>0.88757632482935545</v>
      </c>
      <c r="N114" s="399">
        <f t="shared" si="48"/>
        <v>0.90248530200996724</v>
      </c>
      <c r="O114" s="399">
        <f t="shared" si="48"/>
        <v>0.91483654049451768</v>
      </c>
      <c r="P114" s="399">
        <f t="shared" si="48"/>
        <v>0.92532153652640214</v>
      </c>
      <c r="Q114" s="399">
        <f t="shared" si="48"/>
        <v>0.9343465725448048</v>
      </c>
      <c r="R114" s="399">
        <f t="shared" si="48"/>
        <v>0.94217608645308371</v>
      </c>
      <c r="S114" s="399">
        <f t="shared" si="48"/>
        <v>0.94901073542219694</v>
      </c>
      <c r="T114" s="399">
        <f t="shared" si="48"/>
        <v>0.95499619016970971</v>
      </c>
      <c r="U114" s="399">
        <f t="shared" si="48"/>
        <v>0.96024480556286373</v>
      </c>
      <c r="V114" s="399">
        <f t="shared" si="48"/>
        <v>0.96487621038303162</v>
      </c>
      <c r="W114" s="399">
        <f t="shared" si="48"/>
        <v>0.96733632825147775</v>
      </c>
      <c r="X114" s="399">
        <f t="shared" si="48"/>
        <v>0.96960941571362702</v>
      </c>
      <c r="Y114" s="399">
        <f t="shared" si="48"/>
        <v>0.97170946673416525</v>
      </c>
      <c r="Z114" s="399">
        <f t="shared" si="48"/>
        <v>0.97365063692484144</v>
      </c>
      <c r="AA114" s="399">
        <f t="shared" si="48"/>
        <v>0.97544635611223807</v>
      </c>
      <c r="AB114" s="399">
        <f t="shared" si="48"/>
        <v>0.97711524386723181</v>
      </c>
      <c r="AC114" s="399">
        <f t="shared" si="48"/>
        <v>0.9786611790500902</v>
      </c>
      <c r="AD114" s="399">
        <f t="shared" si="48"/>
        <v>0.98009314049160623</v>
      </c>
      <c r="AE114" s="399">
        <f t="shared" si="48"/>
        <v>0.98142080889382144</v>
      </c>
      <c r="AF114" s="399">
        <f t="shared" si="48"/>
        <v>0.98261502886873431</v>
      </c>
      <c r="AG114" s="399">
        <f t="shared" si="48"/>
        <v>0.98368399902395964</v>
      </c>
      <c r="AH114" s="399">
        <f t="shared" si="48"/>
        <v>0.98467242961411272</v>
      </c>
      <c r="AI114" s="399">
        <f t="shared" si="48"/>
        <v>0.98559212531255758</v>
      </c>
      <c r="AJ114" s="399">
        <f t="shared" si="48"/>
        <v>0.98645094703629033</v>
      </c>
      <c r="AK114" s="399">
        <f t="shared" si="48"/>
        <v>0.98725465357905262</v>
      </c>
      <c r="AL114" s="399">
        <f t="shared" si="48"/>
        <v>0.98800780341860384</v>
      </c>
      <c r="AM114" s="399">
        <f t="shared" si="48"/>
        <v>0.98871421956385019</v>
      </c>
      <c r="AN114" s="399">
        <f t="shared" si="48"/>
        <v>0.98937723546492617</v>
      </c>
      <c r="AO114" s="399">
        <f t="shared" si="48"/>
        <v>0.98999982999542746</v>
      </c>
      <c r="AP114" s="399">
        <f t="shared" si="48"/>
        <v>0.99058470550891242</v>
      </c>
      <c r="AQ114" s="399">
        <f t="shared" si="48"/>
        <v>0.99113433615089697</v>
      </c>
      <c r="AR114" s="399">
        <f t="shared" si="48"/>
        <v>0.99165100020320074</v>
      </c>
      <c r="AS114" s="399">
        <f t="shared" si="48"/>
        <v>0.99213680350818689</v>
      </c>
      <c r="AT114" s="399">
        <f t="shared" si="48"/>
        <v>0.9925936976281291</v>
      </c>
      <c r="AU114" s="399">
        <f t="shared" si="48"/>
        <v>0.99302349467623297</v>
      </c>
      <c r="AV114" s="399">
        <f t="shared" si="48"/>
        <v>0.99342787987871184</v>
      </c>
      <c r="AW114" s="399">
        <f t="shared" si="48"/>
        <v>0.99380842247462198</v>
      </c>
      <c r="AX114" s="399">
        <f t="shared" si="48"/>
        <v>0.99416658532237778</v>
      </c>
      <c r="AY114" s="399">
        <f t="shared" si="48"/>
        <v>0.99450373345354848</v>
      </c>
      <c r="AZ114" s="399">
        <f t="shared" si="48"/>
        <v>0.99482114174252012</v>
      </c>
      <c r="BA114" s="399">
        <f t="shared" si="48"/>
        <v>0.99512000181798643</v>
      </c>
      <c r="BB114" s="399">
        <f t="shared" si="48"/>
        <v>0.99540129489910878</v>
      </c>
      <c r="BC114" s="399">
        <f t="shared" si="48"/>
        <v>0.99566606881162878</v>
      </c>
      <c r="BD114" s="399">
        <f t="shared" si="48"/>
        <v>0.99591546271113818</v>
      </c>
      <c r="BE114" s="399">
        <f t="shared" si="48"/>
        <v>0.99615043451359053</v>
      </c>
      <c r="BF114" s="399">
        <f t="shared" si="48"/>
        <v>0.9963718388673557</v>
      </c>
      <c r="BG114" s="399">
        <f t="shared" si="48"/>
        <v>0.99658046378514487</v>
      </c>
      <c r="BH114" s="399">
        <f t="shared" si="48"/>
        <v>0.99677704715512361</v>
      </c>
      <c r="BI114" s="399">
        <f t="shared" si="48"/>
        <v>0.99696228421170707</v>
      </c>
    </row>
    <row r="115" spans="1:61" s="105" customFormat="1" ht="18" customHeight="1">
      <c r="A115" s="398" t="s">
        <v>952</v>
      </c>
      <c r="B115" s="400">
        <f t="shared" ref="B115:C115" si="49">+B$36*1000*B114^($B$38-1)</f>
        <v>0</v>
      </c>
      <c r="C115" s="400">
        <f t="shared" si="49"/>
        <v>0</v>
      </c>
      <c r="D115" s="400">
        <f t="shared" ref="D115:BI115" si="50">+D$36*1000*D114^($B$38-1)</f>
        <v>74.029633846380136</v>
      </c>
      <c r="E115" s="400">
        <f t="shared" si="50"/>
        <v>196.80035082074718</v>
      </c>
      <c r="F115" s="400">
        <f t="shared" si="50"/>
        <v>477.05657150023666</v>
      </c>
      <c r="G115" s="400">
        <f t="shared" si="50"/>
        <v>707.31679960153701</v>
      </c>
      <c r="H115" s="400">
        <f t="shared" si="50"/>
        <v>795.67734107179604</v>
      </c>
      <c r="I115" s="400">
        <f t="shared" si="50"/>
        <v>848.26177558996983</v>
      </c>
      <c r="J115" s="400">
        <f t="shared" si="50"/>
        <v>874.56199494892405</v>
      </c>
      <c r="K115" s="400">
        <f t="shared" si="50"/>
        <v>882.2351121039386</v>
      </c>
      <c r="L115" s="400">
        <f t="shared" si="50"/>
        <v>879.15281200901245</v>
      </c>
      <c r="M115" s="400">
        <f t="shared" si="50"/>
        <v>870.89052281083571</v>
      </c>
      <c r="N115" s="400">
        <f t="shared" si="50"/>
        <v>859.86160800024152</v>
      </c>
      <c r="O115" s="400">
        <f t="shared" si="50"/>
        <v>844.61596661200792</v>
      </c>
      <c r="P115" s="400">
        <f t="shared" si="50"/>
        <v>826.68412905126581</v>
      </c>
      <c r="Q115" s="400">
        <f t="shared" si="50"/>
        <v>806.9965646037881</v>
      </c>
      <c r="R115" s="400">
        <f t="shared" si="50"/>
        <v>786.17241962763671</v>
      </c>
      <c r="S115" s="400">
        <f t="shared" si="50"/>
        <v>764.67124185115495</v>
      </c>
      <c r="T115" s="400">
        <f t="shared" si="50"/>
        <v>742.82391420976171</v>
      </c>
      <c r="U115" s="400">
        <f t="shared" si="50"/>
        <v>720.87809007512806</v>
      </c>
      <c r="V115" s="400">
        <f t="shared" si="50"/>
        <v>699.06138444973249</v>
      </c>
      <c r="W115" s="400">
        <f t="shared" si="50"/>
        <v>675.46751000096754</v>
      </c>
      <c r="X115" s="400">
        <f t="shared" si="50"/>
        <v>652.7542650974284</v>
      </c>
      <c r="Y115" s="400">
        <f t="shared" si="50"/>
        <v>630.91216657662051</v>
      </c>
      <c r="Z115" s="400">
        <f t="shared" si="50"/>
        <v>609.92959743119934</v>
      </c>
      <c r="AA115" s="400">
        <f t="shared" si="50"/>
        <v>305.97795798401842</v>
      </c>
      <c r="AB115" s="400">
        <f t="shared" si="50"/>
        <v>153.46044834391819</v>
      </c>
      <c r="AC115" s="400">
        <f t="shared" si="50"/>
        <v>76.948879062208178</v>
      </c>
      <c r="AD115" s="400">
        <f t="shared" si="50"/>
        <v>38.575830168127354</v>
      </c>
      <c r="AE115" s="400">
        <f t="shared" si="50"/>
        <v>19.334971115733797</v>
      </c>
      <c r="AF115" s="400">
        <f t="shared" si="50"/>
        <v>9.6886704580540766</v>
      </c>
      <c r="AG115" s="400">
        <f t="shared" si="50"/>
        <v>4.8538254822728666</v>
      </c>
      <c r="AH115" s="400">
        <f t="shared" si="50"/>
        <v>2.4313040273732422</v>
      </c>
      <c r="AI115" s="400">
        <f t="shared" si="50"/>
        <v>1.2176965572576268</v>
      </c>
      <c r="AJ115" s="400">
        <f t="shared" si="50"/>
        <v>0.60980357630748461</v>
      </c>
      <c r="AK115" s="400">
        <f t="shared" si="50"/>
        <v>0.30534908515979842</v>
      </c>
      <c r="AL115" s="400">
        <f t="shared" si="50"/>
        <v>0.15288425484381721</v>
      </c>
      <c r="AM115" s="400">
        <f t="shared" si="50"/>
        <v>7.6540535260916975E-2</v>
      </c>
      <c r="AN115" s="400">
        <f t="shared" si="50"/>
        <v>3.8316474190752167E-2</v>
      </c>
      <c r="AO115" s="400">
        <f t="shared" si="50"/>
        <v>1.9179943142172994E-2</v>
      </c>
      <c r="AP115" s="400">
        <f t="shared" si="50"/>
        <v>9.6001720545876145E-3</v>
      </c>
      <c r="AQ115" s="400">
        <f t="shared" si="50"/>
        <v>4.8048811223217504E-3</v>
      </c>
      <c r="AR115" s="400">
        <f t="shared" si="50"/>
        <v>2.4046952749704371E-3</v>
      </c>
      <c r="AS115" s="400">
        <f t="shared" si="50"/>
        <v>1.2034080852043726E-3</v>
      </c>
      <c r="AT115" s="400">
        <f t="shared" si="50"/>
        <v>6.0220290346443622E-4</v>
      </c>
      <c r="AU115" s="400">
        <f t="shared" si="50"/>
        <v>3.0133617302115332E-4</v>
      </c>
      <c r="AV115" s="400">
        <f t="shared" si="50"/>
        <v>1.5077854529101746E-4</v>
      </c>
      <c r="AW115" s="400">
        <f t="shared" si="50"/>
        <v>7.5441262132059994E-5</v>
      </c>
      <c r="AX115" s="400">
        <f t="shared" si="50"/>
        <v>3.774510433128043E-5</v>
      </c>
      <c r="AY115" s="400">
        <f t="shared" si="50"/>
        <v>1.8884074053424357E-5</v>
      </c>
      <c r="AZ115" s="400">
        <f t="shared" si="50"/>
        <v>9.4474620985060201E-6</v>
      </c>
      <c r="BA115" s="400">
        <f t="shared" si="50"/>
        <v>4.7262857071274809E-6</v>
      </c>
      <c r="BB115" s="400">
        <f t="shared" si="50"/>
        <v>2.3643453815071281E-6</v>
      </c>
      <c r="BC115" s="400">
        <f t="shared" si="50"/>
        <v>1.1827387692066043E-6</v>
      </c>
      <c r="BD115" s="400">
        <f t="shared" si="50"/>
        <v>5.9163603790832949E-7</v>
      </c>
      <c r="BE115" s="400">
        <f t="shared" si="50"/>
        <v>2.9594365995465391E-7</v>
      </c>
      <c r="BF115" s="400">
        <f t="shared" si="50"/>
        <v>1.4803103402315288E-7</v>
      </c>
      <c r="BG115" s="400">
        <f t="shared" si="50"/>
        <v>7.4043415224739619E-8</v>
      </c>
      <c r="BH115" s="400">
        <f t="shared" si="50"/>
        <v>3.7034853733315475E-8</v>
      </c>
      <c r="BI115" s="400">
        <f t="shared" si="50"/>
        <v>1.8523621495170328E-8</v>
      </c>
    </row>
    <row r="116" spans="1:61" s="395" customFormat="1" ht="18" customHeight="1">
      <c r="A116" s="398" t="s">
        <v>969</v>
      </c>
      <c r="B116" s="399">
        <f t="shared" ref="B116:AG116" si="51">+B112*(1-B103)</f>
        <v>1.1456625342073461</v>
      </c>
      <c r="C116" s="399">
        <f t="shared" si="51"/>
        <v>0.87370486032411976</v>
      </c>
      <c r="D116" s="399">
        <f t="shared" si="51"/>
        <v>0.92195783729302005</v>
      </c>
      <c r="E116" s="399">
        <f t="shared" si="51"/>
        <v>0.94610328814917521</v>
      </c>
      <c r="F116" s="399">
        <f t="shared" si="51"/>
        <v>0.94407747948254095</v>
      </c>
      <c r="G116" s="399">
        <f t="shared" si="51"/>
        <v>0.9154213936210579</v>
      </c>
      <c r="H116" s="399">
        <f t="shared" si="51"/>
        <v>0.86780737376194739</v>
      </c>
      <c r="I116" s="399">
        <f t="shared" si="51"/>
        <v>0.80851117884785118</v>
      </c>
      <c r="J116" s="399">
        <f t="shared" si="51"/>
        <v>0.73874533932249908</v>
      </c>
      <c r="K116" s="399">
        <f t="shared" si="51"/>
        <v>0.659451007654553</v>
      </c>
      <c r="L116" s="399">
        <f t="shared" si="51"/>
        <v>0.58027641062467439</v>
      </c>
      <c r="M116" s="399">
        <f t="shared" si="51"/>
        <v>0.49825678468808005</v>
      </c>
      <c r="N116" s="399">
        <f t="shared" si="51"/>
        <v>0.40817585856084559</v>
      </c>
      <c r="O116" s="399">
        <f t="shared" si="51"/>
        <v>0.30238305909272473</v>
      </c>
      <c r="P116" s="399">
        <f t="shared" si="51"/>
        <v>0.18846887952091768</v>
      </c>
      <c r="Q116" s="399">
        <f t="shared" si="51"/>
        <v>5.5269426775405146E-2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1.1460506191660516</v>
      </c>
      <c r="C119" s="421">
        <f t="shared" ref="C119:BI120" si="53">+C112</f>
        <v>0.99411975294138788</v>
      </c>
      <c r="D119" s="421">
        <f t="shared" si="53"/>
        <v>1.1064607896955789</v>
      </c>
      <c r="E119" s="421">
        <f t="shared" si="53"/>
        <v>1.1895443726855164</v>
      </c>
      <c r="F119" s="421">
        <f t="shared" si="53"/>
        <v>1.2528464750312982</v>
      </c>
      <c r="G119" s="421">
        <f t="shared" si="53"/>
        <v>1.2934241011589083</v>
      </c>
      <c r="H119" s="421">
        <f t="shared" si="53"/>
        <v>1.3191640077280316</v>
      </c>
      <c r="I119" s="421">
        <f t="shared" si="53"/>
        <v>1.3397451815085706</v>
      </c>
      <c r="J119" s="421">
        <f t="shared" si="53"/>
        <v>1.356514743942054</v>
      </c>
      <c r="K119" s="421">
        <f t="shared" si="53"/>
        <v>1.3702685208527501</v>
      </c>
      <c r="L119" s="421">
        <f t="shared" si="53"/>
        <v>1.4014725252255111</v>
      </c>
      <c r="M119" s="421">
        <f t="shared" si="53"/>
        <v>1.449752211256645</v>
      </c>
      <c r="N119" s="421">
        <f t="shared" si="53"/>
        <v>1.5084422524986163</v>
      </c>
      <c r="O119" s="421">
        <f t="shared" si="53"/>
        <v>1.5588082097252072</v>
      </c>
      <c r="P119" s="421">
        <f t="shared" si="53"/>
        <v>1.6043451892009537</v>
      </c>
      <c r="Q119" s="421">
        <f t="shared" si="53"/>
        <v>1.6469597936455938</v>
      </c>
      <c r="R119" s="421">
        <f t="shared" si="53"/>
        <v>1.6876412404967569</v>
      </c>
      <c r="S119" s="421">
        <f t="shared" si="53"/>
        <v>1.72725346898094</v>
      </c>
      <c r="T119" s="421">
        <f t="shared" si="53"/>
        <v>1.766171007978234</v>
      </c>
      <c r="U119" s="421">
        <f t="shared" si="53"/>
        <v>1.8044105639478434</v>
      </c>
      <c r="V119" s="421">
        <f t="shared" si="53"/>
        <v>1.8432111389686534</v>
      </c>
      <c r="W119" s="421">
        <f t="shared" si="53"/>
        <v>1.8829338209453097</v>
      </c>
      <c r="X119" s="421">
        <f t="shared" si="53"/>
        <v>1.9225808588737787</v>
      </c>
      <c r="Y119" s="421">
        <f t="shared" si="53"/>
        <v>1.9620322224203424</v>
      </c>
      <c r="Z119" s="421">
        <f t="shared" si="53"/>
        <v>2.0012472716611884</v>
      </c>
      <c r="AA119" s="421">
        <f t="shared" si="53"/>
        <v>2.0402271713703151</v>
      </c>
      <c r="AB119" s="421">
        <f t="shared" si="53"/>
        <v>2.0795616334762279</v>
      </c>
      <c r="AC119" s="421">
        <f t="shared" si="53"/>
        <v>2.1187088035010357</v>
      </c>
      <c r="AD119" s="421">
        <f t="shared" si="53"/>
        <v>2.1575583227806958</v>
      </c>
      <c r="AE119" s="421">
        <f t="shared" si="53"/>
        <v>2.1961505029437971</v>
      </c>
      <c r="AF119" s="421">
        <f t="shared" si="53"/>
        <v>2.2296594342802725</v>
      </c>
      <c r="AG119" s="421">
        <f t="shared" si="53"/>
        <v>2.256952344310144</v>
      </c>
      <c r="AH119" s="421">
        <f t="shared" si="53"/>
        <v>2.2823718266672892</v>
      </c>
      <c r="AI119" s="421">
        <f t="shared" si="53"/>
        <v>2.3066590180697886</v>
      </c>
      <c r="AJ119" s="421">
        <f t="shared" si="53"/>
        <v>2.3302256961887085</v>
      </c>
      <c r="AK119" s="421">
        <f t="shared" si="53"/>
        <v>2.3533086363984088</v>
      </c>
      <c r="AL119" s="421">
        <f t="shared" si="53"/>
        <v>2.3760490351028318</v>
      </c>
      <c r="AM119" s="421">
        <f t="shared" si="53"/>
        <v>2.3985354768628739</v>
      </c>
      <c r="AN119" s="421">
        <f t="shared" si="53"/>
        <v>2.4208272184960151</v>
      </c>
      <c r="AO119" s="421">
        <f t="shared" si="53"/>
        <v>2.4429668330539598</v>
      </c>
      <c r="AP119" s="421">
        <f t="shared" si="53"/>
        <v>2.4649871000569465</v>
      </c>
      <c r="AQ119" s="421">
        <f t="shared" si="53"/>
        <v>2.4869147833537983</v>
      </c>
      <c r="AR119" s="421">
        <f t="shared" si="53"/>
        <v>2.5087727243784141</v>
      </c>
      <c r="AS119" s="421">
        <f t="shared" si="53"/>
        <v>2.5305810224208374</v>
      </c>
      <c r="AT119" s="421">
        <f t="shared" si="53"/>
        <v>2.5523577188336621</v>
      </c>
      <c r="AU119" s="421">
        <f t="shared" si="53"/>
        <v>2.5741192104216899</v>
      </c>
      <c r="AV119" s="421">
        <f t="shared" si="53"/>
        <v>2.5958805137295733</v>
      </c>
      <c r="AW119" s="421">
        <f t="shared" si="53"/>
        <v>2.6176554460432433</v>
      </c>
      <c r="AX119" s="421">
        <f t="shared" si="53"/>
        <v>2.6394567587531275</v>
      </c>
      <c r="AY119" s="421">
        <f t="shared" si="53"/>
        <v>2.6612962424521145</v>
      </c>
      <c r="AZ119" s="421">
        <f t="shared" si="53"/>
        <v>2.6831848143627752</v>
      </c>
      <c r="BA119" s="421">
        <f t="shared" si="53"/>
        <v>2.705132593953111</v>
      </c>
      <c r="BB119" s="421">
        <f t="shared" si="53"/>
        <v>2.7270698508448885</v>
      </c>
      <c r="BC119" s="421">
        <f t="shared" si="53"/>
        <v>2.7489916230917868</v>
      </c>
      <c r="BD119" s="421">
        <f t="shared" si="53"/>
        <v>2.7709977176994207</v>
      </c>
      <c r="BE119" s="421">
        <f t="shared" si="53"/>
        <v>2.7931285668446506</v>
      </c>
      <c r="BF119" s="421">
        <f t="shared" si="53"/>
        <v>2.8153972191646277</v>
      </c>
      <c r="BG119" s="421">
        <f t="shared" si="53"/>
        <v>2.8378056015888435</v>
      </c>
      <c r="BH119" s="421">
        <f t="shared" si="53"/>
        <v>2.8603521422100702</v>
      </c>
      <c r="BI119" s="421">
        <f t="shared" si="53"/>
        <v>2.8830350436771979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53"/>
        <v>1.0537535277990626</v>
      </c>
      <c r="D120" s="421">
        <f t="shared" si="53"/>
        <v>0.90645464756908634</v>
      </c>
      <c r="E120" s="421">
        <f t="shared" si="53"/>
        <v>0.80990096886794261</v>
      </c>
      <c r="F120" s="421">
        <f t="shared" si="53"/>
        <v>0.58226444480058026</v>
      </c>
      <c r="G120" s="421">
        <f t="shared" si="53"/>
        <v>0.40998682211510207</v>
      </c>
      <c r="H120" s="421">
        <f t="shared" si="53"/>
        <v>0.33306218981574859</v>
      </c>
      <c r="I120" s="421">
        <f t="shared" si="53"/>
        <v>0.27609264941330897</v>
      </c>
      <c r="J120" s="421">
        <f t="shared" si="53"/>
        <v>0.23395859042414713</v>
      </c>
      <c r="K120" s="421">
        <f t="shared" si="53"/>
        <v>0.20276610477240878</v>
      </c>
      <c r="L120" s="421">
        <f t="shared" si="53"/>
        <v>0.1805944284501283</v>
      </c>
      <c r="M120" s="421">
        <f t="shared" si="53"/>
        <v>0.16298647167624078</v>
      </c>
      <c r="N120" s="421">
        <f t="shared" si="53"/>
        <v>0.1470952906878073</v>
      </c>
      <c r="O120" s="421">
        <f t="shared" si="53"/>
        <v>0.13275349984574608</v>
      </c>
      <c r="P120" s="421">
        <f t="shared" si="53"/>
        <v>0.11981003361078582</v>
      </c>
      <c r="Q120" s="421">
        <f t="shared" si="53"/>
        <v>0.10812855533373419</v>
      </c>
      <c r="R120" s="421">
        <f t="shared" si="53"/>
        <v>9.7586021188695096E-2</v>
      </c>
      <c r="S120" s="421">
        <f t="shared" si="53"/>
        <v>8.8071384122797317E-2</v>
      </c>
      <c r="T120" s="421">
        <f t="shared" si="53"/>
        <v>7.9484424170824575E-2</v>
      </c>
      <c r="U120" s="421">
        <f t="shared" si="53"/>
        <v>7.1734692814169179E-2</v>
      </c>
      <c r="V120" s="421">
        <f t="shared" si="53"/>
        <v>6.474056026478768E-2</v>
      </c>
      <c r="W120" s="421">
        <f t="shared" si="53"/>
        <v>6.1503532251548296E-2</v>
      </c>
      <c r="X120" s="421">
        <f t="shared" si="53"/>
        <v>5.8428355638970877E-2</v>
      </c>
      <c r="Y120" s="421">
        <f t="shared" si="53"/>
        <v>5.5506937857022334E-2</v>
      </c>
      <c r="Z120" s="421">
        <f t="shared" si="53"/>
        <v>5.2731590964171217E-2</v>
      </c>
      <c r="AA120" s="421">
        <f t="shared" si="53"/>
        <v>5.0095011415962655E-2</v>
      </c>
      <c r="AB120" s="421">
        <f t="shared" si="53"/>
        <v>4.7590260845164517E-2</v>
      </c>
      <c r="AC120" s="421">
        <f t="shared" si="53"/>
        <v>4.5210747802906286E-2</v>
      </c>
      <c r="AD120" s="421">
        <f t="shared" si="53"/>
        <v>4.2950210412760967E-2</v>
      </c>
      <c r="AE120" s="421">
        <f t="shared" si="53"/>
        <v>4.0802699892122915E-2</v>
      </c>
      <c r="AF120" s="421">
        <f t="shared" si="53"/>
        <v>3.8762564897516769E-2</v>
      </c>
      <c r="AG120" s="421">
        <f t="shared" si="53"/>
        <v>3.6824436652640929E-2</v>
      </c>
      <c r="AH120" s="421">
        <f t="shared" si="53"/>
        <v>3.4983214820008879E-2</v>
      </c>
      <c r="AI120" s="421">
        <f t="shared" si="53"/>
        <v>3.3234054079008431E-2</v>
      </c>
      <c r="AJ120" s="421">
        <f t="shared" si="53"/>
        <v>3.1572351375058011E-2</v>
      </c>
      <c r="AK120" s="421">
        <f t="shared" si="53"/>
        <v>2.9993733806305108E-2</v>
      </c>
      <c r="AL120" s="421">
        <f t="shared" si="53"/>
        <v>2.8494047115989851E-2</v>
      </c>
      <c r="AM120" s="421">
        <f t="shared" si="53"/>
        <v>2.7069344760190357E-2</v>
      </c>
      <c r="AN120" s="421">
        <f t="shared" si="53"/>
        <v>2.5715877522180838E-2</v>
      </c>
      <c r="AO120" s="421">
        <f t="shared" si="53"/>
        <v>2.4430083646071795E-2</v>
      </c>
      <c r="AP120" s="421">
        <f t="shared" si="53"/>
        <v>2.3208579463768204E-2</v>
      </c>
      <c r="AQ120" s="421">
        <f t="shared" si="53"/>
        <v>2.2048150490579795E-2</v>
      </c>
      <c r="AR120" s="421">
        <f t="shared" si="53"/>
        <v>2.0945742966050805E-2</v>
      </c>
      <c r="AS120" s="421">
        <f t="shared" si="53"/>
        <v>1.9898455817748264E-2</v>
      </c>
      <c r="AT120" s="421">
        <f t="shared" si="53"/>
        <v>1.890353302686085E-2</v>
      </c>
      <c r="AU120" s="421">
        <f t="shared" si="53"/>
        <v>1.7958356375517806E-2</v>
      </c>
      <c r="AV120" s="421">
        <f t="shared" si="53"/>
        <v>1.7060438556741914E-2</v>
      </c>
      <c r="AW120" s="421">
        <f t="shared" si="53"/>
        <v>1.6207416628904816E-2</v>
      </c>
      <c r="AX120" s="421">
        <f t="shared" si="53"/>
        <v>1.5397045797459574E-2</v>
      </c>
      <c r="AY120" s="421">
        <f t="shared" si="53"/>
        <v>1.4627193507586594E-2</v>
      </c>
      <c r="AZ120" s="421">
        <f t="shared" si="53"/>
        <v>1.3895833832207265E-2</v>
      </c>
      <c r="BA120" s="421">
        <f t="shared" si="53"/>
        <v>1.32010421405969E-2</v>
      </c>
      <c r="BB120" s="421">
        <f t="shared" si="53"/>
        <v>1.2540990033567054E-2</v>
      </c>
      <c r="BC120" s="421">
        <f t="shared" si="53"/>
        <v>1.1913940531888701E-2</v>
      </c>
      <c r="BD120" s="421">
        <f t="shared" si="53"/>
        <v>1.1318243505294265E-2</v>
      </c>
      <c r="BE120" s="421">
        <f t="shared" si="53"/>
        <v>1.0752331330029551E-2</v>
      </c>
      <c r="BF120" s="421">
        <f t="shared" si="53"/>
        <v>1.0214714763528072E-2</v>
      </c>
      <c r="BG120" s="421">
        <f t="shared" si="53"/>
        <v>9.7039790253516684E-3</v>
      </c>
      <c r="BH120" s="421">
        <f t="shared" si="53"/>
        <v>9.2187800740840854E-3</v>
      </c>
      <c r="BI120" s="421">
        <f t="shared" si="53"/>
        <v>8.7578410703798813E-3</v>
      </c>
    </row>
    <row r="121" spans="1:61" s="418" customFormat="1" ht="18" customHeight="1">
      <c r="A121" s="420" t="s">
        <v>965</v>
      </c>
      <c r="B121" s="421">
        <f>+B119*(1-B122)</f>
        <v>1.1460506191660516</v>
      </c>
      <c r="C121" s="421">
        <f t="shared" ref="C121:BI121" si="54">+C119*(1-C122)</f>
        <v>0.93652889488308944</v>
      </c>
      <c r="D121" s="421">
        <f t="shared" si="54"/>
        <v>0.94906618064836212</v>
      </c>
      <c r="E121" s="421">
        <f t="shared" si="54"/>
        <v>0.91391630491784781</v>
      </c>
      <c r="F121" s="421">
        <f t="shared" si="54"/>
        <v>0.80147268228423973</v>
      </c>
      <c r="G121" s="421">
        <f t="shared" si="54"/>
        <v>0.70557024591843187</v>
      </c>
      <c r="H121" s="421">
        <f t="shared" si="54"/>
        <v>0.65014527605990369</v>
      </c>
      <c r="I121" s="421">
        <f t="shared" si="54"/>
        <v>0.66417485116683728</v>
      </c>
      <c r="J121" s="421">
        <f t="shared" si="54"/>
        <v>0.62603502406329381</v>
      </c>
      <c r="K121" s="421">
        <f t="shared" si="54"/>
        <v>0.5974108761882666</v>
      </c>
      <c r="L121" s="421">
        <f t="shared" si="54"/>
        <v>0.58535383038938216</v>
      </c>
      <c r="M121" s="421">
        <f t="shared" si="54"/>
        <v>0.58506245229775145</v>
      </c>
      <c r="N121" s="421">
        <f t="shared" si="54"/>
        <v>0.59053883466499169</v>
      </c>
      <c r="O121" s="421">
        <f t="shared" si="54"/>
        <v>0.59348471046634588</v>
      </c>
      <c r="P121" s="421">
        <f t="shared" si="54"/>
        <v>0.59627534136974925</v>
      </c>
      <c r="Q121" s="421">
        <f t="shared" si="54"/>
        <v>0.59922364804354755</v>
      </c>
      <c r="R121" s="421">
        <f t="shared" si="54"/>
        <v>0.60285255555020578</v>
      </c>
      <c r="S121" s="421">
        <f t="shared" si="54"/>
        <v>0.60765099336238471</v>
      </c>
      <c r="T121" s="421">
        <f t="shared" si="54"/>
        <v>0.61241184480634381</v>
      </c>
      <c r="U121" s="421">
        <f t="shared" si="54"/>
        <v>0.6172421070053018</v>
      </c>
      <c r="V121" s="421">
        <f t="shared" si="54"/>
        <v>0.62266576321640787</v>
      </c>
      <c r="W121" s="421">
        <f t="shared" si="54"/>
        <v>0.68127058222560577</v>
      </c>
      <c r="X121" s="421">
        <f t="shared" si="54"/>
        <v>0.74040123854850459</v>
      </c>
      <c r="Y121" s="421">
        <f t="shared" si="54"/>
        <v>0.79995407258175255</v>
      </c>
      <c r="Z121" s="421">
        <f t="shared" si="54"/>
        <v>0.85985085059401856</v>
      </c>
      <c r="AA121" s="421">
        <f t="shared" si="54"/>
        <v>0.42723470448723849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1.1460506191660516</v>
      </c>
      <c r="C124" s="421">
        <f t="shared" ref="C124:BI124" si="57">+C119*(1-C122)</f>
        <v>0.93652889488308944</v>
      </c>
      <c r="D124" s="421">
        <f t="shared" si="57"/>
        <v>0.94906618064836212</v>
      </c>
      <c r="E124" s="421">
        <f t="shared" si="57"/>
        <v>0.91391630491784781</v>
      </c>
      <c r="F124" s="421">
        <f t="shared" si="57"/>
        <v>0.80147268228423973</v>
      </c>
      <c r="G124" s="421">
        <f t="shared" si="57"/>
        <v>0.70557024591843187</v>
      </c>
      <c r="H124" s="421">
        <f t="shared" si="57"/>
        <v>0.65014527605990369</v>
      </c>
      <c r="I124" s="421">
        <f t="shared" si="57"/>
        <v>0.66417485116683728</v>
      </c>
      <c r="J124" s="421">
        <f t="shared" si="57"/>
        <v>0.62603502406329381</v>
      </c>
      <c r="K124" s="421">
        <f t="shared" si="57"/>
        <v>0.5974108761882666</v>
      </c>
      <c r="L124" s="421">
        <f t="shared" si="57"/>
        <v>0.58535383038938216</v>
      </c>
      <c r="M124" s="421">
        <f t="shared" si="57"/>
        <v>0.58506245229775145</v>
      </c>
      <c r="N124" s="421">
        <f t="shared" si="57"/>
        <v>0.59053883466499169</v>
      </c>
      <c r="O124" s="421">
        <f t="shared" si="57"/>
        <v>0.59348471046634588</v>
      </c>
      <c r="P124" s="421">
        <f t="shared" si="57"/>
        <v>0.59627534136974925</v>
      </c>
      <c r="Q124" s="421">
        <f t="shared" si="57"/>
        <v>0.59922364804354755</v>
      </c>
      <c r="R124" s="421">
        <f t="shared" si="57"/>
        <v>0.60285255555020578</v>
      </c>
      <c r="S124" s="421">
        <f t="shared" si="57"/>
        <v>0.60765099336238471</v>
      </c>
      <c r="T124" s="421">
        <f t="shared" si="57"/>
        <v>0.61241184480634381</v>
      </c>
      <c r="U124" s="421">
        <f t="shared" si="57"/>
        <v>0.6172421070053018</v>
      </c>
      <c r="V124" s="421">
        <f t="shared" si="57"/>
        <v>0.62266576321640787</v>
      </c>
      <c r="W124" s="421">
        <f t="shared" si="57"/>
        <v>0.68127058222560577</v>
      </c>
      <c r="X124" s="421">
        <f t="shared" si="57"/>
        <v>0.74040123854850459</v>
      </c>
      <c r="Y124" s="421">
        <f t="shared" si="57"/>
        <v>0.79995407258175255</v>
      </c>
      <c r="Z124" s="421">
        <f t="shared" si="57"/>
        <v>0.85985085059401856</v>
      </c>
      <c r="AA124" s="421">
        <f t="shared" si="57"/>
        <v>0.42723470448723849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8">+$B$7*C61/C74</f>
        <v>0.15925312029111879</v>
      </c>
      <c r="D128" s="23">
        <f t="shared" si="58"/>
        <v>0.14405817347300864</v>
      </c>
      <c r="E128" s="23">
        <f t="shared" si="58"/>
        <v>0.1359058761128745</v>
      </c>
      <c r="F128" s="23">
        <f t="shared" si="58"/>
        <v>0.13074381576679764</v>
      </c>
      <c r="G128" s="23">
        <f t="shared" si="58"/>
        <v>0.12641744884612208</v>
      </c>
      <c r="H128" s="23">
        <f t="shared" si="58"/>
        <v>0.12273209146291961</v>
      </c>
      <c r="I128" s="23">
        <f t="shared" si="58"/>
        <v>0.11979126920740056</v>
      </c>
      <c r="J128" s="23">
        <f t="shared" si="58"/>
        <v>0.11726634832246477</v>
      </c>
      <c r="K128" s="23">
        <f t="shared" si="58"/>
        <v>0.11498810470656459</v>
      </c>
      <c r="L128" s="23">
        <f t="shared" si="58"/>
        <v>0.1128033825520382</v>
      </c>
      <c r="M128" s="23">
        <f t="shared" si="58"/>
        <v>0.11101927923250816</v>
      </c>
      <c r="N128" s="23">
        <f t="shared" si="58"/>
        <v>0.10747580914586657</v>
      </c>
      <c r="O128" s="23">
        <f t="shared" si="58"/>
        <v>0.10543659633553558</v>
      </c>
      <c r="P128" s="23">
        <f t="shared" si="58"/>
        <v>0.10416224165461561</v>
      </c>
      <c r="Q128" s="23">
        <f t="shared" si="58"/>
        <v>0.10329201520479209</v>
      </c>
      <c r="R128" s="23">
        <f t="shared" si="58"/>
        <v>0.10265233100925861</v>
      </c>
      <c r="S128" s="23">
        <f t="shared" si="58"/>
        <v>0.10211030864939998</v>
      </c>
      <c r="T128" s="23">
        <f t="shared" si="58"/>
        <v>0.10161411738601933</v>
      </c>
      <c r="U128" s="23">
        <f t="shared" si="58"/>
        <v>0.10116425511161294</v>
      </c>
      <c r="V128" s="23">
        <f t="shared" si="58"/>
        <v>0.10082624614305315</v>
      </c>
      <c r="W128" s="23">
        <f t="shared" si="58"/>
        <v>0.10056644678905279</v>
      </c>
      <c r="X128" s="23">
        <f t="shared" si="58"/>
        <v>0.10029983188034979</v>
      </c>
      <c r="Y128" s="23">
        <f t="shared" si="58"/>
        <v>0.10004627229464964</v>
      </c>
      <c r="Z128" s="23">
        <f t="shared" si="58"/>
        <v>9.9814513324307602E-2</v>
      </c>
      <c r="AA128" s="23">
        <f t="shared" si="58"/>
        <v>9.9607655170130607E-2</v>
      </c>
      <c r="AB128" s="23">
        <f t="shared" si="58"/>
        <v>9.9362760580225987E-2</v>
      </c>
      <c r="AC128" s="23">
        <f t="shared" si="58"/>
        <v>9.9145506438502465E-2</v>
      </c>
      <c r="AD128" s="23">
        <f t="shared" si="58"/>
        <v>9.8969949862207626E-2</v>
      </c>
      <c r="AE128" s="23">
        <f t="shared" si="58"/>
        <v>9.8833126443928235E-2</v>
      </c>
      <c r="AF128" s="23">
        <f t="shared" si="58"/>
        <v>9.8511381951156496E-2</v>
      </c>
      <c r="AG128" s="23">
        <f t="shared" si="58"/>
        <v>9.8100781288861627E-2</v>
      </c>
      <c r="AH128" s="23">
        <f t="shared" si="58"/>
        <v>9.7864712663099485E-2</v>
      </c>
      <c r="AI128" s="23">
        <f t="shared" si="58"/>
        <v>9.7725798001051481E-2</v>
      </c>
      <c r="AJ128" s="23">
        <f t="shared" si="58"/>
        <v>9.7643033522640213E-2</v>
      </c>
      <c r="AK128" s="23">
        <f t="shared" si="58"/>
        <v>9.7594190482604981E-2</v>
      </c>
      <c r="AL128" s="23">
        <f t="shared" si="58"/>
        <v>9.7567028210303081E-2</v>
      </c>
      <c r="AM128" s="23">
        <f t="shared" si="58"/>
        <v>9.7554658189301729E-2</v>
      </c>
      <c r="AN128" s="23">
        <f t="shared" si="58"/>
        <v>9.7553081254617188E-2</v>
      </c>
      <c r="AO128" s="23">
        <f t="shared" si="58"/>
        <v>9.7559873371113479E-2</v>
      </c>
      <c r="AP128" s="23">
        <f t="shared" si="58"/>
        <v>9.7573481628671466E-2</v>
      </c>
      <c r="AQ128" s="23">
        <f t="shared" si="58"/>
        <v>9.7592845451936167E-2</v>
      </c>
      <c r="AR128" s="23">
        <f t="shared" si="58"/>
        <v>9.7617191526014641E-2</v>
      </c>
      <c r="AS128" s="23">
        <f t="shared" si="58"/>
        <v>9.7645921715043452E-2</v>
      </c>
      <c r="AT128" s="23">
        <f t="shared" si="58"/>
        <v>9.7678550896931005E-2</v>
      </c>
      <c r="AU128" s="23">
        <f t="shared" si="58"/>
        <v>9.7714671699480352E-2</v>
      </c>
      <c r="AV128" s="23">
        <f t="shared" si="58"/>
        <v>9.7753933825911743E-2</v>
      </c>
      <c r="AW128" s="23">
        <f t="shared" si="58"/>
        <v>9.7796031371918779E-2</v>
      </c>
      <c r="AX128" s="23">
        <f t="shared" si="58"/>
        <v>9.7840694589111182E-2</v>
      </c>
      <c r="AY128" s="23">
        <f t="shared" si="58"/>
        <v>9.7887684181884191E-2</v>
      </c>
      <c r="AZ128" s="23">
        <f t="shared" si="58"/>
        <v>9.7936787098420089E-2</v>
      </c>
      <c r="BA128" s="23">
        <f t="shared" si="58"/>
        <v>9.7987813245028366E-2</v>
      </c>
      <c r="BB128" s="23">
        <f t="shared" si="58"/>
        <v>9.8047229880140474E-2</v>
      </c>
      <c r="BC128" s="23">
        <f t="shared" si="58"/>
        <v>9.8115877355772263E-2</v>
      </c>
      <c r="BD128" s="23">
        <f t="shared" si="58"/>
        <v>9.8185871991125592E-2</v>
      </c>
      <c r="BE128" s="23">
        <f t="shared" si="58"/>
        <v>9.8254394627340966E-2</v>
      </c>
      <c r="BF128" s="23">
        <f t="shared" si="58"/>
        <v>9.8320905734865127E-2</v>
      </c>
      <c r="BG128" s="23">
        <f t="shared" si="58"/>
        <v>9.8385751471621721E-2</v>
      </c>
      <c r="BH128" s="23">
        <f t="shared" si="58"/>
        <v>9.8449522140891269E-2</v>
      </c>
      <c r="BI128" s="23">
        <f t="shared" si="58"/>
        <v>9.8512784415021842E-2</v>
      </c>
    </row>
    <row r="129" spans="1:61" s="23" customFormat="1" ht="18" customHeight="1">
      <c r="A129" s="23" t="s">
        <v>11</v>
      </c>
      <c r="C129" s="23">
        <f>+$B$14+LN(D56/C56)/10+$B$18*LN(D88/C88)/10</f>
        <v>5.0217060136821548E-2</v>
      </c>
      <c r="D129" s="23">
        <f t="shared" ref="D129:BH129" si="59">+$B$14+LN(E56/D56)/10+$B$18*LN(E88/D88)/10</f>
        <v>4.3745082873741646E-2</v>
      </c>
      <c r="E129" s="23">
        <f t="shared" si="59"/>
        <v>3.9559764637986272E-2</v>
      </c>
      <c r="F129" s="23">
        <f t="shared" si="59"/>
        <v>3.5685024210202546E-2</v>
      </c>
      <c r="G129" s="23">
        <f t="shared" si="59"/>
        <v>3.283044433259117E-2</v>
      </c>
      <c r="H129" s="23">
        <f t="shared" si="59"/>
        <v>3.1085169789719487E-2</v>
      </c>
      <c r="I129" s="23">
        <f t="shared" si="59"/>
        <v>2.963296838747467E-2</v>
      </c>
      <c r="J129" s="23">
        <f t="shared" si="59"/>
        <v>2.7561294818861257E-2</v>
      </c>
      <c r="K129" s="23">
        <f t="shared" si="59"/>
        <v>2.8125636089360813E-2</v>
      </c>
      <c r="L129" s="23">
        <f t="shared" si="59"/>
        <v>2.7675547399951109E-2</v>
      </c>
      <c r="M129" s="23">
        <f t="shared" si="59"/>
        <v>2.9798485344090811E-2</v>
      </c>
      <c r="N129" s="23">
        <f t="shared" si="59"/>
        <v>2.8240207255507674E-2</v>
      </c>
      <c r="O129" s="23">
        <f t="shared" si="59"/>
        <v>2.7166843180837077E-2</v>
      </c>
      <c r="P129" s="23">
        <f t="shared" si="59"/>
        <v>2.6338385110569927E-2</v>
      </c>
      <c r="Q129" s="23">
        <f t="shared" si="59"/>
        <v>2.5800744674116135E-2</v>
      </c>
      <c r="R129" s="23">
        <f t="shared" si="59"/>
        <v>2.5338499614300888E-2</v>
      </c>
      <c r="S129" s="23">
        <f t="shared" si="59"/>
        <v>2.4863125816705509E-2</v>
      </c>
      <c r="T129" s="23">
        <f t="shared" si="59"/>
        <v>2.4426411305610359E-2</v>
      </c>
      <c r="U129" s="23">
        <f t="shared" si="59"/>
        <v>2.407879728686764E-2</v>
      </c>
      <c r="V129" s="23">
        <f t="shared" si="59"/>
        <v>2.3786196213295308E-2</v>
      </c>
      <c r="W129" s="23">
        <f t="shared" si="59"/>
        <v>2.3485445963246622E-2</v>
      </c>
      <c r="X129" s="23">
        <f t="shared" si="59"/>
        <v>2.320153064648715E-2</v>
      </c>
      <c r="Y129" s="23">
        <f t="shared" si="59"/>
        <v>2.29385678859979E-2</v>
      </c>
      <c r="Z129" s="23">
        <f t="shared" si="59"/>
        <v>2.2901072404101289E-2</v>
      </c>
      <c r="AA129" s="23">
        <f t="shared" si="59"/>
        <v>2.2604011423447382E-2</v>
      </c>
      <c r="AB129" s="23">
        <f t="shared" si="59"/>
        <v>2.2346682428297012E-2</v>
      </c>
      <c r="AC129" s="23">
        <f t="shared" si="59"/>
        <v>2.2128173285735971E-2</v>
      </c>
      <c r="AD129" s="23">
        <f t="shared" si="59"/>
        <v>2.1941975658438889E-2</v>
      </c>
      <c r="AE129" s="23">
        <f t="shared" si="59"/>
        <v>2.1608872577021071E-2</v>
      </c>
      <c r="AF129" s="23">
        <f t="shared" si="59"/>
        <v>2.1232490957400318E-2</v>
      </c>
      <c r="AG129" s="23">
        <f t="shared" si="59"/>
        <v>2.1011525312625012E-2</v>
      </c>
      <c r="AH129" s="23">
        <f t="shared" si="59"/>
        <v>2.0850093933677708E-2</v>
      </c>
      <c r="AI129" s="23">
        <f t="shared" si="59"/>
        <v>2.0724976791764362E-2</v>
      </c>
      <c r="AJ129" s="23">
        <f t="shared" si="59"/>
        <v>2.0623007026621107E-2</v>
      </c>
      <c r="AK129" s="23">
        <f t="shared" si="59"/>
        <v>2.0536805885108679E-2</v>
      </c>
      <c r="AL129" s="23">
        <f t="shared" si="59"/>
        <v>2.0462105797447415E-2</v>
      </c>
      <c r="AM129" s="23">
        <f t="shared" si="59"/>
        <v>2.0396328054441474E-2</v>
      </c>
      <c r="AN129" s="23">
        <f t="shared" si="59"/>
        <v>2.0337823712217248E-2</v>
      </c>
      <c r="AO129" s="23">
        <f t="shared" si="59"/>
        <v>2.028546650410077E-2</v>
      </c>
      <c r="AP129" s="23">
        <f t="shared" si="59"/>
        <v>2.0238433227672711E-2</v>
      </c>
      <c r="AQ129" s="23">
        <f t="shared" si="59"/>
        <v>2.0196084239706015E-2</v>
      </c>
      <c r="AR129" s="23">
        <f t="shared" si="59"/>
        <v>2.0157897547995331E-2</v>
      </c>
      <c r="AS129" s="23">
        <f t="shared" si="59"/>
        <v>2.0123431698823302E-2</v>
      </c>
      <c r="AT129" s="23">
        <f t="shared" si="59"/>
        <v>2.0092304217606587E-2</v>
      </c>
      <c r="AU129" s="23">
        <f t="shared" si="59"/>
        <v>2.0064178521582023E-2</v>
      </c>
      <c r="AV129" s="23">
        <f t="shared" si="59"/>
        <v>2.0038755510199291E-2</v>
      </c>
      <c r="AW129" s="23">
        <f t="shared" si="59"/>
        <v>2.0015767793438735E-2</v>
      </c>
      <c r="AX129" s="23">
        <f t="shared" si="59"/>
        <v>1.9994975455676776E-2</v>
      </c>
      <c r="AY129" s="23">
        <f t="shared" si="59"/>
        <v>1.9976162754147941E-2</v>
      </c>
      <c r="AZ129" s="23">
        <f t="shared" si="59"/>
        <v>1.9937244938992099E-2</v>
      </c>
      <c r="BA129" s="23">
        <f t="shared" si="59"/>
        <v>1.9904088815157164E-2</v>
      </c>
      <c r="BB129" s="23">
        <f t="shared" si="59"/>
        <v>1.9899051221586889E-2</v>
      </c>
      <c r="BC129" s="23">
        <f t="shared" si="59"/>
        <v>1.9895577800795382E-2</v>
      </c>
      <c r="BD129" s="23">
        <f t="shared" si="59"/>
        <v>1.9891688868025698E-2</v>
      </c>
      <c r="BE129" s="23">
        <f t="shared" si="59"/>
        <v>1.9886915363459309E-2</v>
      </c>
      <c r="BF129" s="23">
        <f t="shared" si="59"/>
        <v>1.9881359609039802E-2</v>
      </c>
      <c r="BG129" s="23">
        <f t="shared" si="59"/>
        <v>1.9875299006053254E-2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4.2308100225523546E-2</v>
      </c>
      <c r="D130" s="23">
        <f t="shared" ref="D130:BH130" si="60">+$B$14+LN(D56/C56)/10+$B$18*LN(D88/C88)/10</f>
        <v>5.0217060136821548E-2</v>
      </c>
      <c r="E130" s="23">
        <f t="shared" si="60"/>
        <v>4.3745082873741646E-2</v>
      </c>
      <c r="F130" s="23">
        <f t="shared" si="60"/>
        <v>3.9559764637986272E-2</v>
      </c>
      <c r="G130" s="23">
        <f t="shared" si="60"/>
        <v>3.5685024210202546E-2</v>
      </c>
      <c r="H130" s="23">
        <f t="shared" si="60"/>
        <v>3.283044433259117E-2</v>
      </c>
      <c r="I130" s="23">
        <f t="shared" si="60"/>
        <v>3.1085169789719487E-2</v>
      </c>
      <c r="J130" s="23">
        <f t="shared" si="60"/>
        <v>2.963296838747467E-2</v>
      </c>
      <c r="K130" s="23">
        <f t="shared" si="60"/>
        <v>2.7561294818861257E-2</v>
      </c>
      <c r="L130" s="23">
        <f t="shared" si="60"/>
        <v>2.8125636089360813E-2</v>
      </c>
      <c r="M130" s="23">
        <f t="shared" si="60"/>
        <v>2.7675547399951109E-2</v>
      </c>
      <c r="N130" s="23">
        <f t="shared" si="60"/>
        <v>2.9798485344090811E-2</v>
      </c>
      <c r="O130" s="23">
        <f t="shared" si="60"/>
        <v>2.8240207255507674E-2</v>
      </c>
      <c r="P130" s="23">
        <f t="shared" si="60"/>
        <v>2.7166843180837077E-2</v>
      </c>
      <c r="Q130" s="23">
        <f t="shared" si="60"/>
        <v>2.6338385110569927E-2</v>
      </c>
      <c r="R130" s="23">
        <f t="shared" si="60"/>
        <v>2.5800744674116135E-2</v>
      </c>
      <c r="S130" s="23">
        <f t="shared" si="60"/>
        <v>2.5338499614300888E-2</v>
      </c>
      <c r="T130" s="23">
        <f t="shared" si="60"/>
        <v>2.4863125816705509E-2</v>
      </c>
      <c r="U130" s="23">
        <f t="shared" si="60"/>
        <v>2.4426411305610359E-2</v>
      </c>
      <c r="V130" s="23">
        <f t="shared" si="60"/>
        <v>2.407879728686764E-2</v>
      </c>
      <c r="W130" s="23">
        <f t="shared" si="60"/>
        <v>2.3786196213295308E-2</v>
      </c>
      <c r="X130" s="23">
        <f t="shared" si="60"/>
        <v>2.3485445963246622E-2</v>
      </c>
      <c r="Y130" s="23">
        <f t="shared" si="60"/>
        <v>2.320153064648715E-2</v>
      </c>
      <c r="Z130" s="23">
        <f t="shared" si="60"/>
        <v>2.29385678859979E-2</v>
      </c>
      <c r="AA130" s="23">
        <f t="shared" si="60"/>
        <v>2.2901072404101289E-2</v>
      </c>
      <c r="AB130" s="23">
        <f t="shared" si="60"/>
        <v>2.2604011423447382E-2</v>
      </c>
      <c r="AC130" s="23">
        <f t="shared" si="60"/>
        <v>2.2346682428297012E-2</v>
      </c>
      <c r="AD130" s="23">
        <f t="shared" si="60"/>
        <v>2.2128173285735971E-2</v>
      </c>
      <c r="AE130" s="23">
        <f t="shared" si="60"/>
        <v>2.1941975658438889E-2</v>
      </c>
      <c r="AF130" s="23">
        <f t="shared" si="60"/>
        <v>2.1608872577021071E-2</v>
      </c>
      <c r="AG130" s="23">
        <f t="shared" si="60"/>
        <v>2.1232490957400318E-2</v>
      </c>
      <c r="AH130" s="23">
        <f t="shared" si="60"/>
        <v>2.1011525312625012E-2</v>
      </c>
      <c r="AI130" s="23">
        <f t="shared" si="60"/>
        <v>2.0850093933677708E-2</v>
      </c>
      <c r="AJ130" s="23">
        <f t="shared" si="60"/>
        <v>2.0724976791764362E-2</v>
      </c>
      <c r="AK130" s="23">
        <f t="shared" si="60"/>
        <v>2.0623007026621107E-2</v>
      </c>
      <c r="AL130" s="23">
        <f t="shared" si="60"/>
        <v>2.0536805885108679E-2</v>
      </c>
      <c r="AM130" s="23">
        <f t="shared" si="60"/>
        <v>2.0462105797447415E-2</v>
      </c>
      <c r="AN130" s="23">
        <f t="shared" si="60"/>
        <v>2.0396328054441474E-2</v>
      </c>
      <c r="AO130" s="23">
        <f t="shared" si="60"/>
        <v>2.0337823712217248E-2</v>
      </c>
      <c r="AP130" s="23">
        <f t="shared" si="60"/>
        <v>2.028546650410077E-2</v>
      </c>
      <c r="AQ130" s="23">
        <f t="shared" si="60"/>
        <v>2.0238433227672711E-2</v>
      </c>
      <c r="AR130" s="23">
        <f t="shared" si="60"/>
        <v>2.0196084239706015E-2</v>
      </c>
      <c r="AS130" s="23">
        <f t="shared" si="60"/>
        <v>2.0157897547995331E-2</v>
      </c>
      <c r="AT130" s="23">
        <f t="shared" si="60"/>
        <v>2.0123431698823302E-2</v>
      </c>
      <c r="AU130" s="23">
        <f t="shared" si="60"/>
        <v>2.0092304217606587E-2</v>
      </c>
      <c r="AV130" s="23">
        <f t="shared" si="60"/>
        <v>2.0064178521582023E-2</v>
      </c>
      <c r="AW130" s="23">
        <f t="shared" si="60"/>
        <v>2.0038755510199291E-2</v>
      </c>
      <c r="AX130" s="23">
        <f t="shared" si="60"/>
        <v>2.0015767793438735E-2</v>
      </c>
      <c r="AY130" s="23">
        <f t="shared" si="60"/>
        <v>1.9994975455676776E-2</v>
      </c>
      <c r="AZ130" s="23">
        <f t="shared" si="60"/>
        <v>1.9976162754147941E-2</v>
      </c>
      <c r="BA130" s="23">
        <f t="shared" si="60"/>
        <v>1.9937244938992099E-2</v>
      </c>
      <c r="BB130" s="23">
        <f t="shared" si="60"/>
        <v>1.9904088815157164E-2</v>
      </c>
      <c r="BC130" s="23">
        <f t="shared" si="60"/>
        <v>1.9899051221586889E-2</v>
      </c>
      <c r="BD130" s="23">
        <f t="shared" si="60"/>
        <v>1.9895577800795382E-2</v>
      </c>
      <c r="BE130" s="23">
        <f t="shared" si="60"/>
        <v>1.9891688868025698E-2</v>
      </c>
      <c r="BF130" s="23">
        <f t="shared" si="60"/>
        <v>1.9886915363459309E-2</v>
      </c>
      <c r="BG130" s="23">
        <f t="shared" si="60"/>
        <v>1.9881359609039802E-2</v>
      </c>
      <c r="BH130" s="23">
        <f t="shared" si="60"/>
        <v>1.9875299006053254E-2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61">+AVERAGE(C129:C130)</f>
        <v>4.6262580181172547E-2</v>
      </c>
      <c r="D131" s="23">
        <f t="shared" si="61"/>
        <v>4.6981071505281594E-2</v>
      </c>
      <c r="E131" s="23">
        <f t="shared" si="61"/>
        <v>4.1652423755863963E-2</v>
      </c>
      <c r="F131" s="23">
        <f t="shared" si="61"/>
        <v>3.7622394424094409E-2</v>
      </c>
      <c r="G131" s="23">
        <f t="shared" si="61"/>
        <v>3.4257734271396861E-2</v>
      </c>
      <c r="H131" s="23">
        <f t="shared" si="61"/>
        <v>3.1957807061155329E-2</v>
      </c>
      <c r="I131" s="23">
        <f t="shared" si="61"/>
        <v>3.0359069088597077E-2</v>
      </c>
      <c r="J131" s="23">
        <f t="shared" si="61"/>
        <v>2.8597131603167965E-2</v>
      </c>
      <c r="K131" s="23">
        <f t="shared" si="61"/>
        <v>2.7843465454111035E-2</v>
      </c>
      <c r="L131" s="23">
        <f t="shared" si="61"/>
        <v>2.7900591744655961E-2</v>
      </c>
      <c r="M131" s="23">
        <f t="shared" si="61"/>
        <v>2.873701637202096E-2</v>
      </c>
      <c r="N131" s="23">
        <f t="shared" si="61"/>
        <v>2.9019346299799242E-2</v>
      </c>
      <c r="O131" s="23">
        <f t="shared" si="61"/>
        <v>2.7703525218172376E-2</v>
      </c>
      <c r="P131" s="23">
        <f t="shared" si="61"/>
        <v>2.6752614145703502E-2</v>
      </c>
      <c r="Q131" s="23">
        <f t="shared" si="61"/>
        <v>2.6069564892343029E-2</v>
      </c>
      <c r="R131" s="23">
        <f t="shared" si="61"/>
        <v>2.5569622144208513E-2</v>
      </c>
      <c r="S131" s="23">
        <f t="shared" si="61"/>
        <v>2.5100812715503198E-2</v>
      </c>
      <c r="T131" s="23">
        <f t="shared" si="61"/>
        <v>2.4644768561157934E-2</v>
      </c>
      <c r="U131" s="23">
        <f t="shared" si="61"/>
        <v>2.4252604296238999E-2</v>
      </c>
      <c r="V131" s="23">
        <f t="shared" si="61"/>
        <v>2.3932496750081474E-2</v>
      </c>
      <c r="W131" s="23">
        <f t="shared" si="61"/>
        <v>2.3635821088270965E-2</v>
      </c>
      <c r="X131" s="23">
        <f t="shared" si="61"/>
        <v>2.3343488304866884E-2</v>
      </c>
      <c r="Y131" s="23">
        <f t="shared" si="61"/>
        <v>2.3070049266242523E-2</v>
      </c>
      <c r="Z131" s="23">
        <f t="shared" si="61"/>
        <v>2.2919820145049594E-2</v>
      </c>
      <c r="AA131" s="23">
        <f t="shared" si="61"/>
        <v>2.2752541913774335E-2</v>
      </c>
      <c r="AB131" s="23">
        <f t="shared" si="61"/>
        <v>2.2475346925872199E-2</v>
      </c>
      <c r="AC131" s="23">
        <f t="shared" si="61"/>
        <v>2.223742785701649E-2</v>
      </c>
      <c r="AD131" s="23">
        <f t="shared" si="61"/>
        <v>2.203507447208743E-2</v>
      </c>
      <c r="AE131" s="23">
        <f t="shared" si="61"/>
        <v>2.177542411772998E-2</v>
      </c>
      <c r="AF131" s="23">
        <f t="shared" si="61"/>
        <v>2.1420681767210695E-2</v>
      </c>
      <c r="AG131" s="23">
        <f t="shared" si="61"/>
        <v>2.1122008135012665E-2</v>
      </c>
      <c r="AH131" s="23">
        <f t="shared" si="61"/>
        <v>2.0930809623151359E-2</v>
      </c>
      <c r="AI131" s="23">
        <f t="shared" si="61"/>
        <v>2.0787535362721037E-2</v>
      </c>
      <c r="AJ131" s="23">
        <f t="shared" si="61"/>
        <v>2.0673991909192734E-2</v>
      </c>
      <c r="AK131" s="23">
        <f t="shared" si="61"/>
        <v>2.0579906455864893E-2</v>
      </c>
      <c r="AL131" s="23">
        <f t="shared" si="61"/>
        <v>2.0499455841278047E-2</v>
      </c>
      <c r="AM131" s="23">
        <f t="shared" si="61"/>
        <v>2.0429216925944446E-2</v>
      </c>
      <c r="AN131" s="23">
        <f t="shared" si="61"/>
        <v>2.0367075883329359E-2</v>
      </c>
      <c r="AO131" s="23">
        <f t="shared" si="61"/>
        <v>2.0311645108159009E-2</v>
      </c>
      <c r="AP131" s="23">
        <f t="shared" si="61"/>
        <v>2.0261949865886739E-2</v>
      </c>
      <c r="AQ131" s="23">
        <f t="shared" si="61"/>
        <v>2.0217258733689361E-2</v>
      </c>
      <c r="AR131" s="23">
        <f t="shared" si="61"/>
        <v>2.0176990893850673E-2</v>
      </c>
      <c r="AS131" s="23">
        <f t="shared" si="61"/>
        <v>2.0140664623409316E-2</v>
      </c>
      <c r="AT131" s="23">
        <f t="shared" si="61"/>
        <v>2.0107867958214946E-2</v>
      </c>
      <c r="AU131" s="23">
        <f t="shared" si="61"/>
        <v>2.0078241369594303E-2</v>
      </c>
      <c r="AV131" s="23">
        <f t="shared" si="61"/>
        <v>2.0051467015890657E-2</v>
      </c>
      <c r="AW131" s="23">
        <f t="shared" si="61"/>
        <v>2.0027261651819013E-2</v>
      </c>
      <c r="AX131" s="23">
        <f t="shared" si="61"/>
        <v>2.0005371624557754E-2</v>
      </c>
      <c r="AY131" s="23">
        <f t="shared" si="61"/>
        <v>1.9985569104912358E-2</v>
      </c>
      <c r="AZ131" s="23">
        <f t="shared" si="61"/>
        <v>1.9956703846570022E-2</v>
      </c>
      <c r="BA131" s="23">
        <f t="shared" si="61"/>
        <v>1.9920666877074632E-2</v>
      </c>
      <c r="BB131" s="23">
        <f t="shared" si="61"/>
        <v>1.9901570018372026E-2</v>
      </c>
      <c r="BC131" s="23">
        <f>+AVERAGE(BC129:BC130)</f>
        <v>1.9897314511191137E-2</v>
      </c>
      <c r="BD131" s="23">
        <f>+AVERAGE(BD129:BD130)</f>
        <v>1.9893633334410542E-2</v>
      </c>
      <c r="BE131" s="23">
        <f>+AVERAGE(BE129:BE130)</f>
        <v>1.9889302115742503E-2</v>
      </c>
      <c r="BF131" s="23">
        <f>+AVERAGE(BF129:BF130)</f>
        <v>1.9884137486249558E-2</v>
      </c>
      <c r="BG131" s="23">
        <f>+AVERAGE(BG129:BG130)</f>
        <v>1.987832930754653E-2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2">+B88^-$B$18</f>
        <v>9.7427590025671845E-3</v>
      </c>
      <c r="C132" s="23">
        <f t="shared" si="62"/>
        <v>7.743861685957986E-3</v>
      </c>
      <c r="D132" s="23">
        <f t="shared" si="62"/>
        <v>5.5751001614003899E-3</v>
      </c>
      <c r="E132" s="23">
        <f t="shared" si="62"/>
        <v>4.2229086458593712E-3</v>
      </c>
      <c r="F132" s="23">
        <f t="shared" si="62"/>
        <v>3.3032805910167486E-3</v>
      </c>
      <c r="G132" s="23">
        <f t="shared" si="62"/>
        <v>2.6447065695460355E-3</v>
      </c>
      <c r="H132" s="23">
        <f t="shared" si="62"/>
        <v>2.1607074618598641E-3</v>
      </c>
      <c r="I132" s="23">
        <f t="shared" si="62"/>
        <v>1.7963629141522068E-3</v>
      </c>
      <c r="J132" s="23">
        <f t="shared" si="62"/>
        <v>1.5153013836428106E-3</v>
      </c>
      <c r="K132" s="23">
        <f t="shared" si="62"/>
        <v>1.3049717887883765E-3</v>
      </c>
      <c r="L132" s="23">
        <f t="shared" si="62"/>
        <v>1.1333917463929144E-3</v>
      </c>
      <c r="M132" s="23">
        <f t="shared" si="62"/>
        <v>1.0028625205027797E-3</v>
      </c>
      <c r="N132" s="23">
        <f t="shared" si="62"/>
        <v>8.687262684080163E-4</v>
      </c>
      <c r="O132" s="23">
        <f t="shared" si="62"/>
        <v>7.6434956454600185E-4</v>
      </c>
      <c r="P132" s="23">
        <f t="shared" si="62"/>
        <v>6.7977102985468591E-4</v>
      </c>
      <c r="Q132" s="23">
        <f t="shared" si="62"/>
        <v>6.0958072957965459E-4</v>
      </c>
      <c r="R132" s="23">
        <f t="shared" si="62"/>
        <v>5.4958484629314623E-4</v>
      </c>
      <c r="S132" s="23">
        <f t="shared" si="62"/>
        <v>4.9778954876695354E-4</v>
      </c>
      <c r="T132" s="23">
        <f t="shared" si="62"/>
        <v>4.5302411562173295E-4</v>
      </c>
      <c r="U132" s="23">
        <f t="shared" si="62"/>
        <v>4.1408881057205762E-4</v>
      </c>
      <c r="V132" s="23">
        <f t="shared" si="62"/>
        <v>3.8017504064037264E-4</v>
      </c>
      <c r="W132" s="23">
        <f t="shared" si="62"/>
        <v>3.5039082082054295E-4</v>
      </c>
      <c r="X132" s="23">
        <f t="shared" si="62"/>
        <v>3.239127040149133E-4</v>
      </c>
      <c r="Y132" s="23">
        <f t="shared" si="62"/>
        <v>3.0028682030844804E-4</v>
      </c>
      <c r="Z132" s="23">
        <f t="shared" si="62"/>
        <v>2.7911719611661443E-4</v>
      </c>
      <c r="AA132" s="23">
        <f t="shared" si="62"/>
        <v>2.5953728488200634E-4</v>
      </c>
      <c r="AB132" s="23">
        <f t="shared" si="62"/>
        <v>2.4204885897954426E-4</v>
      </c>
      <c r="AC132" s="23">
        <f t="shared" si="62"/>
        <v>2.2632049694262495E-4</v>
      </c>
      <c r="AD132" s="23">
        <f t="shared" si="62"/>
        <v>2.1207706749317982E-4</v>
      </c>
      <c r="AE132" s="23">
        <f t="shared" si="62"/>
        <v>1.9910042040152402E-4</v>
      </c>
      <c r="AF132" s="23">
        <f t="shared" si="62"/>
        <v>1.8695356474106309E-4</v>
      </c>
      <c r="AG132" s="23">
        <f t="shared" si="62"/>
        <v>1.7565737408938167E-4</v>
      </c>
      <c r="AH132" s="23">
        <f t="shared" si="62"/>
        <v>1.6540881999767799E-4</v>
      </c>
      <c r="AI132" s="23">
        <f t="shared" si="62"/>
        <v>1.5600985324613374E-4</v>
      </c>
      <c r="AJ132" s="23">
        <f t="shared" si="62"/>
        <v>1.4732917944080702E-4</v>
      </c>
      <c r="AK132" s="23">
        <f t="shared" si="62"/>
        <v>1.3927345865187671E-4</v>
      </c>
      <c r="AL132" s="23">
        <f t="shared" si="62"/>
        <v>1.317717514321993E-4</v>
      </c>
      <c r="AM132" s="23">
        <f t="shared" si="62"/>
        <v>1.2476727625780357E-4</v>
      </c>
      <c r="AN132" s="23">
        <f t="shared" si="62"/>
        <v>1.1821286399973889E-4</v>
      </c>
      <c r="AO132" s="23">
        <f t="shared" si="62"/>
        <v>1.1206832101896756E-4</v>
      </c>
      <c r="AP132" s="23">
        <f t="shared" si="62"/>
        <v>1.0629880349650523E-4</v>
      </c>
      <c r="AQ132" s="23">
        <f t="shared" si="62"/>
        <v>1.0087374618250941E-4</v>
      </c>
      <c r="AR132" s="23">
        <f t="shared" si="62"/>
        <v>9.5766109055493454E-5</v>
      </c>
      <c r="AS132" s="23">
        <f t="shared" si="62"/>
        <v>9.0951816676564581E-5</v>
      </c>
      <c r="AT132" s="23">
        <f t="shared" si="62"/>
        <v>8.6409321889540988E-5</v>
      </c>
      <c r="AU132" s="23">
        <f t="shared" si="62"/>
        <v>8.211925500279994E-5</v>
      </c>
      <c r="AV132" s="23">
        <f t="shared" si="62"/>
        <v>7.8064135188600565E-5</v>
      </c>
      <c r="AW132" s="23">
        <f t="shared" si="62"/>
        <v>7.4228129324153432E-5</v>
      </c>
      <c r="AX132" s="23">
        <f t="shared" si="62"/>
        <v>7.0596848295918197E-5</v>
      </c>
      <c r="AY132" s="23">
        <f t="shared" si="62"/>
        <v>6.7157173633274717E-5</v>
      </c>
      <c r="AZ132" s="23">
        <f t="shared" si="62"/>
        <v>6.389710912204998E-5</v>
      </c>
      <c r="BA132" s="23">
        <f t="shared" si="62"/>
        <v>6.0818965342881579E-5</v>
      </c>
      <c r="BB132" s="23">
        <f t="shared" si="62"/>
        <v>5.7908303315388589E-5</v>
      </c>
      <c r="BC132" s="23">
        <f t="shared" si="62"/>
        <v>5.5139716821018811E-5</v>
      </c>
      <c r="BD132" s="23">
        <f t="shared" si="62"/>
        <v>5.2505319692384686E-5</v>
      </c>
      <c r="BE132" s="23">
        <f t="shared" si="62"/>
        <v>4.9998729907625916E-5</v>
      </c>
      <c r="BF132" s="23">
        <f t="shared" si="62"/>
        <v>4.7614076848254385E-5</v>
      </c>
      <c r="BG132" s="23">
        <f t="shared" si="62"/>
        <v>4.5345677306704863E-5</v>
      </c>
      <c r="BH132" s="23">
        <f t="shared" si="62"/>
        <v>4.3187964783984316E-5</v>
      </c>
      <c r="BI132" s="23">
        <f t="shared" si="62"/>
        <v>4.3187964783984316E-5</v>
      </c>
    </row>
    <row r="133" spans="1:61" s="23" customFormat="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0.68488113685463126</v>
      </c>
      <c r="D133" s="23">
        <f t="shared" si="63"/>
        <v>0.4248639371438489</v>
      </c>
      <c r="E133" s="23">
        <f t="shared" si="63"/>
        <v>0.27729909934508729</v>
      </c>
      <c r="F133" s="23">
        <f t="shared" si="63"/>
        <v>0.18690538564433007</v>
      </c>
      <c r="G133" s="23">
        <f t="shared" si="63"/>
        <v>0.12894170886416673</v>
      </c>
      <c r="H133" s="23">
        <f t="shared" si="63"/>
        <v>9.0771910622824137E-2</v>
      </c>
      <c r="I133" s="23">
        <f t="shared" si="63"/>
        <v>6.5026317931752065E-2</v>
      </c>
      <c r="J133" s="23">
        <f t="shared" si="63"/>
        <v>4.7264348937900394E-2</v>
      </c>
      <c r="K133" s="23">
        <f t="shared" si="63"/>
        <v>3.5073197493568457E-2</v>
      </c>
      <c r="L133" s="23">
        <f t="shared" si="63"/>
        <v>2.6247857573907355E-2</v>
      </c>
      <c r="M133" s="23">
        <f t="shared" si="63"/>
        <v>2.0012198112641912E-2</v>
      </c>
      <c r="N133" s="23">
        <f t="shared" si="63"/>
        <v>1.4937431406120857E-2</v>
      </c>
      <c r="O133" s="23">
        <f t="shared" si="63"/>
        <v>1.1324644304234664E-2</v>
      </c>
      <c r="P133" s="23">
        <f t="shared" si="63"/>
        <v>8.678302359550279E-3</v>
      </c>
      <c r="Q133" s="23">
        <f t="shared" si="63"/>
        <v>6.7056816569120003E-3</v>
      </c>
      <c r="R133" s="23">
        <f t="shared" si="63"/>
        <v>5.2093798948925889E-3</v>
      </c>
      <c r="S133" s="23">
        <f t="shared" si="63"/>
        <v>4.0657121903783485E-3</v>
      </c>
      <c r="T133" s="23">
        <f t="shared" si="63"/>
        <v>3.1882455075711237E-3</v>
      </c>
      <c r="U133" s="23">
        <f t="shared" si="63"/>
        <v>2.511097108345464E-3</v>
      </c>
      <c r="V133" s="23">
        <f t="shared" si="63"/>
        <v>1.9865211408625271E-3</v>
      </c>
      <c r="W133" s="23">
        <f t="shared" si="63"/>
        <v>1.577618128595688E-3</v>
      </c>
      <c r="X133" s="23">
        <f t="shared" si="63"/>
        <v>1.256656919151126E-3</v>
      </c>
      <c r="Y133" s="23">
        <f t="shared" si="63"/>
        <v>1.003840224191152E-3</v>
      </c>
      <c r="Z133" s="23">
        <f t="shared" si="63"/>
        <v>8.0399712168306877E-4</v>
      </c>
      <c r="AA133" s="23">
        <f t="shared" si="63"/>
        <v>6.4417999657273594E-4</v>
      </c>
      <c r="AB133" s="23">
        <f t="shared" si="63"/>
        <v>5.1766654026352854E-4</v>
      </c>
      <c r="AC133" s="23">
        <f t="shared" si="63"/>
        <v>4.1707150658513889E-4</v>
      </c>
      <c r="AD133" s="23">
        <f t="shared" si="63"/>
        <v>3.3675954944679059E-4</v>
      </c>
      <c r="AE133" s="23">
        <f t="shared" si="63"/>
        <v>2.724193578140697E-4</v>
      </c>
      <c r="AF133" s="23">
        <f t="shared" si="63"/>
        <v>2.2041396939716994E-4</v>
      </c>
      <c r="AG133" s="23">
        <f t="shared" si="63"/>
        <v>1.7844785376662473E-4</v>
      </c>
      <c r="AH133" s="23">
        <f t="shared" ref="AH133:BI133" si="64">+AH17*AH132/$B132</f>
        <v>1.4479153882492225E-4</v>
      </c>
      <c r="AI133" s="23">
        <f t="shared" si="64"/>
        <v>1.1767281045968265E-4</v>
      </c>
      <c r="AJ133" s="23">
        <f t="shared" si="64"/>
        <v>9.5753012296861178E-5</v>
      </c>
      <c r="AK133" s="23">
        <f t="shared" si="64"/>
        <v>7.799587123325591E-5</v>
      </c>
      <c r="AL133" s="23">
        <f t="shared" si="64"/>
        <v>6.3586533378414255E-5</v>
      </c>
      <c r="AM133" s="23">
        <f t="shared" si="64"/>
        <v>5.1877985343276547E-5</v>
      </c>
      <c r="AN133" s="23">
        <f t="shared" si="64"/>
        <v>4.235324833150068E-5</v>
      </c>
      <c r="AO133" s="23">
        <f t="shared" si="64"/>
        <v>3.4597476924219146E-5</v>
      </c>
      <c r="AP133" s="23">
        <f t="shared" si="64"/>
        <v>2.8276751581890119E-5</v>
      </c>
      <c r="AQ133" s="23">
        <f t="shared" si="64"/>
        <v>2.3121652379380007E-5</v>
      </c>
      <c r="AR133" s="23">
        <f t="shared" si="64"/>
        <v>1.8914381215867679E-5</v>
      </c>
      <c r="AS133" s="23">
        <f t="shared" si="64"/>
        <v>1.5478584806205425E-5</v>
      </c>
      <c r="AT133" s="23">
        <f t="shared" si="64"/>
        <v>1.2671267151238724E-5</v>
      </c>
      <c r="AU133" s="23">
        <f t="shared" si="64"/>
        <v>1.0376336054419305E-5</v>
      </c>
      <c r="AV133" s="23">
        <f t="shared" si="64"/>
        <v>8.499436982946301E-6</v>
      </c>
      <c r="AW133" s="23">
        <f t="shared" si="64"/>
        <v>6.9638065570889496E-6</v>
      </c>
      <c r="AX133" s="23">
        <f t="shared" si="64"/>
        <v>5.7069369353508878E-6</v>
      </c>
      <c r="AY133" s="23">
        <f t="shared" si="64"/>
        <v>4.6778872308453535E-6</v>
      </c>
      <c r="AZ133" s="23">
        <f t="shared" si="64"/>
        <v>3.8351126520880538E-6</v>
      </c>
      <c r="BA133" s="23">
        <f t="shared" si="64"/>
        <v>3.1453973789879826E-6</v>
      </c>
      <c r="BB133" s="23">
        <f t="shared" si="64"/>
        <v>2.5805775273692947E-6</v>
      </c>
      <c r="BC133" s="23">
        <f t="shared" si="64"/>
        <v>2.1172891858496245E-6</v>
      </c>
      <c r="BD133" s="23">
        <f t="shared" si="64"/>
        <v>1.7372348484486929E-6</v>
      </c>
      <c r="BE133" s="23">
        <f t="shared" si="64"/>
        <v>1.4254558652270864E-6</v>
      </c>
      <c r="BF133" s="23">
        <f t="shared" si="64"/>
        <v>1.1696872313176562E-6</v>
      </c>
      <c r="BG133" s="23">
        <f t="shared" si="64"/>
        <v>9.598643259764854E-7</v>
      </c>
      <c r="BH133" s="23">
        <f t="shared" si="64"/>
        <v>7.8772798405876372E-7</v>
      </c>
      <c r="BI133" s="23">
        <f t="shared" si="64"/>
        <v>6.787593913740121E-7</v>
      </c>
    </row>
    <row r="134" spans="1:61" s="23" customFormat="1" ht="18" customHeight="1">
      <c r="A134" s="23" t="s">
        <v>15</v>
      </c>
      <c r="C134" s="23">
        <f>+(C133/B133)^-0.1-1</f>
        <v>3.8576471233842557E-2</v>
      </c>
      <c r="D134" s="23">
        <f t="shared" ref="D134:BI134" si="65">+(D133/C133)^-0.1-1</f>
        <v>4.8905912743784974E-2</v>
      </c>
      <c r="E134" s="23">
        <f t="shared" si="65"/>
        <v>4.3590557789175532E-2</v>
      </c>
      <c r="F134" s="23">
        <f t="shared" si="65"/>
        <v>4.0237879719476899E-2</v>
      </c>
      <c r="G134" s="23">
        <f t="shared" si="65"/>
        <v>3.782192035353682E-2</v>
      </c>
      <c r="H134" s="23">
        <f t="shared" si="65"/>
        <v>3.5724368595442924E-2</v>
      </c>
      <c r="I134" s="23">
        <f t="shared" si="65"/>
        <v>3.3918321703765075E-2</v>
      </c>
      <c r="J134" s="23">
        <f t="shared" si="65"/>
        <v>3.2417953749080075E-2</v>
      </c>
      <c r="K134" s="23">
        <f t="shared" si="65"/>
        <v>3.0281334715292596E-2</v>
      </c>
      <c r="L134" s="23">
        <f t="shared" si="65"/>
        <v>2.9409448161280327E-2</v>
      </c>
      <c r="M134" s="23">
        <f t="shared" si="65"/>
        <v>2.7495448423767721E-2</v>
      </c>
      <c r="N134" s="23">
        <f t="shared" si="65"/>
        <v>2.967907452990648E-2</v>
      </c>
      <c r="O134" s="23">
        <f t="shared" si="65"/>
        <v>2.8075797689806059E-2</v>
      </c>
      <c r="P134" s="23">
        <f t="shared" si="65"/>
        <v>2.6972890079120404E-2</v>
      </c>
      <c r="Q134" s="23">
        <f t="shared" si="65"/>
        <v>2.6122438430796313E-2</v>
      </c>
      <c r="R134" s="23">
        <f t="shared" si="65"/>
        <v>2.5570901792627998E-2</v>
      </c>
      <c r="S134" s="23">
        <f t="shared" si="65"/>
        <v>2.5096946260025454E-2</v>
      </c>
      <c r="T134" s="23">
        <f t="shared" si="65"/>
        <v>2.4609757839257451E-2</v>
      </c>
      <c r="U134" s="23">
        <f t="shared" si="65"/>
        <v>2.4162393582140895E-2</v>
      </c>
      <c r="V134" s="23">
        <f t="shared" si="65"/>
        <v>2.3710202724701146E-2</v>
      </c>
      <c r="W134" s="23">
        <f t="shared" si="65"/>
        <v>2.331450551607106E-2</v>
      </c>
      <c r="X134" s="23">
        <f t="shared" si="65"/>
        <v>2.3006789697782803E-2</v>
      </c>
      <c r="Y134" s="23">
        <f t="shared" si="65"/>
        <v>2.2716383628355041E-2</v>
      </c>
      <c r="Z134" s="23">
        <f t="shared" si="65"/>
        <v>2.2447482661938079E-2</v>
      </c>
      <c r="AA134" s="23">
        <f t="shared" si="65"/>
        <v>2.2409146219588116E-2</v>
      </c>
      <c r="AB134" s="23">
        <f t="shared" si="65"/>
        <v>2.2105473462878944E-2</v>
      </c>
      <c r="AC134" s="23">
        <f t="shared" si="65"/>
        <v>2.1842489926551023E-2</v>
      </c>
      <c r="AD134" s="23">
        <f t="shared" si="65"/>
        <v>2.161923239303909E-2</v>
      </c>
      <c r="AE134" s="23">
        <f t="shared" si="65"/>
        <v>2.1429027024409963E-2</v>
      </c>
      <c r="AF134" s="23">
        <f t="shared" si="65"/>
        <v>2.1409481299269562E-2</v>
      </c>
      <c r="AG134" s="23">
        <f t="shared" si="65"/>
        <v>2.1345732641320225E-2</v>
      </c>
      <c r="AH134" s="23">
        <f t="shared" si="65"/>
        <v>2.1120075255151916E-2</v>
      </c>
      <c r="AI134" s="23">
        <f t="shared" si="65"/>
        <v>2.0955247737857174E-2</v>
      </c>
      <c r="AJ134" s="23">
        <f t="shared" si="65"/>
        <v>2.082751672607519E-2</v>
      </c>
      <c r="AK134" s="23">
        <f t="shared" si="65"/>
        <v>2.0723428490959428E-2</v>
      </c>
      <c r="AL134" s="23">
        <f t="shared" si="65"/>
        <v>2.0635444758458465E-2</v>
      </c>
      <c r="AM134" s="23">
        <f t="shared" si="65"/>
        <v>2.0559206048819778E-2</v>
      </c>
      <c r="AN134" s="23">
        <f t="shared" si="65"/>
        <v>2.0492078175425643E-2</v>
      </c>
      <c r="AO134" s="23">
        <f t="shared" si="65"/>
        <v>2.0432376704062172E-2</v>
      </c>
      <c r="AP134" s="23">
        <f t="shared" si="65"/>
        <v>2.037895111236554E-2</v>
      </c>
      <c r="AQ134" s="23">
        <f t="shared" si="65"/>
        <v>2.0330960475683835E-2</v>
      </c>
      <c r="AR134" s="23">
        <f t="shared" si="65"/>
        <v>2.0287751407053189E-2</v>
      </c>
      <c r="AS134" s="23">
        <f t="shared" si="65"/>
        <v>2.0248790737128486E-2</v>
      </c>
      <c r="AT134" s="23">
        <f t="shared" si="65"/>
        <v>2.0213627602155837E-2</v>
      </c>
      <c r="AU134" s="23">
        <f t="shared" si="65"/>
        <v>2.0181871415873465E-2</v>
      </c>
      <c r="AV134" s="23">
        <f t="shared" si="65"/>
        <v>2.0153178494174195E-2</v>
      </c>
      <c r="AW134" s="23">
        <f t="shared" si="65"/>
        <v>2.0127243457980004E-2</v>
      </c>
      <c r="AX134" s="23">
        <f t="shared" si="65"/>
        <v>2.0103793331381237E-2</v>
      </c>
      <c r="AY134" s="23">
        <f t="shared" si="65"/>
        <v>2.0082583209262594E-2</v>
      </c>
      <c r="AZ134" s="23">
        <f t="shared" si="65"/>
        <v>2.0063392880601327E-2</v>
      </c>
      <c r="BA134" s="23">
        <f t="shared" si="65"/>
        <v>2.0023695014512288E-2</v>
      </c>
      <c r="BB134" s="23">
        <f t="shared" si="65"/>
        <v>1.9989875543230173E-2</v>
      </c>
      <c r="BC134" s="23">
        <f t="shared" si="65"/>
        <v>1.9984737261733887E-2</v>
      </c>
      <c r="BD134" s="23">
        <f t="shared" si="65"/>
        <v>1.9981194431693217E-2</v>
      </c>
      <c r="BE134" s="23">
        <f t="shared" si="65"/>
        <v>1.9977227801114772E-2</v>
      </c>
      <c r="BF134" s="23">
        <f t="shared" si="65"/>
        <v>1.9972358946780844E-2</v>
      </c>
      <c r="BG134" s="23">
        <f t="shared" si="65"/>
        <v>1.9966692246581319E-2</v>
      </c>
      <c r="BH134" s="23">
        <f t="shared" si="65"/>
        <v>1.9960510652132113E-2</v>
      </c>
      <c r="BI134" s="23">
        <f t="shared" si="65"/>
        <v>1.4999999999999902E-2</v>
      </c>
    </row>
    <row r="135" spans="1:61" s="23" customFormat="1" ht="18" customHeight="1">
      <c r="A135" s="23" t="s">
        <v>206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>
      <c r="A136" s="23" t="s">
        <v>207</v>
      </c>
      <c r="C136" s="23">
        <f>+C134+C135</f>
        <v>4.2922186091447122E-2</v>
      </c>
      <c r="D136" s="23">
        <f t="shared" ref="D136:K136" si="67">+D134+D135</f>
        <v>5.1263952314744156E-2</v>
      </c>
      <c r="E136" s="23">
        <f t="shared" si="67"/>
        <v>4.4557026646967229E-2</v>
      </c>
      <c r="F136" s="23">
        <f t="shared" si="67"/>
        <v>4.0236839353267988E-2</v>
      </c>
      <c r="G136" s="23">
        <f t="shared" si="67"/>
        <v>3.6271347385001006E-2</v>
      </c>
      <c r="H136" s="23">
        <f t="shared" si="67"/>
        <v>3.3342370462301374E-2</v>
      </c>
      <c r="I136" s="23">
        <f t="shared" si="67"/>
        <v>3.1536323570623526E-2</v>
      </c>
      <c r="J136" s="23">
        <f t="shared" si="67"/>
        <v>3.0035955615938529E-2</v>
      </c>
      <c r="K136" s="23">
        <f t="shared" si="67"/>
        <v>2.789933658215105E-2</v>
      </c>
    </row>
    <row r="137" spans="1:61" s="23" customFormat="1" ht="18" customHeight="1">
      <c r="A137" s="23" t="s">
        <v>208</v>
      </c>
      <c r="C137" s="23">
        <f>+C136-C129</f>
        <v>-7.2948740453744262E-3</v>
      </c>
      <c r="D137" s="23">
        <f t="shared" ref="D137:K137" si="68">+D136-D129</f>
        <v>7.5188694410025098E-3</v>
      </c>
      <c r="E137" s="23">
        <f t="shared" si="68"/>
        <v>4.9972620089809572E-3</v>
      </c>
      <c r="F137" s="23">
        <f t="shared" si="68"/>
        <v>4.5518151430654422E-3</v>
      </c>
      <c r="G137" s="23">
        <f t="shared" si="68"/>
        <v>3.4409030524098355E-3</v>
      </c>
      <c r="H137" s="23">
        <f t="shared" si="68"/>
        <v>2.2572006725818869E-3</v>
      </c>
      <c r="I137" s="23">
        <f t="shared" si="68"/>
        <v>1.9033551831488561E-3</v>
      </c>
      <c r="J137" s="23">
        <f t="shared" si="68"/>
        <v>2.4746607970772723E-3</v>
      </c>
      <c r="K137" s="23">
        <f t="shared" si="68"/>
        <v>-2.2629950720976302E-4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9">+$B$7*B68/B74-(1-(1-0.1)^10)/10</f>
        <v>0.10244963101547126</v>
      </c>
      <c r="C139" s="23">
        <f t="shared" si="69"/>
        <v>9.368673515003291E-2</v>
      </c>
      <c r="D139" s="23">
        <f t="shared" si="69"/>
        <v>7.8368643690366988E-2</v>
      </c>
      <c r="E139" s="23">
        <f t="shared" si="69"/>
        <v>7.0031326452379625E-2</v>
      </c>
      <c r="F139" s="23">
        <f t="shared" si="69"/>
        <v>6.4645796941256314E-2</v>
      </c>
      <c r="G139" s="23">
        <f t="shared" si="69"/>
        <v>6.0073186137601306E-2</v>
      </c>
      <c r="H139" s="23">
        <f t="shared" si="69"/>
        <v>5.6129001971472081E-2</v>
      </c>
      <c r="I139" s="23">
        <f t="shared" si="69"/>
        <v>5.2921684348503042E-2</v>
      </c>
      <c r="J139" s="23">
        <f t="shared" si="69"/>
        <v>5.0131389349070771E-2</v>
      </c>
      <c r="K139" s="23">
        <f t="shared" si="69"/>
        <v>4.7596974340955792E-2</v>
      </c>
      <c r="L139" s="23">
        <f t="shared" si="69"/>
        <v>4.5174195072029535E-2</v>
      </c>
      <c r="M139" s="23">
        <f t="shared" si="69"/>
        <v>4.3173189450146629E-2</v>
      </c>
      <c r="N139" s="23">
        <f t="shared" si="69"/>
        <v>3.9497967558423774E-2</v>
      </c>
      <c r="O139" s="23">
        <f t="shared" si="69"/>
        <v>3.7319919483967526E-2</v>
      </c>
      <c r="P139" s="23">
        <f t="shared" si="69"/>
        <v>3.5918903362548507E-2</v>
      </c>
      <c r="Q139" s="23">
        <f t="shared" si="69"/>
        <v>3.4923069193253928E-2</v>
      </c>
      <c r="R139" s="23">
        <f t="shared" si="69"/>
        <v>3.4248923903880263E-2</v>
      </c>
      <c r="S139" s="23">
        <f t="shared" si="69"/>
        <v>3.3727340424927324E-2</v>
      </c>
      <c r="T139" s="23">
        <f t="shared" si="69"/>
        <v>3.3246740593404323E-2</v>
      </c>
      <c r="U139" s="23">
        <f t="shared" si="69"/>
        <v>3.2805514262723254E-2</v>
      </c>
      <c r="V139" s="23">
        <f t="shared" si="69"/>
        <v>3.2466317158703642E-2</v>
      </c>
      <c r="W139" s="23">
        <f t="shared" si="69"/>
        <v>3.2196212599498175E-2</v>
      </c>
      <c r="X139" s="23">
        <f t="shared" si="69"/>
        <v>3.1913131110701848E-2</v>
      </c>
      <c r="Y139" s="23">
        <f t="shared" si="69"/>
        <v>3.1637074580254332E-2</v>
      </c>
      <c r="Z139" s="23">
        <f t="shared" si="69"/>
        <v>3.137713800857414E-2</v>
      </c>
      <c r="AA139" s="23">
        <f t="shared" si="69"/>
        <v>3.1267561618755865E-2</v>
      </c>
      <c r="AB139" s="23">
        <f t="shared" si="69"/>
        <v>3.1040795245222311E-2</v>
      </c>
      <c r="AC139" s="23">
        <f t="shared" si="69"/>
        <v>3.0801309151369249E-2</v>
      </c>
      <c r="AD139" s="23">
        <f t="shared" si="69"/>
        <v>3.0582693819697249E-2</v>
      </c>
      <c r="AE139" s="23">
        <f t="shared" si="69"/>
        <v>3.0391727883513048E-2</v>
      </c>
      <c r="AF139" s="23">
        <f t="shared" si="69"/>
        <v>3.0017070768253898E-2</v>
      </c>
      <c r="AG139" s="23">
        <f t="shared" si="69"/>
        <v>2.9555562646949599E-2</v>
      </c>
      <c r="AH139" s="23">
        <f t="shared" si="69"/>
        <v>2.9263034984776268E-2</v>
      </c>
      <c r="AI139" s="23">
        <f t="shared" si="69"/>
        <v>2.9064018194501412E-2</v>
      </c>
      <c r="AJ139" s="23">
        <f t="shared" si="69"/>
        <v>2.8918985232945699E-2</v>
      </c>
      <c r="AK139" s="23">
        <f t="shared" si="69"/>
        <v>2.8806528040681026E-2</v>
      </c>
      <c r="AL139" s="23">
        <f t="shared" si="69"/>
        <v>2.8714872668970035E-2</v>
      </c>
      <c r="AM139" s="23">
        <f t="shared" si="69"/>
        <v>2.8637403766835295E-2</v>
      </c>
      <c r="AN139" s="23">
        <f t="shared" si="69"/>
        <v>2.857028741945207E-2</v>
      </c>
      <c r="AO139" s="23">
        <f t="shared" si="69"/>
        <v>2.851120317583411E-2</v>
      </c>
      <c r="AP139" s="23">
        <f t="shared" si="69"/>
        <v>2.8458665349037113E-2</v>
      </c>
      <c r="AQ139" s="23">
        <f t="shared" si="69"/>
        <v>2.8411658304073467E-2</v>
      </c>
      <c r="AR139" s="23">
        <f t="shared" si="69"/>
        <v>2.8369439391161891E-2</v>
      </c>
      <c r="AS139" s="23">
        <f t="shared" si="69"/>
        <v>2.8331431553909492E-2</v>
      </c>
      <c r="AT139" s="23">
        <f t="shared" si="69"/>
        <v>2.8297164014085344E-2</v>
      </c>
      <c r="AU139" s="23">
        <f t="shared" si="69"/>
        <v>2.8266238817668585E-2</v>
      </c>
      <c r="AV139" s="23">
        <f t="shared" si="69"/>
        <v>2.8238311366419883E-2</v>
      </c>
      <c r="AW139" s="23">
        <f t="shared" si="69"/>
        <v>2.8213078578065931E-2</v>
      </c>
      <c r="AX139" s="23">
        <f t="shared" si="69"/>
        <v>2.8190271265341113E-2</v>
      </c>
      <c r="AY139" s="23">
        <f t="shared" si="69"/>
        <v>2.8169648898818789E-2</v>
      </c>
      <c r="AZ139" s="23">
        <f t="shared" si="69"/>
        <v>2.8150995760489003E-2</v>
      </c>
      <c r="BA139" s="23">
        <f t="shared" si="69"/>
        <v>2.8120507981778745E-2</v>
      </c>
      <c r="BB139" s="23">
        <f t="shared" si="69"/>
        <v>2.8089618155281409E-2</v>
      </c>
      <c r="BC139" s="23">
        <f t="shared" si="69"/>
        <v>2.8076068242568336E-2</v>
      </c>
      <c r="BD139" s="23">
        <f t="shared" si="69"/>
        <v>2.8069338170542996E-2</v>
      </c>
      <c r="BE139" s="23">
        <f t="shared" si="69"/>
        <v>2.80646508378877E-2</v>
      </c>
      <c r="BF139" s="23">
        <f t="shared" si="69"/>
        <v>2.8060103273321646E-2</v>
      </c>
      <c r="BG139" s="23">
        <f t="shared" si="69"/>
        <v>2.8055116994557178E-2</v>
      </c>
      <c r="BH139" s="23">
        <f t="shared" si="69"/>
        <v>2.8049669178487391E-2</v>
      </c>
      <c r="BI139" s="23">
        <f t="shared" si="69"/>
        <v>2.8043928688931352E-2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70">+B140/(1+C131)^10</f>
        <v>0.63619912935722855</v>
      </c>
      <c r="D140" s="23">
        <f t="shared" si="70"/>
        <v>0.40198029961071108</v>
      </c>
      <c r="E140" s="23">
        <f t="shared" si="70"/>
        <v>0.26728616651531101</v>
      </c>
      <c r="F140" s="23">
        <f t="shared" si="70"/>
        <v>0.18474943510601893</v>
      </c>
      <c r="G140" s="23">
        <f t="shared" si="70"/>
        <v>0.13191535375333929</v>
      </c>
      <c r="H140" s="23">
        <f t="shared" si="70"/>
        <v>9.6311009906690462E-2</v>
      </c>
      <c r="I140" s="23">
        <f t="shared" si="70"/>
        <v>7.1415084815213692E-2</v>
      </c>
      <c r="J140" s="23">
        <f t="shared" si="70"/>
        <v>5.3868746197289361E-2</v>
      </c>
      <c r="K140" s="23">
        <f t="shared" si="70"/>
        <v>4.0932387374157449E-2</v>
      </c>
      <c r="L140" s="23">
        <f t="shared" si="70"/>
        <v>3.1085360964473958E-2</v>
      </c>
      <c r="M140" s="23">
        <f t="shared" si="70"/>
        <v>2.3415974920309821E-2</v>
      </c>
      <c r="N140" s="23">
        <f t="shared" si="70"/>
        <v>1.7590445774075147E-2</v>
      </c>
      <c r="O140" s="23">
        <f t="shared" si="70"/>
        <v>1.3384383842154445E-2</v>
      </c>
      <c r="P140" s="23">
        <f t="shared" si="70"/>
        <v>1.0278747802881993E-2</v>
      </c>
      <c r="Q140" s="23">
        <f t="shared" si="70"/>
        <v>7.9464316484769426E-3</v>
      </c>
      <c r="R140" s="23">
        <f t="shared" si="70"/>
        <v>6.1733467084360413E-3</v>
      </c>
      <c r="S140" s="23">
        <f t="shared" si="70"/>
        <v>4.8178679246316299E-3</v>
      </c>
      <c r="T140" s="23">
        <f t="shared" si="70"/>
        <v>3.776779409007136E-3</v>
      </c>
      <c r="U140" s="23">
        <f t="shared" si="70"/>
        <v>2.972014000003268E-3</v>
      </c>
      <c r="V140" s="23">
        <f t="shared" si="70"/>
        <v>2.3460517397884129E-3</v>
      </c>
      <c r="W140" s="23">
        <f t="shared" si="70"/>
        <v>1.8573033158791911E-3</v>
      </c>
      <c r="X140" s="23">
        <f t="shared" si="70"/>
        <v>1.4745806473164397E-3</v>
      </c>
      <c r="Y140" s="23">
        <f t="shared" si="70"/>
        <v>1.1738559957155021E-3</v>
      </c>
      <c r="Z140" s="23">
        <f t="shared" si="70"/>
        <v>9.358341442420755E-4</v>
      </c>
      <c r="AA140" s="23">
        <f t="shared" si="70"/>
        <v>7.4729695218734573E-4</v>
      </c>
      <c r="AB140" s="23">
        <f t="shared" si="70"/>
        <v>5.9836303513314724E-4</v>
      </c>
      <c r="AC140" s="23">
        <f t="shared" si="70"/>
        <v>4.8022744482386791E-4</v>
      </c>
      <c r="AD140" s="23">
        <f t="shared" si="70"/>
        <v>3.8617928428284683E-4</v>
      </c>
      <c r="AE140" s="23">
        <f t="shared" si="70"/>
        <v>3.1133965921038669E-4</v>
      </c>
      <c r="AF140" s="23">
        <f t="shared" si="70"/>
        <v>2.5187668770629648E-4</v>
      </c>
      <c r="AG140" s="23">
        <f t="shared" si="70"/>
        <v>2.0436739423100768E-4</v>
      </c>
      <c r="AH140" s="23">
        <f t="shared" si="70"/>
        <v>1.6613016871665714E-4</v>
      </c>
      <c r="AI140" s="23">
        <f t="shared" ref="AI140:BG140" si="71">+AH140/(1+AI131)^10</f>
        <v>1.3523681153094111E-4</v>
      </c>
      <c r="AJ140" s="23">
        <f t="shared" si="71"/>
        <v>1.1021087175033396E-4</v>
      </c>
      <c r="AK140" s="23">
        <f t="shared" si="71"/>
        <v>8.9898884372807447E-5</v>
      </c>
      <c r="AL140" s="23">
        <f t="shared" si="71"/>
        <v>7.3388249287517532E-5</v>
      </c>
      <c r="AM140" s="23">
        <f t="shared" si="71"/>
        <v>5.9951172211368161E-5</v>
      </c>
      <c r="AN140" s="23">
        <f t="shared" si="71"/>
        <v>4.9004200832322161E-5</v>
      </c>
      <c r="AO140" s="23">
        <f t="shared" si="71"/>
        <v>4.0077892586204861E-5</v>
      </c>
      <c r="AP140" s="23">
        <f t="shared" si="71"/>
        <v>3.2793515445661362E-5</v>
      </c>
      <c r="AQ140" s="23">
        <f t="shared" si="71"/>
        <v>2.6844870564624979E-5</v>
      </c>
      <c r="AR140" s="23">
        <f t="shared" si="71"/>
        <v>2.1983967440986868E-5</v>
      </c>
      <c r="AS140" s="23">
        <f t="shared" si="71"/>
        <v>1.8009658407637984E-5</v>
      </c>
      <c r="AT140" s="23">
        <f t="shared" si="71"/>
        <v>1.4758577602616816E-5</v>
      </c>
      <c r="AU140" s="23">
        <f t="shared" si="71"/>
        <v>1.2097890884555991E-5</v>
      </c>
      <c r="AV140" s="23">
        <f t="shared" si="71"/>
        <v>9.9194779264376198E-6</v>
      </c>
      <c r="AW140" s="23">
        <f t="shared" si="71"/>
        <v>8.1352522732805778E-6</v>
      </c>
      <c r="AX140" s="23">
        <f t="shared" si="71"/>
        <v>6.673388922526064E-6</v>
      </c>
      <c r="AY140" s="23">
        <f t="shared" si="71"/>
        <v>5.4752778465091509E-6</v>
      </c>
      <c r="AZ140" s="23">
        <f t="shared" si="71"/>
        <v>4.4935418915644389E-6</v>
      </c>
      <c r="BA140" s="23">
        <f t="shared" si="71"/>
        <v>3.6891377688767407E-6</v>
      </c>
      <c r="BB140" s="23">
        <f t="shared" si="71"/>
        <v>3.0292999014577077E-6</v>
      </c>
      <c r="BC140" s="23">
        <f t="shared" si="71"/>
        <v>2.4875841917157336E-6</v>
      </c>
      <c r="BD140" s="23">
        <f t="shared" si="71"/>
        <v>2.0428147316317599E-6</v>
      </c>
      <c r="BE140" s="23">
        <f t="shared" si="71"/>
        <v>1.6776394005061931E-6</v>
      </c>
      <c r="BF140" s="23">
        <f t="shared" si="71"/>
        <v>1.3778128975658634E-6</v>
      </c>
      <c r="BG140" s="23">
        <f t="shared" si="71"/>
        <v>1.1316356151671497E-6</v>
      </c>
      <c r="BH140" s="23">
        <f>+BG140</f>
        <v>1.1316356151671497E-6</v>
      </c>
      <c r="BI140" s="23">
        <f>+BH140</f>
        <v>1.1316356151671497E-6</v>
      </c>
    </row>
    <row r="141" spans="1:61" s="23" customFormat="1" ht="18" customHeight="1">
      <c r="A141" s="23" t="s">
        <v>208</v>
      </c>
      <c r="B141" s="23">
        <f t="shared" ref="B141:K141" si="72">+B139-C131</f>
        <v>5.6187050834298716E-2</v>
      </c>
      <c r="C141" s="23">
        <f t="shared" si="72"/>
        <v>4.6705663644751316E-2</v>
      </c>
      <c r="D141" s="23">
        <f t="shared" si="72"/>
        <v>3.6716219934503025E-2</v>
      </c>
      <c r="E141" s="23">
        <f t="shared" si="72"/>
        <v>3.2408932028285216E-2</v>
      </c>
      <c r="F141" s="23">
        <f t="shared" si="72"/>
        <v>3.0388062669859453E-2</v>
      </c>
      <c r="G141" s="23">
        <f t="shared" si="72"/>
        <v>2.8115379076445977E-2</v>
      </c>
      <c r="H141" s="23">
        <f t="shared" si="72"/>
        <v>2.5769932882875005E-2</v>
      </c>
      <c r="I141" s="23">
        <f t="shared" si="72"/>
        <v>2.4324552745335078E-2</v>
      </c>
      <c r="J141" s="23">
        <f t="shared" si="72"/>
        <v>2.2287923894959736E-2</v>
      </c>
      <c r="K141" s="23">
        <f t="shared" si="72"/>
        <v>1.9696382596299831E-2</v>
      </c>
    </row>
    <row r="142" spans="1:61" s="23" customFormat="1" ht="18" customHeight="1">
      <c r="A142" s="23" t="s">
        <v>13</v>
      </c>
      <c r="C142" s="23">
        <f>+EXP(C128-0.1)</f>
        <v>1.0610437784626463</v>
      </c>
      <c r="D142" s="23">
        <f>+EXP(D128-0.1)</f>
        <v>1.0450431469094847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547.83321701410568</v>
      </c>
    </row>
    <row r="145" spans="1:66" s="23" customFormat="1" ht="18" customHeight="1">
      <c r="A145" s="23" t="s">
        <v>150</v>
      </c>
      <c r="B145" s="23">
        <f>+SUMPRODUCT(B140:AE140*B84:AE84)*10</f>
        <v>559.24804145711175</v>
      </c>
    </row>
    <row r="146" spans="1:66" s="23" customFormat="1" ht="18" customHeight="1">
      <c r="A146" s="23" t="s">
        <v>151</v>
      </c>
      <c r="B146" s="23">
        <f>+SUMPRODUCT(B140:BI140*B84:BI84)*10</f>
        <v>561.851629436954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73">+B148/(1+B79)^10</f>
        <v>0.68488113685463115</v>
      </c>
      <c r="D148" s="23">
        <f t="shared" si="73"/>
        <v>0.42486393714384885</v>
      </c>
      <c r="E148" s="23">
        <f t="shared" si="73"/>
        <v>0.27729909934508729</v>
      </c>
      <c r="F148" s="23">
        <f t="shared" si="73"/>
        <v>0.18690538564432999</v>
      </c>
      <c r="G148" s="23">
        <f t="shared" si="73"/>
        <v>0.12894170886416675</v>
      </c>
      <c r="H148" s="23">
        <f t="shared" si="73"/>
        <v>9.0771910622824109E-2</v>
      </c>
      <c r="I148" s="23">
        <f t="shared" si="73"/>
        <v>6.5026317931752051E-2</v>
      </c>
      <c r="J148" s="23">
        <f t="shared" si="73"/>
        <v>4.7264348937900345E-2</v>
      </c>
      <c r="K148" s="23">
        <f t="shared" si="73"/>
        <v>3.5073197493568437E-2</v>
      </c>
      <c r="L148" s="23">
        <f t="shared" si="73"/>
        <v>2.6247857573907307E-2</v>
      </c>
      <c r="M148" s="23">
        <f t="shared" si="73"/>
        <v>2.0012198112641873E-2</v>
      </c>
      <c r="N148" s="23">
        <f t="shared" si="73"/>
        <v>1.4937431406120841E-2</v>
      </c>
      <c r="O148" s="23">
        <f t="shared" si="73"/>
        <v>1.132464430423466E-2</v>
      </c>
      <c r="P148" s="23">
        <f t="shared" si="73"/>
        <v>8.6783023595502721E-3</v>
      </c>
      <c r="Q148" s="23">
        <f t="shared" si="73"/>
        <v>6.7056816569119994E-3</v>
      </c>
      <c r="R148" s="23">
        <f t="shared" si="73"/>
        <v>5.2093798948925915E-3</v>
      </c>
      <c r="S148" s="23">
        <f t="shared" si="73"/>
        <v>4.065712190378345E-3</v>
      </c>
      <c r="T148" s="23">
        <f t="shared" si="73"/>
        <v>3.1882455075711229E-3</v>
      </c>
      <c r="U148" s="23">
        <f t="shared" si="73"/>
        <v>2.5110971083454657E-3</v>
      </c>
      <c r="V148" s="23">
        <f t="shared" si="73"/>
        <v>1.9865211408625276E-3</v>
      </c>
      <c r="W148" s="23">
        <f t="shared" si="73"/>
        <v>1.5776181285956871E-3</v>
      </c>
      <c r="X148" s="23">
        <f t="shared" si="73"/>
        <v>1.2566569191511225E-3</v>
      </c>
      <c r="Y148" s="23">
        <f t="shared" si="73"/>
        <v>1.0038402241911481E-3</v>
      </c>
      <c r="Z148" s="23">
        <f t="shared" si="73"/>
        <v>8.0399712168306606E-4</v>
      </c>
      <c r="AA148" s="23">
        <f t="shared" si="73"/>
        <v>6.4417999657273269E-4</v>
      </c>
      <c r="AB148" s="23">
        <f t="shared" si="73"/>
        <v>5.1766654026352648E-4</v>
      </c>
      <c r="AC148" s="23">
        <f t="shared" si="73"/>
        <v>4.1707150658513683E-4</v>
      </c>
      <c r="AD148" s="23">
        <f t="shared" si="73"/>
        <v>3.3675954944678869E-4</v>
      </c>
      <c r="AE148" s="23">
        <f t="shared" si="73"/>
        <v>2.7241935781406812E-4</v>
      </c>
      <c r="AF148" s="23">
        <f t="shared" si="73"/>
        <v>2.2041396939716845E-4</v>
      </c>
      <c r="AG148" s="23">
        <f t="shared" si="73"/>
        <v>1.7844785376662368E-4</v>
      </c>
      <c r="AH148" s="23">
        <f t="shared" si="73"/>
        <v>1.447915388249213E-4</v>
      </c>
      <c r="AI148" s="23">
        <f t="shared" ref="AI148:BI148" si="74">+AH148/(1+AH79)^10</f>
        <v>1.1767281045968185E-4</v>
      </c>
      <c r="AJ148" s="23">
        <f t="shared" si="74"/>
        <v>9.5753012296860486E-5</v>
      </c>
      <c r="AK148" s="23">
        <f t="shared" si="74"/>
        <v>7.7995871233255368E-5</v>
      </c>
      <c r="AL148" s="23">
        <f t="shared" si="74"/>
        <v>6.358653337841374E-5</v>
      </c>
      <c r="AM148" s="23">
        <f t="shared" si="74"/>
        <v>5.187798534327608E-5</v>
      </c>
      <c r="AN148" s="23">
        <f t="shared" si="74"/>
        <v>4.2353248331500267E-5</v>
      </c>
      <c r="AO148" s="23">
        <f t="shared" si="74"/>
        <v>3.4597476924218787E-5</v>
      </c>
      <c r="AP148" s="23">
        <f t="shared" si="74"/>
        <v>2.8276751581889801E-5</v>
      </c>
      <c r="AQ148" s="23">
        <f t="shared" si="74"/>
        <v>2.3121652379379756E-5</v>
      </c>
      <c r="AR148" s="23">
        <f t="shared" si="74"/>
        <v>1.8914381215867466E-5</v>
      </c>
      <c r="AS148" s="23">
        <f t="shared" si="74"/>
        <v>1.5478584806205225E-5</v>
      </c>
      <c r="AT148" s="23">
        <f t="shared" si="74"/>
        <v>1.2671267151238569E-5</v>
      </c>
      <c r="AU148" s="23">
        <f t="shared" si="74"/>
        <v>1.0376336054419169E-5</v>
      </c>
      <c r="AV148" s="23">
        <f t="shared" si="74"/>
        <v>8.4994369829461892E-6</v>
      </c>
      <c r="AW148" s="23">
        <f t="shared" si="74"/>
        <v>6.9638065570888649E-6</v>
      </c>
      <c r="AX148" s="23">
        <f t="shared" si="74"/>
        <v>5.7069369353508167E-6</v>
      </c>
      <c r="AY148" s="23">
        <f t="shared" si="74"/>
        <v>4.6778872308452967E-6</v>
      </c>
      <c r="AZ148" s="23">
        <f t="shared" si="74"/>
        <v>3.835112652088014E-6</v>
      </c>
      <c r="BA148" s="23">
        <f t="shared" si="74"/>
        <v>3.1453973789879504E-6</v>
      </c>
      <c r="BB148" s="23">
        <f t="shared" si="74"/>
        <v>2.5805775273692681E-6</v>
      </c>
      <c r="BC148" s="23">
        <f t="shared" si="74"/>
        <v>2.1172891858496021E-6</v>
      </c>
      <c r="BD148" s="23">
        <f t="shared" si="74"/>
        <v>1.7372348484486715E-6</v>
      </c>
      <c r="BE148" s="23">
        <f t="shared" si="74"/>
        <v>1.4254558652270695E-6</v>
      </c>
      <c r="BF148" s="23">
        <f t="shared" si="74"/>
        <v>1.1696872313176426E-6</v>
      </c>
      <c r="BG148" s="23">
        <f t="shared" si="74"/>
        <v>9.5986432597647418E-7</v>
      </c>
      <c r="BH148" s="23">
        <f t="shared" si="74"/>
        <v>7.8772798405875504E-7</v>
      </c>
      <c r="BI148" s="23">
        <f t="shared" si="74"/>
        <v>6.7875939137400468E-7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540.94482759843413</v>
      </c>
    </row>
    <row r="152" spans="1:66" s="23" customFormat="1" ht="18" customHeight="1">
      <c r="A152" s="23" t="s">
        <v>150</v>
      </c>
      <c r="B152" s="23">
        <f>+SUMPRODUCT(B148:AE148*B84:AE84)*10</f>
        <v>550.71897101028424</v>
      </c>
    </row>
    <row r="153" spans="1:66" s="23" customFormat="1" ht="18" customHeight="1">
      <c r="A153" s="23" t="s">
        <v>151</v>
      </c>
      <c r="B153" s="23">
        <f>+SUMPRODUCT(B148:BI148*B84:BI84)*10</f>
        <v>552.97696015289341</v>
      </c>
    </row>
    <row r="155" spans="1:66" s="23" customFormat="1" ht="18" customHeight="1">
      <c r="A155" s="21" t="s">
        <v>228</v>
      </c>
      <c r="B155" s="29">
        <f>+B63*B61</f>
        <v>1.4283319360864978E-2</v>
      </c>
      <c r="C155" s="29">
        <f t="shared" ref="C155:BI155" si="75">+C63*C61</f>
        <v>4.3043361472895565E-2</v>
      </c>
      <c r="D155" s="29">
        <f t="shared" si="75"/>
        <v>7.632522926503621E-2</v>
      </c>
      <c r="E155" s="29">
        <f t="shared" si="75"/>
        <v>0.13040786355492692</v>
      </c>
      <c r="F155" s="29">
        <f t="shared" si="75"/>
        <v>0.20702176411606316</v>
      </c>
      <c r="G155" s="29">
        <f t="shared" si="75"/>
        <v>0.30626646165152444</v>
      </c>
      <c r="H155" s="29">
        <f t="shared" si="75"/>
        <v>0.42725808651014124</v>
      </c>
      <c r="I155" s="29">
        <f t="shared" si="75"/>
        <v>0.56980507181580065</v>
      </c>
      <c r="J155" s="29">
        <f t="shared" si="75"/>
        <v>0.73142877370557091</v>
      </c>
      <c r="K155" s="29">
        <f t="shared" si="75"/>
        <v>0.90831230246427219</v>
      </c>
      <c r="L155" s="29">
        <f t="shared" si="75"/>
        <v>1.1113609322302274</v>
      </c>
      <c r="M155" s="29">
        <f t="shared" si="75"/>
        <v>1.3394731447257215</v>
      </c>
      <c r="N155" s="29">
        <f t="shared" si="75"/>
        <v>1.5828281630475083</v>
      </c>
      <c r="O155" s="29">
        <f t="shared" si="75"/>
        <v>1.8226093195013877</v>
      </c>
      <c r="P155" s="29">
        <f t="shared" si="75"/>
        <v>2.0546150866526762</v>
      </c>
      <c r="Q155" s="29">
        <f t="shared" si="75"/>
        <v>2.2799264219347366</v>
      </c>
      <c r="R155" s="29">
        <f t="shared" si="75"/>
        <v>2.5030616451374308</v>
      </c>
      <c r="S155" s="29">
        <f t="shared" si="75"/>
        <v>2.7299706992786068</v>
      </c>
      <c r="T155" s="29">
        <f t="shared" si="75"/>
        <v>2.9653131280907639</v>
      </c>
      <c r="U155" s="29">
        <f t="shared" si="75"/>
        <v>3.2121426693064565</v>
      </c>
      <c r="V155" s="29">
        <f t="shared" si="75"/>
        <v>3.4749309375874815</v>
      </c>
      <c r="W155" s="29">
        <f t="shared" si="75"/>
        <v>3.756713525313137</v>
      </c>
      <c r="X155" s="29">
        <f t="shared" si="75"/>
        <v>4.0572654459363786</v>
      </c>
      <c r="Y155" s="29">
        <f t="shared" si="75"/>
        <v>4.3771355323245515</v>
      </c>
      <c r="Z155" s="29">
        <f t="shared" si="75"/>
        <v>4.7170569842491314</v>
      </c>
      <c r="AA155" s="29">
        <f t="shared" si="75"/>
        <v>5.0777534906208839</v>
      </c>
      <c r="AB155" s="29">
        <f t="shared" si="75"/>
        <v>5.4614466866831446</v>
      </c>
      <c r="AC155" s="29">
        <f t="shared" si="75"/>
        <v>5.86782681055083</v>
      </c>
      <c r="AD155" s="29">
        <f t="shared" si="75"/>
        <v>6.297021729559388</v>
      </c>
      <c r="AE155" s="29">
        <f t="shared" si="75"/>
        <v>6.7497433561358093</v>
      </c>
      <c r="AF155" s="29">
        <f t="shared" si="75"/>
        <v>7.2110928349118</v>
      </c>
      <c r="AG155" s="29">
        <f t="shared" si="75"/>
        <v>7.6724725564644194</v>
      </c>
      <c r="AH155" s="29">
        <f t="shared" si="75"/>
        <v>8.1457119878122146</v>
      </c>
      <c r="AI155" s="29">
        <f t="shared" si="75"/>
        <v>8.6357303827125325</v>
      </c>
      <c r="AJ155" s="29">
        <f t="shared" si="75"/>
        <v>9.1446216201051076</v>
      </c>
      <c r="AK155" s="29">
        <f t="shared" si="75"/>
        <v>9.6739261877561287</v>
      </c>
      <c r="AL155" s="29">
        <f t="shared" si="75"/>
        <v>10.224896040213896</v>
      </c>
      <c r="AM155" s="29">
        <f t="shared" si="75"/>
        <v>10.798643337384588</v>
      </c>
      <c r="AN155" s="29">
        <f t="shared" si="75"/>
        <v>11.396225387200307</v>
      </c>
      <c r="AO155" s="29">
        <f t="shared" si="75"/>
        <v>12.018693123481524</v>
      </c>
      <c r="AP155" s="29">
        <f t="shared" si="75"/>
        <v>12.667118801150576</v>
      </c>
      <c r="AQ155" s="29">
        <f t="shared" si="75"/>
        <v>13.342611904424505</v>
      </c>
      <c r="AR155" s="29">
        <f t="shared" si="75"/>
        <v>14.046328421174609</v>
      </c>
      <c r="AS155" s="29">
        <f t="shared" si="75"/>
        <v>14.779476430291092</v>
      </c>
      <c r="AT155" s="29">
        <f t="shared" si="75"/>
        <v>15.543319683511216</v>
      </c>
      <c r="AU155" s="29">
        <f t="shared" si="75"/>
        <v>16.339180138473566</v>
      </c>
      <c r="AV155" s="29">
        <f t="shared" si="75"/>
        <v>17.168439985369918</v>
      </c>
      <c r="AW155" s="29">
        <f t="shared" si="75"/>
        <v>18.032543473040491</v>
      </c>
      <c r="AX155" s="29">
        <f t="shared" si="75"/>
        <v>18.932998705659482</v>
      </c>
      <c r="AY155" s="29">
        <f t="shared" si="75"/>
        <v>19.871379504691646</v>
      </c>
      <c r="AZ155" s="29">
        <f t="shared" si="75"/>
        <v>20.849327387600255</v>
      </c>
      <c r="BA155" s="29">
        <f t="shared" si="75"/>
        <v>21.931590384942776</v>
      </c>
      <c r="BB155" s="29">
        <f t="shared" si="75"/>
        <v>23.100291613999623</v>
      </c>
      <c r="BC155" s="29">
        <f t="shared" si="75"/>
        <v>24.277296429547086</v>
      </c>
      <c r="BD155" s="29">
        <f t="shared" si="75"/>
        <v>25.476685548625898</v>
      </c>
      <c r="BE155" s="29">
        <f t="shared" si="75"/>
        <v>26.709154116024365</v>
      </c>
      <c r="BF155" s="29">
        <f t="shared" si="75"/>
        <v>27.982707166339218</v>
      </c>
      <c r="BG155" s="29">
        <f t="shared" si="75"/>
        <v>29.303496042450742</v>
      </c>
      <c r="BH155" s="29">
        <f t="shared" si="75"/>
        <v>30.676428536281545</v>
      </c>
      <c r="BI155" s="29">
        <f t="shared" si="75"/>
        <v>32.105599687093921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B103" sqref="B103"/>
    </sheetView>
  </sheetViews>
  <sheetFormatPr defaultColWidth="11.71875" defaultRowHeight="18" customHeight="1"/>
  <cols>
    <col min="1" max="1" width="61.71875" style="21" customWidth="1"/>
    <col min="2" max="2" width="17" style="29" customWidth="1"/>
    <col min="3" max="3" width="17" style="23" customWidth="1"/>
    <col min="4" max="16384" width="11.7187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162</v>
      </c>
      <c r="B12" s="29">
        <f>+Parameters!H40</f>
        <v>9.062435156822831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190</v>
      </c>
      <c r="B21" s="29">
        <f>+Parameters!H40</f>
        <v>9.062435156822831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1.6085180835120384E-2</v>
      </c>
      <c r="E50" s="44">
        <f>100*$B$49*(Global!D135*$B$48+Global!D135^2*$C$48)*(D61/$B61)^(1/$C$49)</f>
        <v>2.1286150791067104E-2</v>
      </c>
      <c r="F50" s="44">
        <f>100*$B$49*(Global!E135*$B$48+Global!E135^2*$C$48)*(E61/$B61)^(1/$C$49)</f>
        <v>2.7179844314524002E-2</v>
      </c>
      <c r="G50" s="44">
        <f>100*$B$49*(Global!F135*$B$48+Global!F135^2*$C$48)*(F61/$B61)^(1/$C$49)</f>
        <v>3.3599481017454316E-2</v>
      </c>
      <c r="H50" s="44">
        <f>100*$B$49*(Global!G135*$B$48+Global!G135^2*$C$48)*(G61/$B61)^(1/$C$49)</f>
        <v>4.1024102580401067E-2</v>
      </c>
      <c r="I50" s="44">
        <f>100*$B$49*(Global!H135*$B$48+Global!H135^2*$C$48)*(H61/$B61)^(1/$C$49)</f>
        <v>4.9395022357244481E-2</v>
      </c>
      <c r="J50" s="44">
        <f>100*$B$49*(Global!I135*$B$48+Global!I135^2*$C$48)*(I61/$B61)^(1/$C$49)</f>
        <v>5.84476697031759E-2</v>
      </c>
      <c r="K50" s="44">
        <f>100*$B$49*(Global!J135*$B$48+Global!J135^2*$C$48)*(J61/$B61)^(1/$C$49)</f>
        <v>6.8084429892839138E-2</v>
      </c>
      <c r="L50" s="44">
        <f>100*$B$49*(Global!K135*$B$48+Global!K135^2*$C$48)*(K61/$B61)^(1/$C$49)</f>
        <v>7.8198701706925444E-2</v>
      </c>
      <c r="M50" s="44">
        <f>100*$B$49*(Global!L135*$B$48+Global!L135^2*$C$48)*(L61/$B61)^(1/$C$49)</f>
        <v>8.9176454322877602E-2</v>
      </c>
      <c r="N50" s="44">
        <f>100*$B$49*(Global!M135*$B$48+Global!M135^2*$C$48)*(M61/$B61)^(1/$C$49)</f>
        <v>0.10013282939833905</v>
      </c>
      <c r="O50" s="44">
        <f>100*$B$49*(Global!N135*$B$48+Global!N135^2*$C$48)*(N61/$B61)^(1/$C$49)</f>
        <v>0.11166031494740596</v>
      </c>
      <c r="P50" s="44">
        <f>100*$B$49*(Global!O135*$B$48+Global!O135^2*$C$48)*(O61/$B61)^(1/$C$49)</f>
        <v>0.12319077547495018</v>
      </c>
      <c r="Q50" s="44">
        <f>100*$B$49*(Global!P135*$B$48+Global!P135^2*$C$48)*(P61/$B61)^(1/$C$49)</f>
        <v>0.13467165394818648</v>
      </c>
      <c r="R50" s="44">
        <f>100*$B$49*(Global!Q135*$B$48+Global!Q135^2*$C$48)*(Q61/$B61)^(1/$C$49)</f>
        <v>0.14604845585854354</v>
      </c>
      <c r="S50" s="44">
        <f>100*$B$49*(Global!R135*$B$48+Global!R135^2*$C$48)*(R61/$B61)^(1/$C$49)</f>
        <v>0.15728120969816697</v>
      </c>
      <c r="T50" s="44">
        <f>100*$B$49*(Global!S135*$B$48+Global!S135^2*$C$48)*(S61/$B61)^(1/$C$49)</f>
        <v>0.16835797416803391</v>
      </c>
      <c r="U50" s="44">
        <f>100*$B$49*(Global!T135*$B$48+Global!T135^2*$C$48)*(T61/$B61)^(1/$C$49)</f>
        <v>0.17927499718810214</v>
      </c>
      <c r="V50" s="44">
        <f>100*$B$49*(Global!U135*$B$48+Global!U135^2*$C$48)*(U61/$B61)^(1/$C$49)</f>
        <v>0.19003104664463841</v>
      </c>
      <c r="W50" s="44">
        <f>100*$B$49*(Global!V135*$B$48+Global!V135^2*$C$48)*(V61/$B61)^(1/$C$49)</f>
        <v>0.20065180214577666</v>
      </c>
      <c r="X50" s="44">
        <f>100*$B$49*(Global!W135*$B$48+Global!W135^2*$C$48)*(W61/$B61)^(1/$C$49)</f>
        <v>0.21115499318320874</v>
      </c>
      <c r="Y50" s="44">
        <f>100*$B$49*(Global!X135*$B$48+Global!X135^2*$C$48)*(X61/$B61)^(1/$C$49)</f>
        <v>0.22153780710260212</v>
      </c>
      <c r="Z50" s="44">
        <f>100*$B$49*(Global!Y135*$B$48+Global!Y135^2*$C$48)*(Y61/$B61)^(1/$C$49)</f>
        <v>0.23181167885251469</v>
      </c>
      <c r="AA50" s="44">
        <f>100*$B$49*(Global!Z135*$B$48+Global!Z135^2*$C$48)*(Z61/$B61)^(1/$C$49)</f>
        <v>0.24198920580667194</v>
      </c>
      <c r="AB50" s="44">
        <f>100*$B$49*(Global!AA135*$B$48+Global!AA135^2*$C$48)*(AA61/$B61)^(1/$C$49)</f>
        <v>0.25208315092639694</v>
      </c>
      <c r="AC50" s="44">
        <f>100*$B$49*(Global!AB135*$B$48+Global!AB135^2*$C$48)*(AB61/$B61)^(1/$C$49)</f>
        <v>0.26212526731133851</v>
      </c>
      <c r="AD50" s="44">
        <f>100*$B$49*(Global!AC135*$B$48+Global!AC135^2*$C$48)*(AC61/$B61)^(1/$C$49)</f>
        <v>0.27210810739970615</v>
      </c>
      <c r="AE50" s="44">
        <f>100*$B$49*(Global!AD135*$B$48+Global!AD135^2*$C$48)*(AD61/$B61)^(1/$C$49)</f>
        <v>0.28203709251954651</v>
      </c>
      <c r="AF50" s="44">
        <f>100*$B$49*(Global!AE135*$B$48+Global!AE135^2*$C$48)*(AE61/$B61)^(1/$C$49)</f>
        <v>0.29192172659636123</v>
      </c>
      <c r="AG50" s="44">
        <f>100*$B$49*(Global!AF135*$B$48+Global!AF135^2*$C$48)*(AF61/$B61)^(1/$C$49)</f>
        <v>0.30160923244931376</v>
      </c>
      <c r="AH50" s="44">
        <f>100*$B$49*(Global!AG135*$B$48+Global!AG135^2*$C$48)*(AG61/$B61)^(1/$C$49)</f>
        <v>0.31105968435778969</v>
      </c>
      <c r="AI50" s="44">
        <f>100*$B$49*(Global!AH135*$B$48+Global!AH135^2*$C$48)*(AH61/$B61)^(1/$C$49)</f>
        <v>0.32041765666047695</v>
      </c>
      <c r="AJ50" s="44">
        <f>100*$B$49*(Global!AI135*$B$48+Global!AI135^2*$C$48)*(AI61/$B61)^(1/$C$49)</f>
        <v>0.3297113514728387</v>
      </c>
      <c r="AK50" s="44">
        <f>100*$B$49*(Global!AJ135*$B$48+Global!AJ135^2*$C$48)*(AJ61/$B61)^(1/$C$49)</f>
        <v>0.33895861861272936</v>
      </c>
      <c r="AL50" s="44">
        <f>100*$B$49*(Global!AK135*$B$48+Global!AK135^2*$C$48)*(AK61/$B61)^(1/$C$49)</f>
        <v>0.34817135475655125</v>
      </c>
      <c r="AM50" s="44">
        <f>100*$B$49*(Global!AL135*$B$48+Global!AL135^2*$C$48)*(AL61/$B61)^(1/$C$49)</f>
        <v>0.35735794949698507</v>
      </c>
      <c r="AN50" s="44">
        <f>100*$B$49*(Global!AM135*$B$48+Global!AM135^2*$C$48)*(AM61/$B61)^(1/$C$49)</f>
        <v>0.36652466615460977</v>
      </c>
      <c r="AO50" s="44">
        <f>100*$B$49*(Global!AN135*$B$48+Global!AN135^2*$C$48)*(AN61/$B61)^(1/$C$49)</f>
        <v>0.37567642945907415</v>
      </c>
      <c r="AP50" s="44">
        <f>100*$B$49*(Global!AO135*$B$48+Global!AO135^2*$C$48)*(AO61/$B61)^(1/$C$49)</f>
        <v>0.38481728145966149</v>
      </c>
      <c r="AQ50" s="44">
        <f>100*$B$49*(Global!AP135*$B$48+Global!AP135^2*$C$48)*(AP61/$B61)^(1/$C$49)</f>
        <v>0.39395065094513732</v>
      </c>
      <c r="AR50" s="44">
        <f>100*$B$49*(Global!AQ135*$B$48+Global!AQ135^2*$C$48)*(AQ61/$B61)^(1/$C$49)</f>
        <v>0.40307951731836084</v>
      </c>
      <c r="AS50" s="44">
        <f>100*$B$49*(Global!AR135*$B$48+Global!AR135^2*$C$48)*(AR61/$B61)^(1/$C$49)</f>
        <v>0.41220651411977727</v>
      </c>
      <c r="AT50" s="44">
        <f>100*$B$49*(Global!AS135*$B$48+Global!AS135^2*$C$48)*(AS61/$B61)^(1/$C$49)</f>
        <v>0.42133399750566219</v>
      </c>
      <c r="AU50" s="44">
        <f>100*$B$49*(Global!AT135*$B$48+Global!AT135^2*$C$48)*(AT61/$B61)^(1/$C$49)</f>
        <v>0.43046409391732238</v>
      </c>
      <c r="AV50" s="44">
        <f>100*$B$49*(Global!AU135*$B$48+Global!AU135^2*$C$48)*(AU61/$B61)^(1/$C$49)</f>
        <v>0.43959873501124769</v>
      </c>
      <c r="AW50" s="44">
        <f>100*$B$49*(Global!AV135*$B$48+Global!AV135^2*$C$48)*(AV61/$B61)^(1/$C$49)</f>
        <v>0.44873968447957802</v>
      </c>
      <c r="AX50" s="44">
        <f>100*$B$49*(Global!AW135*$B$48+Global!AW135^2*$C$48)*(AW61/$B61)^(1/$C$49)</f>
        <v>0.45788855946410661</v>
      </c>
      <c r="AY50" s="44">
        <f>100*$B$49*(Global!AX135*$B$48+Global!AX135^2*$C$48)*(AX61/$B61)^(1/$C$49)</f>
        <v>0.46704684818248776</v>
      </c>
      <c r="AZ50" s="44">
        <f>100*$B$49*(Global!AY135*$B$48+Global!AY135^2*$C$48)*(AY61/$B61)^(1/$C$49)</f>
        <v>0.4762159247688727</v>
      </c>
      <c r="BA50" s="44">
        <f>100*$B$49*(Global!AZ135*$B$48+Global!AZ135^2*$C$48)*(AZ61/$B61)^(1/$C$49)</f>
        <v>0.48539706197569787</v>
      </c>
      <c r="BB50" s="44">
        <f>100*$B$49*(Global!BA135*$B$48+Global!BA135^2*$C$48)*(BA61/$B61)^(1/$C$49)</f>
        <v>0.4946695616325022</v>
      </c>
      <c r="BC50" s="44">
        <f>100*$B$49*(Global!BB135*$B$48+Global!BB135^2*$C$48)*(BB61/$B61)^(1/$C$49)</f>
        <v>0.50407473521277035</v>
      </c>
      <c r="BD50" s="44">
        <f>100*$B$49*(Global!BC135*$B$48+Global!BC135^2*$C$48)*(BC61/$B61)^(1/$C$49)</f>
        <v>0.51355779333162022</v>
      </c>
      <c r="BE50" s="44">
        <f>100*$B$49*(Global!BD135*$B$48+Global!BD135^2*$C$48)*(BD61/$B61)^(1/$C$49)</f>
        <v>0.52308884564579905</v>
      </c>
      <c r="BF50" s="44">
        <f>100*$B$49*(Global!BE135*$B$48+Global!BE135^2*$C$48)*(BE61/$B61)^(1/$C$49)</f>
        <v>0.53264852764310566</v>
      </c>
      <c r="BG50" s="44">
        <f>100*$B$49*(Global!BF135*$B$48+Global!BF135^2*$C$48)*(BF61/$B61)^(1/$C$49)</f>
        <v>0.54222491051077926</v>
      </c>
      <c r="BH50" s="44">
        <f>100*$B$49*(Global!BG135*$B$48+Global!BG135^2*$C$48)*(BG61/$B61)^(1/$C$49)</f>
        <v>0.55181118558943443</v>
      </c>
      <c r="BI50" s="44">
        <f>100*$B$49*(Global!BH135*$B$48+Global!BH135^2*$C$48)*(BH61/$B61)^(1/$C$49)</f>
        <v>0.56140397850130275</v>
      </c>
      <c r="BJ50" s="44">
        <f>100*$B$49*(Global!BI135*$B$48+Global!BI135^2*$C$48)*(BI61/$B61)^(1/$C$49)</f>
        <v>0.57100215149158529</v>
      </c>
      <c r="BK50" s="44">
        <f>100*$B$49*(Global!BJ80*$B$48+Global!BJ80^2*$C$48)*(BJ61/$B61)^(1/$C$49)</f>
        <v>0.5755089680509381</v>
      </c>
      <c r="BL50" s="44">
        <f>100*$B$49*(Global!BK80*$B$48+Global!BK80^2*$C$48)*(BK61/$B61)^(1/$C$49)</f>
        <v>0.57972877221293206</v>
      </c>
      <c r="BM50" s="44">
        <f>100*$B$49*(Global!BL80*$B$48+Global!BL80^2*$C$48)*(BL61/$B61)^(1/$C$49)</f>
        <v>0.58372655024779685</v>
      </c>
      <c r="BN50" s="44">
        <f>100*$B$49*(Global!BM80*$B$48+Global!BM80^2*$C$48)*(BM61/$B61)^(1/$C$49)</f>
        <v>0.58754732604632431</v>
      </c>
      <c r="BO50" s="44">
        <f>100*$B$49*(Global!BN80*$B$48+Global!BN80^2*$C$48)*(BN61/$B61)^(1/$C$49)</f>
        <v>0.59122251311175533</v>
      </c>
      <c r="BP50" s="44">
        <f>100*$B$49*(Global!BO80*$B$48+Global!BO80^2*$C$48)*(BO61/$B61)^(1/$C$49)</f>
        <v>0.59477422715948169</v>
      </c>
      <c r="BQ50" s="44">
        <f>100*$B$49*(Global!BP80*$B$48+Global!BP80^2*$C$48)*(BP61/$B61)^(1/$C$49)</f>
        <v>0.5982182165065737</v>
      </c>
      <c r="BR50" s="44">
        <f>100*$B$49*(Global!BQ80*$B$48+Global!BQ80^2*$C$48)*(BQ61/$B61)^(1/$C$49)</f>
        <v>0.60156585539878527</v>
      </c>
      <c r="BS50" s="44">
        <f>100*$B$49*(Global!BR80*$B$48+Global!BR80^2*$C$48)*(BR61/$B61)^(1/$C$49)</f>
        <v>0.60482550177394623</v>
      </c>
      <c r="BT50" s="44">
        <f>100*$B$49*(Global!BS80*$B$48+Global!BS80^2*$C$48)*(BS61/$B61)^(1/$C$49)</f>
        <v>0.6080034236815387</v>
      </c>
      <c r="BU50" s="44">
        <f>100*$B$49*(Global!BT80*$B$48+Global!BT80^2*$C$48)*(BT61/$B61)^(1/$C$49)</f>
        <v>0.61110443271575732</v>
      </c>
      <c r="BV50" s="44">
        <f>100*$B$49*(Global!BU80*$B$48+Global!BU80^2*$C$48)*(BU61/$B61)^(1/$C$49)</f>
        <v>0.61413231823091108</v>
      </c>
      <c r="BW50" s="44">
        <f>100*$B$49*(Global!BV80*$B$48+Global!BV80^2*$C$48)*(BV61/$B61)^(1/$C$49)</f>
        <v>0.61709014592047029</v>
      </c>
      <c r="BX50" s="44">
        <f>100*$B$49*(Global!BW80*$B$48+Global!BW80^2*$C$48)*(BW61/$B61)^(1/$C$49)</f>
        <v>0.6199804638999622</v>
      </c>
      <c r="BY50" s="44">
        <f>100*$B$49*(Global!BX80*$B$48+Global!BX80^2*$C$48)*(BX61/$B61)^(1/$C$49)</f>
        <v>0.62280544558870066</v>
      </c>
      <c r="BZ50" s="44">
        <f>100*$B$49*(Global!BY80*$B$48+Global!BY80^2*$C$48)*(BY61/$B61)^(1/$C$49)</f>
        <v>0.62556698930402443</v>
      </c>
      <c r="CA50" s="44">
        <f>100*$B$49*(Global!BZ80*$B$48+Global!BZ80^2*$C$48)*(BZ61/$B61)^(1/$C$49)</f>
        <v>0.62826678812184222</v>
      </c>
      <c r="CB50" s="44">
        <f>100*$B$49*(Global!CA80*$B$48+Global!CA80^2*$C$48)*(CA61/$B61)^(1/$C$49)</f>
        <v>0.63090637924291071</v>
      </c>
      <c r="CC50" s="44">
        <f>100*$B$49*(Global!CB80*$B$48+Global!CB80^2*$C$48)*(CB61/$B61)^(1/$C$49)</f>
        <v>0.63348717917515163</v>
      </c>
      <c r="CD50" s="44">
        <f>100*$B$49*(Global!CC80*$B$48+Global!CC80^2*$C$48)*(CC61/$B61)^(1/$C$49)</f>
        <v>0.63601050905166512</v>
      </c>
      <c r="CE50" s="44">
        <f>100*$B$49*(Global!CD80*$B$48+Global!CD80^2*$C$48)*(CD61/$B61)^(1/$C$49)</f>
        <v>0.63847761304956263</v>
      </c>
      <c r="CF50" s="44">
        <f>100*$B$49*(Global!CE80*$B$48+Global!CE80^2*$C$48)*(CE61/$B61)^(1/$C$49)</f>
        <v>0.64088967195168167</v>
      </c>
      <c r="CG50" s="44">
        <f>100*$B$49*(Global!CF80*$B$48+Global!CF80^2*$C$48)*(CF61/$B61)^(1/$C$49)</f>
        <v>0.64324781326305192</v>
      </c>
      <c r="CH50" s="44">
        <f>100*$B$49*(Global!CG80*$B$48+Global!CG80^2*$C$48)*(CG61/$B61)^(1/$C$49)</f>
        <v>0.64555311886278421</v>
      </c>
      <c r="CI50" s="44">
        <f>100*$B$49*(Global!CH80*$B$48+Global!CH80^2*$C$48)*(CH61/$B61)^(1/$C$49)</f>
        <v>0.64780663087623669</v>
      </c>
      <c r="CJ50" s="44">
        <f>100*$B$49*(Global!CI80*$B$48+Global!CI80^2*$C$48)*(CI61/$B61)^(1/$C$49)</f>
        <v>0.65000935624872913</v>
      </c>
      <c r="CK50" s="44">
        <f>100*$B$49*(Global!CJ80*$B$48+Global!CJ80^2*$C$48)*(CJ61/$B61)^(1/$C$49)</f>
        <v>0.65216227036140828</v>
      </c>
      <c r="CL50" s="44">
        <f>100*$B$49*(Global!CK80*$B$48+Global!CK80^2*$C$48)*(CK61/$B61)^(1/$C$49)</f>
        <v>0.65426631993228379</v>
      </c>
      <c r="CM50" s="44">
        <f>100*$B$49*(Global!CL80*$B$48+Global!CL80^2*$C$48)*(CL61/$B61)^(1/$C$49)</f>
        <v>0.65632242537736474</v>
      </c>
      <c r="CN50" s="44">
        <f>100*$B$49*(Global!CM80*$B$48+Global!CM80^2*$C$48)*(CM61/$B61)^(1/$C$49)</f>
        <v>0.65833148275904141</v>
      </c>
      <c r="CO50" s="44">
        <f>100*$B$49*(Global!CN80*$B$48+Global!CN80^2*$C$48)*(CN61/$B61)^(1/$C$49)</f>
        <v>0.66029436541511166</v>
      </c>
      <c r="CP50" s="44">
        <f>100*$B$49*(Global!CO80*$B$48+Global!CO80^2*$C$48)*(CO61/$B61)^(1/$C$49)</f>
        <v>0.66221192533778306</v>
      </c>
      <c r="CQ50" s="44">
        <f>100*$B$49*(Global!CP80*$B$48+Global!CP80^2*$C$48)*(CP61/$B61)^(1/$C$49)</f>
        <v>0.664084994354735</v>
      </c>
      <c r="CR50" s="44">
        <f>100*$B$49*(Global!CQ80*$B$48+Global!CQ80^2*$C$48)*(CQ61/$B61)^(1/$C$49)</f>
        <v>0.66591438515177503</v>
      </c>
      <c r="CS50" s="44">
        <f>100*$B$49*(Global!CR80*$B$48+Global!CR80^2*$C$48)*(CR61/$B61)^(1/$C$49)</f>
        <v>0.66770089216747142</v>
      </c>
      <c r="CT50" s="44">
        <f>100*$B$49*(Global!CS80*$B$48+Global!CS80^2*$C$48)*(CS61/$B61)^(1/$C$49)</f>
        <v>0.66944529238333106</v>
      </c>
      <c r="CU50" s="44">
        <f>100*$B$49*(Global!CT80*$B$48+Global!CT80^2*$C$48)*(CT61/$B61)^(1/$C$49)</f>
        <v>0.67114834602801665</v>
      </c>
      <c r="CV50" s="44">
        <f>100*$B$49*(Global!CU80*$B$48+Global!CU80^2*$C$48)*(CU61/$B61)^(1/$C$49)</f>
        <v>0.67281079721025161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0.13012404001006636</v>
      </c>
      <c r="C52" s="116">
        <f>+B95-B92</f>
        <v>-0.39649200178530464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2.9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2.9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3.8702837853585206</v>
      </c>
      <c r="C61" s="45">
        <f t="shared" si="11"/>
        <v>4.425624891990819</v>
      </c>
      <c r="D61" s="45">
        <f t="shared" si="11"/>
        <v>5.2199614890397585</v>
      </c>
      <c r="E61" s="45">
        <f t="shared" si="11"/>
        <v>5.8563359349413808</v>
      </c>
      <c r="F61" s="45">
        <f t="shared" si="11"/>
        <v>6.2399701835825612</v>
      </c>
      <c r="G61" s="45">
        <f t="shared" si="11"/>
        <v>6.787303790629367</v>
      </c>
      <c r="H61" s="45">
        <f t="shared" si="11"/>
        <v>7.4459423354771577</v>
      </c>
      <c r="I61" s="45">
        <f t="shared" si="11"/>
        <v>8.0827201771779382</v>
      </c>
      <c r="J61" s="45">
        <f t="shared" si="11"/>
        <v>8.6979261892900599</v>
      </c>
      <c r="K61" s="45">
        <f t="shared" si="11"/>
        <v>9.2915489704581198</v>
      </c>
      <c r="L61" s="45">
        <f t="shared" si="11"/>
        <v>10.086949343848326</v>
      </c>
      <c r="M61" s="45">
        <f t="shared" si="11"/>
        <v>11.111937791330277</v>
      </c>
      <c r="N61" s="45">
        <f t="shared" si="11"/>
        <v>12.308038272168389</v>
      </c>
      <c r="O61" s="45">
        <f t="shared" si="11"/>
        <v>13.474858957600079</v>
      </c>
      <c r="P61" s="45">
        <f t="shared" si="11"/>
        <v>14.637689958714203</v>
      </c>
      <c r="Q61" s="45">
        <f t="shared" si="11"/>
        <v>15.810954676917913</v>
      </c>
      <c r="R61" s="45">
        <f t="shared" si="11"/>
        <v>17.002271598357538</v>
      </c>
      <c r="S61" s="45">
        <f t="shared" si="11"/>
        <v>18.219750318414906</v>
      </c>
      <c r="T61" s="45">
        <f t="shared" si="11"/>
        <v>19.467169868854114</v>
      </c>
      <c r="U61" s="45">
        <f t="shared" si="11"/>
        <v>20.74452418637329</v>
      </c>
      <c r="V61" s="45">
        <f t="shared" si="11"/>
        <v>22.060678933245136</v>
      </c>
      <c r="W61" s="45">
        <f t="shared" si="11"/>
        <v>23.419621275764261</v>
      </c>
      <c r="X61" s="45">
        <f t="shared" si="11"/>
        <v>24.815560633491966</v>
      </c>
      <c r="Y61" s="45">
        <f t="shared" si="11"/>
        <v>26.248735621371814</v>
      </c>
      <c r="Z61" s="45">
        <f t="shared" si="11"/>
        <v>27.720065287681553</v>
      </c>
      <c r="AA61" s="45">
        <f t="shared" si="11"/>
        <v>29.230933929597569</v>
      </c>
      <c r="AB61" s="45">
        <f t="shared" si="11"/>
        <v>30.792176638818425</v>
      </c>
      <c r="AC61" s="45">
        <f t="shared" si="11"/>
        <v>32.397053393446001</v>
      </c>
      <c r="AD61" s="45">
        <f t="shared" si="11"/>
        <v>34.045193484997242</v>
      </c>
      <c r="AE61" s="45">
        <f t="shared" si="11"/>
        <v>35.738703965314542</v>
      </c>
      <c r="AF61" s="45">
        <f t="shared" si="11"/>
        <v>37.399723071750614</v>
      </c>
      <c r="AG61" s="45">
        <f t="shared" si="11"/>
        <v>39.003532672995632</v>
      </c>
      <c r="AH61" s="45">
        <f t="shared" si="11"/>
        <v>40.618574847220216</v>
      </c>
      <c r="AI61" s="45">
        <f t="shared" si="11"/>
        <v>42.257171098786095</v>
      </c>
      <c r="AJ61" s="45">
        <f t="shared" si="11"/>
        <v>43.927154455167617</v>
      </c>
      <c r="AK61" s="45">
        <f t="shared" si="11"/>
        <v>45.633871279330307</v>
      </c>
      <c r="AL61" s="45">
        <f t="shared" si="11"/>
        <v>47.381295000250397</v>
      </c>
      <c r="AM61" s="45">
        <f t="shared" si="11"/>
        <v>49.172650266854241</v>
      </c>
      <c r="AN61" s="45">
        <f t="shared" si="11"/>
        <v>51.010762783141878</v>
      </c>
      <c r="AO61" s="45">
        <f t="shared" si="11"/>
        <v>52.898255548939389</v>
      </c>
      <c r="AP61" s="45">
        <f t="shared" si="11"/>
        <v>54.837659228981629</v>
      </c>
      <c r="AQ61" s="45">
        <f t="shared" si="11"/>
        <v>56.831474614045611</v>
      </c>
      <c r="AR61" s="45">
        <f t="shared" si="11"/>
        <v>58.882208429865187</v>
      </c>
      <c r="AS61" s="45">
        <f t="shared" si="11"/>
        <v>60.992394376323865</v>
      </c>
      <c r="AT61" s="45">
        <f t="shared" si="11"/>
        <v>63.164606027130901</v>
      </c>
      <c r="AU61" s="45">
        <f t="shared" si="11"/>
        <v>65.401465281164363</v>
      </c>
      <c r="AV61" s="45">
        <f t="shared" si="11"/>
        <v>67.705648414694849</v>
      </c>
      <c r="AW61" s="45">
        <f t="shared" si="11"/>
        <v>70.079890868066386</v>
      </c>
      <c r="AX61" s="45">
        <f t="shared" si="11"/>
        <v>72.526991390961612</v>
      </c>
      <c r="AY61" s="45">
        <f t="shared" si="11"/>
        <v>75.049815887748167</v>
      </c>
      <c r="AZ61" s="45">
        <f t="shared" si="11"/>
        <v>77.65130114822847</v>
      </c>
      <c r="BA61" s="45">
        <f t="shared" si="11"/>
        <v>80.334458563301709</v>
      </c>
      <c r="BB61" s="45">
        <f t="shared" si="11"/>
        <v>83.10001275368657</v>
      </c>
      <c r="BC61" s="45">
        <f t="shared" si="11"/>
        <v>85.950619687723687</v>
      </c>
      <c r="BD61" s="45">
        <f t="shared" si="11"/>
        <v>88.892296918317413</v>
      </c>
      <c r="BE61" s="45">
        <f t="shared" si="11"/>
        <v>91.929443344435441</v>
      </c>
      <c r="BF61" s="45">
        <f t="shared" si="11"/>
        <v>95.065741504844596</v>
      </c>
      <c r="BG61" s="45">
        <f t="shared" si="11"/>
        <v>98.304627018255786</v>
      </c>
      <c r="BH61" s="45">
        <f t="shared" si="11"/>
        <v>101.6495220465293</v>
      </c>
      <c r="BI61" s="45">
        <f t="shared" si="11"/>
        <v>105.10394464662193</v>
      </c>
      <c r="BJ61" s="45">
        <f>+BI61</f>
        <v>105.10394464662193</v>
      </c>
      <c r="BK61" s="45">
        <f t="shared" ref="BK61:CV61" si="12">+BJ61</f>
        <v>105.10394464662193</v>
      </c>
      <c r="BL61" s="45">
        <f t="shared" si="12"/>
        <v>105.10394464662193</v>
      </c>
      <c r="BM61" s="45">
        <f t="shared" si="12"/>
        <v>105.10394464662193</v>
      </c>
      <c r="BN61" s="45">
        <f t="shared" si="12"/>
        <v>105.10394464662193</v>
      </c>
      <c r="BO61" s="45">
        <f t="shared" si="12"/>
        <v>105.10394464662193</v>
      </c>
      <c r="BP61" s="45">
        <f t="shared" si="12"/>
        <v>105.10394464662193</v>
      </c>
      <c r="BQ61" s="45">
        <f t="shared" si="12"/>
        <v>105.10394464662193</v>
      </c>
      <c r="BR61" s="45">
        <f t="shared" si="12"/>
        <v>105.10394464662193</v>
      </c>
      <c r="BS61" s="45">
        <f t="shared" si="12"/>
        <v>105.10394464662193</v>
      </c>
      <c r="BT61" s="45">
        <f t="shared" si="12"/>
        <v>105.10394464662193</v>
      </c>
      <c r="BU61" s="45">
        <f t="shared" si="12"/>
        <v>105.10394464662193</v>
      </c>
      <c r="BV61" s="45">
        <f t="shared" si="12"/>
        <v>105.10394464662193</v>
      </c>
      <c r="BW61" s="45">
        <f t="shared" si="12"/>
        <v>105.10394464662193</v>
      </c>
      <c r="BX61" s="45">
        <f t="shared" si="12"/>
        <v>105.10394464662193</v>
      </c>
      <c r="BY61" s="45">
        <f t="shared" si="12"/>
        <v>105.10394464662193</v>
      </c>
      <c r="BZ61" s="45">
        <f t="shared" si="12"/>
        <v>105.10394464662193</v>
      </c>
      <c r="CA61" s="45">
        <f t="shared" si="12"/>
        <v>105.10394464662193</v>
      </c>
      <c r="CB61" s="45">
        <f t="shared" si="12"/>
        <v>105.10394464662193</v>
      </c>
      <c r="CC61" s="45">
        <f t="shared" si="12"/>
        <v>105.10394464662193</v>
      </c>
      <c r="CD61" s="45">
        <f t="shared" si="12"/>
        <v>105.10394464662193</v>
      </c>
      <c r="CE61" s="45">
        <f t="shared" si="12"/>
        <v>105.10394464662193</v>
      </c>
      <c r="CF61" s="45">
        <f t="shared" si="12"/>
        <v>105.10394464662193</v>
      </c>
      <c r="CG61" s="45">
        <f t="shared" si="12"/>
        <v>105.10394464662193</v>
      </c>
      <c r="CH61" s="45">
        <f t="shared" si="12"/>
        <v>105.10394464662193</v>
      </c>
      <c r="CI61" s="45">
        <f t="shared" si="12"/>
        <v>105.10394464662193</v>
      </c>
      <c r="CJ61" s="45">
        <f t="shared" si="12"/>
        <v>105.10394464662193</v>
      </c>
      <c r="CK61" s="45">
        <f t="shared" si="12"/>
        <v>105.10394464662193</v>
      </c>
      <c r="CL61" s="45">
        <f t="shared" si="12"/>
        <v>105.10394464662193</v>
      </c>
      <c r="CM61" s="45">
        <f t="shared" si="12"/>
        <v>105.10394464662193</v>
      </c>
      <c r="CN61" s="45">
        <f t="shared" si="12"/>
        <v>105.10394464662193</v>
      </c>
      <c r="CO61" s="45">
        <f t="shared" si="12"/>
        <v>105.10394464662193</v>
      </c>
      <c r="CP61" s="45">
        <f t="shared" si="12"/>
        <v>105.10394464662193</v>
      </c>
      <c r="CQ61" s="45">
        <f t="shared" si="12"/>
        <v>105.10394464662193</v>
      </c>
      <c r="CR61" s="45">
        <f t="shared" si="12"/>
        <v>105.10394464662193</v>
      </c>
      <c r="CS61" s="45">
        <f t="shared" si="12"/>
        <v>105.10394464662193</v>
      </c>
      <c r="CT61" s="45">
        <f t="shared" si="12"/>
        <v>105.10394464662193</v>
      </c>
      <c r="CU61" s="45">
        <f t="shared" si="12"/>
        <v>105.10394464662193</v>
      </c>
      <c r="CV61" s="45">
        <f t="shared" si="12"/>
        <v>105.10394464662193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2.321072729414161E-3</v>
      </c>
      <c r="E62" s="64">
        <f>($B24*E81+$B25*E81^$B$26+$B$29*(E81/$B$27)^$B$28)*Parameters!$B$116*0.01</f>
        <v>3.3551582496903192E-3</v>
      </c>
      <c r="F62" s="64">
        <f>($B24*F81+$B25*F81^$B$26+$B$29*(F81/$B$27)^$B$28)*Parameters!$B$116*0.01</f>
        <v>4.6157363314238481E-3</v>
      </c>
      <c r="G62" s="64">
        <f>($B24*G81+$B25*G81^$B$26+$B$29*(G81/$B$27)^$B$28)*Parameters!$B$116*0.01</f>
        <v>6.038534579587378E-3</v>
      </c>
      <c r="H62" s="64">
        <f>($B24*H81+$B25*H81^$B$26+$B$29*(H81/$B$27)^$B$28)*Parameters!$B$116*0.01</f>
        <v>7.5455178821469352E-3</v>
      </c>
      <c r="I62" s="64">
        <f>($B24*I81+$B25*I81^$B$26+$B$29*(I81/$B$27)^$B$28)*Parameters!$B$116*0.01</f>
        <v>9.0589188929706011E-3</v>
      </c>
      <c r="J62" s="64">
        <f>($B24*J81+$B25*J81^$B$26+$B$29*(J81/$B$27)^$B$28)*Parameters!$B$116*0.01</f>
        <v>1.0507883004908873E-2</v>
      </c>
      <c r="K62" s="64">
        <f>($B24*K81+$B25*K81^$B$26+$B$29*(K81/$B$27)^$B$28)*Parameters!$B$116*0.01</f>
        <v>1.1828703307464366E-2</v>
      </c>
      <c r="L62" s="64">
        <f>($B24*L81+$B25*L81^$B$26+$B$29*(L81/$B$27)^$B$28)*Parameters!$B$116*0.01</f>
        <v>1.2963258288198087E-2</v>
      </c>
      <c r="M62" s="64">
        <f>($B24*M81+$B25*M81^$B$26+$B$29*(M81/$B$27)^$B$28)*Parameters!$B$116*0.01</f>
        <v>1.37881583747071E-2</v>
      </c>
      <c r="N62" s="64">
        <f>($B24*N81+$B25*N81^$B$26+$B$29*(N81/$B$27)^$B$28)*Parameters!$B$116*0.01</f>
        <v>1.4289025911258474E-2</v>
      </c>
      <c r="O62" s="64">
        <f>($B24*O81+$B25*O81^$B$26+$B$29*(O81/$B$27)^$B$28)*Parameters!$B$116*0.01</f>
        <v>1.4472891130398681E-2</v>
      </c>
      <c r="P62" s="64">
        <f>($B24*P81+$B25*P81^$B$26+$B$29*(P81/$B$27)^$B$28)*Parameters!$B$116*0.01</f>
        <v>1.4366876766893447E-2</v>
      </c>
      <c r="Q62" s="64">
        <f>($B24*Q81+$B25*Q81^$B$26+$B$29*(Q81/$B$27)^$B$28)*Parameters!$B$116*0.01</f>
        <v>1.4036239298675519E-2</v>
      </c>
      <c r="R62" s="64">
        <f>($B24*R81+$B25*R81^$B$26+$B$29*(R81/$B$27)^$B$28)*Parameters!$B$116*0.01</f>
        <v>1.357320093582802E-2</v>
      </c>
      <c r="S62" s="64">
        <f>($B24*S81+$B25*S81^$B$26+$B$29*(S81/$B$27)^$B$28)*Parameters!$B$116*0.01</f>
        <v>1.3058541143450243E-2</v>
      </c>
      <c r="T62" s="64">
        <f>($B24*T81+$B25*T81^$B$26+$B$29*(T81/$B$27)^$B$28)*Parameters!$B$116*0.01</f>
        <v>1.2543885493077764E-2</v>
      </c>
      <c r="U62" s="64">
        <f>($B24*U81+$B25*U81^$B$26+$B$29*(U81/$B$27)^$B$28)*Parameters!$B$116*0.01</f>
        <v>1.2057991563746489E-2</v>
      </c>
      <c r="V62" s="64">
        <f>($B24*V81+$B25*V81^$B$26+$B$29*(V81/$B$27)^$B$28)*Parameters!$B$116*0.01</f>
        <v>1.1615067738234553E-2</v>
      </c>
      <c r="W62" s="64">
        <f>($B24*W81+$B25*W81^$B$26+$B$29*(W81/$B$27)^$B$28)*Parameters!$B$116*0.01</f>
        <v>1.1220423782878915E-2</v>
      </c>
      <c r="X62" s="64">
        <f>($B24*X81+$B25*X81^$B$26+$B$29*(X81/$B$27)^$B$28)*Parameters!$B$116*0.01</f>
        <v>1.0874166964613286E-2</v>
      </c>
      <c r="Y62" s="64">
        <f>($B24*Y81+$B25*Y81^$B$26+$B$29*(Y81/$B$27)^$B$28)*Parameters!$B$116*0.01</f>
        <v>1.0573550377028267E-2</v>
      </c>
      <c r="Z62" s="64">
        <f>($B24*Z81+$B25*Z81^$B$26+$B$29*(Z81/$B$27)^$B$28)*Parameters!$B$116*0.01</f>
        <v>1.031442585771686E-2</v>
      </c>
      <c r="AA62" s="64">
        <f>($B24*AA81+$B25*AA81^$B$26+$B$29*(AA81/$B$27)^$B$28)*Parameters!$B$116*0.01</f>
        <v>1.0092117220176104E-2</v>
      </c>
      <c r="AB62" s="64">
        <f>($B24*AB81+$B25*AB81^$B$26+$B$29*(AB81/$B$27)^$B$28)*Parameters!$B$116*0.01</f>
        <v>9.9019256843560482E-3</v>
      </c>
      <c r="AC62" s="64">
        <f>($B24*AC81+$B25*AC81^$B$26+$B$29*(AC81/$B$27)^$B$28)*Parameters!$B$116*0.01</f>
        <v>9.7394061168808114E-3</v>
      </c>
      <c r="AD62" s="64">
        <f>($B24*AD81+$B25*AD81^$B$26+$B$29*(AD81/$B$27)^$B$28)*Parameters!$B$116*0.01</f>
        <v>9.6005031361543099E-3</v>
      </c>
      <c r="AE62" s="64">
        <f>($B24*AE81+$B25*AE81^$B$26+$B$29*(AE81/$B$27)^$B$28)*Parameters!$B$116*0.01</f>
        <v>9.4816035065784059E-3</v>
      </c>
      <c r="AF62" s="64">
        <f>($B24*AF81+$B25*AF81^$B$26+$B$29*(AF81/$B$27)^$B$28)*Parameters!$B$116*0.01</f>
        <v>9.3795401410418297E-3</v>
      </c>
      <c r="AG62" s="64">
        <f>($B24*AG81+$B25*AG81^$B$26+$B$29*(AG81/$B$27)^$B$28)*Parameters!$B$116*0.01</f>
        <v>9.2915695517035487E-3</v>
      </c>
      <c r="AH62" s="64">
        <f>($B24*AH81+$B25*AH81^$B$26+$B$29*(AH81/$B$27)^$B$28)*Parameters!$B$116*0.01</f>
        <v>9.2153360614275186E-3</v>
      </c>
      <c r="AI62" s="64">
        <f>($B24*AI81+$B25*AI81^$B$26+$B$29*(AI81/$B$27)^$B$28)*Parameters!$B$116*0.01</f>
        <v>9.1488307350380844E-3</v>
      </c>
      <c r="AJ62" s="64">
        <f>($B24*AJ81+$B25*AJ81^$B$26+$B$29*(AJ81/$B$27)^$B$28)*Parameters!$B$116*0.01</f>
        <v>9.0903496539887826E-3</v>
      </c>
      <c r="AK62" s="64">
        <f>($B24*AK81+$B25*AK81^$B$26+$B$29*(AK81/$B$27)^$B$28)*Parameters!$B$116*0.01</f>
        <v>9.0384540969967453E-3</v>
      </c>
      <c r="AL62" s="64">
        <f>($B24*AL81+$B25*AL81^$B$26+$B$29*(AL81/$B$27)^$B$28)*Parameters!$B$116*0.01</f>
        <v>8.9919339296352045E-3</v>
      </c>
      <c r="AM62" s="64">
        <f>($B24*AM81+$B25*AM81^$B$26+$B$29*(AM81/$B$27)^$B$28)*Parameters!$B$116*0.01</f>
        <v>8.9497747483650043E-3</v>
      </c>
      <c r="AN62" s="64">
        <f>($B24*AN81+$B25*AN81^$B$26+$B$29*(AN81/$B$27)^$B$28)*Parameters!$B$116*0.01</f>
        <v>8.9111288801562247E-3</v>
      </c>
      <c r="AO62" s="64">
        <f>($B24*AO81+$B25*AO81^$B$26+$B$29*(AO81/$B$27)^$B$28)*Parameters!$B$116*0.01</f>
        <v>8.8752900888170172E-3</v>
      </c>
      <c r="AP62" s="64">
        <f>($B24*AP81+$B25*AP81^$B$26+$B$29*(AP81/$B$27)^$B$28)*Parameters!$B$116*0.01</f>
        <v>8.8416717086618364E-3</v>
      </c>
      <c r="AQ62" s="64">
        <f>($B24*AQ81+$B25*AQ81^$B$26+$B$29*(AQ81/$B$27)^$B$28)*Parameters!$B$116*0.01</f>
        <v>8.8097878682689042E-3</v>
      </c>
      <c r="AR62" s="64">
        <f>($B24*AR81+$B25*AR81^$B$26+$B$29*(AR81/$B$27)^$B$28)*Parameters!$B$116*0.01</f>
        <v>8.7792374523567324E-3</v>
      </c>
      <c r="AS62" s="64">
        <f>($B24*AS81+$B25*AS81^$B$26+$B$29*(AS81/$B$27)^$B$28)*Parameters!$B$116*0.01</f>
        <v>8.749690459848929E-3</v>
      </c>
      <c r="AT62" s="64">
        <f>($B24*AT81+$B25*AT81^$B$26+$B$29*(AT81/$B$27)^$B$28)*Parameters!$B$116*0.01</f>
        <v>8.7208764395576097E-3</v>
      </c>
      <c r="AU62" s="64">
        <f>($B24*AU81+$B25*AU81^$B$26+$B$29*(AU81/$B$27)^$B$28)*Parameters!$B$116*0.01</f>
        <v>8.6925747145651291E-3</v>
      </c>
      <c r="AV62" s="64">
        <f>($B24*AV81+$B25*AV81^$B$26+$B$29*(AV81/$B$27)^$B$28)*Parameters!$B$116*0.01</f>
        <v>8.6646061380706591E-3</v>
      </c>
      <c r="AW62" s="64">
        <f>($B24*AW81+$B25*AW81^$B$26+$B$29*(AW81/$B$27)^$B$28)*Parameters!$B$116*0.01</f>
        <v>8.6368261547014758E-3</v>
      </c>
      <c r="AX62" s="64">
        <f>($B24*AX81+$B25*AX81^$B$26+$B$29*(AX81/$B$27)^$B$28)*Parameters!$B$116*0.01</f>
        <v>8.6091189706826218E-3</v>
      </c>
      <c r="AY62" s="64">
        <f>($B24*AY81+$B25*AY81^$B$26+$B$29*(AY81/$B$27)^$B$28)*Parameters!$B$116*0.01</f>
        <v>8.5813926631183035E-3</v>
      </c>
      <c r="AZ62" s="64">
        <f>($B24*AZ81+$B25*AZ81^$B$26+$B$29*(AZ81/$B$27)^$B$28)*Parameters!$B$116*0.01</f>
        <v>8.5535750826932072E-3</v>
      </c>
      <c r="BA62" s="64">
        <f>($B24*BA81+$B25*BA81^$B$26+$B$29*(BA81/$B$27)^$B$28)*Parameters!$B$116*0.01</f>
        <v>8.6667876304508517E-3</v>
      </c>
      <c r="BB62" s="64">
        <f>($B24*BB81+$B25*BB81^$B$26+$B$29*(BB81/$B$27)^$B$28)*Parameters!$B$116*0.01</f>
        <v>8.8602200532819139E-3</v>
      </c>
      <c r="BC62" s="64">
        <f>($B24*BC81+$B25*BC81^$B$26+$B$29*(BC81/$B$27)^$B$28)*Parameters!$B$116*0.01</f>
        <v>8.9550225990630058E-3</v>
      </c>
      <c r="BD62" s="64">
        <f>($B24*BD81+$B25*BD81^$B$26+$B$29*(BD81/$B$27)^$B$28)*Parameters!$B$116*0.01</f>
        <v>8.9865453656743817E-3</v>
      </c>
      <c r="BE62" s="64">
        <f>($B24*BE81+$B25*BE81^$B$26+$B$29*(BE81/$B$27)^$B$28)*Parameters!$B$116*0.01</f>
        <v>8.9787157761076208E-3</v>
      </c>
      <c r="BF62" s="64">
        <f>($B24*BF81+$B25*BF81^$B$26+$B$29*(BF81/$B$27)^$B$28)*Parameters!$B$116*0.01</f>
        <v>8.9473580569724761E-3</v>
      </c>
      <c r="BG62" s="64">
        <f>($B24*BG81+$B25*BG81^$B$26+$B$29*(BG81/$B$27)^$B$28)*Parameters!$B$116*0.01</f>
        <v>8.9027240944419082E-3</v>
      </c>
      <c r="BH62" s="64">
        <f>($B24*BH81+$B25*BH81^$B$26+$B$29*(BH81/$B$27)^$B$28)*Parameters!$B$116*0.01</f>
        <v>8.8513142642462298E-3</v>
      </c>
      <c r="BI62" s="64">
        <f>($B24*BI81+$B25*BI81^$B$26+$B$29*(BI81/$B$27)^$B$28)*Parameters!$B$116*0.01</f>
        <v>8.7971442997103414E-3</v>
      </c>
      <c r="BJ62" s="64">
        <f>($B24*BJ81+$B25*BJ81^$B$26+$B$29*(BJ81/$B$27)^$B$28)*Parameters!$B$116*0.01</f>
        <v>8.2796364944908458E-3</v>
      </c>
      <c r="BK62" s="64">
        <f>($B24*BK81+$B25*BK81^$B$26+$B$29*(BK81/$B$27)^$B$28)*Parameters!$B$116*0.01</f>
        <v>7.9170714034215162E-3</v>
      </c>
      <c r="BL62" s="64">
        <f>($B24*BL81+$B25*BL81^$B$26+$B$29*(BL81/$B$27)^$B$28)*Parameters!$B$116*0.01</f>
        <v>7.6565237077701369E-3</v>
      </c>
      <c r="BM62" s="64">
        <f>($B24*BM81+$B25*BM81^$B$26+$B$29*(BM81/$B$27)^$B$28)*Parameters!$B$116*0.01</f>
        <v>7.4640553059933676E-3</v>
      </c>
      <c r="BN62" s="64">
        <f>($B24*BN81+$B25*BN81^$B$26+$B$29*(BN81/$B$27)^$B$28)*Parameters!$B$116*0.01</f>
        <v>7.3175328022215581E-3</v>
      </c>
      <c r="BO62" s="64">
        <f>($B24*BO81+$B25*BO81^$B$26+$B$29*(BO81/$B$27)^$B$28)*Parameters!$B$116*0.01</f>
        <v>7.2023292344845545E-3</v>
      </c>
      <c r="BP62" s="64">
        <f>($B24*BP81+$B25*BP81^$B$26+$B$29*(BP81/$B$27)^$B$28)*Parameters!$B$116*0.01</f>
        <v>7.1086767045865406E-3</v>
      </c>
      <c r="BQ62" s="64">
        <f>($B24*BQ81+$B25*BQ81^$B$26+$B$29*(BQ81/$B$27)^$B$28)*Parameters!$B$116*0.01</f>
        <v>7.0299964553734232E-3</v>
      </c>
      <c r="BR62" s="64">
        <f>($B24*BR81+$B25*BR81^$B$26+$B$29*(BR81/$B$27)^$B$28)*Parameters!$B$116*0.01</f>
        <v>6.9618253179752274E-3</v>
      </c>
      <c r="BS62" s="64">
        <f>($B24*BS81+$B25*BS81^$B$26+$B$29*(BS81/$B$27)^$B$28)*Parameters!$B$116*0.01</f>
        <v>6.9011153312392819E-3</v>
      </c>
      <c r="BT62" s="64">
        <f>($B24*BT81+$B25*BT81^$B$26+$B$29*(BT81/$B$27)^$B$28)*Parameters!$B$116*0.01</f>
        <v>6.8457716581909397E-3</v>
      </c>
      <c r="BU62" s="64">
        <f>($B24*BU81+$B25*BU81^$B$26+$B$29*(BU81/$B$27)^$B$28)*Parameters!$B$116*0.01</f>
        <v>6.794345091848503E-3</v>
      </c>
      <c r="BV62" s="64">
        <f>($B24*BV81+$B25*BV81^$B$26+$B$29*(BV81/$B$27)^$B$28)*Parameters!$B$116*0.01</f>
        <v>6.7458260585202112E-3</v>
      </c>
      <c r="BW62" s="64">
        <f>($B24*BW81+$B25*BW81^$B$26+$B$29*(BW81/$B$27)^$B$28)*Parameters!$B$116*0.01</f>
        <v>6.6995058674491261E-3</v>
      </c>
      <c r="BX62" s="64">
        <f>($B24*BX81+$B25*BX81^$B$26+$B$29*(BX81/$B$27)^$B$28)*Parameters!$B$116*0.01</f>
        <v>6.6548828220446303E-3</v>
      </c>
      <c r="BY62" s="64">
        <f>($B24*BY81+$B25*BY81^$B$26+$B$29*(BY81/$B$27)^$B$28)*Parameters!$B$116*0.01</f>
        <v>6.6115984200138932E-3</v>
      </c>
      <c r="BZ62" s="64">
        <f>($B24*BZ81+$B25*BZ81^$B$26+$B$29*(BZ81/$B$27)^$B$28)*Parameters!$B$116*0.01</f>
        <v>6.5693938218784973E-3</v>
      </c>
      <c r="CA62" s="64">
        <f>($B24*CA81+$B25*CA81^$B$26+$B$29*(CA81/$B$27)^$B$28)*Parameters!$B$116*0.01</f>
        <v>6.528080023305417E-3</v>
      </c>
      <c r="CB62" s="64">
        <f>($B24*CB81+$B25*CB81^$B$26+$B$29*(CB81/$B$27)^$B$28)*Parameters!$B$116*0.01</f>
        <v>6.4875173242863893E-3</v>
      </c>
      <c r="CC62" s="64">
        <f>($B24*CC81+$B25*CC81^$B$26+$B$29*(CC81/$B$27)^$B$28)*Parameters!$B$116*0.01</f>
        <v>6.4476011263682612E-3</v>
      </c>
      <c r="CD62" s="64">
        <f>($B24*CD81+$B25*CD81^$B$26+$B$29*(CD81/$B$27)^$B$28)*Parameters!$B$116*0.01</f>
        <v>6.4082520520080755E-3</v>
      </c>
      <c r="CE62" s="64">
        <f>($B24*CE81+$B25*CE81^$B$26+$B$29*(CE81/$B$27)^$B$28)*Parameters!$B$116*0.01</f>
        <v>6.3694090269983362E-3</v>
      </c>
      <c r="CF62" s="64">
        <f>($B24*CF81+$B25*CF81^$B$26+$B$29*(CF81/$B$27)^$B$28)*Parameters!$B$116*0.01</f>
        <v>6.3310244026994209E-3</v>
      </c>
      <c r="CG62" s="64">
        <f>($B24*CG81+$B25*CG81^$B$26+$B$29*(CG81/$B$27)^$B$28)*Parameters!$B$116*0.01</f>
        <v>6.2930604891098391E-3</v>
      </c>
      <c r="CH62" s="64">
        <f>($B24*CH81+$B25*CH81^$B$26+$B$29*(CH81/$B$27)^$B$28)*Parameters!$B$116*0.01</f>
        <v>6.2554870689836683E-3</v>
      </c>
      <c r="CI62" s="64">
        <f>($B24*CI81+$B25*CI81^$B$26+$B$29*(CI81/$B$27)^$B$28)*Parameters!$B$116*0.01</f>
        <v>6.2182795983028432E-3</v>
      </c>
      <c r="CJ62" s="64">
        <f>($B24*CJ81+$B25*CJ81^$B$26+$B$29*(CJ81/$B$27)^$B$28)*Parameters!$B$116*0.01</f>
        <v>6.1814178902546138E-3</v>
      </c>
      <c r="CK62" s="64">
        <f>($B24*CK81+$B25*CK81^$B$26+$B$29*(CK81/$B$27)^$B$28)*Parameters!$B$116*0.01</f>
        <v>6.1448851424567063E-3</v>
      </c>
      <c r="CL62" s="64">
        <f>($B24*CL81+$B25*CL81^$B$26+$B$29*(CL81/$B$27)^$B$28)*Parameters!$B$116*0.01</f>
        <v>6.1086672099497511E-3</v>
      </c>
      <c r="CM62" s="64">
        <f>($B24*CM81+$B25*CM81^$B$26+$B$29*(CM81/$B$27)^$B$28)*Parameters!$B$116*0.01</f>
        <v>6.0727520558056481E-3</v>
      </c>
      <c r="CN62" s="64">
        <f>($B24*CN81+$B25*CN81^$B$26+$B$29*(CN81/$B$27)^$B$28)*Parameters!$B$116*0.01</f>
        <v>6.0371293313842781E-3</v>
      </c>
      <c r="CO62" s="64">
        <f>($B24*CO81+$B25*CO81^$B$26+$B$29*(CO81/$B$27)^$B$28)*Parameters!$B$116*0.01</f>
        <v>6.0017900522212619E-3</v>
      </c>
      <c r="CP62" s="64">
        <f>($B24*CP81+$B25*CP81^$B$26+$B$29*(CP81/$B$27)^$B$28)*Parameters!$B$116*0.01</f>
        <v>5.966726345219624E-3</v>
      </c>
      <c r="CQ62" s="64">
        <f>($B24*CQ81+$B25*CQ81^$B$26+$B$29*(CQ81/$B$27)^$B$28)*Parameters!$B$116*0.01</f>
        <v>5.9319312495881875E-3</v>
      </c>
      <c r="CR62" s="64">
        <f>($B24*CR81+$B25*CR81^$B$26+$B$29*(CR81/$B$27)^$B$28)*Parameters!$B$116*0.01</f>
        <v>5.8973985587304602E-3</v>
      </c>
      <c r="CS62" s="64">
        <f>($B24*CS81+$B25*CS81^$B$26+$B$29*(CS81/$B$27)^$B$28)*Parameters!$B$116*0.01</f>
        <v>5.8631226936606742E-3</v>
      </c>
      <c r="CT62" s="64">
        <f>($B24*CT81+$B25*CT81^$B$26+$B$29*(CT81/$B$27)^$B$28)*Parameters!$B$116*0.01</f>
        <v>5.829098600933046E-3</v>
      </c>
      <c r="CU62" s="64">
        <f>($B24*CU81+$B25*CU81^$B$26+$B$29*(CU81/$B$27)^$B$28)*Parameters!$B$116*0.01</f>
        <v>5.7953216698070431E-3</v>
      </c>
      <c r="CV62" s="64">
        <f>($B24*CV81+$B25*CV81^$B$26+$B$29*(CV81/$B$27)^$B$28)*Parameters!$B$116*0.01</f>
        <v>5.7617876646354604E-3</v>
      </c>
    </row>
    <row r="63" spans="1:105" s="64" customFormat="1" ht="18" customHeight="1">
      <c r="A63" s="581" t="s">
        <v>1129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2.4819245377653647E-3</v>
      </c>
      <c r="E63" s="64">
        <f t="shared" si="13"/>
        <v>3.5680197576009902E-3</v>
      </c>
      <c r="F63" s="64">
        <f t="shared" si="13"/>
        <v>4.8875347745690884E-3</v>
      </c>
      <c r="G63" s="64">
        <f t="shared" si="13"/>
        <v>6.374529389761921E-3</v>
      </c>
      <c r="H63" s="64">
        <f t="shared" si="13"/>
        <v>7.9557589079509456E-3</v>
      </c>
      <c r="I63" s="64">
        <f t="shared" si="13"/>
        <v>9.5528691165430463E-3</v>
      </c>
      <c r="J63" s="64">
        <f t="shared" si="13"/>
        <v>1.1092359701940632E-2</v>
      </c>
      <c r="K63" s="64">
        <f t="shared" si="13"/>
        <v>1.2509547606392757E-2</v>
      </c>
      <c r="L63" s="64">
        <f t="shared" si="13"/>
        <v>1.3745245305267342E-2</v>
      </c>
      <c r="M63" s="64">
        <f t="shared" si="13"/>
        <v>1.4679922917935876E-2</v>
      </c>
      <c r="N63" s="64">
        <f t="shared" si="13"/>
        <v>1.5290354205241864E-2</v>
      </c>
      <c r="O63" s="64">
        <f t="shared" si="13"/>
        <v>1.558949427987274E-2</v>
      </c>
      <c r="P63" s="64">
        <f t="shared" si="13"/>
        <v>1.5598784521642949E-2</v>
      </c>
      <c r="Q63" s="64">
        <f t="shared" si="13"/>
        <v>1.5382955838157384E-2</v>
      </c>
      <c r="R63" s="64">
        <f t="shared" si="13"/>
        <v>1.5033685494413456E-2</v>
      </c>
      <c r="S63" s="64">
        <f t="shared" si="13"/>
        <v>1.4631353240431912E-2</v>
      </c>
      <c r="T63" s="64">
        <f t="shared" si="13"/>
        <v>1.4227465234758103E-2</v>
      </c>
      <c r="U63" s="64">
        <f t="shared" si="13"/>
        <v>1.3850741535627511E-2</v>
      </c>
      <c r="V63" s="64">
        <f t="shared" si="13"/>
        <v>1.3515378204680937E-2</v>
      </c>
      <c r="W63" s="64">
        <f t="shared" si="13"/>
        <v>1.3226941804336681E-2</v>
      </c>
      <c r="X63" s="64">
        <f t="shared" si="13"/>
        <v>1.2985716896445374E-2</v>
      </c>
      <c r="Y63" s="64">
        <f t="shared" si="13"/>
        <v>1.2788928448054288E-2</v>
      </c>
      <c r="Z63" s="64">
        <f t="shared" si="13"/>
        <v>1.2632542646242006E-2</v>
      </c>
      <c r="AA63" s="64">
        <f t="shared" si="13"/>
        <v>1.2512009278242824E-2</v>
      </c>
      <c r="AB63" s="64">
        <f t="shared" si="13"/>
        <v>1.2422757193620017E-2</v>
      </c>
      <c r="AC63" s="64">
        <f t="shared" si="13"/>
        <v>1.2360658789994197E-2</v>
      </c>
      <c r="AD63" s="64">
        <f t="shared" si="13"/>
        <v>1.2321584210151372E-2</v>
      </c>
      <c r="AE63" s="64">
        <f t="shared" si="13"/>
        <v>1.230197443177387E-2</v>
      </c>
      <c r="AF63" s="64">
        <f t="shared" si="13"/>
        <v>1.2298757407005442E-2</v>
      </c>
      <c r="AG63" s="64">
        <f t="shared" si="13"/>
        <v>1.2307661876196686E-2</v>
      </c>
      <c r="AH63" s="64">
        <f t="shared" si="13"/>
        <v>1.2325932905005416E-2</v>
      </c>
      <c r="AI63" s="64">
        <f t="shared" si="13"/>
        <v>1.2353007301642854E-2</v>
      </c>
      <c r="AJ63" s="64">
        <f t="shared" si="13"/>
        <v>1.238746316871717E-2</v>
      </c>
      <c r="AK63" s="64">
        <f t="shared" si="13"/>
        <v>1.2428040283124039E-2</v>
      </c>
      <c r="AL63" s="64">
        <f t="shared" si="13"/>
        <v>1.2473647477200717E-2</v>
      </c>
      <c r="AM63" s="64">
        <f t="shared" si="13"/>
        <v>1.2523354243334854E-2</v>
      </c>
      <c r="AN63" s="64">
        <f t="shared" si="13"/>
        <v>1.2576375541702323E-2</v>
      </c>
      <c r="AO63" s="64">
        <f t="shared" si="13"/>
        <v>1.2632054383407759E-2</v>
      </c>
      <c r="AP63" s="64">
        <f t="shared" si="13"/>
        <v>1.2689844523258451E-2</v>
      </c>
      <c r="AQ63" s="64">
        <f t="shared" si="13"/>
        <v>1.2749294377720276E-2</v>
      </c>
      <c r="AR63" s="64">
        <f t="shared" si="13"/>
        <v>1.2810032625540341E-2</v>
      </c>
      <c r="AS63" s="64">
        <f t="shared" si="13"/>
        <v>1.2871755601046701E-2</v>
      </c>
      <c r="AT63" s="64">
        <f t="shared" si="13"/>
        <v>1.2934216414614232E-2</v>
      </c>
      <c r="AU63" s="64">
        <f t="shared" si="13"/>
        <v>1.2997215653738353E-2</v>
      </c>
      <c r="AV63" s="64">
        <f t="shared" si="13"/>
        <v>1.3060593488183135E-2</v>
      </c>
      <c r="AW63" s="64">
        <f t="shared" si="13"/>
        <v>1.3124222999497257E-2</v>
      </c>
      <c r="AX63" s="64">
        <f t="shared" si="13"/>
        <v>1.3188004565323687E-2</v>
      </c>
      <c r="AY63" s="64">
        <f t="shared" si="13"/>
        <v>1.3251861144943181E-2</v>
      </c>
      <c r="AZ63" s="64">
        <f t="shared" si="13"/>
        <v>1.3315734330381935E-2</v>
      </c>
      <c r="BA63" s="64">
        <f t="shared" si="13"/>
        <v>1.3520758250207831E-2</v>
      </c>
      <c r="BB63" s="64">
        <f t="shared" si="13"/>
        <v>1.3806915669606935E-2</v>
      </c>
      <c r="BC63" s="64">
        <f t="shared" si="13"/>
        <v>1.3995769951190709E-2</v>
      </c>
      <c r="BD63" s="64">
        <f t="shared" si="13"/>
        <v>1.4122123298990583E-2</v>
      </c>
      <c r="BE63" s="64">
        <f t="shared" si="13"/>
        <v>1.4209604232565612E-2</v>
      </c>
      <c r="BF63" s="64">
        <f t="shared" si="13"/>
        <v>1.4273843333403532E-2</v>
      </c>
      <c r="BG63" s="64">
        <f t="shared" si="13"/>
        <v>1.4324973199549701E-2</v>
      </c>
      <c r="BH63" s="64">
        <f t="shared" si="13"/>
        <v>1.4369426120140574E-2</v>
      </c>
      <c r="BI63" s="64">
        <f t="shared" si="13"/>
        <v>1.4411184084723368E-2</v>
      </c>
      <c r="BJ63" s="64">
        <f t="shared" si="13"/>
        <v>1.39896580094067E-2</v>
      </c>
      <c r="BK63" s="64">
        <f t="shared" si="13"/>
        <v>1.3672161083930897E-2</v>
      </c>
      <c r="BL63" s="64">
        <f t="shared" si="13"/>
        <v>1.3453811429899458E-2</v>
      </c>
      <c r="BM63" s="64">
        <f t="shared" si="13"/>
        <v>1.3301320808471337E-2</v>
      </c>
      <c r="BN63" s="64">
        <f t="shared" ref="BN63:CV63" si="14">+BN62+BN50/100</f>
        <v>1.3193006062684802E-2</v>
      </c>
      <c r="BO63" s="64">
        <f t="shared" si="14"/>
        <v>1.3114554365602108E-2</v>
      </c>
      <c r="BP63" s="64">
        <f t="shared" si="14"/>
        <v>1.3056418976181358E-2</v>
      </c>
      <c r="BQ63" s="64">
        <f t="shared" si="14"/>
        <v>1.3012178620439161E-2</v>
      </c>
      <c r="BR63" s="64">
        <f t="shared" si="14"/>
        <v>1.297748387196308E-2</v>
      </c>
      <c r="BS63" s="64">
        <f t="shared" si="14"/>
        <v>1.2949370348978743E-2</v>
      </c>
      <c r="BT63" s="64">
        <f t="shared" si="14"/>
        <v>1.2925805895006328E-2</v>
      </c>
      <c r="BU63" s="64">
        <f t="shared" si="14"/>
        <v>1.2905389419006076E-2</v>
      </c>
      <c r="BV63" s="64">
        <f t="shared" si="14"/>
        <v>1.2887149240829322E-2</v>
      </c>
      <c r="BW63" s="64">
        <f t="shared" si="14"/>
        <v>1.2870407326653829E-2</v>
      </c>
      <c r="BX63" s="64">
        <f t="shared" si="14"/>
        <v>1.2854687461044251E-2</v>
      </c>
      <c r="BY63" s="64">
        <f t="shared" si="14"/>
        <v>1.28396528759009E-2</v>
      </c>
      <c r="BZ63" s="64">
        <f t="shared" si="14"/>
        <v>1.2825063714918742E-2</v>
      </c>
      <c r="CA63" s="64">
        <f t="shared" si="14"/>
        <v>1.2810747904523839E-2</v>
      </c>
      <c r="CB63" s="64">
        <f t="shared" si="14"/>
        <v>1.2796581116715496E-2</v>
      </c>
      <c r="CC63" s="64">
        <f t="shared" si="14"/>
        <v>1.2782472918119778E-2</v>
      </c>
      <c r="CD63" s="64">
        <f t="shared" si="14"/>
        <v>1.2768357142524726E-2</v>
      </c>
      <c r="CE63" s="64">
        <f t="shared" si="14"/>
        <v>1.2754185157493964E-2</v>
      </c>
      <c r="CF63" s="64">
        <f t="shared" si="14"/>
        <v>1.2739921122216238E-2</v>
      </c>
      <c r="CG63" s="64">
        <f t="shared" si="14"/>
        <v>1.2725538621740359E-2</v>
      </c>
      <c r="CH63" s="64">
        <f t="shared" si="14"/>
        <v>1.271101825761151E-2</v>
      </c>
      <c r="CI63" s="64">
        <f t="shared" si="14"/>
        <v>1.2696345907065209E-2</v>
      </c>
      <c r="CJ63" s="64">
        <f t="shared" si="14"/>
        <v>1.2681511452741906E-2</v>
      </c>
      <c r="CK63" s="64">
        <f t="shared" si="14"/>
        <v>1.266650784607079E-2</v>
      </c>
      <c r="CL63" s="64">
        <f t="shared" si="14"/>
        <v>1.2651330409272589E-2</v>
      </c>
      <c r="CM63" s="64">
        <f t="shared" si="14"/>
        <v>1.2635976309579296E-2</v>
      </c>
      <c r="CN63" s="64">
        <f t="shared" si="14"/>
        <v>1.2620444158974693E-2</v>
      </c>
      <c r="CO63" s="64">
        <f t="shared" si="14"/>
        <v>1.2604733706372379E-2</v>
      </c>
      <c r="CP63" s="64">
        <f t="shared" si="14"/>
        <v>1.2588845598597454E-2</v>
      </c>
      <c r="CQ63" s="64">
        <f t="shared" si="14"/>
        <v>1.2572781193135537E-2</v>
      </c>
      <c r="CR63" s="64">
        <f t="shared" si="14"/>
        <v>1.2556542410248211E-2</v>
      </c>
      <c r="CS63" s="64">
        <f t="shared" si="14"/>
        <v>1.2540131615335388E-2</v>
      </c>
      <c r="CT63" s="64">
        <f t="shared" si="14"/>
        <v>1.2523551524766356E-2</v>
      </c>
      <c r="CU63" s="64">
        <f t="shared" si="14"/>
        <v>1.2506805130087209E-2</v>
      </c>
      <c r="CV63" s="64">
        <f t="shared" si="14"/>
        <v>1.2489895636737976E-2</v>
      </c>
    </row>
    <row r="64" spans="1:105" s="147" customFormat="1" ht="18" customHeight="1">
      <c r="A64" s="577" t="s">
        <v>1133</v>
      </c>
      <c r="B64" s="147">
        <f>+B61-B65</f>
        <v>4.3071339627815952E-3</v>
      </c>
      <c r="C64" s="147">
        <f>+C63*C61/(1+C63^Parameters!$B$125)</f>
        <v>7.4521453024422538E-3</v>
      </c>
      <c r="D64" s="147">
        <f>+D63*D61/(1+D63^Parameters!$B$125)</f>
        <v>1.2955550505838008E-2</v>
      </c>
      <c r="E64" s="147">
        <f>+E63*E61/(1+E63^Parameters!$B$125)</f>
        <v>2.0895522323019514E-2</v>
      </c>
      <c r="F64" s="147">
        <f>+F63*F61/(1+F63^Parameters!$B$125)</f>
        <v>3.0498071264534025E-2</v>
      </c>
      <c r="G64" s="147">
        <f>+G63*G61/(1+G63^Parameters!$B$125)</f>
        <v>4.3265867490609393E-2</v>
      </c>
      <c r="H64" s="147">
        <f>+H63*H61/(1+H63^Parameters!$B$125)</f>
        <v>5.9238122063561466E-2</v>
      </c>
      <c r="I64" s="147">
        <f>+I63*I61/(1+I63^Parameters!$B$125)</f>
        <v>7.7213167958222459E-2</v>
      </c>
      <c r="J64" s="147">
        <f>+J63*J61/(1+J63^Parameters!$B$125)</f>
        <v>9.6480525952535104E-2</v>
      </c>
      <c r="K64" s="147">
        <f>+K63*K61/(1+K63^Parameters!$B$125)</f>
        <v>0.11623307418307545</v>
      </c>
      <c r="L64" s="147">
        <f>+L63*L61/(1+L63^Parameters!$B$125)</f>
        <v>0.13864759311300071</v>
      </c>
      <c r="M64" s="147">
        <f>+M63*M61/(1+M63^Parameters!$B$125)</f>
        <v>0.16312239024562711</v>
      </c>
      <c r="N64" s="147">
        <f>+N63*N61/(1+N63^Parameters!$B$125)</f>
        <v>0.18819426475312773</v>
      </c>
      <c r="O64" s="147">
        <f>+O63*O61/(1+O63^Parameters!$B$125)</f>
        <v>0.21006623664159838</v>
      </c>
      <c r="P64" s="147">
        <f>+P63*P61/(1+P63^Parameters!$B$125)</f>
        <v>0.22833017156059951</v>
      </c>
      <c r="Q64" s="147">
        <f>+Q63*Q61/(1+Q63^Parameters!$B$125)</f>
        <v>0.2432192175541362</v>
      </c>
      <c r="R64" s="147">
        <f>+R63*R61/(1+R63^Parameters!$B$125)</f>
        <v>0.2556068039003056</v>
      </c>
      <c r="S64" s="147">
        <f>+S63*S61/(1+S63^Parameters!$B$125)</f>
        <v>0.2665796028612003</v>
      </c>
      <c r="T64" s="147">
        <f>+T63*T61/(1+T63^Parameters!$B$125)</f>
        <v>0.2769684825282524</v>
      </c>
      <c r="U64" s="147">
        <f>+U63*U61/(1+U63^Parameters!$B$125)</f>
        <v>0.28732704278503002</v>
      </c>
      <c r="V64" s="147">
        <f>+V63*V61/(1+V63^Parameters!$B$125)</f>
        <v>0.29815841923484521</v>
      </c>
      <c r="W64" s="147">
        <f>+W63*W61/(1+W63^Parameters!$B$125)</f>
        <v>0.30976996769413906</v>
      </c>
      <c r="X64" s="147">
        <f>+X63*X61/(1+X63^Parameters!$B$125)</f>
        <v>0.32224784501310128</v>
      </c>
      <c r="Y64" s="147">
        <f>+Y63*Y61/(1+Y63^Parameters!$B$125)</f>
        <v>0.33569320171361794</v>
      </c>
      <c r="Z64" s="147">
        <f>+Z63*Z61/(1+Z63^Parameters!$B$125)</f>
        <v>0.35017490690324993</v>
      </c>
      <c r="AA64" s="147">
        <f>+AA63*AA61/(1+AA63^Parameters!$B$125)</f>
        <v>0.36573771653882775</v>
      </c>
      <c r="AB64" s="147">
        <f>+AB63*AB61/(1+AB63^Parameters!$B$125)</f>
        <v>0.38252373384709981</v>
      </c>
      <c r="AC64" s="147">
        <f>+AC63*AC61/(1+AC63^Parameters!$B$125)</f>
        <v>0.40044892279760963</v>
      </c>
      <c r="AD64" s="147">
        <f>+AD63*AD61/(1+AD63^Parameters!$B$125)</f>
        <v>0.41949071847629038</v>
      </c>
      <c r="AE64" s="147">
        <f>+AE63*AE61/(1+AE63^Parameters!$B$125)</f>
        <v>0.43965662240603492</v>
      </c>
      <c r="AF64" s="147">
        <f>+AF63*AF61/(1+AF63^Parameters!$B$125)</f>
        <v>0.45997012114864516</v>
      </c>
      <c r="AG64" s="147">
        <f>+AG63*AG61/(1+AG63^Parameters!$B$125)</f>
        <v>0.48004229211642013</v>
      </c>
      <c r="AH64" s="147">
        <f>+AH63*AH61/(1+AH63^Parameters!$B$125)</f>
        <v>0.50066182826377703</v>
      </c>
      <c r="AI64" s="147">
        <f>+AI63*AI61/(1+AI63^Parameters!$B$125)</f>
        <v>0.52200314313007601</v>
      </c>
      <c r="AJ64" s="147">
        <f>+AJ63*AJ61/(1+AJ63^Parameters!$B$125)</f>
        <v>0.54414600791993917</v>
      </c>
      <c r="AK64" s="147">
        <f>+AK63*AK61/(1+AK63^Parameters!$B$125)</f>
        <v>0.56713959053441421</v>
      </c>
      <c r="AL64" s="147">
        <f>+AL63*AL61/(1+AL63^Parameters!$B$125)</f>
        <v>0.59101757084637629</v>
      </c>
      <c r="AM64" s="147">
        <f>+AM63*AM61/(1+AM63^Parameters!$B$125)</f>
        <v>0.61580651837542977</v>
      </c>
      <c r="AN64" s="147">
        <f>+AN63*AN61/(1+AN63^Parameters!$B$125)</f>
        <v>0.64153050942948464</v>
      </c>
      <c r="AO64" s="147">
        <f>+AO63*AO61/(1+AO63^Parameters!$B$125)</f>
        <v>0.66821364088160362</v>
      </c>
      <c r="AP64" s="147">
        <f>+AP63*AP61/(1+AP63^Parameters!$B$125)</f>
        <v>0.69588136963520575</v>
      </c>
      <c r="AQ64" s="147">
        <f>+AQ63*AQ61/(1+AQ63^Parameters!$B$125)</f>
        <v>0.72456119977440436</v>
      </c>
      <c r="AR64" s="147">
        <f>+AR63*AR61/(1+AR63^Parameters!$B$125)</f>
        <v>0.75428301105043949</v>
      </c>
      <c r="AS64" s="147">
        <f>+AS63*AS61/(1+AS63^Parameters!$B$125)</f>
        <v>0.78507919393469605</v>
      </c>
      <c r="AT64" s="147">
        <f>+AT63*AT61/(1+AT63^Parameters!$B$125)</f>
        <v>0.81698468409875757</v>
      </c>
      <c r="AU64" s="147">
        <f>+AU63*AU61/(1+AU63^Parameters!$B$125)</f>
        <v>0.85003694832977483</v>
      </c>
      <c r="AV64" s="147">
        <f>+AV63*AV61/(1+AV63^Parameters!$B$125)</f>
        <v>0.88427595079818033</v>
      </c>
      <c r="AW64" s="147">
        <f>+AW63*AW61/(1+AW63^Parameters!$B$125)</f>
        <v>0.91974411553293467</v>
      </c>
      <c r="AX64" s="147">
        <f>+AX63*AX61/(1+AX63^Parameters!$B$125)</f>
        <v>0.95648629357319348</v>
      </c>
      <c r="AY64" s="147">
        <f>+AY63*AY61/(1+AY63^Parameters!$B$125)</f>
        <v>0.99454973909798938</v>
      </c>
      <c r="AZ64" s="147">
        <f>+AZ63*AZ61/(1+AZ63^Parameters!$B$125)</f>
        <v>1.033984096498292</v>
      </c>
      <c r="BA64" s="147">
        <f>+BA63*BA61/(1+BA63^Parameters!$B$125)</f>
        <v>1.0861827933957406</v>
      </c>
      <c r="BB64" s="147">
        <f>+BB63*BB61/(1+BB63^Parameters!$B$125)</f>
        <v>1.1473548682334114</v>
      </c>
      <c r="BC64" s="147">
        <f>+BC63*BC61/(1+BC63^Parameters!$B$125)</f>
        <v>1.2029451003116638</v>
      </c>
      <c r="BD64" s="147">
        <f>+BD63*BD61/(1+BD63^Parameters!$B$125)</f>
        <v>1.255347977410959</v>
      </c>
      <c r="BE64" s="147">
        <f>+BE63*BE61/(1+BE63^Parameters!$B$125)</f>
        <v>1.3062810072444904</v>
      </c>
      <c r="BF64" s="147">
        <f>+BF63*BF61/(1+BF63^Parameters!$B$125)</f>
        <v>1.3569535006139894</v>
      </c>
      <c r="BG64" s="147">
        <f>+BG63*BG61/(1+BG63^Parameters!$B$125)</f>
        <v>1.4082111474282435</v>
      </c>
      <c r="BH64" s="147">
        <f>+BH63*BH61/(1+BH63^Parameters!$B$125)</f>
        <v>1.4606452971952033</v>
      </c>
      <c r="BI64" s="147">
        <f>+BI63*BI61/(1+BI63^Parameters!$B$125)</f>
        <v>1.5146722943330437</v>
      </c>
      <c r="BJ64" s="147">
        <f>+BJ63*BJ61/(1+BJ63^Parameters!$B$125)</f>
        <v>1.470368241045853</v>
      </c>
      <c r="BK64" s="147">
        <f>+BK63*BK61/(1+BK63^Parameters!$B$125)</f>
        <v>1.4369980617651714</v>
      </c>
      <c r="BL64" s="147">
        <f>+BL63*BL61/(1+BL63^Parameters!$B$125)</f>
        <v>1.4140486518142419</v>
      </c>
      <c r="BM64" s="147">
        <f>+BM63*BM61/(1+BM63^Parameters!$B$125)</f>
        <v>1.3980212859805319</v>
      </c>
      <c r="BN64" s="147">
        <f>+BN63*BN61/(1+BN63^Parameters!$B$125)</f>
        <v>1.3866369789349708</v>
      </c>
      <c r="BO64" s="147">
        <f>+BO63*BO61/(1+BO63^Parameters!$B$125)</f>
        <v>1.3783913961073579</v>
      </c>
      <c r="BP64" s="147">
        <f>+BP63*BP61/(1+BP63^Parameters!$B$125)</f>
        <v>1.3722811373556696</v>
      </c>
      <c r="BQ64" s="147">
        <f>+BQ63*BQ61/(1+BQ63^Parameters!$B$125)</f>
        <v>1.3676313014545949</v>
      </c>
      <c r="BR64" s="147">
        <f>+BR63*BR61/(1+BR63^Parameters!$B$125)</f>
        <v>1.3639847465312362</v>
      </c>
      <c r="BS64" s="147">
        <f>+BS63*BS61/(1+BS63^Parameters!$B$125)</f>
        <v>1.361029904367669</v>
      </c>
      <c r="BT64" s="147">
        <f>+BT63*BT61/(1+BT63^Parameters!$B$125)</f>
        <v>1.3585531873017245</v>
      </c>
      <c r="BU64" s="147">
        <f>+BU63*BU61/(1+BU63^Parameters!$B$125)</f>
        <v>1.356407335138315</v>
      </c>
      <c r="BV64" s="147">
        <f>+BV63*BV61/(1+BV63^Parameters!$B$125)</f>
        <v>1.3544902204608809</v>
      </c>
      <c r="BW64" s="147">
        <f>+BW63*BW61/(1+BW63^Parameters!$B$125)</f>
        <v>1.3527305792401014</v>
      </c>
      <c r="BX64" s="147">
        <f>+BX63*BX61/(1+BX63^Parameters!$B$125)</f>
        <v>1.35107835935522</v>
      </c>
      <c r="BY64" s="147">
        <f>+BY63*BY61/(1+BY63^Parameters!$B$125)</f>
        <v>1.3494981651505282</v>
      </c>
      <c r="BZ64" s="147">
        <f>+BZ63*BZ61/(1+BZ63^Parameters!$B$125)</f>
        <v>1.3479647867822189</v>
      </c>
      <c r="CA64" s="147">
        <f>+CA63*CA61/(1+CA63^Parameters!$B$125)</f>
        <v>1.3464601386389015</v>
      </c>
      <c r="CB64" s="147">
        <f>+CB63*CB61/(1+CB63^Parameters!$B$125)</f>
        <v>1.3449711533572728</v>
      </c>
      <c r="CC64" s="147">
        <f>+CC63*CC61/(1+CC63^Parameters!$B$125)</f>
        <v>1.3434883260330051</v>
      </c>
      <c r="CD64" s="147">
        <f>+CD63*CD61/(1+CD63^Parameters!$B$125)</f>
        <v>1.3420047023362185</v>
      </c>
      <c r="CE64" s="147">
        <f>+CE63*CE61/(1+CE63^Parameters!$B$125)</f>
        <v>1.3405151708060126</v>
      </c>
      <c r="CF64" s="147">
        <f>+CF63*CF61/(1+CF63^Parameters!$B$125)</f>
        <v>1.339015964431745</v>
      </c>
      <c r="CG64" s="147">
        <f>+CG63*CG61/(1+CG63^Parameters!$B$125)</f>
        <v>1.337504306897848</v>
      </c>
      <c r="CH64" s="147">
        <f>+CH63*CH61/(1+CH63^Parameters!$B$125)</f>
        <v>1.3359781593502007</v>
      </c>
      <c r="CI64" s="147">
        <f>+CI63*CI61/(1+CI63^Parameters!$B$125)</f>
        <v>1.3344360374305466</v>
      </c>
      <c r="CJ64" s="147">
        <f>+CJ63*CJ61/(1+CJ63^Parameters!$B$125)</f>
        <v>1.3328768777644873</v>
      </c>
      <c r="CK64" s="147">
        <f>+CK63*CK61/(1+CK63^Parameters!$B$125)</f>
        <v>1.3312999395194267</v>
      </c>
      <c r="CL64" s="147">
        <f>+CL63*CL61/(1+CL63^Parameters!$B$125)</f>
        <v>1.3297047310423109</v>
      </c>
      <c r="CM64" s="147">
        <f>+CM63*CM61/(1+CM63^Parameters!$B$125)</f>
        <v>1.3280909545980484</v>
      </c>
      <c r="CN64" s="147">
        <f>+CN63*CN61/(1+CN63^Parameters!$B$125)</f>
        <v>1.3264584643006592</v>
      </c>
      <c r="CO64" s="147">
        <f>+CO63*CO61/(1+CO63^Parameters!$B$125)</f>
        <v>1.3248072337599721</v>
      </c>
      <c r="CP64" s="147">
        <f>+CP63*CP61/(1+CP63^Parameters!$B$125)</f>
        <v>1.3231373309598569</v>
      </c>
      <c r="CQ64" s="147">
        <f>+CQ63*CQ61/(1+CQ63^Parameters!$B$125)</f>
        <v>1.3214488985774067</v>
      </c>
      <c r="CR64" s="147">
        <f>+CR63*CR61/(1+CR63^Parameters!$B$125)</f>
        <v>1.3197421384396886</v>
      </c>
      <c r="CS64" s="147">
        <f>+CS63*CS61/(1+CS63^Parameters!$B$125)</f>
        <v>1.3180172991595642</v>
      </c>
      <c r="CT64" s="147">
        <f>+CT63*CT61/(1+CT63^Parameters!$B$125)</f>
        <v>1.3162746662381608</v>
      </c>
      <c r="CU64" s="147">
        <f>+CU63*CU61/(1+CU63^Parameters!$B$125)</f>
        <v>1.3145145540987733</v>
      </c>
      <c r="CV64" s="147">
        <f>+CV63*CV61/(1+CV63^Parameters!$B$125)</f>
        <v>1.3127372996457929</v>
      </c>
    </row>
    <row r="65" spans="1:237" s="45" customFormat="1" ht="18" customHeight="1">
      <c r="A65" s="573" t="s">
        <v>21</v>
      </c>
      <c r="B65" s="45">
        <f>+B61/(1+B63)</f>
        <v>3.865976651395739</v>
      </c>
      <c r="C65" s="45">
        <f t="shared" ref="C65:BN65" si="15">+C61-C64</f>
        <v>4.4181727466883771</v>
      </c>
      <c r="D65" s="45">
        <f t="shared" si="15"/>
        <v>5.2070059385339205</v>
      </c>
      <c r="E65" s="45">
        <f t="shared" si="15"/>
        <v>5.835440412618361</v>
      </c>
      <c r="F65" s="45">
        <f t="shared" si="15"/>
        <v>6.2094721123180268</v>
      </c>
      <c r="G65" s="45">
        <f t="shared" si="15"/>
        <v>6.7440379231387579</v>
      </c>
      <c r="H65" s="45">
        <f t="shared" si="15"/>
        <v>7.3867042134135961</v>
      </c>
      <c r="I65" s="45">
        <f t="shared" si="15"/>
        <v>8.0055070092197163</v>
      </c>
      <c r="J65" s="45">
        <f t="shared" si="15"/>
        <v>8.6014456633375254</v>
      </c>
      <c r="K65" s="45">
        <f t="shared" si="15"/>
        <v>9.1753158962750447</v>
      </c>
      <c r="L65" s="45">
        <f t="shared" si="15"/>
        <v>9.9483017507353253</v>
      </c>
      <c r="M65" s="45">
        <f t="shared" si="15"/>
        <v>10.94881540108465</v>
      </c>
      <c r="N65" s="45">
        <f t="shared" si="15"/>
        <v>12.119844007415262</v>
      </c>
      <c r="O65" s="45">
        <f t="shared" si="15"/>
        <v>13.26479272095848</v>
      </c>
      <c r="P65" s="45">
        <f t="shared" si="15"/>
        <v>14.409359787153603</v>
      </c>
      <c r="Q65" s="45">
        <f t="shared" si="15"/>
        <v>15.567735459363776</v>
      </c>
      <c r="R65" s="45">
        <f t="shared" si="15"/>
        <v>16.746664794457232</v>
      </c>
      <c r="S65" s="45">
        <f t="shared" si="15"/>
        <v>17.953170715553707</v>
      </c>
      <c r="T65" s="45">
        <f t="shared" si="15"/>
        <v>19.19020138632586</v>
      </c>
      <c r="U65" s="45">
        <f t="shared" si="15"/>
        <v>20.45719714358826</v>
      </c>
      <c r="V65" s="45">
        <f t="shared" si="15"/>
        <v>21.762520514010291</v>
      </c>
      <c r="W65" s="45">
        <f t="shared" si="15"/>
        <v>23.109851308070123</v>
      </c>
      <c r="X65" s="45">
        <f t="shared" si="15"/>
        <v>24.493312788478864</v>
      </c>
      <c r="Y65" s="45">
        <f t="shared" si="15"/>
        <v>25.913042419658197</v>
      </c>
      <c r="Z65" s="45">
        <f t="shared" si="15"/>
        <v>27.369890380778305</v>
      </c>
      <c r="AA65" s="45">
        <f t="shared" si="15"/>
        <v>28.865196213058741</v>
      </c>
      <c r="AB65" s="45">
        <f t="shared" si="15"/>
        <v>30.409652904971324</v>
      </c>
      <c r="AC65" s="45">
        <f t="shared" si="15"/>
        <v>31.996604470648393</v>
      </c>
      <c r="AD65" s="45">
        <f t="shared" si="15"/>
        <v>33.625702766520952</v>
      </c>
      <c r="AE65" s="45">
        <f t="shared" si="15"/>
        <v>35.299047342908509</v>
      </c>
      <c r="AF65" s="45">
        <f t="shared" si="15"/>
        <v>36.939752950601971</v>
      </c>
      <c r="AG65" s="45">
        <f t="shared" si="15"/>
        <v>38.52349038087921</v>
      </c>
      <c r="AH65" s="45">
        <f t="shared" si="15"/>
        <v>40.117913018956436</v>
      </c>
      <c r="AI65" s="45">
        <f t="shared" si="15"/>
        <v>41.735167955656017</v>
      </c>
      <c r="AJ65" s="45">
        <f t="shared" si="15"/>
        <v>43.383008447247676</v>
      </c>
      <c r="AK65" s="45">
        <f t="shared" si="15"/>
        <v>45.06673168879589</v>
      </c>
      <c r="AL65" s="45">
        <f t="shared" si="15"/>
        <v>46.790277429404021</v>
      </c>
      <c r="AM65" s="45">
        <f t="shared" si="15"/>
        <v>48.556843748478812</v>
      </c>
      <c r="AN65" s="45">
        <f t="shared" si="15"/>
        <v>50.369232273712392</v>
      </c>
      <c r="AO65" s="45">
        <f t="shared" si="15"/>
        <v>52.230041908057785</v>
      </c>
      <c r="AP65" s="45">
        <f t="shared" si="15"/>
        <v>54.141777859346426</v>
      </c>
      <c r="AQ65" s="45">
        <f t="shared" si="15"/>
        <v>56.106913414271204</v>
      </c>
      <c r="AR65" s="45">
        <f t="shared" si="15"/>
        <v>58.127925418814748</v>
      </c>
      <c r="AS65" s="45">
        <f t="shared" si="15"/>
        <v>60.207315182389166</v>
      </c>
      <c r="AT65" s="45">
        <f t="shared" si="15"/>
        <v>62.347621343032145</v>
      </c>
      <c r="AU65" s="45">
        <f t="shared" si="15"/>
        <v>64.55142833283459</v>
      </c>
      <c r="AV65" s="45">
        <f t="shared" si="15"/>
        <v>66.821372463896665</v>
      </c>
      <c r="AW65" s="45">
        <f t="shared" si="15"/>
        <v>69.16014675253345</v>
      </c>
      <c r="AX65" s="45">
        <f t="shared" si="15"/>
        <v>71.57050509738842</v>
      </c>
      <c r="AY65" s="45">
        <f t="shared" si="15"/>
        <v>74.055266148650176</v>
      </c>
      <c r="AZ65" s="45">
        <f t="shared" si="15"/>
        <v>76.617317051730183</v>
      </c>
      <c r="BA65" s="45">
        <f t="shared" si="15"/>
        <v>79.248275769905973</v>
      </c>
      <c r="BB65" s="45">
        <f t="shared" si="15"/>
        <v>81.952657885453164</v>
      </c>
      <c r="BC65" s="45">
        <f t="shared" si="15"/>
        <v>84.747674587412021</v>
      </c>
      <c r="BD65" s="45">
        <f t="shared" si="15"/>
        <v>87.63694894090645</v>
      </c>
      <c r="BE65" s="45">
        <f t="shared" si="15"/>
        <v>90.623162337190948</v>
      </c>
      <c r="BF65" s="45">
        <f t="shared" si="15"/>
        <v>93.708788004230613</v>
      </c>
      <c r="BG65" s="45">
        <f t="shared" si="15"/>
        <v>96.896415870827539</v>
      </c>
      <c r="BH65" s="45">
        <f t="shared" si="15"/>
        <v>100.1888767493341</v>
      </c>
      <c r="BI65" s="45">
        <f t="shared" si="15"/>
        <v>103.58927235228889</v>
      </c>
      <c r="BJ65" s="45">
        <f t="shared" si="15"/>
        <v>103.63357640557608</v>
      </c>
      <c r="BK65" s="45">
        <f t="shared" si="15"/>
        <v>103.66694658485676</v>
      </c>
      <c r="BL65" s="45">
        <f t="shared" si="15"/>
        <v>103.68989599480769</v>
      </c>
      <c r="BM65" s="45">
        <f t="shared" si="15"/>
        <v>103.70592336064139</v>
      </c>
      <c r="BN65" s="45">
        <f t="shared" si="15"/>
        <v>103.71730766768695</v>
      </c>
      <c r="BO65" s="45">
        <f t="shared" ref="BO65:CV65" si="16">+BO61-BO64</f>
        <v>103.72555325051457</v>
      </c>
      <c r="BP65" s="45">
        <f t="shared" si="16"/>
        <v>103.73166350926626</v>
      </c>
      <c r="BQ65" s="45">
        <f t="shared" si="16"/>
        <v>103.73631334516733</v>
      </c>
      <c r="BR65" s="45">
        <f t="shared" si="16"/>
        <v>103.7399599000907</v>
      </c>
      <c r="BS65" s="45">
        <f t="shared" si="16"/>
        <v>103.74291474225426</v>
      </c>
      <c r="BT65" s="45">
        <f t="shared" si="16"/>
        <v>103.7453914593202</v>
      </c>
      <c r="BU65" s="45">
        <f t="shared" si="16"/>
        <v>103.74753731148361</v>
      </c>
      <c r="BV65" s="45">
        <f t="shared" si="16"/>
        <v>103.74945442616105</v>
      </c>
      <c r="BW65" s="45">
        <f t="shared" si="16"/>
        <v>103.75121406738182</v>
      </c>
      <c r="BX65" s="45">
        <f t="shared" si="16"/>
        <v>103.75286628726671</v>
      </c>
      <c r="BY65" s="45">
        <f t="shared" si="16"/>
        <v>103.7544464814714</v>
      </c>
      <c r="BZ65" s="45">
        <f t="shared" si="16"/>
        <v>103.75597985983971</v>
      </c>
      <c r="CA65" s="45">
        <f t="shared" si="16"/>
        <v>103.75748450798302</v>
      </c>
      <c r="CB65" s="45">
        <f t="shared" si="16"/>
        <v>103.75897349326465</v>
      </c>
      <c r="CC65" s="45">
        <f t="shared" si="16"/>
        <v>103.76045632058891</v>
      </c>
      <c r="CD65" s="45">
        <f t="shared" si="16"/>
        <v>103.76193994428571</v>
      </c>
      <c r="CE65" s="45">
        <f t="shared" si="16"/>
        <v>103.76342947581591</v>
      </c>
      <c r="CF65" s="45">
        <f t="shared" si="16"/>
        <v>103.76492868219017</v>
      </c>
      <c r="CG65" s="45">
        <f t="shared" si="16"/>
        <v>103.76644033972408</v>
      </c>
      <c r="CH65" s="45">
        <f t="shared" si="16"/>
        <v>103.76796648727172</v>
      </c>
      <c r="CI65" s="45">
        <f t="shared" si="16"/>
        <v>103.76950860919138</v>
      </c>
      <c r="CJ65" s="45">
        <f t="shared" si="16"/>
        <v>103.77106776885743</v>
      </c>
      <c r="CK65" s="45">
        <f t="shared" si="16"/>
        <v>103.7726447071025</v>
      </c>
      <c r="CL65" s="45">
        <f t="shared" si="16"/>
        <v>103.77423991557961</v>
      </c>
      <c r="CM65" s="45">
        <f t="shared" si="16"/>
        <v>103.77585369202387</v>
      </c>
      <c r="CN65" s="45">
        <f t="shared" si="16"/>
        <v>103.77748618232127</v>
      </c>
      <c r="CO65" s="45">
        <f t="shared" si="16"/>
        <v>103.77913741286196</v>
      </c>
      <c r="CP65" s="45">
        <f t="shared" si="16"/>
        <v>103.78080731566207</v>
      </c>
      <c r="CQ65" s="45">
        <f t="shared" si="16"/>
        <v>103.78249574804452</v>
      </c>
      <c r="CR65" s="45">
        <f t="shared" si="16"/>
        <v>103.78420250818223</v>
      </c>
      <c r="CS65" s="45">
        <f t="shared" si="16"/>
        <v>103.78592734746236</v>
      </c>
      <c r="CT65" s="45">
        <f t="shared" si="16"/>
        <v>103.78766998038377</v>
      </c>
      <c r="CU65" s="45">
        <f t="shared" si="16"/>
        <v>103.78943009252315</v>
      </c>
      <c r="CV65" s="45">
        <f t="shared" si="16"/>
        <v>103.79120734697614</v>
      </c>
    </row>
    <row r="66" spans="1:237" s="33" customFormat="1" ht="18" customHeight="1">
      <c r="A66" s="23" t="s">
        <v>159</v>
      </c>
      <c r="B66" s="33">
        <f t="shared" ref="B66:AG66" si="17">(B31*(B103)^$B38)</f>
        <v>1.1560693727968164E-11</v>
      </c>
      <c r="C66" s="33">
        <f t="shared" si="17"/>
        <v>1.4080894231927144E-4</v>
      </c>
      <c r="D66" s="33">
        <f t="shared" si="17"/>
        <v>2.8054844177943751E-4</v>
      </c>
      <c r="E66" s="33">
        <f t="shared" si="17"/>
        <v>4.1085842121481379E-4</v>
      </c>
      <c r="F66" s="33">
        <f t="shared" si="17"/>
        <v>5.7775025883096602E-4</v>
      </c>
      <c r="G66" s="33">
        <f t="shared" si="17"/>
        <v>7.8683179265031516E-4</v>
      </c>
      <c r="H66" s="33">
        <f t="shared" si="17"/>
        <v>1.0444248720383725E-3</v>
      </c>
      <c r="I66" s="33">
        <f t="shared" si="17"/>
        <v>1.359747703317208E-3</v>
      </c>
      <c r="J66" s="33">
        <f t="shared" si="17"/>
        <v>1.7406120651249583E-3</v>
      </c>
      <c r="K66" s="33">
        <f t="shared" si="17"/>
        <v>2.1935837210854351E-3</v>
      </c>
      <c r="L66" s="33">
        <f t="shared" si="17"/>
        <v>2.718693812197246E-3</v>
      </c>
      <c r="M66" s="33">
        <f t="shared" si="17"/>
        <v>3.3112609659296179E-3</v>
      </c>
      <c r="N66" s="33">
        <f t="shared" si="17"/>
        <v>3.9677860575334728E-3</v>
      </c>
      <c r="O66" s="33">
        <f t="shared" si="17"/>
        <v>4.7028321841132816E-3</v>
      </c>
      <c r="P66" s="33">
        <f t="shared" si="17"/>
        <v>5.4575911585833595E-3</v>
      </c>
      <c r="Q66" s="33">
        <f t="shared" si="17"/>
        <v>6.3628337562942113E-3</v>
      </c>
      <c r="R66" s="33">
        <f t="shared" si="17"/>
        <v>6.3536215043759363E-3</v>
      </c>
      <c r="S66" s="33">
        <f t="shared" si="17"/>
        <v>5.7863933066948422E-3</v>
      </c>
      <c r="T66" s="33">
        <f t="shared" si="17"/>
        <v>5.2867692744941706E-3</v>
      </c>
      <c r="U66" s="33">
        <f t="shared" si="17"/>
        <v>4.8445514479641145E-3</v>
      </c>
      <c r="V66" s="33">
        <f t="shared" si="17"/>
        <v>4.4513798411044327E-3</v>
      </c>
      <c r="W66" s="33">
        <f t="shared" si="17"/>
        <v>4.100355311482457E-3</v>
      </c>
      <c r="X66" s="33">
        <f t="shared" si="17"/>
        <v>3.7857479491203087E-3</v>
      </c>
      <c r="Y66" s="33">
        <f t="shared" si="17"/>
        <v>3.502769909354669E-3</v>
      </c>
      <c r="Z66" s="33">
        <f t="shared" si="17"/>
        <v>3.2473971967409698E-3</v>
      </c>
      <c r="AA66" s="33">
        <f t="shared" si="17"/>
        <v>1.5647878281302061E-3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4.4743165482851131E-11</v>
      </c>
      <c r="C67" s="23">
        <f>+C61*C66</f>
        <v>6.2316756014306712E-4</v>
      </c>
      <c r="D67" s="23">
        <f t="shared" ref="D67:BI67" si="19">+D61*D66</f>
        <v>1.4644520618987767E-3</v>
      </c>
      <c r="E67" s="23">
        <f t="shared" si="19"/>
        <v>2.4061249363335961E-3</v>
      </c>
      <c r="F67" s="23">
        <f t="shared" si="19"/>
        <v>3.6051443886623352E-3</v>
      </c>
      <c r="G67" s="23">
        <f t="shared" si="19"/>
        <v>5.3404664088431844E-3</v>
      </c>
      <c r="H67" s="23">
        <f t="shared" si="19"/>
        <v>7.7767273709358304E-3</v>
      </c>
      <c r="I67" s="23">
        <f t="shared" si="19"/>
        <v>1.0990460197473358E-2</v>
      </c>
      <c r="J67" s="23">
        <f t="shared" si="19"/>
        <v>1.513971526664463E-2</v>
      </c>
      <c r="K67" s="23">
        <f t="shared" si="19"/>
        <v>2.0381790565265064E-2</v>
      </c>
      <c r="L67" s="23">
        <f t="shared" si="19"/>
        <v>2.7423326765067514E-2</v>
      </c>
      <c r="M67" s="23">
        <f t="shared" si="19"/>
        <v>3.6794525864270115E-2</v>
      </c>
      <c r="N67" s="23">
        <f t="shared" si="19"/>
        <v>4.8835662651898107E-2</v>
      </c>
      <c r="O67" s="23">
        <f t="shared" si="19"/>
        <v>6.337000038218879E-2</v>
      </c>
      <c r="P67" s="23">
        <f t="shared" si="19"/>
        <v>7.9886527300763052E-2</v>
      </c>
      <c r="Q67" s="23">
        <f t="shared" si="19"/>
        <v>0.10060247613753114</v>
      </c>
      <c r="R67" s="23">
        <f t="shared" si="19"/>
        <v>0.10802599845056468</v>
      </c>
      <c r="S67" s="23">
        <f t="shared" si="19"/>
        <v>0.10542664129212724</v>
      </c>
      <c r="T67" s="23">
        <f t="shared" si="19"/>
        <v>0.10291843552401664</v>
      </c>
      <c r="U67" s="23">
        <f t="shared" si="19"/>
        <v>0.10049791468442132</v>
      </c>
      <c r="V67" s="23">
        <f t="shared" si="19"/>
        <v>9.8200461484524632E-2</v>
      </c>
      <c r="W67" s="23">
        <f t="shared" si="19"/>
        <v>9.6028768490987543E-2</v>
      </c>
      <c r="X67" s="23">
        <f t="shared" si="19"/>
        <v>9.394545777451288E-2</v>
      </c>
      <c r="Y67" s="23">
        <f t="shared" si="19"/>
        <v>9.1943281293147217E-2</v>
      </c>
      <c r="Z67" s="23">
        <f t="shared" si="19"/>
        <v>9.0018062308693747E-2</v>
      </c>
      <c r="AA67" s="23">
        <f t="shared" si="19"/>
        <v>4.5740209617912531E-2</v>
      </c>
      <c r="AB67" s="23">
        <f t="shared" si="19"/>
        <v>2.3245300023038058E-2</v>
      </c>
      <c r="AC67" s="23">
        <f t="shared" si="19"/>
        <v>1.1811550712098407E-2</v>
      </c>
      <c r="AD67" s="23">
        <f t="shared" si="19"/>
        <v>6.0004587543336461E-3</v>
      </c>
      <c r="AE67" s="23">
        <f t="shared" si="19"/>
        <v>3.0477071108621413E-3</v>
      </c>
      <c r="AF67" s="23">
        <f t="shared" si="19"/>
        <v>1.5443626253018726E-3</v>
      </c>
      <c r="AG67" s="23">
        <f t="shared" si="19"/>
        <v>7.8043713382293378E-4</v>
      </c>
      <c r="AH67" s="23">
        <f t="shared" si="19"/>
        <v>3.9408300223521943E-4</v>
      </c>
      <c r="AI67" s="23">
        <f t="shared" si="19"/>
        <v>1.9890277490300782E-4</v>
      </c>
      <c r="AJ67" s="23">
        <f t="shared" si="19"/>
        <v>1.0036318106626196E-4</v>
      </c>
      <c r="AK67" s="23">
        <f t="shared" si="19"/>
        <v>5.0632661486558961E-5</v>
      </c>
      <c r="AL67" s="23">
        <f t="shared" si="19"/>
        <v>2.5540742645243969E-5</v>
      </c>
      <c r="AM67" s="23">
        <f t="shared" si="19"/>
        <v>1.2882386090095797E-5</v>
      </c>
      <c r="AN67" s="23">
        <f t="shared" si="19"/>
        <v>6.4972154297443346E-6</v>
      </c>
      <c r="AO67" s="23">
        <f t="shared" si="19"/>
        <v>3.2766612322220445E-6</v>
      </c>
      <c r="AP67" s="23">
        <f t="shared" si="19"/>
        <v>1.6523902893068975E-6</v>
      </c>
      <c r="AQ67" s="23">
        <f t="shared" si="19"/>
        <v>8.332457257322372E-7</v>
      </c>
      <c r="AR67" s="23">
        <f t="shared" si="19"/>
        <v>4.2016021222576869E-7</v>
      </c>
      <c r="AS67" s="23">
        <f t="shared" si="19"/>
        <v>2.1185551696788685E-7</v>
      </c>
      <c r="AT67" s="23">
        <f t="shared" si="19"/>
        <v>1.0681914235116855E-7</v>
      </c>
      <c r="AU67" s="23">
        <f t="shared" si="19"/>
        <v>5.3857242982829536E-8</v>
      </c>
      <c r="AV67" s="23">
        <f t="shared" si="19"/>
        <v>2.7153512369993391E-8</v>
      </c>
      <c r="AW67" s="23">
        <f t="shared" si="19"/>
        <v>1.3689759558941193E-8</v>
      </c>
      <c r="AX67" s="23">
        <f t="shared" si="19"/>
        <v>6.9016747949994385E-9</v>
      </c>
      <c r="AY67" s="23">
        <f t="shared" si="19"/>
        <v>3.4793883749216257E-9</v>
      </c>
      <c r="AZ67" s="23">
        <f t="shared" si="19"/>
        <v>1.7540496455106119E-9</v>
      </c>
      <c r="BA67" s="23">
        <f t="shared" si="19"/>
        <v>8.8424407693092296E-10</v>
      </c>
      <c r="BB67" s="23">
        <f t="shared" si="19"/>
        <v>4.4574047664253213E-10</v>
      </c>
      <c r="BC67" s="23">
        <f t="shared" si="19"/>
        <v>2.2468334662254187E-10</v>
      </c>
      <c r="BD67" s="23">
        <f t="shared" si="19"/>
        <v>1.1325413421763925E-10</v>
      </c>
      <c r="BE67" s="23">
        <f t="shared" si="19"/>
        <v>5.7086982637078413E-11</v>
      </c>
      <c r="BF67" s="23">
        <f t="shared" si="19"/>
        <v>2.8775377686152774E-11</v>
      </c>
      <c r="BG67" s="23">
        <f t="shared" si="19"/>
        <v>1.4504584663235951E-11</v>
      </c>
      <c r="BH67" s="23">
        <f t="shared" si="19"/>
        <v>7.311203181007127E-12</v>
      </c>
      <c r="BI67" s="23">
        <f t="shared" si="19"/>
        <v>3.6852822010278659E-12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3.8659766513509957</v>
      </c>
      <c r="C68" s="23">
        <f>+C65-C67</f>
        <v>4.4175495791282344</v>
      </c>
      <c r="D68" s="23">
        <f>+D65-D67</f>
        <v>5.205541486472022</v>
      </c>
      <c r="E68" s="23">
        <f>+E65-E67</f>
        <v>5.8330342876820271</v>
      </c>
      <c r="F68" s="23">
        <f>+F65-F67</f>
        <v>6.2058669679293645</v>
      </c>
      <c r="G68" s="23">
        <f t="shared" ref="G68:BI68" si="20">+G65-G67</f>
        <v>6.7386974567299145</v>
      </c>
      <c r="H68" s="23">
        <f t="shared" si="20"/>
        <v>7.3789274860426604</v>
      </c>
      <c r="I68" s="23">
        <f t="shared" si="20"/>
        <v>7.9945165490222427</v>
      </c>
      <c r="J68" s="23">
        <f t="shared" si="20"/>
        <v>8.5863059480708799</v>
      </c>
      <c r="K68" s="23">
        <f t="shared" si="20"/>
        <v>9.1549341057097795</v>
      </c>
      <c r="L68" s="23">
        <f t="shared" si="20"/>
        <v>9.9208784239702581</v>
      </c>
      <c r="M68" s="23">
        <f t="shared" si="20"/>
        <v>10.91202087522038</v>
      </c>
      <c r="N68" s="23">
        <f t="shared" si="20"/>
        <v>12.071008344763364</v>
      </c>
      <c r="O68" s="23">
        <f t="shared" si="20"/>
        <v>13.201422720576291</v>
      </c>
      <c r="P68" s="23">
        <f t="shared" si="20"/>
        <v>14.32947325985284</v>
      </c>
      <c r="Q68" s="23">
        <f t="shared" si="20"/>
        <v>15.467132983226245</v>
      </c>
      <c r="R68" s="23">
        <f t="shared" si="20"/>
        <v>16.638638796006667</v>
      </c>
      <c r="S68" s="23">
        <f t="shared" si="20"/>
        <v>17.84774407426158</v>
      </c>
      <c r="T68" s="23">
        <f t="shared" si="20"/>
        <v>19.087282950801843</v>
      </c>
      <c r="U68" s="23">
        <f t="shared" si="20"/>
        <v>20.356699228903839</v>
      </c>
      <c r="V68" s="23">
        <f t="shared" si="20"/>
        <v>21.664320052525767</v>
      </c>
      <c r="W68" s="23">
        <f t="shared" si="20"/>
        <v>23.013822539579134</v>
      </c>
      <c r="X68" s="23">
        <f t="shared" si="20"/>
        <v>24.399367330704351</v>
      </c>
      <c r="Y68" s="23">
        <f t="shared" si="20"/>
        <v>25.821099138365049</v>
      </c>
      <c r="Z68" s="23">
        <f t="shared" si="20"/>
        <v>27.279872318469611</v>
      </c>
      <c r="AA68" s="23">
        <f t="shared" si="20"/>
        <v>28.81945600344083</v>
      </c>
      <c r="AB68" s="23">
        <f t="shared" si="20"/>
        <v>30.386407604948285</v>
      </c>
      <c r="AC68" s="23">
        <f t="shared" si="20"/>
        <v>31.984792919936293</v>
      </c>
      <c r="AD68" s="23">
        <f t="shared" si="20"/>
        <v>33.619702307766616</v>
      </c>
      <c r="AE68" s="23">
        <f t="shared" si="20"/>
        <v>35.295999635797649</v>
      </c>
      <c r="AF68" s="23">
        <f t="shared" si="20"/>
        <v>36.938208587976668</v>
      </c>
      <c r="AG68" s="23">
        <f t="shared" si="20"/>
        <v>38.52270994374539</v>
      </c>
      <c r="AH68" s="23">
        <f t="shared" si="20"/>
        <v>40.117518935954202</v>
      </c>
      <c r="AI68" s="23">
        <f t="shared" si="20"/>
        <v>41.734969052881112</v>
      </c>
      <c r="AJ68" s="23">
        <f t="shared" si="20"/>
        <v>43.382908084066607</v>
      </c>
      <c r="AK68" s="23">
        <f t="shared" si="20"/>
        <v>45.066681056134406</v>
      </c>
      <c r="AL68" s="23">
        <f t="shared" si="20"/>
        <v>46.790251888661373</v>
      </c>
      <c r="AM68" s="23">
        <f t="shared" si="20"/>
        <v>48.556830866092724</v>
      </c>
      <c r="AN68" s="23">
        <f t="shared" si="20"/>
        <v>50.369225776496961</v>
      </c>
      <c r="AO68" s="23">
        <f t="shared" si="20"/>
        <v>52.230038631396553</v>
      </c>
      <c r="AP68" s="23">
        <f t="shared" si="20"/>
        <v>54.141776206956138</v>
      </c>
      <c r="AQ68" s="23">
        <f t="shared" si="20"/>
        <v>56.106912581025476</v>
      </c>
      <c r="AR68" s="23">
        <f t="shared" si="20"/>
        <v>58.127924998654535</v>
      </c>
      <c r="AS68" s="23">
        <f t="shared" si="20"/>
        <v>60.207314970533652</v>
      </c>
      <c r="AT68" s="23">
        <f t="shared" si="20"/>
        <v>62.347621236213001</v>
      </c>
      <c r="AU68" s="23">
        <f t="shared" si="20"/>
        <v>64.55142827897734</v>
      </c>
      <c r="AV68" s="23">
        <f t="shared" si="20"/>
        <v>66.821372436743147</v>
      </c>
      <c r="AW68" s="23">
        <f t="shared" si="20"/>
        <v>69.160146738843693</v>
      </c>
      <c r="AX68" s="23">
        <f t="shared" si="20"/>
        <v>71.570505090486748</v>
      </c>
      <c r="AY68" s="23">
        <f t="shared" si="20"/>
        <v>74.055266145170791</v>
      </c>
      <c r="AZ68" s="23">
        <f t="shared" si="20"/>
        <v>76.617317049976137</v>
      </c>
      <c r="BA68" s="23">
        <f t="shared" si="20"/>
        <v>79.248275769021731</v>
      </c>
      <c r="BB68" s="23">
        <f t="shared" si="20"/>
        <v>81.952657885007426</v>
      </c>
      <c r="BC68" s="23">
        <f t="shared" si="20"/>
        <v>84.747674587187333</v>
      </c>
      <c r="BD68" s="23">
        <f t="shared" si="20"/>
        <v>87.636948940793189</v>
      </c>
      <c r="BE68" s="23">
        <f t="shared" si="20"/>
        <v>90.623162337133863</v>
      </c>
      <c r="BF68" s="23">
        <f t="shared" si="20"/>
        <v>93.708788004201836</v>
      </c>
      <c r="BG68" s="23">
        <f t="shared" si="20"/>
        <v>96.89641587081303</v>
      </c>
      <c r="BH68" s="23">
        <f t="shared" si="20"/>
        <v>100.18887674932679</v>
      </c>
      <c r="BI68" s="23">
        <f t="shared" si="20"/>
        <v>103.58927235228521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0.3698406448791311</v>
      </c>
      <c r="C70" s="45">
        <f t="shared" si="21"/>
        <v>0.33582325461380874</v>
      </c>
      <c r="D70" s="45">
        <f t="shared" si="21"/>
        <v>0.32004227822998416</v>
      </c>
      <c r="E70" s="45">
        <f t="shared" si="21"/>
        <v>0.29604831033027673</v>
      </c>
      <c r="F70" s="45">
        <f t="shared" si="21"/>
        <v>0.26131092794256</v>
      </c>
      <c r="G70" s="45">
        <f t="shared" si="21"/>
        <v>0.23597981307413329</v>
      </c>
      <c r="H70" s="45">
        <f t="shared" si="21"/>
        <v>0.21480525106620077</v>
      </c>
      <c r="I70" s="45">
        <f t="shared" si="21"/>
        <v>0.19265009146768228</v>
      </c>
      <c r="J70" s="45">
        <f t="shared" si="21"/>
        <v>0.16984021017675979</v>
      </c>
      <c r="K70" s="45">
        <f t="shared" si="21"/>
        <v>0.14660198401443819</v>
      </c>
      <c r="L70" s="45">
        <f t="shared" si="21"/>
        <v>0.12601074524679465</v>
      </c>
      <c r="M70" s="45">
        <f t="shared" si="21"/>
        <v>0.10665745216637643</v>
      </c>
      <c r="N70" s="45">
        <f t="shared" si="21"/>
        <v>8.6549344947196932E-2</v>
      </c>
      <c r="O70" s="45">
        <f t="shared" si="21"/>
        <v>6.3504208540006615E-2</v>
      </c>
      <c r="P70" s="45">
        <f t="shared" si="21"/>
        <v>3.9221447346505983E-2</v>
      </c>
      <c r="Q70" s="45">
        <f t="shared" si="21"/>
        <v>1.1405641555783625E-2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0.3698406448791311</v>
      </c>
      <c r="C71" s="46">
        <f t="shared" si="23"/>
        <v>0.33582325461380874</v>
      </c>
      <c r="D71" s="46">
        <f t="shared" si="23"/>
        <v>0.32004227822998416</v>
      </c>
      <c r="E71" s="46">
        <f t="shared" si="23"/>
        <v>0.29604831033027673</v>
      </c>
      <c r="F71" s="46">
        <f t="shared" si="23"/>
        <v>0.26131092794256</v>
      </c>
      <c r="G71" s="46">
        <f t="shared" si="23"/>
        <v>0.23597981307413329</v>
      </c>
      <c r="H71" s="46">
        <f t="shared" si="23"/>
        <v>0.21480525106620077</v>
      </c>
      <c r="I71" s="46">
        <f t="shared" si="23"/>
        <v>0.19265009146768228</v>
      </c>
      <c r="J71" s="46">
        <f t="shared" si="23"/>
        <v>0.16984021017675979</v>
      </c>
      <c r="K71" s="46">
        <f t="shared" si="23"/>
        <v>0.14660198401443819</v>
      </c>
      <c r="L71" s="46">
        <f t="shared" si="23"/>
        <v>0.12601074524679465</v>
      </c>
      <c r="M71" s="46">
        <f t="shared" si="23"/>
        <v>0.10665745216637643</v>
      </c>
      <c r="N71" s="46">
        <f t="shared" si="23"/>
        <v>8.6549344947196932E-2</v>
      </c>
      <c r="O71" s="46">
        <f t="shared" si="23"/>
        <v>6.3504208540006615E-2</v>
      </c>
      <c r="P71" s="46">
        <f t="shared" si="23"/>
        <v>3.9221447346505983E-2</v>
      </c>
      <c r="Q71" s="46">
        <f t="shared" si="23"/>
        <v>1.1405641555783625E-2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0.58494224868588862</v>
      </c>
      <c r="C73" s="45">
        <f>(C97)*C68</f>
        <v>0.7964347068374682</v>
      </c>
      <c r="D73" s="45">
        <f>(D97)*D68</f>
        <v>0.91414781008048329</v>
      </c>
      <c r="E73" s="45">
        <f>(E97)*E68</f>
        <v>0.98198780396378826</v>
      </c>
      <c r="F73" s="45">
        <f>(F97)*F68</f>
        <v>1.1131007210391692</v>
      </c>
      <c r="G73" s="45">
        <f t="shared" ref="G73:BI73" si="25">(G97)*G68</f>
        <v>1.2611507949512488</v>
      </c>
      <c r="H73" s="45">
        <f t="shared" si="25"/>
        <v>1.3936397547141595</v>
      </c>
      <c r="I73" s="45">
        <f t="shared" si="25"/>
        <v>1.5252700766745368</v>
      </c>
      <c r="J73" s="45">
        <f t="shared" si="25"/>
        <v>1.6571178746738735</v>
      </c>
      <c r="K73" s="45">
        <f t="shared" si="25"/>
        <v>1.8494320391570722</v>
      </c>
      <c r="L73" s="45">
        <f t="shared" si="25"/>
        <v>2.0771490673615847</v>
      </c>
      <c r="M73" s="45">
        <f t="shared" si="25"/>
        <v>2.4254080522368975</v>
      </c>
      <c r="N73" s="45">
        <f t="shared" si="25"/>
        <v>2.6830154719087784</v>
      </c>
      <c r="O73" s="45">
        <f t="shared" si="25"/>
        <v>2.9342719679155866</v>
      </c>
      <c r="P73" s="45">
        <f t="shared" si="25"/>
        <v>3.185003055454517</v>
      </c>
      <c r="Q73" s="45">
        <f t="shared" si="25"/>
        <v>3.4378699703301479</v>
      </c>
      <c r="R73" s="45">
        <f t="shared" si="25"/>
        <v>3.6982598343206328</v>
      </c>
      <c r="S73" s="45">
        <f t="shared" si="25"/>
        <v>3.967006907975986</v>
      </c>
      <c r="T73" s="45">
        <f t="shared" si="25"/>
        <v>4.2425184384797907</v>
      </c>
      <c r="U73" s="45">
        <f t="shared" si="25"/>
        <v>4.5246708003343024</v>
      </c>
      <c r="V73" s="45">
        <f t="shared" si="25"/>
        <v>4.8153148626167823</v>
      </c>
      <c r="W73" s="45">
        <f t="shared" si="25"/>
        <v>5.1152679360246314</v>
      </c>
      <c r="X73" s="45">
        <f t="shared" si="25"/>
        <v>5.4232321098067056</v>
      </c>
      <c r="Y73" s="45">
        <f t="shared" si="25"/>
        <v>5.7392395491117494</v>
      </c>
      <c r="Z73" s="45">
        <f t="shared" si="25"/>
        <v>6.0634801510929446</v>
      </c>
      <c r="AA73" s="45">
        <f t="shared" si="25"/>
        <v>6.4056824534273726</v>
      </c>
      <c r="AB73" s="45">
        <f t="shared" si="25"/>
        <v>6.7539678054460861</v>
      </c>
      <c r="AC73" s="45">
        <f t="shared" si="25"/>
        <v>7.1092399092919134</v>
      </c>
      <c r="AD73" s="45">
        <f t="shared" si="25"/>
        <v>7.4726301959551318</v>
      </c>
      <c r="AE73" s="45">
        <f t="shared" si="25"/>
        <v>7.8452197541901505</v>
      </c>
      <c r="AF73" s="45">
        <f t="shared" si="25"/>
        <v>8.2102325104537854</v>
      </c>
      <c r="AG73" s="45">
        <f t="shared" si="25"/>
        <v>8.5624186353711949</v>
      </c>
      <c r="AH73" s="45">
        <f t="shared" si="25"/>
        <v>8.91689583219061</v>
      </c>
      <c r="AI73" s="45">
        <f t="shared" si="25"/>
        <v>9.2764054576344677</v>
      </c>
      <c r="AJ73" s="45">
        <f t="shared" si="25"/>
        <v>9.6426918349735367</v>
      </c>
      <c r="AK73" s="45">
        <f t="shared" si="25"/>
        <v>10.016942999931066</v>
      </c>
      <c r="AL73" s="45">
        <f t="shared" si="25"/>
        <v>10.400040010431161</v>
      </c>
      <c r="AM73" s="45">
        <f t="shared" si="25"/>
        <v>10.792696414388772</v>
      </c>
      <c r="AN73" s="45">
        <f t="shared" si="25"/>
        <v>11.195536297101041</v>
      </c>
      <c r="AO73" s="45">
        <f t="shared" si="25"/>
        <v>11.609138006040977</v>
      </c>
      <c r="AP73" s="45">
        <f t="shared" si="25"/>
        <v>12.034058720778193</v>
      </c>
      <c r="AQ73" s="45">
        <f t="shared" si="25"/>
        <v>12.470848353048313</v>
      </c>
      <c r="AR73" s="45">
        <f t="shared" si="25"/>
        <v>12.920057518558572</v>
      </c>
      <c r="AS73" s="45">
        <f t="shared" si="25"/>
        <v>13.382242226524905</v>
      </c>
      <c r="AT73" s="45">
        <f t="shared" si="25"/>
        <v>13.857966760998631</v>
      </c>
      <c r="AU73" s="45">
        <f t="shared" si="25"/>
        <v>14.347805573462326</v>
      </c>
      <c r="AV73" s="45">
        <f t="shared" si="25"/>
        <v>14.852344641095122</v>
      </c>
      <c r="AW73" s="45">
        <f t="shared" si="25"/>
        <v>15.372182541841882</v>
      </c>
      <c r="AX73" s="45">
        <f t="shared" si="25"/>
        <v>15.907931384490009</v>
      </c>
      <c r="AY73" s="45">
        <f t="shared" si="25"/>
        <v>16.460217669388967</v>
      </c>
      <c r="AZ73" s="45">
        <f t="shared" si="25"/>
        <v>17.029683120913795</v>
      </c>
      <c r="BA73" s="45">
        <f t="shared" si="25"/>
        <v>17.614464669193886</v>
      </c>
      <c r="BB73" s="45">
        <f t="shared" si="25"/>
        <v>18.215565989970518</v>
      </c>
      <c r="BC73" s="45">
        <f t="shared" si="25"/>
        <v>18.83681260351009</v>
      </c>
      <c r="BD73" s="45">
        <f t="shared" si="25"/>
        <v>19.479009806254687</v>
      </c>
      <c r="BE73" s="45">
        <f t="shared" si="25"/>
        <v>20.142753589372781</v>
      </c>
      <c r="BF73" s="45">
        <f t="shared" si="25"/>
        <v>20.828593675702745</v>
      </c>
      <c r="BG73" s="45">
        <f t="shared" si="25"/>
        <v>21.537105727101967</v>
      </c>
      <c r="BH73" s="45">
        <f t="shared" si="25"/>
        <v>22.268918946462303</v>
      </c>
      <c r="BI73" s="45">
        <f t="shared" si="25"/>
        <v>23.024722749489737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6">+B74*(1-$B$8)^10+10*B73</f>
        <v>8.3367150690485481</v>
      </c>
      <c r="D74" s="45">
        <f t="shared" si="26"/>
        <v>10.871179874208694</v>
      </c>
      <c r="E74" s="45">
        <f t="shared" si="26"/>
        <v>12.932024141390436</v>
      </c>
      <c r="F74" s="45">
        <f t="shared" si="26"/>
        <v>14.328996044593445</v>
      </c>
      <c r="G74" s="45">
        <f t="shared" si="26"/>
        <v>16.127219199419606</v>
      </c>
      <c r="H74" s="45">
        <f t="shared" si="26"/>
        <v>18.23472158311689</v>
      </c>
      <c r="I74" s="45">
        <f t="shared" si="26"/>
        <v>20.294451824400596</v>
      </c>
      <c r="J74" s="45">
        <f t="shared" si="26"/>
        <v>22.32893857156197</v>
      </c>
      <c r="K74" s="45">
        <f t="shared" si="26"/>
        <v>24.356798216959689</v>
      </c>
      <c r="L74" s="45">
        <f t="shared" si="26"/>
        <v>26.98701079969069</v>
      </c>
      <c r="M74" s="45">
        <f t="shared" si="26"/>
        <v>30.181279502213854</v>
      </c>
      <c r="N74" s="45">
        <f t="shared" si="26"/>
        <v>34.777641979423009</v>
      </c>
      <c r="O74" s="45">
        <f t="shared" si="26"/>
        <v>38.956368674829278</v>
      </c>
      <c r="P74" s="45">
        <f t="shared" si="26"/>
        <v>42.925965540655852</v>
      </c>
      <c r="Q74" s="45">
        <f t="shared" si="26"/>
        <v>46.817389259047417</v>
      </c>
      <c r="R74" s="45">
        <f t="shared" si="26"/>
        <v>50.702913959700638</v>
      </c>
      <c r="S74" s="45">
        <f t="shared" si="26"/>
        <v>54.661611291199264</v>
      </c>
      <c r="T74" s="45">
        <f t="shared" si="26"/>
        <v>58.729394438127777</v>
      </c>
      <c r="U74" s="45">
        <f t="shared" si="26"/>
        <v>62.902858025501928</v>
      </c>
      <c r="V74" s="45">
        <f t="shared" si="26"/>
        <v>67.179578417506804</v>
      </c>
      <c r="W74" s="45">
        <f t="shared" si="26"/>
        <v>71.577219235359735</v>
      </c>
      <c r="X74" s="45">
        <f t="shared" si="26"/>
        <v>76.110112509927262</v>
      </c>
      <c r="Y74" s="45">
        <f t="shared" si="26"/>
        <v>80.770276403864003</v>
      </c>
      <c r="Z74" s="45">
        <f t="shared" si="26"/>
        <v>85.555249474062649</v>
      </c>
      <c r="AA74" s="45">
        <f t="shared" si="26"/>
        <v>90.466072439911969</v>
      </c>
      <c r="AB74" s="45">
        <f t="shared" si="26"/>
        <v>95.600393554595854</v>
      </c>
      <c r="AC74" s="45">
        <f t="shared" si="26"/>
        <v>100.87347415202345</v>
      </c>
      <c r="AD74" s="45">
        <f t="shared" si="26"/>
        <v>106.26480470771436</v>
      </c>
      <c r="AE74" s="45">
        <f t="shared" si="26"/>
        <v>111.77854830256831</v>
      </c>
      <c r="AF74" s="45">
        <f t="shared" si="26"/>
        <v>117.42696740068355</v>
      </c>
      <c r="AG74" s="45">
        <f t="shared" si="26"/>
        <v>123.04657692348177</v>
      </c>
      <c r="AH74" s="45">
        <f t="shared" si="26"/>
        <v>128.52787485503626</v>
      </c>
      <c r="AI74" s="45">
        <f t="shared" si="26"/>
        <v>133.98385723572818</v>
      </c>
      <c r="AJ74" s="45">
        <f t="shared" si="26"/>
        <v>139.4813369158795</v>
      </c>
      <c r="AK74" s="45">
        <f t="shared" si="26"/>
        <v>145.0610533286268</v>
      </c>
      <c r="AL74" s="45">
        <f t="shared" si="26"/>
        <v>150.7490917931992</v>
      </c>
      <c r="AM74" s="45">
        <f t="shared" si="26"/>
        <v>156.56335827725604</v>
      </c>
      <c r="AN74" s="45">
        <f t="shared" si="26"/>
        <v>162.5172316848188</v>
      </c>
      <c r="AO74" s="45">
        <f t="shared" si="26"/>
        <v>168.62161780424336</v>
      </c>
      <c r="AP74" s="45">
        <f t="shared" si="26"/>
        <v>174.88610272353176</v>
      </c>
      <c r="AQ74" s="45">
        <f t="shared" si="26"/>
        <v>181.31960070059137</v>
      </c>
      <c r="AR74" s="45">
        <f t="shared" si="26"/>
        <v>187.93071906232021</v>
      </c>
      <c r="AS74" s="45">
        <f t="shared" si="26"/>
        <v>194.72796515510686</v>
      </c>
      <c r="AT74" s="45">
        <f t="shared" si="26"/>
        <v>201.7198653993789</v>
      </c>
      <c r="AU74" s="45">
        <f t="shared" si="26"/>
        <v>208.91503561462372</v>
      </c>
      <c r="AV74" s="45">
        <f t="shared" si="26"/>
        <v>216.32222446616623</v>
      </c>
      <c r="AW74" s="45">
        <f t="shared" si="26"/>
        <v>223.95034219677615</v>
      </c>
      <c r="AX74" s="45">
        <f t="shared" si="26"/>
        <v>231.80848139545196</v>
      </c>
      <c r="AY74" s="45">
        <f t="shared" si="26"/>
        <v>239.9059335398162</v>
      </c>
      <c r="AZ74" s="45">
        <f t="shared" si="26"/>
        <v>248.2522033712871</v>
      </c>
      <c r="BA74" s="45">
        <f t="shared" si="26"/>
        <v>256.85702223202634</v>
      </c>
      <c r="BB74" s="45">
        <f t="shared" si="26"/>
        <v>265.70515253253291</v>
      </c>
      <c r="BC74" s="45">
        <f t="shared" si="26"/>
        <v>274.80131801128135</v>
      </c>
      <c r="BD74" s="45">
        <f t="shared" si="26"/>
        <v>284.18542093669856</v>
      </c>
      <c r="BE74" s="45">
        <f t="shared" si="26"/>
        <v>293.87942733391685</v>
      </c>
      <c r="BF74" s="45">
        <f t="shared" si="26"/>
        <v>303.89695619399924</v>
      </c>
      <c r="BG74" s="45">
        <f t="shared" si="26"/>
        <v>314.24825339388917</v>
      </c>
      <c r="BH74" s="45">
        <f t="shared" si="26"/>
        <v>324.94264806855051</v>
      </c>
      <c r="BI74" s="45">
        <f t="shared" si="26"/>
        <v>335.98968511512857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0.16276547311154629</v>
      </c>
      <c r="C77" s="23">
        <f t="shared" si="28"/>
        <v>0.15925786794927271</v>
      </c>
      <c r="D77" s="23">
        <f t="shared" si="28"/>
        <v>0.14404953876507492</v>
      </c>
      <c r="E77" s="23">
        <f t="shared" si="28"/>
        <v>0.13585659609614015</v>
      </c>
      <c r="F77" s="23">
        <f t="shared" si="28"/>
        <v>0.13064356004069802</v>
      </c>
      <c r="G77" s="23">
        <f t="shared" si="28"/>
        <v>0.12625804312637418</v>
      </c>
      <c r="H77" s="23">
        <f t="shared" si="28"/>
        <v>0.12250160719269525</v>
      </c>
      <c r="I77" s="23">
        <f t="shared" si="28"/>
        <v>0.11948172210485411</v>
      </c>
      <c r="J77" s="23">
        <f t="shared" si="28"/>
        <v>0.11686081039742342</v>
      </c>
      <c r="K77" s="23">
        <f t="shared" si="28"/>
        <v>0.11444298492387715</v>
      </c>
      <c r="L77" s="23">
        <f t="shared" si="28"/>
        <v>0.11213115915710017</v>
      </c>
      <c r="M77" s="23">
        <f t="shared" si="28"/>
        <v>0.11045195539687304</v>
      </c>
      <c r="N77" s="23">
        <f t="shared" si="28"/>
        <v>0.10617199072424797</v>
      </c>
      <c r="O77" s="23">
        <f t="shared" si="28"/>
        <v>0.10376885281640638</v>
      </c>
      <c r="P77" s="23">
        <f t="shared" si="28"/>
        <v>0.10229955068698887</v>
      </c>
      <c r="Q77" s="23">
        <f t="shared" si="28"/>
        <v>0.10131462856311958</v>
      </c>
      <c r="R77" s="23">
        <f t="shared" si="28"/>
        <v>0.10059937548286381</v>
      </c>
      <c r="S77" s="23">
        <f t="shared" si="28"/>
        <v>9.9995681912957199E-2</v>
      </c>
      <c r="T77" s="23">
        <f t="shared" si="28"/>
        <v>9.9441702345644201E-2</v>
      </c>
      <c r="U77" s="23">
        <f t="shared" si="28"/>
        <v>9.8936001499151729E-2</v>
      </c>
      <c r="V77" s="23">
        <f t="shared" si="28"/>
        <v>9.8515111822268533E-2</v>
      </c>
      <c r="W77" s="23">
        <f t="shared" si="28"/>
        <v>9.8158135476411917E-2</v>
      </c>
      <c r="X77" s="23">
        <f t="shared" si="28"/>
        <v>9.7814442056915363E-2</v>
      </c>
      <c r="Y77" s="23">
        <f t="shared" si="28"/>
        <v>9.7494041583282565E-2</v>
      </c>
      <c r="Z77" s="23">
        <f t="shared" si="28"/>
        <v>9.7200576673271116E-2</v>
      </c>
      <c r="AA77" s="23">
        <f t="shared" si="28"/>
        <v>9.6934463300635404E-2</v>
      </c>
      <c r="AB77" s="23">
        <f t="shared" si="28"/>
        <v>9.6627771583074618E-2</v>
      </c>
      <c r="AC77" s="23">
        <f t="shared" si="28"/>
        <v>9.6349571577027338E-2</v>
      </c>
      <c r="AD77" s="23">
        <f t="shared" si="28"/>
        <v>9.6114212731035223E-2</v>
      </c>
      <c r="AE77" s="23">
        <f t="shared" si="28"/>
        <v>9.5918325585804862E-2</v>
      </c>
      <c r="AF77" s="23">
        <f t="shared" si="28"/>
        <v>9.5548042923059198E-2</v>
      </c>
      <c r="AG77" s="23">
        <f t="shared" si="28"/>
        <v>9.5094557641982644E-2</v>
      </c>
      <c r="AH77" s="23">
        <f t="shared" si="28"/>
        <v>9.4808791228438979E-2</v>
      </c>
      <c r="AI77" s="23">
        <f t="shared" si="28"/>
        <v>9.4617005295883766E-2</v>
      </c>
      <c r="AJ77" s="23">
        <f t="shared" si="28"/>
        <v>9.4479638838692509E-2</v>
      </c>
      <c r="AK77" s="23">
        <f t="shared" si="28"/>
        <v>9.4375168728334555E-2</v>
      </c>
      <c r="AL77" s="23">
        <f t="shared" si="28"/>
        <v>9.4291702397615224E-2</v>
      </c>
      <c r="AM77" s="23">
        <f t="shared" si="28"/>
        <v>9.4222525898636555E-2</v>
      </c>
      <c r="AN77" s="23">
        <f t="shared" si="28"/>
        <v>9.4163730678240937E-2</v>
      </c>
      <c r="AO77" s="23">
        <f t="shared" si="28"/>
        <v>9.4112942761022791E-2</v>
      </c>
      <c r="AP77" s="23">
        <f t="shared" si="28"/>
        <v>9.4068639603122034E-2</v>
      </c>
      <c r="AQ77" s="23">
        <f t="shared" si="28"/>
        <v>9.4029781216907776E-2</v>
      </c>
      <c r="AR77" s="23">
        <f t="shared" si="28"/>
        <v>9.39956097496851E-2</v>
      </c>
      <c r="AS77" s="23">
        <f t="shared" si="28"/>
        <v>9.3965539558339556E-2</v>
      </c>
      <c r="AT77" s="23">
        <f t="shared" si="28"/>
        <v>9.3939096036089326E-2</v>
      </c>
      <c r="AU77" s="23">
        <f t="shared" si="28"/>
        <v>9.3915880810715141E-2</v>
      </c>
      <c r="AV77" s="23">
        <f t="shared" si="28"/>
        <v>9.3895551298684501E-2</v>
      </c>
      <c r="AW77" s="23">
        <f t="shared" si="28"/>
        <v>9.3877808152429618E-2</v>
      </c>
      <c r="AX77" s="23">
        <f t="shared" si="28"/>
        <v>9.3862387115035778E-2</v>
      </c>
      <c r="AY77" s="23">
        <f t="shared" si="28"/>
        <v>9.3849053394036777E-2</v>
      </c>
      <c r="AZ77" s="23">
        <f t="shared" si="28"/>
        <v>9.3837597524271926E-2</v>
      </c>
      <c r="BA77" s="23">
        <f t="shared" si="28"/>
        <v>9.3827832151771901E-2</v>
      </c>
      <c r="BB77" s="23">
        <f t="shared" si="28"/>
        <v>9.3825820043341251E-2</v>
      </c>
      <c r="BC77" s="23">
        <f t="shared" si="28"/>
        <v>9.3832104201401811E-2</v>
      </c>
      <c r="BD77" s="23">
        <f t="shared" si="28"/>
        <v>9.3839047012321472E-2</v>
      </c>
      <c r="BE77" s="23">
        <f t="shared" si="28"/>
        <v>9.3844040916802679E-2</v>
      </c>
      <c r="BF77" s="23">
        <f t="shared" si="28"/>
        <v>9.3846686747488167E-2</v>
      </c>
      <c r="BG77" s="23">
        <f t="shared" si="28"/>
        <v>9.3847420906779874E-2</v>
      </c>
      <c r="BH77" s="23">
        <f t="shared" si="28"/>
        <v>9.3846888967081779E-2</v>
      </c>
      <c r="BI77" s="23">
        <f t="shared" si="28"/>
        <v>9.3845688694824833E-2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0.10601266184487382</v>
      </c>
      <c r="C78" s="23">
        <f t="shared" si="29"/>
        <v>0.10372808297906848</v>
      </c>
      <c r="D78" s="23">
        <f t="shared" si="29"/>
        <v>9.3822570291344082E-2</v>
      </c>
      <c r="E78" s="23">
        <f t="shared" si="29"/>
        <v>8.8486330092042237E-2</v>
      </c>
      <c r="F78" s="23">
        <f t="shared" si="29"/>
        <v>8.5090967316596725E-2</v>
      </c>
      <c r="G78" s="23">
        <f t="shared" si="29"/>
        <v>8.2234585598991466E-2</v>
      </c>
      <c r="H78" s="23">
        <f t="shared" si="29"/>
        <v>7.9787937887003307E-2</v>
      </c>
      <c r="I78" s="23">
        <f t="shared" si="29"/>
        <v>7.7821021620871872E-2</v>
      </c>
      <c r="J78" s="23">
        <f t="shared" si="29"/>
        <v>7.6113965319227941E-2</v>
      </c>
      <c r="K78" s="23">
        <f t="shared" si="29"/>
        <v>7.4539183460231834E-2</v>
      </c>
      <c r="L78" s="23">
        <f t="shared" si="29"/>
        <v>7.3033441495597623E-2</v>
      </c>
      <c r="M78" s="23">
        <f t="shared" si="29"/>
        <v>7.1939739883096557E-2</v>
      </c>
      <c r="N78" s="23">
        <f t="shared" si="29"/>
        <v>6.9152106616205494E-2</v>
      </c>
      <c r="O78" s="23">
        <f t="shared" si="29"/>
        <v>6.7586891085415296E-2</v>
      </c>
      <c r="P78" s="23">
        <f t="shared" si="29"/>
        <v>6.6629902930518695E-2</v>
      </c>
      <c r="Q78" s="23">
        <f t="shared" si="29"/>
        <v>6.5988401916420109E-2</v>
      </c>
      <c r="R78" s="23">
        <f t="shared" si="29"/>
        <v>6.5522542164464653E-2</v>
      </c>
      <c r="S78" s="23">
        <f t="shared" si="29"/>
        <v>6.512934352681149E-2</v>
      </c>
      <c r="T78" s="23">
        <f t="shared" si="29"/>
        <v>6.4768524690876461E-2</v>
      </c>
      <c r="U78" s="23">
        <f t="shared" si="29"/>
        <v>6.4439150826696226E-2</v>
      </c>
      <c r="V78" s="23">
        <f t="shared" si="29"/>
        <v>6.4165016305802861E-2</v>
      </c>
      <c r="W78" s="23">
        <f t="shared" si="29"/>
        <v>6.393250991537211E-2</v>
      </c>
      <c r="X78" s="23">
        <f t="shared" si="29"/>
        <v>6.3708654981258245E-2</v>
      </c>
      <c r="Y78" s="23">
        <f t="shared" si="29"/>
        <v>6.3499971244979053E-2</v>
      </c>
      <c r="Z78" s="23">
        <f t="shared" si="29"/>
        <v>6.3308831222014486E-2</v>
      </c>
      <c r="AA78" s="23">
        <f t="shared" si="29"/>
        <v>6.3135505845039144E-2</v>
      </c>
      <c r="AB78" s="23">
        <f t="shared" si="29"/>
        <v>6.2935750917149036E-2</v>
      </c>
      <c r="AC78" s="23">
        <f t="shared" si="29"/>
        <v>6.275455325524612E-2</v>
      </c>
      <c r="AD78" s="23">
        <f t="shared" si="29"/>
        <v>6.2601258964538289E-2</v>
      </c>
      <c r="AE78" s="23">
        <f t="shared" si="29"/>
        <v>6.2473673443542488E-2</v>
      </c>
      <c r="AF78" s="23">
        <f t="shared" si="29"/>
        <v>6.2232500362039055E-2</v>
      </c>
      <c r="AG78" s="23">
        <f t="shared" si="29"/>
        <v>6.1937135621376579E-2</v>
      </c>
      <c r="AH78" s="23">
        <f t="shared" si="29"/>
        <v>6.1751009795140289E-2</v>
      </c>
      <c r="AI78" s="23">
        <f t="shared" si="29"/>
        <v>6.1626095482381557E-2</v>
      </c>
      <c r="AJ78" s="23">
        <f t="shared" si="29"/>
        <v>6.1536625747205809E-2</v>
      </c>
      <c r="AK78" s="23">
        <f t="shared" si="29"/>
        <v>6.1468582111964543E-2</v>
      </c>
      <c r="AL78" s="23">
        <f t="shared" si="29"/>
        <v>6.1414218691241293E-2</v>
      </c>
      <c r="AM78" s="23">
        <f t="shared" si="29"/>
        <v>6.1369162546018097E-2</v>
      </c>
      <c r="AN78" s="23">
        <f t="shared" si="29"/>
        <v>6.133086795135536E-2</v>
      </c>
      <c r="AO78" s="23">
        <f t="shared" si="29"/>
        <v>6.1297788685888754E-2</v>
      </c>
      <c r="AP78" s="23">
        <f t="shared" si="29"/>
        <v>6.1268933083976337E-2</v>
      </c>
      <c r="AQ78" s="23">
        <f t="shared" si="29"/>
        <v>6.1243623779252077E-2</v>
      </c>
      <c r="AR78" s="23">
        <f t="shared" si="29"/>
        <v>6.1221367165916529E-2</v>
      </c>
      <c r="AS78" s="23">
        <f t="shared" si="29"/>
        <v>6.1201781801982859E-2</v>
      </c>
      <c r="AT78" s="23">
        <f t="shared" si="29"/>
        <v>6.1184558565821591E-2</v>
      </c>
      <c r="AU78" s="23">
        <f t="shared" si="29"/>
        <v>6.1169437989017438E-2</v>
      </c>
      <c r="AV78" s="23">
        <f t="shared" si="29"/>
        <v>6.1156196939529638E-2</v>
      </c>
      <c r="AW78" s="23">
        <f t="shared" si="29"/>
        <v>6.1144640445833377E-2</v>
      </c>
      <c r="AX78" s="23">
        <f t="shared" si="29"/>
        <v>6.1134596391702746E-2</v>
      </c>
      <c r="AY78" s="23">
        <f t="shared" si="29"/>
        <v>6.1125911851742411E-2</v>
      </c>
      <c r="AZ78" s="23">
        <f t="shared" si="29"/>
        <v>6.1118450396777158E-2</v>
      </c>
      <c r="BA78" s="23">
        <f t="shared" si="29"/>
        <v>6.1112089999127428E-2</v>
      </c>
      <c r="BB78" s="23">
        <f t="shared" si="29"/>
        <v>6.1110779469525686E-2</v>
      </c>
      <c r="BC78" s="23">
        <f t="shared" si="29"/>
        <v>6.1114872477156357E-2</v>
      </c>
      <c r="BD78" s="23">
        <f t="shared" si="29"/>
        <v>6.1119394479594635E-2</v>
      </c>
      <c r="BE78" s="23">
        <f t="shared" si="29"/>
        <v>6.1122647117251329E-2</v>
      </c>
      <c r="BF78" s="23">
        <f t="shared" si="29"/>
        <v>6.1124370403820627E-2</v>
      </c>
      <c r="BG78" s="23">
        <f t="shared" si="29"/>
        <v>6.1124848577595724E-2</v>
      </c>
      <c r="BH78" s="23">
        <f t="shared" si="29"/>
        <v>6.1124502113801792E-2</v>
      </c>
      <c r="BI78" s="23">
        <f t="shared" si="29"/>
        <v>6.1123720350603081E-2</v>
      </c>
    </row>
    <row r="79" spans="1:237" s="37" customFormat="1" ht="18" customHeight="1">
      <c r="A79" s="35" t="s">
        <v>70</v>
      </c>
      <c r="B79" s="29">
        <f>+C134</f>
        <v>3.2152334867066479E-2</v>
      </c>
      <c r="C79" s="23">
        <f t="shared" ref="C79:BI79" si="30">+D134</f>
        <v>4.7540013104109935E-2</v>
      </c>
      <c r="D79" s="23">
        <f t="shared" si="30"/>
        <v>4.3217575108219553E-2</v>
      </c>
      <c r="E79" s="23">
        <f t="shared" si="30"/>
        <v>3.3667511791764637E-2</v>
      </c>
      <c r="F79" s="23">
        <f t="shared" si="30"/>
        <v>3.5318434664285636E-2</v>
      </c>
      <c r="G79" s="23">
        <f t="shared" si="30"/>
        <v>3.4758372786794611E-2</v>
      </c>
      <c r="H79" s="23">
        <f t="shared" si="30"/>
        <v>3.3069183690396242E-2</v>
      </c>
      <c r="I79" s="23">
        <f t="shared" si="30"/>
        <v>3.1664305906514256E-2</v>
      </c>
      <c r="J79" s="23">
        <f t="shared" si="30"/>
        <v>2.9222483645178432E-2</v>
      </c>
      <c r="K79" s="23">
        <f t="shared" si="30"/>
        <v>2.8563954143411285E-2</v>
      </c>
      <c r="L79" s="23">
        <f t="shared" si="30"/>
        <v>2.6286231508928726E-2</v>
      </c>
      <c r="M79" s="23">
        <f t="shared" si="30"/>
        <v>2.9704210200141912E-2</v>
      </c>
      <c r="N79" s="23">
        <f t="shared" si="30"/>
        <v>2.7941293074417617E-2</v>
      </c>
      <c r="O79" s="23">
        <f t="shared" si="30"/>
        <v>2.6781789081751217E-2</v>
      </c>
      <c r="P79" s="23">
        <f t="shared" si="30"/>
        <v>2.5920417645384886E-2</v>
      </c>
      <c r="Q79" s="23">
        <f t="shared" si="30"/>
        <v>2.5399096205370508E-2</v>
      </c>
      <c r="R79" s="23">
        <f t="shared" si="30"/>
        <v>2.4959168249949482E-2</v>
      </c>
      <c r="S79" s="23">
        <f t="shared" si="30"/>
        <v>2.4497378422890126E-2</v>
      </c>
      <c r="T79" s="23">
        <f t="shared" si="30"/>
        <v>2.4073720238871221E-2</v>
      </c>
      <c r="U79" s="23">
        <f t="shared" si="30"/>
        <v>2.3660951101608152E-2</v>
      </c>
      <c r="V79" s="23">
        <f t="shared" si="30"/>
        <v>2.3294837667970469E-2</v>
      </c>
      <c r="W79" s="23">
        <f t="shared" si="30"/>
        <v>2.2993088297371012E-2</v>
      </c>
      <c r="X79" s="23">
        <f t="shared" si="30"/>
        <v>2.2712708473070498E-2</v>
      </c>
      <c r="Y79" s="23">
        <f t="shared" si="30"/>
        <v>2.2455392771093541E-2</v>
      </c>
      <c r="Z79" s="23">
        <f t="shared" si="30"/>
        <v>2.244685991460571E-2</v>
      </c>
      <c r="AA79" s="23">
        <f t="shared" si="30"/>
        <v>2.2146782052639313E-2</v>
      </c>
      <c r="AB79" s="23">
        <f t="shared" si="30"/>
        <v>2.1889310616481694E-2</v>
      </c>
      <c r="AC79" s="23">
        <f t="shared" si="30"/>
        <v>2.1672671533898846E-2</v>
      </c>
      <c r="AD79" s="23">
        <f t="shared" si="30"/>
        <v>2.1489653435231348E-2</v>
      </c>
      <c r="AE79" s="23">
        <f t="shared" si="30"/>
        <v>2.1474870466842155E-2</v>
      </c>
      <c r="AF79" s="23">
        <f t="shared" si="30"/>
        <v>2.1414908370372299E-2</v>
      </c>
      <c r="AG79" s="23">
        <f t="shared" si="30"/>
        <v>2.1194877382963773E-2</v>
      </c>
      <c r="AH79" s="23">
        <f t="shared" si="30"/>
        <v>2.1035745696695418E-2</v>
      </c>
      <c r="AI79" s="23">
        <f t="shared" si="30"/>
        <v>2.0913218516303456E-2</v>
      </c>
      <c r="AJ79" s="23">
        <f t="shared" si="30"/>
        <v>2.0813910466873864E-2</v>
      </c>
      <c r="AK79" s="23">
        <f t="shared" si="30"/>
        <v>2.073031541261483E-2</v>
      </c>
      <c r="AL79" s="23">
        <f t="shared" si="30"/>
        <v>2.0658096213135302E-2</v>
      </c>
      <c r="AM79" s="23">
        <f t="shared" si="30"/>
        <v>2.0594640664100661E-2</v>
      </c>
      <c r="AN79" s="23">
        <f t="shared" si="30"/>
        <v>2.0538288043655761E-2</v>
      </c>
      <c r="AO79" s="23">
        <f t="shared" si="30"/>
        <v>2.0487912871255398E-2</v>
      </c>
      <c r="AP79" s="23">
        <f t="shared" si="30"/>
        <v>2.0442699622190696E-2</v>
      </c>
      <c r="AQ79" s="23">
        <f t="shared" si="30"/>
        <v>2.0402019792394643E-2</v>
      </c>
      <c r="AR79" s="23">
        <f t="shared" si="30"/>
        <v>2.0365363966064809E-2</v>
      </c>
      <c r="AS79" s="23">
        <f t="shared" si="30"/>
        <v>2.0332303541918728E-2</v>
      </c>
      <c r="AT79" s="23">
        <f t="shared" si="30"/>
        <v>2.0302468533075269E-2</v>
      </c>
      <c r="AU79" s="23">
        <f t="shared" si="30"/>
        <v>2.027553414780825E-2</v>
      </c>
      <c r="AV79" s="23">
        <f t="shared" si="30"/>
        <v>2.0251212228234117E-2</v>
      </c>
      <c r="AW79" s="23">
        <f t="shared" si="30"/>
        <v>2.0229245430022358E-2</v>
      </c>
      <c r="AX79" s="23">
        <f t="shared" si="30"/>
        <v>2.0209402995015724E-2</v>
      </c>
      <c r="AY79" s="23">
        <f t="shared" si="30"/>
        <v>2.0191477488969545E-2</v>
      </c>
      <c r="AZ79" s="23">
        <f t="shared" si="30"/>
        <v>2.0153384030713539E-2</v>
      </c>
      <c r="BA79" s="23">
        <f t="shared" si="30"/>
        <v>2.0121792719625553E-2</v>
      </c>
      <c r="BB79" s="23">
        <f t="shared" si="30"/>
        <v>2.011880698622992E-2</v>
      </c>
      <c r="BC79" s="23">
        <f t="shared" si="30"/>
        <v>2.0116943762925388E-2</v>
      </c>
      <c r="BD79" s="23">
        <f t="shared" si="30"/>
        <v>2.0114302920014593E-2</v>
      </c>
      <c r="BE79" s="23">
        <f t="shared" si="30"/>
        <v>2.0110478039224056E-2</v>
      </c>
      <c r="BF79" s="23">
        <f t="shared" si="30"/>
        <v>2.0105645549871154E-2</v>
      </c>
      <c r="BG79" s="23">
        <f t="shared" si="30"/>
        <v>2.0100149999131567E-2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3.281034402665107</v>
      </c>
      <c r="C84" s="397">
        <f t="shared" ref="C84:BH84" si="31">C68-C73</f>
        <v>3.6211148722907662</v>
      </c>
      <c r="D84" s="397">
        <f>D68-D73</f>
        <v>4.2913936763915386</v>
      </c>
      <c r="E84" s="397">
        <f>E68-E73</f>
        <v>4.851046483718239</v>
      </c>
      <c r="F84" s="397">
        <f t="shared" si="31"/>
        <v>5.0927662468901955</v>
      </c>
      <c r="G84" s="397">
        <f t="shared" si="31"/>
        <v>5.4775466617786659</v>
      </c>
      <c r="H84" s="397">
        <f t="shared" si="31"/>
        <v>5.9852877313285013</v>
      </c>
      <c r="I84" s="397">
        <f t="shared" si="31"/>
        <v>6.4692464723477059</v>
      </c>
      <c r="J84" s="397">
        <f>J68-J73</f>
        <v>6.9291880733970066</v>
      </c>
      <c r="K84" s="397">
        <f t="shared" si="31"/>
        <v>7.3055020665527071</v>
      </c>
      <c r="L84" s="397">
        <f>L68-L73</f>
        <v>7.843729356608673</v>
      </c>
      <c r="M84" s="397">
        <f t="shared" si="31"/>
        <v>8.4866128229834814</v>
      </c>
      <c r="N84" s="397">
        <f t="shared" si="31"/>
        <v>9.3879928728545856</v>
      </c>
      <c r="O84" s="397">
        <f t="shared" si="31"/>
        <v>10.267150752660704</v>
      </c>
      <c r="P84" s="397">
        <f t="shared" si="31"/>
        <v>11.144470204398322</v>
      </c>
      <c r="Q84" s="397">
        <f t="shared" si="31"/>
        <v>12.029263012896097</v>
      </c>
      <c r="R84" s="397">
        <f t="shared" si="31"/>
        <v>12.940378961686035</v>
      </c>
      <c r="S84" s="397">
        <f t="shared" si="31"/>
        <v>13.880737166285595</v>
      </c>
      <c r="T84" s="397">
        <f t="shared" si="31"/>
        <v>14.844764512322051</v>
      </c>
      <c r="U84" s="397">
        <f t="shared" si="31"/>
        <v>15.832028428569537</v>
      </c>
      <c r="V84" s="397">
        <f t="shared" si="31"/>
        <v>16.849005189908986</v>
      </c>
      <c r="W84" s="397">
        <f t="shared" si="31"/>
        <v>17.898554603554501</v>
      </c>
      <c r="X84" s="397">
        <f t="shared" si="31"/>
        <v>18.976135220897646</v>
      </c>
      <c r="Y84" s="397">
        <f t="shared" si="31"/>
        <v>20.081859589253298</v>
      </c>
      <c r="Z84" s="397">
        <f t="shared" si="31"/>
        <v>21.216392167376668</v>
      </c>
      <c r="AA84" s="397">
        <f t="shared" si="31"/>
        <v>22.41377355001346</v>
      </c>
      <c r="AB84" s="397">
        <f t="shared" si="31"/>
        <v>23.632439799502201</v>
      </c>
      <c r="AC84" s="397">
        <f t="shared" si="31"/>
        <v>24.875553010644381</v>
      </c>
      <c r="AD84" s="397">
        <f t="shared" si="31"/>
        <v>26.147072111811482</v>
      </c>
      <c r="AE84" s="397">
        <f t="shared" si="31"/>
        <v>27.450779881607499</v>
      </c>
      <c r="AF84" s="397">
        <f t="shared" si="31"/>
        <v>28.727976077522882</v>
      </c>
      <c r="AG84" s="397">
        <f t="shared" si="31"/>
        <v>29.960291308374195</v>
      </c>
      <c r="AH84" s="397">
        <f t="shared" si="31"/>
        <v>31.20062310376359</v>
      </c>
      <c r="AI84" s="397">
        <f t="shared" si="31"/>
        <v>32.458563595246645</v>
      </c>
      <c r="AJ84" s="397">
        <f t="shared" si="31"/>
        <v>33.740216249093066</v>
      </c>
      <c r="AK84" s="397">
        <f t="shared" si="31"/>
        <v>35.049738056203338</v>
      </c>
      <c r="AL84" s="397">
        <f t="shared" si="31"/>
        <v>36.390211878230211</v>
      </c>
      <c r="AM84" s="397">
        <f t="shared" si="31"/>
        <v>37.764134451703953</v>
      </c>
      <c r="AN84" s="397">
        <f t="shared" si="31"/>
        <v>39.173689479395918</v>
      </c>
      <c r="AO84" s="397">
        <f t="shared" si="31"/>
        <v>40.620900625355574</v>
      </c>
      <c r="AP84" s="397">
        <f t="shared" si="31"/>
        <v>42.107717486177947</v>
      </c>
      <c r="AQ84" s="397">
        <f t="shared" si="31"/>
        <v>43.636064227977165</v>
      </c>
      <c r="AR84" s="397">
        <f t="shared" si="31"/>
        <v>45.207867480095963</v>
      </c>
      <c r="AS84" s="397">
        <f t="shared" si="31"/>
        <v>46.82507274400875</v>
      </c>
      <c r="AT84" s="397">
        <f t="shared" si="31"/>
        <v>48.489654475214373</v>
      </c>
      <c r="AU84" s="397">
        <f t="shared" si="31"/>
        <v>50.203622705515016</v>
      </c>
      <c r="AV84" s="397">
        <f t="shared" si="31"/>
        <v>51.969027795648024</v>
      </c>
      <c r="AW84" s="397">
        <f t="shared" si="31"/>
        <v>53.787964197001813</v>
      </c>
      <c r="AX84" s="397">
        <f t="shared" si="31"/>
        <v>55.662573705996735</v>
      </c>
      <c r="AY84" s="397">
        <f t="shared" si="31"/>
        <v>57.595048475781823</v>
      </c>
      <c r="AZ84" s="397">
        <f t="shared" si="31"/>
        <v>59.587633929062342</v>
      </c>
      <c r="BA84" s="397">
        <f t="shared" si="31"/>
        <v>61.633811099827845</v>
      </c>
      <c r="BB84" s="397">
        <f t="shared" si="31"/>
        <v>63.737091895036912</v>
      </c>
      <c r="BC84" s="397">
        <f t="shared" si="31"/>
        <v>65.91086198367725</v>
      </c>
      <c r="BD84" s="397">
        <f t="shared" si="31"/>
        <v>68.157939134538509</v>
      </c>
      <c r="BE84" s="397">
        <f t="shared" si="31"/>
        <v>70.480408747761089</v>
      </c>
      <c r="BF84" s="397">
        <f t="shared" si="31"/>
        <v>72.880194328499087</v>
      </c>
      <c r="BG84" s="397">
        <f t="shared" si="31"/>
        <v>75.35931014371107</v>
      </c>
      <c r="BH84" s="397">
        <f t="shared" si="31"/>
        <v>77.919957802864488</v>
      </c>
      <c r="BI84" s="397">
        <f>+BH84</f>
        <v>77.919957802864488</v>
      </c>
    </row>
    <row r="85" spans="1:103" s="397" customFormat="1" ht="18" customHeight="1">
      <c r="A85" s="427" t="s">
        <v>970</v>
      </c>
      <c r="B85" s="399">
        <f>+C85/C84*B84</f>
        <v>0.10902271497410612</v>
      </c>
      <c r="C85" s="399">
        <f>+(C74-B74)/10</f>
        <v>0.12032296104227962</v>
      </c>
      <c r="D85" s="399">
        <f t="shared" ref="D85:BI85" si="32">+(D74-C74)/10</f>
        <v>0.25344648051601465</v>
      </c>
      <c r="E85" s="399">
        <f t="shared" si="32"/>
        <v>0.20608442671817412</v>
      </c>
      <c r="F85" s="399">
        <f t="shared" si="32"/>
        <v>0.13969719032030098</v>
      </c>
      <c r="G85" s="399">
        <f t="shared" si="32"/>
        <v>0.1798223154826161</v>
      </c>
      <c r="H85" s="399">
        <f t="shared" si="32"/>
        <v>0.21075023836972839</v>
      </c>
      <c r="I85" s="399">
        <f t="shared" si="32"/>
        <v>0.2059730241283706</v>
      </c>
      <c r="J85" s="399">
        <f t="shared" si="32"/>
        <v>0.2034486747161374</v>
      </c>
      <c r="K85" s="399">
        <f t="shared" si="32"/>
        <v>0.20278596453977188</v>
      </c>
      <c r="L85" s="399">
        <f t="shared" si="32"/>
        <v>0.26302125827310013</v>
      </c>
      <c r="M85" s="399">
        <f t="shared" si="32"/>
        <v>0.31942687025231642</v>
      </c>
      <c r="N85" s="399">
        <f t="shared" si="32"/>
        <v>0.45963624772091549</v>
      </c>
      <c r="O85" s="399">
        <f t="shared" si="32"/>
        <v>0.41787266954062685</v>
      </c>
      <c r="P85" s="399">
        <f t="shared" si="32"/>
        <v>0.3969596865826574</v>
      </c>
      <c r="Q85" s="399">
        <f t="shared" si="32"/>
        <v>0.38914237183915645</v>
      </c>
      <c r="R85" s="399">
        <f t="shared" si="32"/>
        <v>0.38855247006532212</v>
      </c>
      <c r="S85" s="399">
        <f t="shared" si="32"/>
        <v>0.39586973314986268</v>
      </c>
      <c r="T85" s="399">
        <f t="shared" si="32"/>
        <v>0.40677831469285125</v>
      </c>
      <c r="U85" s="399">
        <f t="shared" si="32"/>
        <v>0.4173463587374151</v>
      </c>
      <c r="V85" s="399">
        <f t="shared" si="32"/>
        <v>0.42767203920048757</v>
      </c>
      <c r="W85" s="399">
        <f t="shared" si="32"/>
        <v>0.43976408178529314</v>
      </c>
      <c r="X85" s="399">
        <f t="shared" si="32"/>
        <v>0.45328932745675277</v>
      </c>
      <c r="Y85" s="399">
        <f t="shared" si="32"/>
        <v>0.46601638939367407</v>
      </c>
      <c r="Z85" s="399">
        <f t="shared" si="32"/>
        <v>0.47849730701986459</v>
      </c>
      <c r="AA85" s="399">
        <f t="shared" si="32"/>
        <v>0.49108229658493202</v>
      </c>
      <c r="AB85" s="399">
        <f t="shared" si="32"/>
        <v>0.51343211146838852</v>
      </c>
      <c r="AC85" s="399">
        <f t="shared" si="32"/>
        <v>0.52730805974275941</v>
      </c>
      <c r="AD85" s="399">
        <f t="shared" si="32"/>
        <v>0.53913305556909141</v>
      </c>
      <c r="AE85" s="399">
        <f t="shared" si="32"/>
        <v>0.55137435948539493</v>
      </c>
      <c r="AF85" s="399">
        <f t="shared" si="32"/>
        <v>0.56484190981152405</v>
      </c>
      <c r="AG85" s="399">
        <f t="shared" si="32"/>
        <v>0.56196095227982146</v>
      </c>
      <c r="AH85" s="399">
        <f t="shared" si="32"/>
        <v>0.54812979315544941</v>
      </c>
      <c r="AI85" s="399">
        <f t="shared" si="32"/>
        <v>0.54559823806919217</v>
      </c>
      <c r="AJ85" s="399">
        <f t="shared" si="32"/>
        <v>0.54974796801513148</v>
      </c>
      <c r="AK85" s="399">
        <f t="shared" si="32"/>
        <v>0.5579716412747302</v>
      </c>
      <c r="AL85" s="399">
        <f t="shared" si="32"/>
        <v>0.56880384645724003</v>
      </c>
      <c r="AM85" s="399">
        <f t="shared" si="32"/>
        <v>0.58142664840568448</v>
      </c>
      <c r="AN85" s="399">
        <f t="shared" si="32"/>
        <v>0.59538734075627531</v>
      </c>
      <c r="AO85" s="399">
        <f t="shared" si="32"/>
        <v>0.61043861194245608</v>
      </c>
      <c r="AP85" s="399">
        <f t="shared" si="32"/>
        <v>0.62644849192884067</v>
      </c>
      <c r="AQ85" s="399">
        <f t="shared" si="32"/>
        <v>0.64334979770596024</v>
      </c>
      <c r="AR85" s="399">
        <f t="shared" si="32"/>
        <v>0.66111183617288416</v>
      </c>
      <c r="AS85" s="399">
        <f t="shared" si="32"/>
        <v>0.67972460927866507</v>
      </c>
      <c r="AT85" s="399">
        <f t="shared" si="32"/>
        <v>0.69919002442720457</v>
      </c>
      <c r="AU85" s="399">
        <f t="shared" si="32"/>
        <v>0.71951702152448149</v>
      </c>
      <c r="AV85" s="399">
        <f t="shared" si="32"/>
        <v>0.74071888515425144</v>
      </c>
      <c r="AW85" s="399">
        <f t="shared" si="32"/>
        <v>0.76281177306099157</v>
      </c>
      <c r="AX85" s="399">
        <f t="shared" si="32"/>
        <v>0.78581391986758153</v>
      </c>
      <c r="AY85" s="399">
        <f t="shared" si="32"/>
        <v>0.809745214436424</v>
      </c>
      <c r="AZ85" s="399">
        <f t="shared" si="32"/>
        <v>0.83462698314708916</v>
      </c>
      <c r="BA85" s="399">
        <f t="shared" si="32"/>
        <v>0.86048188607392428</v>
      </c>
      <c r="BB85" s="399">
        <f t="shared" si="32"/>
        <v>0.88481303005065681</v>
      </c>
      <c r="BC85" s="399">
        <f t="shared" si="32"/>
        <v>0.90961654787484458</v>
      </c>
      <c r="BD85" s="399">
        <f t="shared" si="32"/>
        <v>0.93841029254172104</v>
      </c>
      <c r="BE85" s="399">
        <f t="shared" si="32"/>
        <v>0.96940063972182888</v>
      </c>
      <c r="BF85" s="399">
        <f t="shared" si="32"/>
        <v>1.0017528860082394</v>
      </c>
      <c r="BG85" s="399">
        <f t="shared" si="32"/>
        <v>1.0351297199889928</v>
      </c>
      <c r="BH85" s="399">
        <f t="shared" si="32"/>
        <v>1.0694394674661338</v>
      </c>
      <c r="BI85" s="399">
        <f t="shared" si="32"/>
        <v>1.1047037046578054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3.3900571176392131</v>
      </c>
      <c r="C87" s="399">
        <f>+SUM(C84:C86)</f>
        <v>3.741437833333046</v>
      </c>
      <c r="D87" s="399">
        <f t="shared" ref="D87:BI87" si="35">+SUM(D84:D86)</f>
        <v>4.5448401569075534</v>
      </c>
      <c r="E87" s="399">
        <f t="shared" si="35"/>
        <v>5.0571309104364133</v>
      </c>
      <c r="F87" s="399">
        <f t="shared" si="35"/>
        <v>5.2324634372104963</v>
      </c>
      <c r="G87" s="399">
        <f t="shared" si="35"/>
        <v>5.6573689772612816</v>
      </c>
      <c r="H87" s="399">
        <f t="shared" si="35"/>
        <v>6.1960379696982297</v>
      </c>
      <c r="I87" s="399">
        <f t="shared" si="35"/>
        <v>6.6752194964760765</v>
      </c>
      <c r="J87" s="399">
        <f t="shared" si="35"/>
        <v>7.1326367481131436</v>
      </c>
      <c r="K87" s="399">
        <f t="shared" si="35"/>
        <v>7.5082880310924791</v>
      </c>
      <c r="L87" s="399">
        <f t="shared" si="35"/>
        <v>8.1067506148817738</v>
      </c>
      <c r="M87" s="399">
        <f t="shared" si="35"/>
        <v>8.8060396932357978</v>
      </c>
      <c r="N87" s="399">
        <f t="shared" si="35"/>
        <v>9.8476291205755011</v>
      </c>
      <c r="O87" s="399">
        <f t="shared" si="35"/>
        <v>10.685023422201331</v>
      </c>
      <c r="P87" s="399">
        <f t="shared" si="35"/>
        <v>11.54142989098098</v>
      </c>
      <c r="Q87" s="399">
        <f t="shared" si="35"/>
        <v>12.418405384735253</v>
      </c>
      <c r="R87" s="399">
        <f t="shared" si="35"/>
        <v>13.328931431751357</v>
      </c>
      <c r="S87" s="399">
        <f t="shared" si="35"/>
        <v>14.276606899435457</v>
      </c>
      <c r="T87" s="399">
        <f t="shared" si="35"/>
        <v>15.251542827014902</v>
      </c>
      <c r="U87" s="399">
        <f t="shared" si="35"/>
        <v>16.249374787306952</v>
      </c>
      <c r="V87" s="399">
        <f t="shared" si="35"/>
        <v>17.276677229109474</v>
      </c>
      <c r="W87" s="399">
        <f t="shared" si="35"/>
        <v>18.338318685339793</v>
      </c>
      <c r="X87" s="399">
        <f t="shared" si="35"/>
        <v>19.429424548354397</v>
      </c>
      <c r="Y87" s="399">
        <f t="shared" si="35"/>
        <v>20.547875978646971</v>
      </c>
      <c r="Z87" s="399">
        <f t="shared" si="35"/>
        <v>21.694889474396533</v>
      </c>
      <c r="AA87" s="399">
        <f t="shared" si="35"/>
        <v>22.904855846598391</v>
      </c>
      <c r="AB87" s="399">
        <f t="shared" si="35"/>
        <v>24.145871910970591</v>
      </c>
      <c r="AC87" s="399">
        <f t="shared" si="35"/>
        <v>25.402861070387139</v>
      </c>
      <c r="AD87" s="399">
        <f t="shared" si="35"/>
        <v>26.686205167380574</v>
      </c>
      <c r="AE87" s="399">
        <f t="shared" si="35"/>
        <v>28.002154241092892</v>
      </c>
      <c r="AF87" s="399">
        <f t="shared" si="35"/>
        <v>29.292817987334406</v>
      </c>
      <c r="AG87" s="399">
        <f t="shared" si="35"/>
        <v>30.522252260654017</v>
      </c>
      <c r="AH87" s="399">
        <f t="shared" si="35"/>
        <v>31.74875289691904</v>
      </c>
      <c r="AI87" s="399">
        <f t="shared" si="35"/>
        <v>33.004161833315834</v>
      </c>
      <c r="AJ87" s="399">
        <f t="shared" si="35"/>
        <v>34.289964217108199</v>
      </c>
      <c r="AK87" s="399">
        <f t="shared" si="35"/>
        <v>35.607709697478072</v>
      </c>
      <c r="AL87" s="399">
        <f t="shared" si="35"/>
        <v>36.959015724687454</v>
      </c>
      <c r="AM87" s="399">
        <f t="shared" si="35"/>
        <v>38.345561100109634</v>
      </c>
      <c r="AN87" s="399">
        <f t="shared" si="35"/>
        <v>39.769076820152193</v>
      </c>
      <c r="AO87" s="399">
        <f t="shared" si="35"/>
        <v>41.23133923729803</v>
      </c>
      <c r="AP87" s="399">
        <f t="shared" si="35"/>
        <v>42.734165978106788</v>
      </c>
      <c r="AQ87" s="399">
        <f t="shared" si="35"/>
        <v>44.279414025683124</v>
      </c>
      <c r="AR87" s="399">
        <f t="shared" si="35"/>
        <v>45.868979316268849</v>
      </c>
      <c r="AS87" s="399">
        <f t="shared" si="35"/>
        <v>47.504797353287415</v>
      </c>
      <c r="AT87" s="399">
        <f t="shared" si="35"/>
        <v>49.188844499641576</v>
      </c>
      <c r="AU87" s="399">
        <f t="shared" si="35"/>
        <v>50.923139727039498</v>
      </c>
      <c r="AV87" s="399">
        <f t="shared" si="35"/>
        <v>52.709746680802276</v>
      </c>
      <c r="AW87" s="399">
        <f t="shared" si="35"/>
        <v>54.550775970062801</v>
      </c>
      <c r="AX87" s="399">
        <f t="shared" si="35"/>
        <v>56.448387625864314</v>
      </c>
      <c r="AY87" s="399">
        <f t="shared" si="35"/>
        <v>58.404793690218249</v>
      </c>
      <c r="AZ87" s="399">
        <f t="shared" si="35"/>
        <v>60.422260912209431</v>
      </c>
      <c r="BA87" s="399">
        <f t="shared" si="35"/>
        <v>62.494292985901772</v>
      </c>
      <c r="BB87" s="399">
        <f t="shared" si="35"/>
        <v>64.621904925087563</v>
      </c>
      <c r="BC87" s="399">
        <f t="shared" si="35"/>
        <v>66.820478531552098</v>
      </c>
      <c r="BD87" s="399">
        <f t="shared" si="35"/>
        <v>69.096349427080227</v>
      </c>
      <c r="BE87" s="399">
        <f t="shared" si="35"/>
        <v>71.449809387482915</v>
      </c>
      <c r="BF87" s="399">
        <f t="shared" si="35"/>
        <v>73.881947214507321</v>
      </c>
      <c r="BG87" s="399">
        <f t="shared" si="35"/>
        <v>76.394439863700057</v>
      </c>
      <c r="BH87" s="399">
        <f t="shared" si="35"/>
        <v>78.989397270330628</v>
      </c>
      <c r="BI87" s="399">
        <f t="shared" si="35"/>
        <v>79.024661507522296</v>
      </c>
    </row>
    <row r="88" spans="1:103" ht="18" customHeight="1">
      <c r="A88" s="21" t="s">
        <v>153</v>
      </c>
      <c r="B88" s="29">
        <f t="shared" ref="B88:AG88" si="36">(B84/B56)*1000</f>
        <v>25.678620699718305</v>
      </c>
      <c r="C88" s="23">
        <f t="shared" si="36"/>
        <v>28.713760453110755</v>
      </c>
      <c r="D88" s="23">
        <f t="shared" si="36"/>
        <v>35.436753684392897</v>
      </c>
      <c r="E88" s="23">
        <f t="shared" si="36"/>
        <v>42.544779942537517</v>
      </c>
      <c r="F88" s="23">
        <f t="shared" si="36"/>
        <v>48.040971063126342</v>
      </c>
      <c r="G88" s="23">
        <f t="shared" si="36"/>
        <v>54.827419918304102</v>
      </c>
      <c r="H88" s="23">
        <f t="shared" si="36"/>
        <v>62.347233694901199</v>
      </c>
      <c r="I88" s="23">
        <f t="shared" si="36"/>
        <v>70.13039513616269</v>
      </c>
      <c r="J88" s="23">
        <f t="shared" si="36"/>
        <v>78.172746353458507</v>
      </c>
      <c r="K88" s="23">
        <f t="shared" si="36"/>
        <v>85.77160185401452</v>
      </c>
      <c r="L88" s="23">
        <f t="shared" si="36"/>
        <v>93.70841145338683</v>
      </c>
      <c r="M88" s="23">
        <f t="shared" si="36"/>
        <v>100.87765488158227</v>
      </c>
      <c r="N88" s="23">
        <f t="shared" si="36"/>
        <v>111.02938963146997</v>
      </c>
      <c r="O88" s="23">
        <f t="shared" si="36"/>
        <v>120.81469245841105</v>
      </c>
      <c r="P88" s="23">
        <f t="shared" si="36"/>
        <v>130.4769673975739</v>
      </c>
      <c r="Q88" s="23">
        <f t="shared" si="36"/>
        <v>140.12578546076617</v>
      </c>
      <c r="R88" s="23">
        <f t="shared" si="36"/>
        <v>149.97906683365707</v>
      </c>
      <c r="S88" s="23">
        <f t="shared" si="36"/>
        <v>160.06662789733946</v>
      </c>
      <c r="T88" s="23">
        <f t="shared" si="36"/>
        <v>170.32021251897231</v>
      </c>
      <c r="U88" s="23">
        <f t="shared" si="36"/>
        <v>180.73158257275685</v>
      </c>
      <c r="V88" s="23">
        <f t="shared" si="36"/>
        <v>191.26463775945103</v>
      </c>
      <c r="W88" s="23">
        <f t="shared" si="36"/>
        <v>201.92943119676994</v>
      </c>
      <c r="X88" s="23">
        <f t="shared" si="36"/>
        <v>212.77013547846769</v>
      </c>
      <c r="Y88" s="23">
        <f t="shared" si="36"/>
        <v>223.78350549518149</v>
      </c>
      <c r="Z88" s="23">
        <f t="shared" si="36"/>
        <v>234.97243829750485</v>
      </c>
      <c r="AA88" s="23">
        <f t="shared" si="36"/>
        <v>246.70707929031084</v>
      </c>
      <c r="AB88" s="23">
        <f t="shared" si="36"/>
        <v>258.52136177881539</v>
      </c>
      <c r="AC88" s="23">
        <f t="shared" si="36"/>
        <v>270.44680912987786</v>
      </c>
      <c r="AD88" s="23">
        <f t="shared" si="36"/>
        <v>282.52274993126565</v>
      </c>
      <c r="AE88" s="23">
        <f t="shared" si="36"/>
        <v>294.78561725281509</v>
      </c>
      <c r="AF88" s="23">
        <f t="shared" si="36"/>
        <v>307.55107879946326</v>
      </c>
      <c r="AG88" s="23">
        <f t="shared" si="36"/>
        <v>320.74378954409048</v>
      </c>
      <c r="AH88" s="23">
        <f t="shared" ref="AH88:BI88" si="37">(AH84/AH56)*1000</f>
        <v>334.02232266149122</v>
      </c>
      <c r="AI88" s="23">
        <f t="shared" si="37"/>
        <v>347.48936796176355</v>
      </c>
      <c r="AJ88" s="23">
        <f t="shared" si="37"/>
        <v>361.21026689571482</v>
      </c>
      <c r="AK88" s="23">
        <f t="shared" si="37"/>
        <v>375.22952266929855</v>
      </c>
      <c r="AL88" s="23">
        <f t="shared" si="37"/>
        <v>389.58013925830932</v>
      </c>
      <c r="AM88" s="23">
        <f t="shared" si="37"/>
        <v>404.28884579992302</v>
      </c>
      <c r="AN88" s="23">
        <f t="shared" si="37"/>
        <v>419.3790202077559</v>
      </c>
      <c r="AO88" s="23">
        <f t="shared" si="37"/>
        <v>434.87232708010271</v>
      </c>
      <c r="AP88" s="23">
        <f t="shared" si="37"/>
        <v>450.78963807650558</v>
      </c>
      <c r="AQ88" s="23">
        <f t="shared" si="37"/>
        <v>467.15155260719058</v>
      </c>
      <c r="AR88" s="23">
        <f t="shared" si="37"/>
        <v>483.97869645279786</v>
      </c>
      <c r="AS88" s="23">
        <f t="shared" si="37"/>
        <v>501.29189743202375</v>
      </c>
      <c r="AT88" s="23">
        <f t="shared" si="37"/>
        <v>519.11229333463382</v>
      </c>
      <c r="AU88" s="23">
        <f t="shared" si="37"/>
        <v>537.46140281712894</v>
      </c>
      <c r="AV88" s="23">
        <f t="shared" si="37"/>
        <v>556.36117628266322</v>
      </c>
      <c r="AW88" s="23">
        <f t="shared" si="37"/>
        <v>575.83403615258169</v>
      </c>
      <c r="AX88" s="23">
        <f t="shared" si="37"/>
        <v>595.90291170661726</v>
      </c>
      <c r="AY88" s="23">
        <f t="shared" si="37"/>
        <v>616.59127132500203</v>
      </c>
      <c r="AZ88" s="23">
        <f t="shared" si="37"/>
        <v>637.92315367212018</v>
      </c>
      <c r="BA88" s="23">
        <f t="shared" si="37"/>
        <v>659.82876911072879</v>
      </c>
      <c r="BB88" s="23">
        <f t="shared" si="37"/>
        <v>682.34571481686419</v>
      </c>
      <c r="BC88" s="23">
        <f t="shared" si="37"/>
        <v>705.61729280827103</v>
      </c>
      <c r="BD88" s="23">
        <f t="shared" si="37"/>
        <v>729.6736690746701</v>
      </c>
      <c r="BE88" s="23">
        <f t="shared" si="37"/>
        <v>754.53716913809569</v>
      </c>
      <c r="BF88" s="23">
        <f t="shared" si="37"/>
        <v>780.22838533278025</v>
      </c>
      <c r="BG88" s="23">
        <f t="shared" si="37"/>
        <v>806.76888165524167</v>
      </c>
      <c r="BH88" s="23">
        <f t="shared" si="37"/>
        <v>834.18222772155673</v>
      </c>
      <c r="BI88" s="23">
        <f t="shared" si="37"/>
        <v>834.18222772155673</v>
      </c>
    </row>
    <row r="89" spans="1:103" ht="18" customHeight="1">
      <c r="A89" s="21" t="s">
        <v>166</v>
      </c>
      <c r="C89" s="23">
        <f>+LN(C88/B88)/10</f>
        <v>1.1171769984960462E-2</v>
      </c>
      <c r="D89" s="23">
        <f>+LN(D88/C88)/10</f>
        <v>2.103730550550854E-2</v>
      </c>
      <c r="E89" s="23">
        <f>+LN(E88/D88)/10</f>
        <v>1.828076457282992E-2</v>
      </c>
      <c r="F89" s="23">
        <f>+LN(F88/E88)/10</f>
        <v>1.2149704370249207E-2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0.60532088155683117</v>
      </c>
      <c r="C90" s="33">
        <f t="shared" si="38"/>
        <v>0.62676276864788272</v>
      </c>
      <c r="D90" s="33">
        <f t="shared" si="38"/>
        <v>0.66402804173520291</v>
      </c>
      <c r="E90" s="33">
        <f t="shared" si="38"/>
        <v>0.6933754987274936</v>
      </c>
      <c r="F90" s="33">
        <f t="shared" si="38"/>
        <v>0.71144798791571062</v>
      </c>
      <c r="G90" s="33">
        <f t="shared" si="38"/>
        <v>0.72989595316936828</v>
      </c>
      <c r="H90" s="33">
        <f t="shared" si="38"/>
        <v>0.74670804198390961</v>
      </c>
      <c r="I90" s="33">
        <f t="shared" si="38"/>
        <v>0.76117661326930508</v>
      </c>
      <c r="J90" s="33">
        <f t="shared" si="38"/>
        <v>0.77379494244878955</v>
      </c>
      <c r="K90" s="33">
        <f t="shared" si="38"/>
        <v>0.78404750044143479</v>
      </c>
      <c r="L90" s="33">
        <f t="shared" si="38"/>
        <v>0.79339505698928225</v>
      </c>
      <c r="M90" s="33">
        <f t="shared" si="38"/>
        <v>0.80087191972636007</v>
      </c>
      <c r="N90" s="33">
        <f t="shared" si="38"/>
        <v>0.81019352685444967</v>
      </c>
      <c r="O90" s="33">
        <f t="shared" si="38"/>
        <v>0.818042433765651</v>
      </c>
      <c r="P90" s="33">
        <f t="shared" si="38"/>
        <v>0.82490930418572261</v>
      </c>
      <c r="Q90" s="33">
        <f t="shared" si="38"/>
        <v>0.8310450322936862</v>
      </c>
      <c r="R90" s="33">
        <f t="shared" si="38"/>
        <v>0.83668928804919562</v>
      </c>
      <c r="S90" s="33">
        <f t="shared" si="38"/>
        <v>0.841919027949385</v>
      </c>
      <c r="T90" s="33">
        <f t="shared" si="38"/>
        <v>0.84675126422267566</v>
      </c>
      <c r="U90" s="33">
        <f t="shared" si="38"/>
        <v>0.85123081976667259</v>
      </c>
      <c r="V90" s="33">
        <f t="shared" si="38"/>
        <v>0.85538522889404578</v>
      </c>
      <c r="W90" s="33">
        <f t="shared" si="38"/>
        <v>0.859255904395551</v>
      </c>
      <c r="X90" s="33">
        <f t="shared" si="38"/>
        <v>0.86288825419982518</v>
      </c>
      <c r="Y90" s="33">
        <f t="shared" si="38"/>
        <v>0.86630475564485998</v>
      </c>
      <c r="Z90" s="33">
        <f t="shared" si="38"/>
        <v>0.86952673396210223</v>
      </c>
      <c r="AA90" s="33">
        <f t="shared" si="38"/>
        <v>0.87266752233514</v>
      </c>
      <c r="AB90" s="33">
        <f t="shared" si="38"/>
        <v>0.87561105677165396</v>
      </c>
      <c r="AC90" s="33">
        <f t="shared" si="38"/>
        <v>0.87838446216652566</v>
      </c>
      <c r="AD90" s="33">
        <f t="shared" si="38"/>
        <v>0.88101196753836664</v>
      </c>
      <c r="AE90" s="33">
        <f t="shared" si="38"/>
        <v>0.88351316363394772</v>
      </c>
      <c r="AF90" s="33">
        <f t="shared" si="38"/>
        <v>0.8859562818005281</v>
      </c>
      <c r="AG90" s="33">
        <f t="shared" si="38"/>
        <v>0.88832630973939819</v>
      </c>
      <c r="AH90" s="33">
        <f t="shared" si="38"/>
        <v>0.89056852579483914</v>
      </c>
      <c r="AI90" s="33">
        <f t="shared" si="38"/>
        <v>0.89271000251897847</v>
      </c>
      <c r="AJ90" s="33">
        <f t="shared" si="38"/>
        <v>0.89476748433980791</v>
      </c>
      <c r="AK90" s="33">
        <f t="shared" si="38"/>
        <v>0.89675203626544442</v>
      </c>
      <c r="AL90" s="33">
        <f t="shared" si="38"/>
        <v>0.89867150519744432</v>
      </c>
      <c r="AM90" s="33">
        <f t="shared" si="38"/>
        <v>0.90053183274727455</v>
      </c>
      <c r="AN90" s="33">
        <f t="shared" si="38"/>
        <v>0.90233776805535837</v>
      </c>
      <c r="AO90" s="33">
        <f t="shared" si="38"/>
        <v>0.90409326431031112</v>
      </c>
      <c r="AP90" s="33">
        <f t="shared" si="38"/>
        <v>0.90580170690495487</v>
      </c>
      <c r="AQ90" s="33">
        <f t="shared" si="38"/>
        <v>0.90746605083915988</v>
      </c>
      <c r="AR90" s="33">
        <f t="shared" si="38"/>
        <v>0.90908890831606926</v>
      </c>
      <c r="AS90" s="33">
        <f t="shared" si="38"/>
        <v>0.91067260828046515</v>
      </c>
      <c r="AT90" s="33">
        <f t="shared" si="38"/>
        <v>0.91221923955878681</v>
      </c>
      <c r="AU90" s="33">
        <f t="shared" si="38"/>
        <v>0.91373068393739187</v>
      </c>
      <c r="AV90" s="33">
        <f t="shared" si="38"/>
        <v>0.91520864269335844</v>
      </c>
      <c r="AW90" s="33">
        <f t="shared" si="38"/>
        <v>0.91665465858502504</v>
      </c>
      <c r="AX90" s="33">
        <f t="shared" si="38"/>
        <v>0.91807013449609165</v>
      </c>
      <c r="AY90" s="33">
        <f t="shared" si="38"/>
        <v>0.91945634948106725</v>
      </c>
      <c r="AZ90" s="33">
        <f t="shared" si="38"/>
        <v>0.92081447270943451</v>
      </c>
      <c r="BA90" s="33">
        <f t="shared" si="38"/>
        <v>0.92214000490124926</v>
      </c>
      <c r="BB90" s="33">
        <f t="shared" si="38"/>
        <v>0.9234354452271567</v>
      </c>
      <c r="BC90" s="33">
        <f t="shared" si="38"/>
        <v>0.92470859737114186</v>
      </c>
      <c r="BD90" s="33">
        <f t="shared" si="38"/>
        <v>0.92596012815783257</v>
      </c>
      <c r="BE90" s="33">
        <f t="shared" si="38"/>
        <v>0.92719022709384469</v>
      </c>
      <c r="BF90" s="33">
        <f t="shared" si="38"/>
        <v>0.92839899427725925</v>
      </c>
      <c r="BG90" s="33">
        <f t="shared" si="38"/>
        <v>0.92958658197726318</v>
      </c>
      <c r="BH90" s="33">
        <f t="shared" si="38"/>
        <v>0.93075322863705401</v>
      </c>
      <c r="BI90" s="33">
        <f t="shared" si="38"/>
        <v>0.93075322863705401</v>
      </c>
    </row>
    <row r="91" spans="1:103" ht="18" customHeight="1">
      <c r="A91" s="28" t="s">
        <v>115</v>
      </c>
      <c r="B91" s="29">
        <f t="shared" ref="B91:BH91" si="39">B$17*B$56*B90</f>
        <v>77.343664999160993</v>
      </c>
      <c r="C91" s="29">
        <f t="shared" si="39"/>
        <v>68.107509090397429</v>
      </c>
      <c r="D91" s="29">
        <f t="shared" si="39"/>
        <v>59.704903666866315</v>
      </c>
      <c r="E91" s="29">
        <f t="shared" si="39"/>
        <v>50.579715041540751</v>
      </c>
      <c r="F91" s="29">
        <f t="shared" si="39"/>
        <v>41.576069625368149</v>
      </c>
      <c r="G91" s="29">
        <f t="shared" si="39"/>
        <v>34.637546351119767</v>
      </c>
      <c r="H91" s="29">
        <f t="shared" si="39"/>
        <v>29.339731691706675</v>
      </c>
      <c r="I91" s="29">
        <f t="shared" si="39"/>
        <v>24.763378214095113</v>
      </c>
      <c r="J91" s="29">
        <f t="shared" si="39"/>
        <v>20.8434443108385</v>
      </c>
      <c r="K91" s="29">
        <f t="shared" si="39"/>
        <v>17.486589666496492</v>
      </c>
      <c r="L91" s="29">
        <f t="shared" si="39"/>
        <v>14.984052633212299</v>
      </c>
      <c r="M91" s="36">
        <f t="shared" si="39"/>
        <v>13.098990611344849</v>
      </c>
      <c r="N91" s="29">
        <f t="shared" si="39"/>
        <v>11.476210298406187</v>
      </c>
      <c r="O91" s="29">
        <f t="shared" si="39"/>
        <v>10.035072762617649</v>
      </c>
      <c r="P91" s="29">
        <f t="shared" si="39"/>
        <v>8.7636668696488282</v>
      </c>
      <c r="Q91" s="29">
        <f t="shared" si="39"/>
        <v>7.6460860440144636</v>
      </c>
      <c r="R91" s="29">
        <f t="shared" si="39"/>
        <v>6.6667442771798298</v>
      </c>
      <c r="S91" s="29">
        <f t="shared" si="39"/>
        <v>5.8097156609414249</v>
      </c>
      <c r="T91" s="29">
        <f t="shared" si="39"/>
        <v>5.0602895880237906</v>
      </c>
      <c r="U91" s="29">
        <f t="shared" si="39"/>
        <v>4.4055671130100666</v>
      </c>
      <c r="V91" s="29">
        <f t="shared" si="39"/>
        <v>3.8361261320650022</v>
      </c>
      <c r="W91" s="29">
        <f t="shared" si="39"/>
        <v>3.3409655061622834</v>
      </c>
      <c r="X91" s="29">
        <f t="shared" si="39"/>
        <v>2.9088569131122979</v>
      </c>
      <c r="Y91" s="29">
        <f t="shared" si="39"/>
        <v>2.5319599669392776</v>
      </c>
      <c r="Z91" s="29">
        <f t="shared" si="39"/>
        <v>2.2033698889332394</v>
      </c>
      <c r="AA91" s="29">
        <f t="shared" si="39"/>
        <v>1.9172185356353855</v>
      </c>
      <c r="AB91" s="29">
        <f t="shared" si="39"/>
        <v>1.6678322891737274</v>
      </c>
      <c r="AC91" s="29">
        <f t="shared" si="39"/>
        <v>1.4505881327705203</v>
      </c>
      <c r="AD91" s="29">
        <f t="shared" si="39"/>
        <v>1.2614197251983716</v>
      </c>
      <c r="AE91" s="29">
        <f t="shared" si="39"/>
        <v>1.0967538544021729</v>
      </c>
      <c r="AF91" s="29">
        <f t="shared" si="39"/>
        <v>0.95057719875953495</v>
      </c>
      <c r="AG91" s="29">
        <f t="shared" si="39"/>
        <v>0.82127235338873472</v>
      </c>
      <c r="AH91" s="29">
        <f t="shared" si="39"/>
        <v>0.70944968193418378</v>
      </c>
      <c r="AI91" s="29">
        <f t="shared" si="39"/>
        <v>0.61277950914717993</v>
      </c>
      <c r="AJ91" s="29">
        <f t="shared" si="39"/>
        <v>0.52922896400714459</v>
      </c>
      <c r="AK91" s="29">
        <f t="shared" si="39"/>
        <v>0.45703068548776515</v>
      </c>
      <c r="AL91" s="29">
        <f t="shared" si="39"/>
        <v>0.39465129973462637</v>
      </c>
      <c r="AM91" s="29">
        <f t="shared" si="39"/>
        <v>0.34076204252924031</v>
      </c>
      <c r="AN91" s="29">
        <f t="shared" si="39"/>
        <v>0.29421232126044961</v>
      </c>
      <c r="AO91" s="29">
        <f t="shared" si="39"/>
        <v>0.25400632564083842</v>
      </c>
      <c r="AP91" s="29">
        <f t="shared" si="39"/>
        <v>0.21928251863297554</v>
      </c>
      <c r="AQ91" s="29">
        <f t="shared" si="39"/>
        <v>0.18929573986204382</v>
      </c>
      <c r="AR91" s="29">
        <f t="shared" si="39"/>
        <v>0.16340163210214559</v>
      </c>
      <c r="AS91" s="29">
        <f t="shared" si="39"/>
        <v>0.14104311220583282</v>
      </c>
      <c r="AT91" s="29">
        <f t="shared" si="39"/>
        <v>0.1217386310334482</v>
      </c>
      <c r="AU91" s="29">
        <f t="shared" si="39"/>
        <v>0.10507199366287562</v>
      </c>
      <c r="AV91" s="29">
        <f t="shared" si="39"/>
        <v>9.0683537598463912E-2</v>
      </c>
      <c r="AW91" s="29">
        <f t="shared" si="39"/>
        <v>7.8262491301945319E-2</v>
      </c>
      <c r="AX91" s="29">
        <f t="shared" si="39"/>
        <v>6.7540357611141438E-2</v>
      </c>
      <c r="AY91" s="29">
        <f t="shared" si="39"/>
        <v>5.8285186419342175E-2</v>
      </c>
      <c r="AZ91" s="29">
        <f t="shared" si="39"/>
        <v>5.0296618477620417E-2</v>
      </c>
      <c r="BA91" s="29">
        <f t="shared" si="39"/>
        <v>4.3401335354200647E-2</v>
      </c>
      <c r="BB91" s="29">
        <f t="shared" si="39"/>
        <v>3.7450045239523111E-2</v>
      </c>
      <c r="BC91" s="29">
        <f t="shared" si="39"/>
        <v>3.2313967145792419E-2</v>
      </c>
      <c r="BD91" s="29">
        <f t="shared" si="39"/>
        <v>2.7881571441102104E-2</v>
      </c>
      <c r="BE91" s="29">
        <f t="shared" si="39"/>
        <v>2.4056552194956504E-2</v>
      </c>
      <c r="BF91" s="29">
        <f t="shared" si="39"/>
        <v>2.075576655694698E-2</v>
      </c>
      <c r="BG91" s="29">
        <f t="shared" si="39"/>
        <v>1.7907441454620848E-2</v>
      </c>
      <c r="BH91" s="29">
        <f t="shared" si="39"/>
        <v>1.5449620733365046E-2</v>
      </c>
      <c r="BI91" s="29">
        <f>BI$17*BI$56*BI90/(1-(BJ17/BI17))</f>
        <v>9.6234840769909263E-2</v>
      </c>
    </row>
    <row r="92" spans="1:103" ht="18" customHeight="1">
      <c r="A92" s="57" t="s">
        <v>62</v>
      </c>
      <c r="B92" s="200">
        <f>SUM(B91:AO91)*10*B52+B53</f>
        <v>147.57785984317832</v>
      </c>
      <c r="C92" s="180">
        <v>99.816521434995593</v>
      </c>
      <c r="D92" s="201">
        <f>+B92-C92</f>
        <v>47.761338408182723</v>
      </c>
      <c r="I92" s="33"/>
    </row>
    <row r="93" spans="1:103" s="33" customFormat="1" ht="18" customHeight="1">
      <c r="A93" s="32" t="s">
        <v>270</v>
      </c>
      <c r="B93" s="33">
        <f>+B90*Data!B361</f>
        <v>0.60532088155683117</v>
      </c>
      <c r="C93" s="33">
        <f>+C90*Data!C361</f>
        <v>0.44510971265823834</v>
      </c>
      <c r="D93" s="33">
        <f>+D90*Data!D361</f>
        <v>0.42204811274995746</v>
      </c>
      <c r="E93" s="33">
        <f>+E90*Data!E361</f>
        <v>0.39724362984528355</v>
      </c>
      <c r="F93" s="33">
        <f>+F90*Data!F361</f>
        <v>0.34634031044639579</v>
      </c>
      <c r="G93" s="33">
        <f>+G90*Data!G361</f>
        <v>0.31579221600226548</v>
      </c>
      <c r="H93" s="33">
        <f>+H90*Data!H361</f>
        <v>0.29304247526168392</v>
      </c>
      <c r="I93" s="33">
        <f>+I90*Data!I361</f>
        <v>0.27240857253902889</v>
      </c>
      <c r="J93" s="33">
        <f>+J90*Data!J361</f>
        <v>0.25398605782764982</v>
      </c>
      <c r="K93" s="33">
        <f>+K90*Data!K361</f>
        <v>0.2347286997583703</v>
      </c>
      <c r="L93" s="33">
        <f>+L90*Data!L361</f>
        <v>0.21916194849096984</v>
      </c>
      <c r="M93" s="33">
        <f>+M90*Data!M361</f>
        <v>0.20365743990198429</v>
      </c>
      <c r="N93" s="33">
        <f>+N90*Data!N361</f>
        <v>0.19941513660670962</v>
      </c>
      <c r="O93" s="33">
        <f>+O90*Data!O361</f>
        <v>0.19354740815547672</v>
      </c>
      <c r="P93" s="33">
        <f>+P90*Data!P361</f>
        <v>0.18749855903261101</v>
      </c>
      <c r="Q93" s="33">
        <f>+Q90*Data!Q361</f>
        <v>0.18189807306993735</v>
      </c>
      <c r="R93" s="33">
        <f>+R90*Data!R361</f>
        <v>0.17701020378608218</v>
      </c>
      <c r="S93" s="33">
        <f>+S90*Data!S361</f>
        <v>0.17289618581151076</v>
      </c>
      <c r="T93" s="33">
        <f>+T90*Data!T361</f>
        <v>0.1695332316096832</v>
      </c>
      <c r="U93" s="33">
        <f>+U90*Data!U361</f>
        <v>0.1668772082918146</v>
      </c>
      <c r="V93" s="33">
        <f>+V90*Data!V361</f>
        <v>0.16513338123551807</v>
      </c>
      <c r="W93" s="33">
        <f>+W90*Data!W361</f>
        <v>0.16392008556951324</v>
      </c>
      <c r="X93" s="33">
        <f>+X90*Data!X361</f>
        <v>0.16285206742888705</v>
      </c>
      <c r="Y93" s="33">
        <f>+Y90*Data!Y361</f>
        <v>0.16193504701865982</v>
      </c>
      <c r="Z93" s="33">
        <f>+Z90*Data!Z361</f>
        <v>0.16131466962340446</v>
      </c>
      <c r="AA93" s="33">
        <f>+AA90*Data!AA361</f>
        <v>0.16106882617119278</v>
      </c>
      <c r="AB93" s="33">
        <f>+AB90*Data!AB361</f>
        <v>0.16115242530649701</v>
      </c>
      <c r="AC93" s="33">
        <f>+AC90*Data!AC361</f>
        <v>0.16152918677196185</v>
      </c>
      <c r="AD93" s="33">
        <f>+AD90*Data!AD361</f>
        <v>0.16213729929507259</v>
      </c>
      <c r="AE93" s="33">
        <f>+AE90*Data!AE361</f>
        <v>0.16296040853250415</v>
      </c>
      <c r="AF93" s="33">
        <f>+AF90*Data!AF361</f>
        <v>0.16402643703099609</v>
      </c>
      <c r="AG93" s="33">
        <f>+AG90*Data!AG361</f>
        <v>0.16529293794127264</v>
      </c>
      <c r="AH93" s="33">
        <f>+AH90*Data!AH361</f>
        <v>0.16669056076831787</v>
      </c>
      <c r="AI93" s="33">
        <f>+AI90*Data!AI361</f>
        <v>0.16823147497821569</v>
      </c>
      <c r="AJ93" s="33">
        <f>+AJ90*Data!AJ361</f>
        <v>0.16991821323595063</v>
      </c>
      <c r="AK93" s="33">
        <f>+AK90*Data!AK361</f>
        <v>0.17174884001395491</v>
      </c>
      <c r="AL93" s="33">
        <f>+AL90*Data!AL361</f>
        <v>0.17371893761198742</v>
      </c>
      <c r="AM93" s="33">
        <f>+AM90*Data!AM361</f>
        <v>0.17582274592070027</v>
      </c>
      <c r="AN93" s="33">
        <f>+AN90*Data!AN361</f>
        <v>0.17805381210258403</v>
      </c>
      <c r="AO93" s="33">
        <f>+AO90*Data!AO361</f>
        <v>0.18040534959528839</v>
      </c>
      <c r="AP93" s="33">
        <f>+AP90*Data!AP361</f>
        <v>0.18287042798539932</v>
      </c>
      <c r="AQ93" s="33">
        <f>+AQ90*Data!AQ361</f>
        <v>0.18544206770472124</v>
      </c>
      <c r="AR93" s="33">
        <f>+AR90*Data!AR361</f>
        <v>0.18811328406125125</v>
      </c>
      <c r="AS93" s="33">
        <f>+AS90*Data!AS361</f>
        <v>0.19087710690922063</v>
      </c>
      <c r="AT93" s="33">
        <f>+AT90*Data!AT361</f>
        <v>0.1937265909613651</v>
      </c>
      <c r="AU93" s="33">
        <f>+AU90*Data!AU361</f>
        <v>0.1966548245944246</v>
      </c>
      <c r="AV93" s="33">
        <f>+AV90*Data!AV361</f>
        <v>0.1996549401828481</v>
      </c>
      <c r="AW93" s="33">
        <f>+AW90*Data!AW361</f>
        <v>0.20272012522690033</v>
      </c>
      <c r="AX93" s="33">
        <f>+AX90*Data!AX361</f>
        <v>0.20584362975699116</v>
      </c>
      <c r="AY93" s="33">
        <f>+AY90*Data!AY361</f>
        <v>0.20901876065467756</v>
      </c>
      <c r="AZ93" s="33">
        <f>+AZ90*Data!AZ361</f>
        <v>0.2122388465215706</v>
      </c>
      <c r="BA93" s="33">
        <f>+BA90*Data!BA361</f>
        <v>0.21549584464492469</v>
      </c>
      <c r="BB93" s="33">
        <f>+BB90*Data!BB361</f>
        <v>0.21878306162215444</v>
      </c>
      <c r="BC93" s="33">
        <f>+BC90*Data!BC361</f>
        <v>0.22209451642109801</v>
      </c>
      <c r="BD93" s="33">
        <f>+BD90*Data!BD361</f>
        <v>0.22542143079418814</v>
      </c>
      <c r="BE93" s="33">
        <f>+BE90*Data!BE361</f>
        <v>0.22875289047503436</v>
      </c>
      <c r="BF93" s="33">
        <f>+BF90*Data!BF361</f>
        <v>0.23207473282769153</v>
      </c>
      <c r="BG93" s="33">
        <f>+BG90*Data!BG361</f>
        <v>0.23536810303765326</v>
      </c>
      <c r="BH93" s="33">
        <f>+BH90*Data!BH361</f>
        <v>0.23860794690187032</v>
      </c>
      <c r="BI93" s="33">
        <f>+BI90*Data!BI361</f>
        <v>0.23849187379923956</v>
      </c>
    </row>
    <row r="94" spans="1:103" ht="18" customHeight="1">
      <c r="A94" s="21" t="s">
        <v>271</v>
      </c>
      <c r="B94" s="29">
        <f>B$17*B$56*B93</f>
        <v>77.343664999160993</v>
      </c>
      <c r="C94" s="29">
        <f t="shared" ref="C94:BH94" si="40">C$17*C$56*C93</f>
        <v>48.368083296483093</v>
      </c>
      <c r="D94" s="29">
        <f t="shared" si="40"/>
        <v>37.947707522519636</v>
      </c>
      <c r="E94" s="29">
        <f t="shared" si="40"/>
        <v>28.977761164788951</v>
      </c>
      <c r="F94" s="29">
        <f t="shared" si="40"/>
        <v>20.239664888752149</v>
      </c>
      <c r="G94" s="29">
        <f t="shared" si="40"/>
        <v>14.986064070645876</v>
      </c>
      <c r="H94" s="29">
        <f t="shared" si="40"/>
        <v>11.51425606132238</v>
      </c>
      <c r="I94" s="29">
        <f t="shared" si="40"/>
        <v>8.8622750527926168</v>
      </c>
      <c r="J94" s="29">
        <f t="shared" si="40"/>
        <v>6.8415337987433071</v>
      </c>
      <c r="K94" s="29">
        <f t="shared" si="40"/>
        <v>5.2351476834170114</v>
      </c>
      <c r="L94" s="29">
        <f t="shared" si="40"/>
        <v>4.1390907876936982</v>
      </c>
      <c r="M94" s="29">
        <f t="shared" si="40"/>
        <v>3.3310031573064958</v>
      </c>
      <c r="N94" s="29">
        <f t="shared" si="40"/>
        <v>2.8246708576766117</v>
      </c>
      <c r="O94" s="29">
        <f t="shared" si="40"/>
        <v>2.3742806530408855</v>
      </c>
      <c r="P94" s="29">
        <f t="shared" si="40"/>
        <v>1.9919461467621398</v>
      </c>
      <c r="Q94" s="29">
        <f t="shared" si="40"/>
        <v>1.6735655276038857</v>
      </c>
      <c r="R94" s="29">
        <f t="shared" si="40"/>
        <v>1.4104181563561649</v>
      </c>
      <c r="S94" s="29">
        <f t="shared" si="40"/>
        <v>1.1930810981582427</v>
      </c>
      <c r="T94" s="29">
        <f t="shared" si="40"/>
        <v>1.0131514211863066</v>
      </c>
      <c r="U94" s="29">
        <f t="shared" si="40"/>
        <v>0.86367730548439103</v>
      </c>
      <c r="V94" s="29">
        <f t="shared" si="40"/>
        <v>0.74056981303366631</v>
      </c>
      <c r="W94" s="29">
        <f t="shared" si="40"/>
        <v>0.637355354619486</v>
      </c>
      <c r="X94" s="29">
        <f t="shared" si="40"/>
        <v>0.54898575783075498</v>
      </c>
      <c r="Y94" s="29">
        <f t="shared" si="40"/>
        <v>0.47328962887947068</v>
      </c>
      <c r="Z94" s="29">
        <f t="shared" si="40"/>
        <v>0.40876935901882733</v>
      </c>
      <c r="AA94" s="29">
        <f t="shared" si="40"/>
        <v>0.35386230281851977</v>
      </c>
      <c r="AB94" s="29">
        <f t="shared" si="40"/>
        <v>0.30695731435347273</v>
      </c>
      <c r="AC94" s="29">
        <f t="shared" si="40"/>
        <v>0.26675371835420675</v>
      </c>
      <c r="AD94" s="29">
        <f t="shared" si="40"/>
        <v>0.2321457540385681</v>
      </c>
      <c r="AE94" s="29">
        <f t="shared" si="40"/>
        <v>0.20229178639269946</v>
      </c>
      <c r="AF94" s="29">
        <f t="shared" si="40"/>
        <v>0.17599038941126516</v>
      </c>
      <c r="AG94" s="29">
        <f t="shared" si="40"/>
        <v>0.15281605267482307</v>
      </c>
      <c r="AH94" s="29">
        <f t="shared" si="40"/>
        <v>0.13278996718749653</v>
      </c>
      <c r="AI94" s="29">
        <f t="shared" si="40"/>
        <v>0.11547848726839542</v>
      </c>
      <c r="AJ94" s="29">
        <f t="shared" si="40"/>
        <v>0.10050168510890586</v>
      </c>
      <c r="AK94" s="29">
        <f t="shared" si="40"/>
        <v>8.7531989790844963E-2</v>
      </c>
      <c r="AL94" s="29">
        <f t="shared" si="40"/>
        <v>7.628861505075378E-2</v>
      </c>
      <c r="AM94" s="29">
        <f t="shared" si="40"/>
        <v>6.6531482668699488E-2</v>
      </c>
      <c r="AN94" s="29">
        <f t="shared" si="40"/>
        <v>5.8055450212252807E-2</v>
      </c>
      <c r="AO94" s="29">
        <f t="shared" si="40"/>
        <v>5.0685146970547448E-2</v>
      </c>
      <c r="AP94" s="29">
        <f t="shared" si="40"/>
        <v>4.4270492897554491E-2</v>
      </c>
      <c r="AQ94" s="29">
        <f t="shared" si="40"/>
        <v>3.8682872351259105E-2</v>
      </c>
      <c r="AR94" s="29">
        <f t="shared" si="40"/>
        <v>3.3811893814258358E-2</v>
      </c>
      <c r="AS94" s="29">
        <f t="shared" si="40"/>
        <v>2.9562656175808305E-2</v>
      </c>
      <c r="AT94" s="29">
        <f t="shared" si="40"/>
        <v>2.5853445044439368E-2</v>
      </c>
      <c r="AU94" s="29">
        <f t="shared" si="40"/>
        <v>2.2613790744686325E-2</v>
      </c>
      <c r="AV94" s="29">
        <f t="shared" si="40"/>
        <v>1.9782829215323098E-2</v>
      </c>
      <c r="AW94" s="29">
        <f t="shared" si="40"/>
        <v>1.7307916224186131E-2</v>
      </c>
      <c r="AX94" s="29">
        <f t="shared" si="40"/>
        <v>1.5143453471987181E-2</v>
      </c>
      <c r="AY94" s="29">
        <f t="shared" si="40"/>
        <v>1.3249892109368267E-2</v>
      </c>
      <c r="AZ94" s="29">
        <f t="shared" si="40"/>
        <v>1.1592885001270136E-2</v>
      </c>
      <c r="BA94" s="29">
        <f t="shared" si="40"/>
        <v>1.0142502625588487E-2</v>
      </c>
      <c r="BB94" s="29">
        <f t="shared" si="40"/>
        <v>8.8727756745091649E-3</v>
      </c>
      <c r="BC94" s="29">
        <f t="shared" si="40"/>
        <v>7.761098931376699E-3</v>
      </c>
      <c r="BD94" s="29">
        <f t="shared" si="40"/>
        <v>6.7876612997879501E-3</v>
      </c>
      <c r="BE94" s="29">
        <f t="shared" si="40"/>
        <v>5.9351422056165082E-3</v>
      </c>
      <c r="BF94" s="29">
        <f t="shared" si="40"/>
        <v>5.1883823744200211E-3</v>
      </c>
      <c r="BG94" s="29">
        <f t="shared" si="40"/>
        <v>4.5341021558926017E-3</v>
      </c>
      <c r="BH94" s="29">
        <f t="shared" si="40"/>
        <v>3.9606655880194746E-3</v>
      </c>
      <c r="BI94" s="29">
        <f>BI$17*BI$56*BI93/(1-(BJ17/BI17))</f>
        <v>2.4658767537766892E-2</v>
      </c>
    </row>
    <row r="95" spans="1:103" ht="39" customHeight="1">
      <c r="A95" s="57" t="s">
        <v>62</v>
      </c>
      <c r="B95" s="197">
        <f>SUM(B94:BI94)*10*B52+B53-C53</f>
        <v>147.18136784139301</v>
      </c>
      <c r="C95" s="85">
        <v>147.06846520979082</v>
      </c>
      <c r="D95" s="189">
        <f>+B95-C95</f>
        <v>0.11290263160219638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1.0000000000000024E-3</v>
      </c>
      <c r="C101" s="479">
        <f t="shared" si="41"/>
        <v>37.699592117087832</v>
      </c>
      <c r="D101" s="479">
        <f t="shared" si="41"/>
        <v>64.022639968439151</v>
      </c>
      <c r="E101" s="479">
        <f t="shared" si="41"/>
        <v>88.441947323592245</v>
      </c>
      <c r="F101" s="479">
        <f t="shared" si="41"/>
        <v>118.11282996379497</v>
      </c>
      <c r="G101" s="479">
        <f t="shared" si="41"/>
        <v>153.45763947341936</v>
      </c>
      <c r="H101" s="479">
        <f t="shared" si="41"/>
        <v>194.9007532916157</v>
      </c>
      <c r="I101" s="479">
        <f t="shared" si="41"/>
        <v>243.11113645924254</v>
      </c>
      <c r="J101" s="479">
        <f t="shared" si="41"/>
        <v>298.47198806351486</v>
      </c>
      <c r="K101" s="479">
        <f t="shared" si="41"/>
        <v>361.14776783382587</v>
      </c>
      <c r="L101" s="479">
        <f t="shared" si="41"/>
        <v>430.58472580113994</v>
      </c>
      <c r="M101" s="479">
        <f t="shared" si="41"/>
        <v>505.82064755955651</v>
      </c>
      <c r="N101" s="479">
        <f t="shared" si="41"/>
        <v>586.1122491696359</v>
      </c>
      <c r="O101" s="479">
        <f t="shared" si="41"/>
        <v>672.45010898844373</v>
      </c>
      <c r="P101" s="479">
        <f t="shared" si="41"/>
        <v>759.1407269421851</v>
      </c>
      <c r="Q101" s="479">
        <f t="shared" si="41"/>
        <v>857.57745461076593</v>
      </c>
      <c r="R101" s="479">
        <f t="shared" si="41"/>
        <v>875.14509915154122</v>
      </c>
      <c r="S101" s="479">
        <f t="shared" si="41"/>
        <v>840.20784419396421</v>
      </c>
      <c r="T101" s="479">
        <f t="shared" si="41"/>
        <v>807.01745198426602</v>
      </c>
      <c r="U101" s="479">
        <f t="shared" si="41"/>
        <v>775.48657938505266</v>
      </c>
      <c r="V101" s="479">
        <f t="shared" si="41"/>
        <v>745.53225041580004</v>
      </c>
      <c r="W101" s="479">
        <f t="shared" si="41"/>
        <v>717.07563789501</v>
      </c>
      <c r="X101" s="479">
        <f t="shared" si="41"/>
        <v>690.0418560002596</v>
      </c>
      <c r="Y101" s="479">
        <f t="shared" si="41"/>
        <v>664.35976320024656</v>
      </c>
      <c r="Z101" s="479">
        <f t="shared" si="41"/>
        <v>639.96177504023422</v>
      </c>
      <c r="AA101" s="479">
        <f t="shared" si="41"/>
        <v>319.98088752011711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0.3698406448791311</v>
      </c>
      <c r="C102" s="481">
        <f>+C119*(1-MIN(C103,1))</f>
        <v>0.33582325461380874</v>
      </c>
      <c r="D102" s="481">
        <f t="shared" ref="D102:BI102" si="43">+D119*(1-MIN(D103,1))</f>
        <v>0.32004227822998416</v>
      </c>
      <c r="E102" s="481">
        <f t="shared" si="43"/>
        <v>0.29604831033027673</v>
      </c>
      <c r="F102" s="481">
        <f t="shared" si="43"/>
        <v>0.26131092794256</v>
      </c>
      <c r="G102" s="481">
        <f t="shared" si="43"/>
        <v>0.23597981307413329</v>
      </c>
      <c r="H102" s="481">
        <f t="shared" si="43"/>
        <v>0.21480525106620077</v>
      </c>
      <c r="I102" s="481">
        <f t="shared" si="43"/>
        <v>0.19265009146768228</v>
      </c>
      <c r="J102" s="481">
        <f t="shared" si="43"/>
        <v>0.16984021017675979</v>
      </c>
      <c r="K102" s="481">
        <f t="shared" si="43"/>
        <v>0.14660198401443819</v>
      </c>
      <c r="L102" s="481">
        <f t="shared" si="43"/>
        <v>0.12601074524679465</v>
      </c>
      <c r="M102" s="481">
        <f t="shared" si="43"/>
        <v>0.10665745216637643</v>
      </c>
      <c r="N102" s="481">
        <f t="shared" si="43"/>
        <v>8.6549344947196932E-2</v>
      </c>
      <c r="O102" s="481">
        <f t="shared" si="43"/>
        <v>6.3504208540006615E-2</v>
      </c>
      <c r="P102" s="481">
        <f t="shared" si="43"/>
        <v>3.9221447346505983E-2</v>
      </c>
      <c r="Q102" s="481">
        <f t="shared" si="43"/>
        <v>1.1405641555783625E-2</v>
      </c>
      <c r="R102" s="481">
        <f t="shared" si="43"/>
        <v>0</v>
      </c>
      <c r="S102" s="481">
        <f t="shared" si="43"/>
        <v>0</v>
      </c>
      <c r="T102" s="481">
        <f t="shared" si="43"/>
        <v>0</v>
      </c>
      <c r="U102" s="481">
        <f t="shared" si="43"/>
        <v>0</v>
      </c>
      <c r="V102" s="481">
        <f t="shared" si="43"/>
        <v>0</v>
      </c>
      <c r="W102" s="481">
        <f t="shared" si="43"/>
        <v>0</v>
      </c>
      <c r="X102" s="481">
        <f t="shared" si="43"/>
        <v>0</v>
      </c>
      <c r="Y102" s="481">
        <f t="shared" si="43"/>
        <v>0</v>
      </c>
      <c r="Z102" s="481">
        <f t="shared" si="43"/>
        <v>0</v>
      </c>
      <c r="AA102" s="481">
        <f t="shared" si="43"/>
        <v>0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0.12112715018586659</v>
      </c>
      <c r="D103" s="484">
        <f t="shared" ref="D103:BI103" si="44">+IF($B$98&gt;0,D109,IF($B$99&gt;0,D114,D122))</f>
        <v>0.16675055647775933</v>
      </c>
      <c r="E103" s="484">
        <f t="shared" si="44"/>
        <v>0.20465069662491728</v>
      </c>
      <c r="F103" s="484">
        <f t="shared" si="44"/>
        <v>0.24645397636693164</v>
      </c>
      <c r="G103" s="484">
        <f t="shared" si="44"/>
        <v>0.29224962423319611</v>
      </c>
      <c r="H103" s="484">
        <f t="shared" si="44"/>
        <v>0.34215353915200142</v>
      </c>
      <c r="I103" s="484">
        <f t="shared" si="44"/>
        <v>0.39651868877225066</v>
      </c>
      <c r="J103" s="484">
        <f t="shared" si="44"/>
        <v>0.45540928130593467</v>
      </c>
      <c r="K103" s="484">
        <f t="shared" si="44"/>
        <v>0.51874322614945478</v>
      </c>
      <c r="L103" s="484">
        <f t="shared" si="44"/>
        <v>0.58595234642127425</v>
      </c>
      <c r="M103" s="484">
        <f t="shared" si="44"/>
        <v>0.65631589949003</v>
      </c>
      <c r="N103" s="484">
        <f t="shared" si="44"/>
        <v>0.72940571116677866</v>
      </c>
      <c r="O103" s="484">
        <f t="shared" si="44"/>
        <v>0.80601650850553963</v>
      </c>
      <c r="P103" s="484">
        <f t="shared" si="44"/>
        <v>0.88252597957750922</v>
      </c>
      <c r="Q103" s="484">
        <f t="shared" si="44"/>
        <v>0.96644154460318388</v>
      </c>
      <c r="R103" s="484">
        <f t="shared" si="44"/>
        <v>1</v>
      </c>
      <c r="S103" s="484">
        <f t="shared" si="44"/>
        <v>1</v>
      </c>
      <c r="T103" s="484">
        <f t="shared" si="44"/>
        <v>1</v>
      </c>
      <c r="U103" s="484">
        <f t="shared" si="44"/>
        <v>1</v>
      </c>
      <c r="V103" s="484">
        <f t="shared" si="44"/>
        <v>1</v>
      </c>
      <c r="W103" s="484">
        <f t="shared" si="44"/>
        <v>1</v>
      </c>
      <c r="X103" s="484">
        <f t="shared" si="44"/>
        <v>1</v>
      </c>
      <c r="Y103" s="484">
        <f t="shared" si="44"/>
        <v>1</v>
      </c>
      <c r="Z103" s="484">
        <f t="shared" si="44"/>
        <v>1</v>
      </c>
      <c r="AA103" s="484">
        <f t="shared" si="44"/>
        <v>1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37.699592117087825</v>
      </c>
      <c r="D106" s="389">
        <f t="shared" si="45"/>
        <v>64.022639968439137</v>
      </c>
      <c r="E106" s="389">
        <f t="shared" si="45"/>
        <v>88.44194732359226</v>
      </c>
      <c r="F106" s="389">
        <f t="shared" si="45"/>
        <v>118.11282996379495</v>
      </c>
      <c r="G106" s="389">
        <f t="shared" si="45"/>
        <v>153.45763947341928</v>
      </c>
      <c r="H106" s="389">
        <f t="shared" si="45"/>
        <v>194.90075329161564</v>
      </c>
      <c r="I106" s="389">
        <f t="shared" si="45"/>
        <v>243.11113645924249</v>
      </c>
      <c r="J106" s="389">
        <f t="shared" si="45"/>
        <v>298.4719880635148</v>
      </c>
      <c r="K106" s="389">
        <f t="shared" si="45"/>
        <v>361.14776783382587</v>
      </c>
      <c r="L106" s="389">
        <f t="shared" si="45"/>
        <v>430.58472580113983</v>
      </c>
      <c r="M106" s="466">
        <f t="shared" si="45"/>
        <v>505.82064755955656</v>
      </c>
      <c r="N106" s="389">
        <f t="shared" si="45"/>
        <v>586.11224916963579</v>
      </c>
      <c r="O106" s="389">
        <f t="shared" si="45"/>
        <v>672.45010898844373</v>
      </c>
      <c r="P106" s="389">
        <f t="shared" si="45"/>
        <v>759.14072694218498</v>
      </c>
      <c r="Q106" s="389">
        <f t="shared" si="45"/>
        <v>857.57745461076581</v>
      </c>
      <c r="R106" s="389">
        <f t="shared" si="45"/>
        <v>875.14509915154122</v>
      </c>
      <c r="S106" s="389">
        <f t="shared" si="45"/>
        <v>840.20784419396421</v>
      </c>
      <c r="T106" s="389">
        <f t="shared" si="45"/>
        <v>807.01745198426602</v>
      </c>
      <c r="U106" s="389">
        <f t="shared" si="45"/>
        <v>775.48657938505266</v>
      </c>
      <c r="V106" s="389">
        <f t="shared" si="45"/>
        <v>745.53225041580004</v>
      </c>
      <c r="W106" s="389">
        <f t="shared" si="45"/>
        <v>717.07563789501</v>
      </c>
      <c r="X106" s="389">
        <f t="shared" si="45"/>
        <v>690.0418560002596</v>
      </c>
      <c r="Y106" s="389">
        <f t="shared" si="45"/>
        <v>664.35976320024656</v>
      </c>
      <c r="Z106" s="389">
        <f t="shared" si="45"/>
        <v>639.96177504023422</v>
      </c>
      <c r="AA106" s="389">
        <f t="shared" si="45"/>
        <v>319.98088752011711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37.699592117087825</v>
      </c>
      <c r="D108" s="389">
        <f>+Controls!D13</f>
        <v>64.022639968439137</v>
      </c>
      <c r="E108" s="389">
        <f>+Controls!E13</f>
        <v>88.44194732359226</v>
      </c>
      <c r="F108" s="389">
        <f>+Controls!F13</f>
        <v>118.11282996379477</v>
      </c>
      <c r="G108" s="389">
        <f>+Controls!G13</f>
        <v>153.45763947341564</v>
      </c>
      <c r="H108" s="389">
        <f>+Controls!H13</f>
        <v>194.90075329157744</v>
      </c>
      <c r="I108" s="389">
        <f>+Controls!I13</f>
        <v>243.11113645899107</v>
      </c>
      <c r="J108" s="389">
        <f>+Controls!J13</f>
        <v>298.47198806235912</v>
      </c>
      <c r="K108" s="389">
        <f>+Controls!K13</f>
        <v>361.14776782986883</v>
      </c>
      <c r="L108" s="389">
        <f>+Controls!L13</f>
        <v>430.5847257906488</v>
      </c>
      <c r="M108" s="389">
        <f>+Controls!M13</f>
        <v>505.82064753755714</v>
      </c>
      <c r="N108" s="389">
        <f>+Controls!N13</f>
        <v>586.11224913261344</v>
      </c>
      <c r="O108" s="389">
        <f>+Controls!O13</f>
        <v>672.4501089362808</v>
      </c>
      <c r="P108" s="389">
        <f>+Controls!P13</f>
        <v>759.14072687963437</v>
      </c>
      <c r="Q108" s="389">
        <f>+Controls!Q13</f>
        <v>857.5774545443262</v>
      </c>
      <c r="R108" s="389">
        <f>+Controls!R13</f>
        <v>880.49767911549066</v>
      </c>
      <c r="S108" s="389">
        <f>+Controls!S13</f>
        <v>847.14993958213279</v>
      </c>
      <c r="T108" s="389">
        <f>+Controls!T13</f>
        <v>809.48154170211774</v>
      </c>
      <c r="U108" s="389">
        <f>+Controls!U13</f>
        <v>783.54623463460405</v>
      </c>
      <c r="V108" s="389">
        <f>+Controls!V13</f>
        <v>753.18325167100852</v>
      </c>
      <c r="W108" s="389">
        <f>+Controls!W13</f>
        <v>729.34178871195445</v>
      </c>
      <c r="X108" s="389">
        <f>+Controls!X13</f>
        <v>697.49720536048142</v>
      </c>
      <c r="Y108" s="389">
        <f>+Controls!Y13</f>
        <v>681.60368669129923</v>
      </c>
      <c r="Z108" s="389">
        <f>+Controls!Z13</f>
        <v>650.96217075027084</v>
      </c>
      <c r="AA108" s="389">
        <f>+Controls!AA13</f>
        <v>1200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 t="shared" ref="C109:E109" si="46">+(C106/(1000*C$36))^(1/($B$38-1))</f>
        <v>0.12112715018586659</v>
      </c>
      <c r="D109" s="391">
        <f t="shared" si="46"/>
        <v>0.16675055647775933</v>
      </c>
      <c r="E109" s="391">
        <f t="shared" si="46"/>
        <v>0.20465069662491728</v>
      </c>
      <c r="F109" s="391">
        <f t="shared" ref="F109:BI109" si="47">+(F106/(1000*F$36))^(1/($B$38-1))</f>
        <v>0.24645397636693164</v>
      </c>
      <c r="G109" s="391">
        <f t="shared" si="47"/>
        <v>0.29224962423319611</v>
      </c>
      <c r="H109" s="391">
        <f t="shared" si="47"/>
        <v>0.34215353915200142</v>
      </c>
      <c r="I109" s="391">
        <f t="shared" si="47"/>
        <v>0.39651868877225066</v>
      </c>
      <c r="J109" s="391">
        <f t="shared" si="47"/>
        <v>0.45540928130593467</v>
      </c>
      <c r="K109" s="391">
        <f t="shared" si="47"/>
        <v>0.51874322614945478</v>
      </c>
      <c r="L109" s="391">
        <f t="shared" si="47"/>
        <v>0.58595234642127425</v>
      </c>
      <c r="M109" s="391">
        <f t="shared" si="47"/>
        <v>0.65631589949003</v>
      </c>
      <c r="N109" s="391">
        <f t="shared" si="47"/>
        <v>0.72940571116677866</v>
      </c>
      <c r="O109" s="391">
        <f t="shared" si="47"/>
        <v>0.80601650850553963</v>
      </c>
      <c r="P109" s="391">
        <f t="shared" si="47"/>
        <v>0.88252597957750922</v>
      </c>
      <c r="Q109" s="391">
        <f t="shared" si="47"/>
        <v>0.96644154460318388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0.36996592574248305</v>
      </c>
      <c r="C112" s="471">
        <f>+C40*C61</f>
        <v>0.38210675717747983</v>
      </c>
      <c r="D112" s="471">
        <f t="shared" ref="D112:BI112" si="48">+D40*D61</f>
        <v>0.38408939930056102</v>
      </c>
      <c r="E112" s="471">
        <f t="shared" si="48"/>
        <v>0.3722242655824165</v>
      </c>
      <c r="F112" s="471">
        <f t="shared" si="48"/>
        <v>0.34677500742781803</v>
      </c>
      <c r="G112" s="471">
        <f t="shared" si="48"/>
        <v>0.33342237765464089</v>
      </c>
      <c r="H112" s="471">
        <f t="shared" si="48"/>
        <v>0.32652794208135671</v>
      </c>
      <c r="I112" s="471">
        <f t="shared" si="48"/>
        <v>0.31923124690596688</v>
      </c>
      <c r="J112" s="471">
        <f t="shared" si="48"/>
        <v>0.31186761791320744</v>
      </c>
      <c r="K112" s="471">
        <f t="shared" si="48"/>
        <v>0.30462321151653149</v>
      </c>
      <c r="L112" s="471">
        <f t="shared" si="48"/>
        <v>0.30433874979763736</v>
      </c>
      <c r="M112" s="471">
        <f t="shared" si="48"/>
        <v>0.310335718202019</v>
      </c>
      <c r="N112" s="471">
        <f t="shared" si="48"/>
        <v>0.31984911921234577</v>
      </c>
      <c r="O112" s="471">
        <f t="shared" si="48"/>
        <v>0.32736913873838652</v>
      </c>
      <c r="P112" s="471">
        <f t="shared" si="48"/>
        <v>0.33387337221836422</v>
      </c>
      <c r="Q112" s="471">
        <f t="shared" si="48"/>
        <v>0.33987385357628058</v>
      </c>
      <c r="R112" s="471">
        <f t="shared" si="48"/>
        <v>0.34562588073089867</v>
      </c>
      <c r="S112" s="471">
        <f t="shared" si="48"/>
        <v>0.35133520551827863</v>
      </c>
      <c r="T112" s="471">
        <f t="shared" si="48"/>
        <v>0.35708226477469651</v>
      </c>
      <c r="U112" s="471">
        <f t="shared" si="48"/>
        <v>0.36286141965154362</v>
      </c>
      <c r="V112" s="471">
        <f t="shared" si="48"/>
        <v>0.36881206950244855</v>
      </c>
      <c r="W112" s="471">
        <f t="shared" si="48"/>
        <v>0.37496818684855809</v>
      </c>
      <c r="X112" s="471">
        <f t="shared" si="48"/>
        <v>0.3812048203761963</v>
      </c>
      <c r="Y112" s="471">
        <f t="shared" si="48"/>
        <v>0.38750267833907948</v>
      </c>
      <c r="Z112" s="471">
        <f t="shared" si="48"/>
        <v>0.39385254603448167</v>
      </c>
      <c r="AA112" s="471">
        <f t="shared" si="48"/>
        <v>0.40025073973239478</v>
      </c>
      <c r="AB112" s="471">
        <f t="shared" si="48"/>
        <v>0.40681704816144415</v>
      </c>
      <c r="AC112" s="471">
        <f t="shared" si="48"/>
        <v>0.41342896758852554</v>
      </c>
      <c r="AD112" s="471">
        <f t="shared" si="48"/>
        <v>0.42005720134963792</v>
      </c>
      <c r="AE112" s="471">
        <f t="shared" si="48"/>
        <v>0.42670448108573311</v>
      </c>
      <c r="AF112" s="471">
        <f t="shared" si="48"/>
        <v>0.43244736365183117</v>
      </c>
      <c r="AG112" s="471">
        <f t="shared" si="48"/>
        <v>0.43707089965577123</v>
      </c>
      <c r="AH112" s="471">
        <f t="shared" si="48"/>
        <v>0.44139932574011298</v>
      </c>
      <c r="AI112" s="471">
        <f t="shared" si="48"/>
        <v>0.44556882804918291</v>
      </c>
      <c r="AJ112" s="471">
        <f t="shared" si="48"/>
        <v>0.4496539074307912</v>
      </c>
      <c r="AK112" s="471">
        <f t="shared" si="48"/>
        <v>0.45369574457829082</v>
      </c>
      <c r="AL112" s="471">
        <f t="shared" si="48"/>
        <v>0.45771744606364673</v>
      </c>
      <c r="AM112" s="471">
        <f t="shared" si="48"/>
        <v>0.46173229512278902</v>
      </c>
      <c r="AN112" s="471">
        <f t="shared" si="48"/>
        <v>0.46574821951493633</v>
      </c>
      <c r="AO112" s="471">
        <f t="shared" si="48"/>
        <v>0.46977021198174629</v>
      </c>
      <c r="AP112" s="471">
        <f t="shared" si="48"/>
        <v>0.47380164226368687</v>
      </c>
      <c r="AQ112" s="471">
        <f t="shared" si="48"/>
        <v>0.47784496897125844</v>
      </c>
      <c r="AR112" s="471">
        <f t="shared" si="48"/>
        <v>0.48190212652467312</v>
      </c>
      <c r="AS112" s="471">
        <f t="shared" si="48"/>
        <v>0.48597473617016207</v>
      </c>
      <c r="AT112" s="471">
        <f t="shared" si="48"/>
        <v>0.49006422173939312</v>
      </c>
      <c r="AU112" s="471">
        <f t="shared" si="48"/>
        <v>0.49417187381342065</v>
      </c>
      <c r="AV112" s="471">
        <f t="shared" si="48"/>
        <v>0.49829888591859584</v>
      </c>
      <c r="AW112" s="471">
        <f t="shared" si="48"/>
        <v>0.50244637553793592</v>
      </c>
      <c r="AX112" s="471">
        <f t="shared" si="48"/>
        <v>0.50661539685320789</v>
      </c>
      <c r="AY112" s="471">
        <f t="shared" si="48"/>
        <v>0.51080694895810463</v>
      </c>
      <c r="AZ112" s="471">
        <f t="shared" si="48"/>
        <v>0.51502198156565537</v>
      </c>
      <c r="BA112" s="471">
        <f t="shared" si="48"/>
        <v>0.51926139930445037</v>
      </c>
      <c r="BB112" s="471">
        <f t="shared" si="48"/>
        <v>0.52351116544966181</v>
      </c>
      <c r="BC112" s="471">
        <f t="shared" si="48"/>
        <v>0.52777006716321906</v>
      </c>
      <c r="BD112" s="471">
        <f t="shared" si="48"/>
        <v>0.53205671823083756</v>
      </c>
      <c r="BE112" s="471">
        <f t="shared" si="48"/>
        <v>0.53637799353472249</v>
      </c>
      <c r="BF112" s="471">
        <f t="shared" si="48"/>
        <v>0.54073551039208867</v>
      </c>
      <c r="BG112" s="471">
        <f t="shared" si="48"/>
        <v>0.54512883038017712</v>
      </c>
      <c r="BH112" s="471">
        <f t="shared" si="48"/>
        <v>0.54955694785748865</v>
      </c>
      <c r="BI112" s="471">
        <f t="shared" si="48"/>
        <v>0.55401891815880788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0.29299948735492887</v>
      </c>
      <c r="D114" s="399">
        <f>IF(1-(D113/D112)&lt;0,0,1-(D113/D112))</f>
        <v>0.31256823378782117</v>
      </c>
      <c r="E114" s="399">
        <f>IF(1-(E113/E112)&lt;0,0,1-(E113/E112))</f>
        <v>0.44160423643790281</v>
      </c>
      <c r="F114" s="399">
        <f t="shared" ref="F114:BI114" si="49">IF(1-(F113/F112)&lt;0,0,1-(F113/F112))</f>
        <v>0.56908921935618473</v>
      </c>
      <c r="G114" s="399">
        <f t="shared" si="49"/>
        <v>0.68443412598517384</v>
      </c>
      <c r="H114" s="399">
        <f t="shared" si="49"/>
        <v>0.73823000794241744</v>
      </c>
      <c r="I114" s="399">
        <f t="shared" si="49"/>
        <v>0.77804530914250025</v>
      </c>
      <c r="J114" s="399">
        <f t="shared" si="49"/>
        <v>0.80747656978517335</v>
      </c>
      <c r="K114" s="399">
        <f t="shared" si="49"/>
        <v>0.82917664636008959</v>
      </c>
      <c r="L114" s="399">
        <f t="shared" si="49"/>
        <v>0.84771330083705787</v>
      </c>
      <c r="M114" s="399">
        <f t="shared" si="49"/>
        <v>0.86521713848449355</v>
      </c>
      <c r="N114" s="399">
        <f t="shared" si="49"/>
        <v>0.88197650051358523</v>
      </c>
      <c r="O114" s="399">
        <f t="shared" si="49"/>
        <v>0.89593058303061868</v>
      </c>
      <c r="P114" s="399">
        <f t="shared" si="49"/>
        <v>0.90790707133589255</v>
      </c>
      <c r="Q114" s="399">
        <f t="shared" si="49"/>
        <v>0.91835350929431214</v>
      </c>
      <c r="R114" s="399">
        <f t="shared" si="49"/>
        <v>0.92754034969830079</v>
      </c>
      <c r="S114" s="399">
        <f t="shared" si="49"/>
        <v>0.93566785543034203</v>
      </c>
      <c r="T114" s="399">
        <f t="shared" si="49"/>
        <v>0.94287468213694059</v>
      </c>
      <c r="U114" s="399">
        <f t="shared" si="49"/>
        <v>0.94926550691710587</v>
      </c>
      <c r="V114" s="399">
        <f t="shared" si="49"/>
        <v>0.95495089093829821</v>
      </c>
      <c r="W114" s="399">
        <f t="shared" si="49"/>
        <v>0.95790596925613813</v>
      </c>
      <c r="X114" s="399">
        <f t="shared" si="49"/>
        <v>0.96066490908714908</v>
      </c>
      <c r="Y114" s="399">
        <f t="shared" si="49"/>
        <v>0.96323898969246857</v>
      </c>
      <c r="Z114" s="399">
        <f t="shared" si="49"/>
        <v>0.96564008385563871</v>
      </c>
      <c r="AA114" s="399">
        <f t="shared" si="49"/>
        <v>0.96787987589770819</v>
      </c>
      <c r="AB114" s="399">
        <f t="shared" si="49"/>
        <v>0.96997840106302557</v>
      </c>
      <c r="AC114" s="399">
        <f t="shared" si="49"/>
        <v>0.97193560621726172</v>
      </c>
      <c r="AD114" s="399">
        <f t="shared" si="49"/>
        <v>0.97375952216793227</v>
      </c>
      <c r="AE114" s="399">
        <f t="shared" si="49"/>
        <v>0.97545988603269229</v>
      </c>
      <c r="AF114" s="399">
        <f t="shared" si="49"/>
        <v>0.97699648881568013</v>
      </c>
      <c r="AG114" s="399">
        <f t="shared" si="49"/>
        <v>0.97837783896041164</v>
      </c>
      <c r="AH114" s="399">
        <f t="shared" si="49"/>
        <v>0.97966037557008623</v>
      </c>
      <c r="AI114" s="399">
        <f t="shared" si="49"/>
        <v>0.98085817241512441</v>
      </c>
      <c r="AJ114" s="399">
        <f t="shared" si="49"/>
        <v>0.98198047105645581</v>
      </c>
      <c r="AK114" s="399">
        <f t="shared" si="49"/>
        <v>0.98303395147180561</v>
      </c>
      <c r="AL114" s="399">
        <f t="shared" si="49"/>
        <v>0.98402387131742364</v>
      </c>
      <c r="AM114" s="399">
        <f t="shared" si="49"/>
        <v>0.98495464742010963</v>
      </c>
      <c r="AN114" s="399">
        <f t="shared" si="49"/>
        <v>0.98583015749231329</v>
      </c>
      <c r="AO114" s="399">
        <f t="shared" si="49"/>
        <v>0.98665390053921154</v>
      </c>
      <c r="AP114" s="399">
        <f t="shared" si="49"/>
        <v>0.98742908541699803</v>
      </c>
      <c r="AQ114" s="399">
        <f t="shared" si="49"/>
        <v>0.98815868253744443</v>
      </c>
      <c r="AR114" s="399">
        <f t="shared" si="49"/>
        <v>0.98884545640944621</v>
      </c>
      <c r="AS114" s="399">
        <f t="shared" si="49"/>
        <v>0.98949198799281424</v>
      </c>
      <c r="AT114" s="399">
        <f t="shared" si="49"/>
        <v>0.99010069144100543</v>
      </c>
      <c r="AU114" s="399">
        <f t="shared" si="49"/>
        <v>0.99067382758569189</v>
      </c>
      <c r="AV114" s="399">
        <f t="shared" si="49"/>
        <v>0.99121351538938285</v>
      </c>
      <c r="AW114" s="399">
        <f t="shared" si="49"/>
        <v>0.99172174201967789</v>
      </c>
      <c r="AX114" s="399">
        <f t="shared" si="49"/>
        <v>0.99220037190613319</v>
      </c>
      <c r="AY114" s="399">
        <f t="shared" si="49"/>
        <v>0.99265115498989509</v>
      </c>
      <c r="AZ114" s="399">
        <f t="shared" si="49"/>
        <v>0.99307573429732499</v>
      </c>
      <c r="BA114" s="399">
        <f t="shared" si="49"/>
        <v>0.99347565292651663</v>
      </c>
      <c r="BB114" s="399">
        <f t="shared" si="49"/>
        <v>0.99385218554294985</v>
      </c>
      <c r="BC114" s="399">
        <f t="shared" si="49"/>
        <v>0.99420670624189811</v>
      </c>
      <c r="BD114" s="399">
        <f t="shared" si="49"/>
        <v>0.9945407123254123</v>
      </c>
      <c r="BE114" s="399">
        <f t="shared" si="49"/>
        <v>0.99485545980058998</v>
      </c>
      <c r="BF114" s="399">
        <f t="shared" si="49"/>
        <v>0.99515207122160976</v>
      </c>
      <c r="BG114" s="399">
        <f t="shared" si="49"/>
        <v>0.99543158471645288</v>
      </c>
      <c r="BH114" s="399">
        <f t="shared" si="49"/>
        <v>0.99569497547902186</v>
      </c>
      <c r="BI114" s="399">
        <f t="shared" si="49"/>
        <v>0.99594316501526736</v>
      </c>
    </row>
    <row r="115" spans="1:61" s="40" customFormat="1" ht="18" customHeight="1">
      <c r="A115" s="398" t="s">
        <v>952</v>
      </c>
      <c r="B115" s="400">
        <f t="shared" ref="B115:E115" si="50">+B$36*1000*B114^($B$38-1)</f>
        <v>0</v>
      </c>
      <c r="C115" s="400">
        <f t="shared" si="50"/>
        <v>184.86823771769309</v>
      </c>
      <c r="D115" s="400">
        <f t="shared" si="50"/>
        <v>198.38697826795388</v>
      </c>
      <c r="E115" s="400">
        <f t="shared" si="50"/>
        <v>353.09722389990145</v>
      </c>
      <c r="F115" s="400">
        <f t="shared" ref="F115:BI115" si="51">+F$36*1000*F114^($B$38-1)</f>
        <v>532.71782334171428</v>
      </c>
      <c r="G115" s="400">
        <f t="shared" si="51"/>
        <v>709.95097935398474</v>
      </c>
      <c r="H115" s="400">
        <f t="shared" si="51"/>
        <v>777.9661523156833</v>
      </c>
      <c r="I115" s="400">
        <f t="shared" si="51"/>
        <v>817.97317732886199</v>
      </c>
      <c r="J115" s="400">
        <f t="shared" si="51"/>
        <v>836.78535754724192</v>
      </c>
      <c r="K115" s="400">
        <f t="shared" si="51"/>
        <v>840.10826342661471</v>
      </c>
      <c r="L115" s="400">
        <f t="shared" si="51"/>
        <v>837.05631926650597</v>
      </c>
      <c r="M115" s="400">
        <f t="shared" si="51"/>
        <v>831.79918773366398</v>
      </c>
      <c r="N115" s="400">
        <f t="shared" si="51"/>
        <v>825.00947393228489</v>
      </c>
      <c r="O115" s="400">
        <f t="shared" si="51"/>
        <v>813.4574348415656</v>
      </c>
      <c r="P115" s="400">
        <f t="shared" si="51"/>
        <v>798.89059969316679</v>
      </c>
      <c r="Q115" s="400">
        <f t="shared" si="51"/>
        <v>782.3031761366824</v>
      </c>
      <c r="R115" s="400">
        <f t="shared" si="51"/>
        <v>764.32686626724308</v>
      </c>
      <c r="S115" s="400">
        <f t="shared" si="51"/>
        <v>745.42818435110428</v>
      </c>
      <c r="T115" s="400">
        <f t="shared" si="51"/>
        <v>725.93891888489486</v>
      </c>
      <c r="U115" s="400">
        <f t="shared" si="51"/>
        <v>706.10965027948077</v>
      </c>
      <c r="V115" s="400">
        <f t="shared" si="51"/>
        <v>686.17091238927208</v>
      </c>
      <c r="W115" s="400">
        <f t="shared" si="51"/>
        <v>663.66077705708619</v>
      </c>
      <c r="X115" s="400">
        <f t="shared" si="51"/>
        <v>641.95546972186185</v>
      </c>
      <c r="Y115" s="400">
        <f t="shared" si="51"/>
        <v>621.04721407575596</v>
      </c>
      <c r="Z115" s="400">
        <f t="shared" si="51"/>
        <v>600.92676466793534</v>
      </c>
      <c r="AA115" s="400">
        <f t="shared" si="51"/>
        <v>301.71900502853282</v>
      </c>
      <c r="AB115" s="400">
        <f t="shared" si="51"/>
        <v>151.44877251134625</v>
      </c>
      <c r="AC115" s="400">
        <f t="shared" si="51"/>
        <v>75.999639781310492</v>
      </c>
      <c r="AD115" s="400">
        <f t="shared" si="51"/>
        <v>38.128273764094565</v>
      </c>
      <c r="AE115" s="400">
        <f t="shared" si="51"/>
        <v>19.124099833927257</v>
      </c>
      <c r="AF115" s="400">
        <f t="shared" si="51"/>
        <v>9.5891798828873966</v>
      </c>
      <c r="AG115" s="400">
        <f t="shared" si="51"/>
        <v>4.8067989464607752</v>
      </c>
      <c r="AH115" s="400">
        <f t="shared" si="51"/>
        <v>2.4090734724829068</v>
      </c>
      <c r="AI115" s="400">
        <f t="shared" si="51"/>
        <v>1.2071889743246416</v>
      </c>
      <c r="AJ115" s="400">
        <f t="shared" si="51"/>
        <v>0.60483819593955912</v>
      </c>
      <c r="AK115" s="400">
        <f t="shared" si="51"/>
        <v>0.3030033384537536</v>
      </c>
      <c r="AL115" s="400">
        <f t="shared" si="51"/>
        <v>0.15177639305157167</v>
      </c>
      <c r="AM115" s="400">
        <f t="shared" si="51"/>
        <v>7.6017452493517226E-2</v>
      </c>
      <c r="AN115" s="400">
        <f t="shared" si="51"/>
        <v>3.8069561470850583E-2</v>
      </c>
      <c r="AO115" s="400">
        <f t="shared" si="51"/>
        <v>1.9063419558678997E-2</v>
      </c>
      <c r="AP115" s="400">
        <f t="shared" si="51"/>
        <v>9.5451938253829048E-3</v>
      </c>
      <c r="AQ115" s="400">
        <f t="shared" si="51"/>
        <v>4.7789463141746542E-3</v>
      </c>
      <c r="AR115" s="400">
        <f t="shared" si="51"/>
        <v>2.3924632345987515E-3</v>
      </c>
      <c r="AS115" s="400">
        <f t="shared" si="51"/>
        <v>1.1976398118718377E-3</v>
      </c>
      <c r="AT115" s="400">
        <f t="shared" si="51"/>
        <v>5.9948314341783408E-4</v>
      </c>
      <c r="AU115" s="400">
        <f t="shared" si="51"/>
        <v>3.0005396267300256E-4</v>
      </c>
      <c r="AV115" s="400">
        <f t="shared" si="51"/>
        <v>1.5017412732009147E-4</v>
      </c>
      <c r="AW115" s="400">
        <f t="shared" si="51"/>
        <v>7.5156377009728243E-5</v>
      </c>
      <c r="AX115" s="400">
        <f t="shared" si="51"/>
        <v>3.7610839930939464E-5</v>
      </c>
      <c r="AY115" s="400">
        <f t="shared" si="51"/>
        <v>1.8820801606843759E-5</v>
      </c>
      <c r="AZ115" s="400">
        <f t="shared" si="51"/>
        <v>9.4176471164820529E-6</v>
      </c>
      <c r="BA115" s="400">
        <f t="shared" si="51"/>
        <v>4.7122374059037448E-6</v>
      </c>
      <c r="BB115" s="400">
        <f t="shared" si="51"/>
        <v>2.3577263136178694E-6</v>
      </c>
      <c r="BC115" s="400">
        <f t="shared" si="51"/>
        <v>1.1796201947768517E-6</v>
      </c>
      <c r="BD115" s="400">
        <f t="shared" si="51"/>
        <v>5.9016681187987874E-7</v>
      </c>
      <c r="BE115" s="400">
        <f t="shared" si="51"/>
        <v>2.9525152306491403E-7</v>
      </c>
      <c r="BF115" s="400">
        <f t="shared" si="51"/>
        <v>1.4770499603340078E-7</v>
      </c>
      <c r="BG115" s="400">
        <f t="shared" si="51"/>
        <v>7.3889840209183876E-8</v>
      </c>
      <c r="BH115" s="400">
        <f t="shared" si="51"/>
        <v>3.6962518064430656E-8</v>
      </c>
      <c r="BI115" s="400">
        <f t="shared" si="51"/>
        <v>1.8489551895575642E-8</v>
      </c>
    </row>
    <row r="116" spans="1:61" s="395" customFormat="1" ht="18" customHeight="1">
      <c r="A116" s="398" t="s">
        <v>969</v>
      </c>
      <c r="B116" s="399">
        <f t="shared" ref="B116:AG116" si="52">+B112*(1-B103)</f>
        <v>0.3698406448791311</v>
      </c>
      <c r="C116" s="399">
        <f t="shared" si="52"/>
        <v>0.33582325461380874</v>
      </c>
      <c r="D116" s="399">
        <f t="shared" si="52"/>
        <v>0.32004227822998416</v>
      </c>
      <c r="E116" s="399">
        <f t="shared" si="52"/>
        <v>0.29604831033027673</v>
      </c>
      <c r="F116" s="399">
        <f t="shared" si="52"/>
        <v>0.26131092794256</v>
      </c>
      <c r="G116" s="399">
        <f t="shared" si="52"/>
        <v>0.23597981307413329</v>
      </c>
      <c r="H116" s="399">
        <f t="shared" si="52"/>
        <v>0.21480525106620077</v>
      </c>
      <c r="I116" s="399">
        <f t="shared" si="52"/>
        <v>0.19265009146768228</v>
      </c>
      <c r="J116" s="399">
        <f t="shared" si="52"/>
        <v>0.16984021017675979</v>
      </c>
      <c r="K116" s="399">
        <f t="shared" si="52"/>
        <v>0.14660198401443819</v>
      </c>
      <c r="L116" s="399">
        <f t="shared" si="52"/>
        <v>0.12601074524679465</v>
      </c>
      <c r="M116" s="399">
        <f t="shared" si="52"/>
        <v>0.10665745216637643</v>
      </c>
      <c r="N116" s="399">
        <f t="shared" si="52"/>
        <v>8.6549344947196932E-2</v>
      </c>
      <c r="O116" s="399">
        <f t="shared" si="52"/>
        <v>6.3504208540006615E-2</v>
      </c>
      <c r="P116" s="399">
        <f t="shared" si="52"/>
        <v>3.9221447346505983E-2</v>
      </c>
      <c r="Q116" s="399">
        <f t="shared" si="52"/>
        <v>1.1405641555783625E-2</v>
      </c>
      <c r="R116" s="399">
        <f t="shared" si="52"/>
        <v>0</v>
      </c>
      <c r="S116" s="399">
        <f t="shared" si="52"/>
        <v>0</v>
      </c>
      <c r="T116" s="399">
        <f t="shared" si="52"/>
        <v>0</v>
      </c>
      <c r="U116" s="399">
        <f t="shared" si="52"/>
        <v>0</v>
      </c>
      <c r="V116" s="399">
        <f t="shared" si="52"/>
        <v>0</v>
      </c>
      <c r="W116" s="399">
        <f t="shared" si="52"/>
        <v>0</v>
      </c>
      <c r="X116" s="399">
        <f t="shared" si="52"/>
        <v>0</v>
      </c>
      <c r="Y116" s="399">
        <f t="shared" si="52"/>
        <v>0</v>
      </c>
      <c r="Z116" s="399">
        <f t="shared" si="52"/>
        <v>0</v>
      </c>
      <c r="AA116" s="399">
        <f t="shared" si="52"/>
        <v>0</v>
      </c>
      <c r="AB116" s="399">
        <f t="shared" si="52"/>
        <v>0</v>
      </c>
      <c r="AC116" s="399">
        <f t="shared" si="52"/>
        <v>0</v>
      </c>
      <c r="AD116" s="399">
        <f t="shared" si="52"/>
        <v>0</v>
      </c>
      <c r="AE116" s="399">
        <f t="shared" si="52"/>
        <v>0</v>
      </c>
      <c r="AF116" s="399">
        <f t="shared" si="52"/>
        <v>0</v>
      </c>
      <c r="AG116" s="399">
        <f t="shared" si="52"/>
        <v>0</v>
      </c>
      <c r="AH116" s="399">
        <f t="shared" ref="AH116:BI116" si="53">+AH112*(1-AH103)</f>
        <v>0</v>
      </c>
      <c r="AI116" s="399">
        <f t="shared" si="53"/>
        <v>0</v>
      </c>
      <c r="AJ116" s="399">
        <f t="shared" si="53"/>
        <v>0</v>
      </c>
      <c r="AK116" s="399">
        <f t="shared" si="53"/>
        <v>0</v>
      </c>
      <c r="AL116" s="399">
        <f t="shared" si="53"/>
        <v>0</v>
      </c>
      <c r="AM116" s="399">
        <f t="shared" si="53"/>
        <v>0</v>
      </c>
      <c r="AN116" s="399">
        <f t="shared" si="53"/>
        <v>0</v>
      </c>
      <c r="AO116" s="399">
        <f t="shared" si="53"/>
        <v>0</v>
      </c>
      <c r="AP116" s="399">
        <f t="shared" si="53"/>
        <v>0</v>
      </c>
      <c r="AQ116" s="399">
        <f t="shared" si="53"/>
        <v>0</v>
      </c>
      <c r="AR116" s="399">
        <f t="shared" si="53"/>
        <v>0</v>
      </c>
      <c r="AS116" s="399">
        <f t="shared" si="53"/>
        <v>0</v>
      </c>
      <c r="AT116" s="399">
        <f t="shared" si="53"/>
        <v>0</v>
      </c>
      <c r="AU116" s="399">
        <f t="shared" si="53"/>
        <v>0</v>
      </c>
      <c r="AV116" s="399">
        <f t="shared" si="53"/>
        <v>0</v>
      </c>
      <c r="AW116" s="399">
        <f t="shared" si="53"/>
        <v>0</v>
      </c>
      <c r="AX116" s="399">
        <f t="shared" si="53"/>
        <v>0</v>
      </c>
      <c r="AY116" s="399">
        <f t="shared" si="53"/>
        <v>0</v>
      </c>
      <c r="AZ116" s="399">
        <f t="shared" si="53"/>
        <v>0</v>
      </c>
      <c r="BA116" s="399">
        <f t="shared" si="53"/>
        <v>0</v>
      </c>
      <c r="BB116" s="399">
        <f t="shared" si="53"/>
        <v>0</v>
      </c>
      <c r="BC116" s="399">
        <f t="shared" si="53"/>
        <v>0</v>
      </c>
      <c r="BD116" s="399">
        <f t="shared" si="53"/>
        <v>0</v>
      </c>
      <c r="BE116" s="399">
        <f t="shared" si="53"/>
        <v>0</v>
      </c>
      <c r="BF116" s="399">
        <f t="shared" si="53"/>
        <v>0</v>
      </c>
      <c r="BG116" s="399">
        <f t="shared" si="53"/>
        <v>0</v>
      </c>
      <c r="BH116" s="399">
        <f t="shared" si="53"/>
        <v>0</v>
      </c>
      <c r="BI116" s="399">
        <f t="shared" si="53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0.36996592574248305</v>
      </c>
      <c r="C119" s="421">
        <f t="shared" ref="C119:BI120" si="54">+C112</f>
        <v>0.38210675717747983</v>
      </c>
      <c r="D119" s="421">
        <f t="shared" si="54"/>
        <v>0.38408939930056102</v>
      </c>
      <c r="E119" s="421">
        <f t="shared" si="54"/>
        <v>0.3722242655824165</v>
      </c>
      <c r="F119" s="421">
        <f t="shared" si="54"/>
        <v>0.34677500742781803</v>
      </c>
      <c r="G119" s="421">
        <f t="shared" si="54"/>
        <v>0.33342237765464089</v>
      </c>
      <c r="H119" s="421">
        <f t="shared" si="54"/>
        <v>0.32652794208135671</v>
      </c>
      <c r="I119" s="421">
        <f t="shared" si="54"/>
        <v>0.31923124690596688</v>
      </c>
      <c r="J119" s="421">
        <f t="shared" si="54"/>
        <v>0.31186761791320744</v>
      </c>
      <c r="K119" s="421">
        <f t="shared" si="54"/>
        <v>0.30462321151653149</v>
      </c>
      <c r="L119" s="421">
        <f t="shared" si="54"/>
        <v>0.30433874979763736</v>
      </c>
      <c r="M119" s="421">
        <f t="shared" si="54"/>
        <v>0.310335718202019</v>
      </c>
      <c r="N119" s="421">
        <f t="shared" si="54"/>
        <v>0.31984911921234577</v>
      </c>
      <c r="O119" s="421">
        <f t="shared" si="54"/>
        <v>0.32736913873838652</v>
      </c>
      <c r="P119" s="421">
        <f t="shared" si="54"/>
        <v>0.33387337221836422</v>
      </c>
      <c r="Q119" s="421">
        <f t="shared" si="54"/>
        <v>0.33987385357628058</v>
      </c>
      <c r="R119" s="421">
        <f t="shared" si="54"/>
        <v>0.34562588073089867</v>
      </c>
      <c r="S119" s="421">
        <f t="shared" si="54"/>
        <v>0.35133520551827863</v>
      </c>
      <c r="T119" s="421">
        <f t="shared" si="54"/>
        <v>0.35708226477469651</v>
      </c>
      <c r="U119" s="421">
        <f t="shared" si="54"/>
        <v>0.36286141965154362</v>
      </c>
      <c r="V119" s="421">
        <f t="shared" si="54"/>
        <v>0.36881206950244855</v>
      </c>
      <c r="W119" s="421">
        <f t="shared" si="54"/>
        <v>0.37496818684855809</v>
      </c>
      <c r="X119" s="421">
        <f t="shared" si="54"/>
        <v>0.3812048203761963</v>
      </c>
      <c r="Y119" s="421">
        <f t="shared" si="54"/>
        <v>0.38750267833907948</v>
      </c>
      <c r="Z119" s="421">
        <f t="shared" si="54"/>
        <v>0.39385254603448167</v>
      </c>
      <c r="AA119" s="421">
        <f t="shared" si="54"/>
        <v>0.40025073973239478</v>
      </c>
      <c r="AB119" s="421">
        <f t="shared" si="54"/>
        <v>0.40681704816144415</v>
      </c>
      <c r="AC119" s="421">
        <f t="shared" si="54"/>
        <v>0.41342896758852554</v>
      </c>
      <c r="AD119" s="421">
        <f t="shared" si="54"/>
        <v>0.42005720134963792</v>
      </c>
      <c r="AE119" s="421">
        <f t="shared" si="54"/>
        <v>0.42670448108573311</v>
      </c>
      <c r="AF119" s="421">
        <f t="shared" si="54"/>
        <v>0.43244736365183117</v>
      </c>
      <c r="AG119" s="421">
        <f t="shared" si="54"/>
        <v>0.43707089965577123</v>
      </c>
      <c r="AH119" s="421">
        <f t="shared" si="54"/>
        <v>0.44139932574011298</v>
      </c>
      <c r="AI119" s="421">
        <f t="shared" si="54"/>
        <v>0.44556882804918291</v>
      </c>
      <c r="AJ119" s="421">
        <f t="shared" si="54"/>
        <v>0.4496539074307912</v>
      </c>
      <c r="AK119" s="421">
        <f t="shared" si="54"/>
        <v>0.45369574457829082</v>
      </c>
      <c r="AL119" s="421">
        <f t="shared" si="54"/>
        <v>0.45771744606364673</v>
      </c>
      <c r="AM119" s="421">
        <f t="shared" si="54"/>
        <v>0.46173229512278902</v>
      </c>
      <c r="AN119" s="421">
        <f t="shared" si="54"/>
        <v>0.46574821951493633</v>
      </c>
      <c r="AO119" s="421">
        <f t="shared" si="54"/>
        <v>0.46977021198174629</v>
      </c>
      <c r="AP119" s="421">
        <f t="shared" si="54"/>
        <v>0.47380164226368687</v>
      </c>
      <c r="AQ119" s="421">
        <f t="shared" si="54"/>
        <v>0.47784496897125844</v>
      </c>
      <c r="AR119" s="421">
        <f t="shared" si="54"/>
        <v>0.48190212652467312</v>
      </c>
      <c r="AS119" s="421">
        <f t="shared" si="54"/>
        <v>0.48597473617016207</v>
      </c>
      <c r="AT119" s="421">
        <f t="shared" si="54"/>
        <v>0.49006422173939312</v>
      </c>
      <c r="AU119" s="421">
        <f t="shared" si="54"/>
        <v>0.49417187381342065</v>
      </c>
      <c r="AV119" s="421">
        <f t="shared" si="54"/>
        <v>0.49829888591859584</v>
      </c>
      <c r="AW119" s="421">
        <f t="shared" si="54"/>
        <v>0.50244637553793592</v>
      </c>
      <c r="AX119" s="421">
        <f t="shared" si="54"/>
        <v>0.50661539685320789</v>
      </c>
      <c r="AY119" s="421">
        <f t="shared" si="54"/>
        <v>0.51080694895810463</v>
      </c>
      <c r="AZ119" s="421">
        <f t="shared" si="54"/>
        <v>0.51502198156565537</v>
      </c>
      <c r="BA119" s="421">
        <f t="shared" si="54"/>
        <v>0.51926139930445037</v>
      </c>
      <c r="BB119" s="421">
        <f t="shared" si="54"/>
        <v>0.52351116544966181</v>
      </c>
      <c r="BC119" s="421">
        <f t="shared" si="54"/>
        <v>0.52777006716321906</v>
      </c>
      <c r="BD119" s="421">
        <f t="shared" si="54"/>
        <v>0.53205671823083756</v>
      </c>
      <c r="BE119" s="421">
        <f t="shared" si="54"/>
        <v>0.53637799353472249</v>
      </c>
      <c r="BF119" s="421">
        <f t="shared" si="54"/>
        <v>0.54073551039208867</v>
      </c>
      <c r="BG119" s="421">
        <f t="shared" si="54"/>
        <v>0.54512883038017712</v>
      </c>
      <c r="BH119" s="421">
        <f t="shared" si="54"/>
        <v>0.54955694785748865</v>
      </c>
      <c r="BI119" s="421">
        <f t="shared" si="54"/>
        <v>0.55401891815880788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4"/>
        <v>0.27014967320962396</v>
      </c>
      <c r="D120" s="421">
        <f t="shared" si="54"/>
        <v>0.26403525414455947</v>
      </c>
      <c r="E120" s="421">
        <f t="shared" si="54"/>
        <v>0.20784845299623433</v>
      </c>
      <c r="F120" s="421">
        <f t="shared" si="54"/>
        <v>0.14942908915848588</v>
      </c>
      <c r="G120" s="421">
        <f t="shared" si="54"/>
        <v>0.10521672402068818</v>
      </c>
      <c r="H120" s="421">
        <f t="shared" si="54"/>
        <v>8.5475216805215526E-2</v>
      </c>
      <c r="I120" s="421">
        <f t="shared" si="54"/>
        <v>7.0854872719068041E-2</v>
      </c>
      <c r="J120" s="421">
        <f t="shared" si="54"/>
        <v>6.0041823573577624E-2</v>
      </c>
      <c r="K120" s="421">
        <f t="shared" si="54"/>
        <v>5.2036758587813689E-2</v>
      </c>
      <c r="L120" s="421">
        <f t="shared" si="54"/>
        <v>4.6346743634058704E-2</v>
      </c>
      <c r="M120" s="421">
        <f t="shared" si="54"/>
        <v>4.1827936129737973E-2</v>
      </c>
      <c r="N120" s="421">
        <f t="shared" si="54"/>
        <v>3.7749712357088516E-2</v>
      </c>
      <c r="O120" s="421">
        <f t="shared" si="54"/>
        <v>3.4069115402272379E-2</v>
      </c>
      <c r="P120" s="421">
        <f t="shared" si="54"/>
        <v>3.0747376650550821E-2</v>
      </c>
      <c r="Q120" s="421">
        <f t="shared" si="54"/>
        <v>2.7749507427122115E-2</v>
      </c>
      <c r="R120" s="421">
        <f t="shared" si="54"/>
        <v>2.5043930452977706E-2</v>
      </c>
      <c r="S120" s="421">
        <f t="shared" si="54"/>
        <v>2.2602147233812379E-2</v>
      </c>
      <c r="T120" s="421">
        <f t="shared" si="54"/>
        <v>2.0398437878515668E-2</v>
      </c>
      <c r="U120" s="421">
        <f t="shared" si="54"/>
        <v>1.840959018536039E-2</v>
      </c>
      <c r="V120" s="421">
        <f t="shared" si="54"/>
        <v>1.661465514228775E-2</v>
      </c>
      <c r="W120" s="421">
        <f t="shared" si="54"/>
        <v>1.5783922385173361E-2</v>
      </c>
      <c r="X120" s="421">
        <f t="shared" si="54"/>
        <v>1.4994726265914691E-2</v>
      </c>
      <c r="Y120" s="421">
        <f t="shared" si="54"/>
        <v>1.4244989952618956E-2</v>
      </c>
      <c r="Z120" s="421">
        <f t="shared" si="54"/>
        <v>1.3532740454988007E-2</v>
      </c>
      <c r="AA120" s="421">
        <f t="shared" si="54"/>
        <v>1.2856103432238607E-2</v>
      </c>
      <c r="AB120" s="421">
        <f t="shared" si="54"/>
        <v>1.2213298260626676E-2</v>
      </c>
      <c r="AC120" s="421">
        <f t="shared" si="54"/>
        <v>1.1602633347595341E-2</v>
      </c>
      <c r="AD120" s="421">
        <f t="shared" si="54"/>
        <v>1.1022501680215574E-2</v>
      </c>
      <c r="AE120" s="421">
        <f t="shared" si="54"/>
        <v>1.0471376596204795E-2</v>
      </c>
      <c r="AF120" s="421">
        <f t="shared" si="54"/>
        <v>9.9478077663945549E-3</v>
      </c>
      <c r="AG120" s="421">
        <f t="shared" si="54"/>
        <v>9.4504173780748275E-3</v>
      </c>
      <c r="AH120" s="421">
        <f t="shared" si="54"/>
        <v>8.9778965091710863E-3</v>
      </c>
      <c r="AI120" s="421">
        <f t="shared" si="54"/>
        <v>8.5290016837125324E-3</v>
      </c>
      <c r="AJ120" s="421">
        <f t="shared" si="54"/>
        <v>8.1025515995269051E-3</v>
      </c>
      <c r="AK120" s="421">
        <f t="shared" si="54"/>
        <v>7.6974240195505595E-3</v>
      </c>
      <c r="AL120" s="421">
        <f t="shared" si="54"/>
        <v>7.3125528185730313E-3</v>
      </c>
      <c r="AM120" s="421">
        <f t="shared" si="54"/>
        <v>6.9469251776443797E-3</v>
      </c>
      <c r="AN120" s="421">
        <f t="shared" si="54"/>
        <v>6.5995789187621601E-3</v>
      </c>
      <c r="AO120" s="421">
        <f t="shared" si="54"/>
        <v>6.269599972824052E-3</v>
      </c>
      <c r="AP120" s="421">
        <f t="shared" si="54"/>
        <v>5.9561199741828491E-3</v>
      </c>
      <c r="AQ120" s="421">
        <f t="shared" si="54"/>
        <v>5.658313975473706E-3</v>
      </c>
      <c r="AR120" s="421">
        <f t="shared" si="54"/>
        <v>5.3753982767000205E-3</v>
      </c>
      <c r="AS120" s="421">
        <f t="shared" si="54"/>
        <v>5.1066283628650195E-3</v>
      </c>
      <c r="AT120" s="421">
        <f t="shared" si="54"/>
        <v>4.8512969447217684E-3</v>
      </c>
      <c r="AU120" s="421">
        <f t="shared" si="54"/>
        <v>4.6087320974856801E-3</v>
      </c>
      <c r="AV120" s="421">
        <f t="shared" si="54"/>
        <v>4.378295492611396E-3</v>
      </c>
      <c r="AW120" s="421">
        <f t="shared" si="54"/>
        <v>4.1593807179808257E-3</v>
      </c>
      <c r="AX120" s="421">
        <f t="shared" si="54"/>
        <v>3.9514116820817844E-3</v>
      </c>
      <c r="AY120" s="421">
        <f t="shared" si="54"/>
        <v>3.7538410979776949E-3</v>
      </c>
      <c r="AZ120" s="421">
        <f t="shared" si="54"/>
        <v>3.5661490430788098E-3</v>
      </c>
      <c r="BA120" s="421">
        <f t="shared" si="54"/>
        <v>3.3878415909248693E-3</v>
      </c>
      <c r="BB120" s="421">
        <f t="shared" si="54"/>
        <v>3.2184495113786256E-3</v>
      </c>
      <c r="BC120" s="421">
        <f t="shared" si="54"/>
        <v>3.0575270358096942E-3</v>
      </c>
      <c r="BD120" s="421">
        <f t="shared" si="54"/>
        <v>2.9046506840192093E-3</v>
      </c>
      <c r="BE120" s="421">
        <f t="shared" si="54"/>
        <v>2.7594181498182485E-3</v>
      </c>
      <c r="BF120" s="421">
        <f t="shared" si="54"/>
        <v>2.621447242327336E-3</v>
      </c>
      <c r="BG120" s="421">
        <f t="shared" si="54"/>
        <v>2.4903748802109693E-3</v>
      </c>
      <c r="BH120" s="421">
        <f t="shared" si="54"/>
        <v>2.3658561362004207E-3</v>
      </c>
      <c r="BI120" s="421">
        <f t="shared" si="54"/>
        <v>2.2475633293903997E-3</v>
      </c>
    </row>
    <row r="121" spans="1:61" s="418" customFormat="1" ht="18" customHeight="1">
      <c r="A121" s="420" t="s">
        <v>965</v>
      </c>
      <c r="B121" s="421">
        <f>+B119*(1-B122)</f>
        <v>0.36996592574248305</v>
      </c>
      <c r="C121" s="421">
        <f t="shared" ref="C121:BI121" si="55">+C119*(1-C122)</f>
        <v>0.35997073588767614</v>
      </c>
      <c r="D121" s="421">
        <f t="shared" si="55"/>
        <v>0.32945248726075455</v>
      </c>
      <c r="E121" s="421">
        <f t="shared" si="55"/>
        <v>0.28597657490812806</v>
      </c>
      <c r="F121" s="421">
        <f t="shared" si="55"/>
        <v>0.22183938805859457</v>
      </c>
      <c r="G121" s="421">
        <f t="shared" si="55"/>
        <v>0.18188381427693096</v>
      </c>
      <c r="H121" s="421">
        <f t="shared" si="55"/>
        <v>0.16092813160615224</v>
      </c>
      <c r="I121" s="421">
        <f t="shared" si="55"/>
        <v>0.15825797982182782</v>
      </c>
      <c r="J121" s="421">
        <f t="shared" si="55"/>
        <v>0.14392770337127789</v>
      </c>
      <c r="K121" s="421">
        <f t="shared" si="55"/>
        <v>0.13280989596558862</v>
      </c>
      <c r="L121" s="421">
        <f t="shared" si="55"/>
        <v>0.12711333952215534</v>
      </c>
      <c r="M121" s="421">
        <f t="shared" si="55"/>
        <v>0.12523917874867457</v>
      </c>
      <c r="N121" s="421">
        <f t="shared" si="55"/>
        <v>0.12521747240599515</v>
      </c>
      <c r="O121" s="421">
        <f t="shared" si="55"/>
        <v>0.12463918095095115</v>
      </c>
      <c r="P121" s="421">
        <f t="shared" si="55"/>
        <v>0.12408829492169747</v>
      </c>
      <c r="Q121" s="421">
        <f t="shared" si="55"/>
        <v>0.12365842274982863</v>
      </c>
      <c r="R121" s="421">
        <f t="shared" si="55"/>
        <v>0.12346311553845515</v>
      </c>
      <c r="S121" s="421">
        <f t="shared" si="55"/>
        <v>0.12360038087653448</v>
      </c>
      <c r="T121" s="421">
        <f t="shared" si="55"/>
        <v>0.123816667542645</v>
      </c>
      <c r="U121" s="421">
        <f t="shared" si="55"/>
        <v>0.12412549100057683</v>
      </c>
      <c r="V121" s="421">
        <f t="shared" si="55"/>
        <v>0.12459052784840538</v>
      </c>
      <c r="W121" s="421">
        <f t="shared" si="55"/>
        <v>0.13566849356508354</v>
      </c>
      <c r="X121" s="421">
        <f t="shared" si="55"/>
        <v>0.14680501984844002</v>
      </c>
      <c r="Y121" s="421">
        <f t="shared" si="55"/>
        <v>0.15799146524275226</v>
      </c>
      <c r="Z121" s="421">
        <f t="shared" si="55"/>
        <v>0.16922169064858228</v>
      </c>
      <c r="AA121" s="421">
        <f t="shared" si="55"/>
        <v>8.3814689319874E-2</v>
      </c>
      <c r="AB121" s="421">
        <f t="shared" si="55"/>
        <v>0</v>
      </c>
      <c r="AC121" s="421">
        <f t="shared" si="55"/>
        <v>0</v>
      </c>
      <c r="AD121" s="421">
        <f t="shared" si="55"/>
        <v>0</v>
      </c>
      <c r="AE121" s="421">
        <f t="shared" si="55"/>
        <v>0</v>
      </c>
      <c r="AF121" s="421">
        <f t="shared" si="55"/>
        <v>0</v>
      </c>
      <c r="AG121" s="421">
        <f t="shared" si="55"/>
        <v>0</v>
      </c>
      <c r="AH121" s="421">
        <f t="shared" si="55"/>
        <v>0</v>
      </c>
      <c r="AI121" s="421">
        <f t="shared" si="55"/>
        <v>0</v>
      </c>
      <c r="AJ121" s="421">
        <f t="shared" si="55"/>
        <v>0</v>
      </c>
      <c r="AK121" s="421">
        <f t="shared" si="55"/>
        <v>0</v>
      </c>
      <c r="AL121" s="421">
        <f t="shared" si="55"/>
        <v>0</v>
      </c>
      <c r="AM121" s="421">
        <f t="shared" si="55"/>
        <v>0</v>
      </c>
      <c r="AN121" s="421">
        <f t="shared" si="55"/>
        <v>0</v>
      </c>
      <c r="AO121" s="421">
        <f t="shared" si="55"/>
        <v>0</v>
      </c>
      <c r="AP121" s="421">
        <f t="shared" si="55"/>
        <v>0</v>
      </c>
      <c r="AQ121" s="421">
        <f t="shared" si="55"/>
        <v>0</v>
      </c>
      <c r="AR121" s="421">
        <f t="shared" si="55"/>
        <v>0</v>
      </c>
      <c r="AS121" s="421">
        <f t="shared" si="55"/>
        <v>0</v>
      </c>
      <c r="AT121" s="421">
        <f t="shared" si="55"/>
        <v>0</v>
      </c>
      <c r="AU121" s="421">
        <f t="shared" si="55"/>
        <v>0</v>
      </c>
      <c r="AV121" s="421">
        <f t="shared" si="55"/>
        <v>0</v>
      </c>
      <c r="AW121" s="421">
        <f t="shared" si="55"/>
        <v>0</v>
      </c>
      <c r="AX121" s="421">
        <f t="shared" si="55"/>
        <v>0</v>
      </c>
      <c r="AY121" s="421">
        <f t="shared" si="55"/>
        <v>0</v>
      </c>
      <c r="AZ121" s="421">
        <f t="shared" si="55"/>
        <v>0</v>
      </c>
      <c r="BA121" s="421">
        <f t="shared" si="55"/>
        <v>0</v>
      </c>
      <c r="BB121" s="421">
        <f t="shared" si="55"/>
        <v>0</v>
      </c>
      <c r="BC121" s="421">
        <f t="shared" si="55"/>
        <v>0</v>
      </c>
      <c r="BD121" s="421">
        <f t="shared" si="55"/>
        <v>0</v>
      </c>
      <c r="BE121" s="421">
        <f t="shared" si="55"/>
        <v>0</v>
      </c>
      <c r="BF121" s="421">
        <f t="shared" si="55"/>
        <v>0</v>
      </c>
      <c r="BG121" s="421">
        <f t="shared" si="55"/>
        <v>0</v>
      </c>
      <c r="BH121" s="421">
        <f t="shared" si="55"/>
        <v>0</v>
      </c>
      <c r="BI121" s="421">
        <f t="shared" si="55"/>
        <v>0</v>
      </c>
    </row>
    <row r="122" spans="1:61" s="417" customFormat="1" ht="18" customHeight="1">
      <c r="A122" s="419" t="s">
        <v>951</v>
      </c>
      <c r="B122" s="422">
        <f t="shared" ref="B122:L122" si="56">+(B123/(1000*B$36))^(1/($B$38-1))</f>
        <v>0</v>
      </c>
      <c r="C122" s="422">
        <f t="shared" si="56"/>
        <v>5.7931509647504195E-2</v>
      </c>
      <c r="D122" s="422">
        <f t="shared" si="56"/>
        <v>0.14225050766644948</v>
      </c>
      <c r="E122" s="422">
        <f t="shared" si="56"/>
        <v>0.2317089417567588</v>
      </c>
      <c r="F122" s="422">
        <f t="shared" si="56"/>
        <v>0.36027861493227442</v>
      </c>
      <c r="G122" s="422">
        <f t="shared" si="56"/>
        <v>0.45449427972909989</v>
      </c>
      <c r="H122" s="422">
        <f t="shared" si="56"/>
        <v>0.50715356676564027</v>
      </c>
      <c r="I122" s="422">
        <f t="shared" si="56"/>
        <v>0.50425285320379531</v>
      </c>
      <c r="J122" s="422">
        <f t="shared" si="56"/>
        <v>0.5384974421700528</v>
      </c>
      <c r="K122" s="422">
        <f t="shared" si="56"/>
        <v>0.56401911953980821</v>
      </c>
      <c r="L122" s="422">
        <f t="shared" si="56"/>
        <v>0.58232942861638137</v>
      </c>
      <c r="M122" s="422">
        <f t="shared" ref="M122:BI122" si="57">+(M123/(1000*M$36))^(1/($B$38-1))</f>
        <v>0.59643968965522776</v>
      </c>
      <c r="N122" s="422">
        <f t="shared" si="57"/>
        <v>0.60851081061485091</v>
      </c>
      <c r="O122" s="422">
        <f t="shared" si="57"/>
        <v>0.61927021761646506</v>
      </c>
      <c r="P122" s="422">
        <f t="shared" si="57"/>
        <v>0.62833725224262682</v>
      </c>
      <c r="Q122" s="422">
        <f t="shared" si="57"/>
        <v>0.63616376650145878</v>
      </c>
      <c r="R122" s="422">
        <f t="shared" si="57"/>
        <v>0.6427839394510434</v>
      </c>
      <c r="S122" s="422">
        <f t="shared" si="57"/>
        <v>0.64819813404636439</v>
      </c>
      <c r="T122" s="422">
        <f t="shared" si="57"/>
        <v>0.65325450251423722</v>
      </c>
      <c r="U122" s="422">
        <f t="shared" si="57"/>
        <v>0.6579259070314647</v>
      </c>
      <c r="V122" s="422">
        <f t="shared" si="57"/>
        <v>0.66218424463037207</v>
      </c>
      <c r="W122" s="422">
        <f t="shared" si="57"/>
        <v>0.63818665603256297</v>
      </c>
      <c r="X122" s="422">
        <f t="shared" si="57"/>
        <v>0.61489201604648169</v>
      </c>
      <c r="Y122" s="422">
        <f t="shared" si="57"/>
        <v>0.59228290777256576</v>
      </c>
      <c r="Z122" s="422">
        <f t="shared" si="57"/>
        <v>0.57034252449959544</v>
      </c>
      <c r="AA122" s="422">
        <f t="shared" si="57"/>
        <v>0.79059454237133453</v>
      </c>
      <c r="AB122" s="422">
        <f t="shared" si="57"/>
        <v>1</v>
      </c>
      <c r="AC122" s="422">
        <f t="shared" si="57"/>
        <v>1</v>
      </c>
      <c r="AD122" s="422">
        <f t="shared" si="57"/>
        <v>1</v>
      </c>
      <c r="AE122" s="422">
        <f t="shared" si="57"/>
        <v>1</v>
      </c>
      <c r="AF122" s="422">
        <f t="shared" si="57"/>
        <v>1</v>
      </c>
      <c r="AG122" s="422">
        <f t="shared" si="57"/>
        <v>1</v>
      </c>
      <c r="AH122" s="422">
        <f t="shared" si="57"/>
        <v>1</v>
      </c>
      <c r="AI122" s="422">
        <f t="shared" si="57"/>
        <v>1</v>
      </c>
      <c r="AJ122" s="422">
        <f t="shared" si="57"/>
        <v>1</v>
      </c>
      <c r="AK122" s="422">
        <f t="shared" si="57"/>
        <v>1</v>
      </c>
      <c r="AL122" s="422">
        <f t="shared" si="57"/>
        <v>1</v>
      </c>
      <c r="AM122" s="422">
        <f t="shared" si="57"/>
        <v>1</v>
      </c>
      <c r="AN122" s="422">
        <f t="shared" si="57"/>
        <v>1</v>
      </c>
      <c r="AO122" s="422">
        <f t="shared" si="57"/>
        <v>1</v>
      </c>
      <c r="AP122" s="422">
        <f t="shared" si="57"/>
        <v>1</v>
      </c>
      <c r="AQ122" s="422">
        <f t="shared" si="57"/>
        <v>1</v>
      </c>
      <c r="AR122" s="422">
        <f t="shared" si="57"/>
        <v>1</v>
      </c>
      <c r="AS122" s="422">
        <f t="shared" si="57"/>
        <v>1</v>
      </c>
      <c r="AT122" s="422">
        <f t="shared" si="57"/>
        <v>1</v>
      </c>
      <c r="AU122" s="422">
        <f t="shared" si="57"/>
        <v>1</v>
      </c>
      <c r="AV122" s="422">
        <f t="shared" si="57"/>
        <v>1</v>
      </c>
      <c r="AW122" s="422">
        <f t="shared" si="57"/>
        <v>1</v>
      </c>
      <c r="AX122" s="422">
        <f t="shared" si="57"/>
        <v>1</v>
      </c>
      <c r="AY122" s="422">
        <f t="shared" si="57"/>
        <v>1</v>
      </c>
      <c r="AZ122" s="422">
        <f t="shared" si="57"/>
        <v>1</v>
      </c>
      <c r="BA122" s="422">
        <f t="shared" si="57"/>
        <v>1</v>
      </c>
      <c r="BB122" s="422">
        <f t="shared" si="57"/>
        <v>1</v>
      </c>
      <c r="BC122" s="422">
        <f t="shared" si="57"/>
        <v>1</v>
      </c>
      <c r="BD122" s="422">
        <f t="shared" si="57"/>
        <v>1</v>
      </c>
      <c r="BE122" s="422">
        <f t="shared" si="57"/>
        <v>1</v>
      </c>
      <c r="BF122" s="422">
        <f t="shared" si="57"/>
        <v>1</v>
      </c>
      <c r="BG122" s="422">
        <f t="shared" si="57"/>
        <v>1</v>
      </c>
      <c r="BH122" s="422">
        <f t="shared" si="57"/>
        <v>1</v>
      </c>
      <c r="BI122" s="422">
        <f t="shared" si="57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0.36996592574248305</v>
      </c>
      <c r="C124" s="421">
        <f t="shared" ref="C124:BI124" si="58">+C119*(1-C122)</f>
        <v>0.35997073588767614</v>
      </c>
      <c r="D124" s="421">
        <f t="shared" si="58"/>
        <v>0.32945248726075455</v>
      </c>
      <c r="E124" s="421">
        <f t="shared" si="58"/>
        <v>0.28597657490812806</v>
      </c>
      <c r="F124" s="421">
        <f t="shared" si="58"/>
        <v>0.22183938805859457</v>
      </c>
      <c r="G124" s="421">
        <f t="shared" si="58"/>
        <v>0.18188381427693096</v>
      </c>
      <c r="H124" s="421">
        <f t="shared" si="58"/>
        <v>0.16092813160615224</v>
      </c>
      <c r="I124" s="421">
        <f t="shared" si="58"/>
        <v>0.15825797982182782</v>
      </c>
      <c r="J124" s="421">
        <f t="shared" si="58"/>
        <v>0.14392770337127789</v>
      </c>
      <c r="K124" s="421">
        <f t="shared" si="58"/>
        <v>0.13280989596558862</v>
      </c>
      <c r="L124" s="421">
        <f t="shared" si="58"/>
        <v>0.12711333952215534</v>
      </c>
      <c r="M124" s="421">
        <f t="shared" si="58"/>
        <v>0.12523917874867457</v>
      </c>
      <c r="N124" s="421">
        <f t="shared" si="58"/>
        <v>0.12521747240599515</v>
      </c>
      <c r="O124" s="421">
        <f t="shared" si="58"/>
        <v>0.12463918095095115</v>
      </c>
      <c r="P124" s="421">
        <f t="shared" si="58"/>
        <v>0.12408829492169747</v>
      </c>
      <c r="Q124" s="421">
        <f t="shared" si="58"/>
        <v>0.12365842274982863</v>
      </c>
      <c r="R124" s="421">
        <f t="shared" si="58"/>
        <v>0.12346311553845515</v>
      </c>
      <c r="S124" s="421">
        <f t="shared" si="58"/>
        <v>0.12360038087653448</v>
      </c>
      <c r="T124" s="421">
        <f t="shared" si="58"/>
        <v>0.123816667542645</v>
      </c>
      <c r="U124" s="421">
        <f t="shared" si="58"/>
        <v>0.12412549100057683</v>
      </c>
      <c r="V124" s="421">
        <f t="shared" si="58"/>
        <v>0.12459052784840538</v>
      </c>
      <c r="W124" s="421">
        <f t="shared" si="58"/>
        <v>0.13566849356508354</v>
      </c>
      <c r="X124" s="421">
        <f t="shared" si="58"/>
        <v>0.14680501984844002</v>
      </c>
      <c r="Y124" s="421">
        <f t="shared" si="58"/>
        <v>0.15799146524275226</v>
      </c>
      <c r="Z124" s="421">
        <f t="shared" si="58"/>
        <v>0.16922169064858228</v>
      </c>
      <c r="AA124" s="421">
        <f t="shared" si="58"/>
        <v>8.3814689319874E-2</v>
      </c>
      <c r="AB124" s="421">
        <f t="shared" si="58"/>
        <v>0</v>
      </c>
      <c r="AC124" s="421">
        <f t="shared" si="58"/>
        <v>0</v>
      </c>
      <c r="AD124" s="421">
        <f t="shared" si="58"/>
        <v>0</v>
      </c>
      <c r="AE124" s="421">
        <f t="shared" si="58"/>
        <v>0</v>
      </c>
      <c r="AF124" s="421">
        <f t="shared" si="58"/>
        <v>0</v>
      </c>
      <c r="AG124" s="421">
        <f t="shared" si="58"/>
        <v>0</v>
      </c>
      <c r="AH124" s="421">
        <f t="shared" si="58"/>
        <v>0</v>
      </c>
      <c r="AI124" s="421">
        <f t="shared" si="58"/>
        <v>0</v>
      </c>
      <c r="AJ124" s="421">
        <f t="shared" si="58"/>
        <v>0</v>
      </c>
      <c r="AK124" s="421">
        <f t="shared" si="58"/>
        <v>0</v>
      </c>
      <c r="AL124" s="421">
        <f t="shared" si="58"/>
        <v>0</v>
      </c>
      <c r="AM124" s="421">
        <f t="shared" si="58"/>
        <v>0</v>
      </c>
      <c r="AN124" s="421">
        <f t="shared" si="58"/>
        <v>0</v>
      </c>
      <c r="AO124" s="421">
        <f t="shared" si="58"/>
        <v>0</v>
      </c>
      <c r="AP124" s="421">
        <f t="shared" si="58"/>
        <v>0</v>
      </c>
      <c r="AQ124" s="421">
        <f t="shared" si="58"/>
        <v>0</v>
      </c>
      <c r="AR124" s="421">
        <f t="shared" si="58"/>
        <v>0</v>
      </c>
      <c r="AS124" s="421">
        <f t="shared" si="58"/>
        <v>0</v>
      </c>
      <c r="AT124" s="421">
        <f t="shared" si="58"/>
        <v>0</v>
      </c>
      <c r="AU124" s="421">
        <f t="shared" si="58"/>
        <v>0</v>
      </c>
      <c r="AV124" s="421">
        <f t="shared" si="58"/>
        <v>0</v>
      </c>
      <c r="AW124" s="421">
        <f t="shared" si="58"/>
        <v>0</v>
      </c>
      <c r="AX124" s="421">
        <f t="shared" si="58"/>
        <v>0</v>
      </c>
      <c r="AY124" s="421">
        <f t="shared" si="58"/>
        <v>0</v>
      </c>
      <c r="AZ124" s="421">
        <f t="shared" si="58"/>
        <v>0</v>
      </c>
      <c r="BA124" s="421">
        <f t="shared" si="58"/>
        <v>0</v>
      </c>
      <c r="BB124" s="421">
        <f t="shared" si="58"/>
        <v>0</v>
      </c>
      <c r="BC124" s="421">
        <f t="shared" si="58"/>
        <v>0</v>
      </c>
      <c r="BD124" s="421">
        <f t="shared" si="58"/>
        <v>0</v>
      </c>
      <c r="BE124" s="421">
        <f t="shared" si="58"/>
        <v>0</v>
      </c>
      <c r="BF124" s="421">
        <f t="shared" si="58"/>
        <v>0</v>
      </c>
      <c r="BG124" s="421">
        <f t="shared" si="58"/>
        <v>0</v>
      </c>
      <c r="BH124" s="421">
        <f t="shared" si="58"/>
        <v>0</v>
      </c>
      <c r="BI124" s="421">
        <f t="shared" si="58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9">+$B$7*C61/C74</f>
        <v>0.15925786794927271</v>
      </c>
      <c r="D128" s="23">
        <f t="shared" si="59"/>
        <v>0.14404953876507492</v>
      </c>
      <c r="E128" s="23">
        <f t="shared" si="59"/>
        <v>0.13585659609614015</v>
      </c>
      <c r="F128" s="23">
        <f t="shared" si="59"/>
        <v>0.13064356004069802</v>
      </c>
      <c r="G128" s="23">
        <f t="shared" si="59"/>
        <v>0.12625804312637418</v>
      </c>
      <c r="H128" s="23">
        <f t="shared" si="59"/>
        <v>0.12250160719269525</v>
      </c>
      <c r="I128" s="23">
        <f t="shared" si="59"/>
        <v>0.11948172210485411</v>
      </c>
      <c r="J128" s="23">
        <f t="shared" si="59"/>
        <v>0.11686081039742342</v>
      </c>
      <c r="K128" s="23">
        <f t="shared" si="59"/>
        <v>0.11444298492387715</v>
      </c>
      <c r="L128" s="23">
        <f t="shared" si="59"/>
        <v>0.11213115915710017</v>
      </c>
      <c r="M128" s="23">
        <f t="shared" si="59"/>
        <v>0.11045195539687304</v>
      </c>
      <c r="N128" s="23">
        <f t="shared" si="59"/>
        <v>0.10617199072424797</v>
      </c>
      <c r="O128" s="23">
        <f t="shared" si="59"/>
        <v>0.10376885281640638</v>
      </c>
      <c r="P128" s="23">
        <f t="shared" si="59"/>
        <v>0.10229955068698887</v>
      </c>
      <c r="Q128" s="23">
        <f t="shared" si="59"/>
        <v>0.10131462856311958</v>
      </c>
      <c r="R128" s="23">
        <f t="shared" si="59"/>
        <v>0.10059937548286381</v>
      </c>
      <c r="S128" s="23">
        <f t="shared" si="59"/>
        <v>9.9995681912957199E-2</v>
      </c>
      <c r="T128" s="23">
        <f t="shared" si="59"/>
        <v>9.9441702345644201E-2</v>
      </c>
      <c r="U128" s="23">
        <f t="shared" si="59"/>
        <v>9.8936001499151729E-2</v>
      </c>
      <c r="V128" s="23">
        <f t="shared" si="59"/>
        <v>9.8515111822268533E-2</v>
      </c>
      <c r="W128" s="23">
        <f t="shared" si="59"/>
        <v>9.8158135476411917E-2</v>
      </c>
      <c r="X128" s="23">
        <f t="shared" si="59"/>
        <v>9.7814442056915363E-2</v>
      </c>
      <c r="Y128" s="23">
        <f t="shared" si="59"/>
        <v>9.7494041583282565E-2</v>
      </c>
      <c r="Z128" s="23">
        <f t="shared" si="59"/>
        <v>9.7200576673271116E-2</v>
      </c>
      <c r="AA128" s="23">
        <f t="shared" si="59"/>
        <v>9.6934463300635404E-2</v>
      </c>
      <c r="AB128" s="23">
        <f t="shared" si="59"/>
        <v>9.6627771583074618E-2</v>
      </c>
      <c r="AC128" s="23">
        <f t="shared" si="59"/>
        <v>9.6349571577027338E-2</v>
      </c>
      <c r="AD128" s="23">
        <f t="shared" si="59"/>
        <v>9.6114212731035223E-2</v>
      </c>
      <c r="AE128" s="23">
        <f t="shared" si="59"/>
        <v>9.5918325585804862E-2</v>
      </c>
      <c r="AF128" s="23">
        <f t="shared" si="59"/>
        <v>9.5548042923059198E-2</v>
      </c>
      <c r="AG128" s="23">
        <f t="shared" si="59"/>
        <v>9.5094557641982644E-2</v>
      </c>
      <c r="AH128" s="23">
        <f t="shared" si="59"/>
        <v>9.4808791228438979E-2</v>
      </c>
      <c r="AI128" s="23">
        <f t="shared" si="59"/>
        <v>9.4617005295883766E-2</v>
      </c>
      <c r="AJ128" s="23">
        <f t="shared" si="59"/>
        <v>9.4479638838692509E-2</v>
      </c>
      <c r="AK128" s="23">
        <f t="shared" si="59"/>
        <v>9.4375168728334555E-2</v>
      </c>
      <c r="AL128" s="23">
        <f t="shared" si="59"/>
        <v>9.4291702397615224E-2</v>
      </c>
      <c r="AM128" s="23">
        <f t="shared" si="59"/>
        <v>9.4222525898636555E-2</v>
      </c>
      <c r="AN128" s="23">
        <f t="shared" si="59"/>
        <v>9.4163730678240937E-2</v>
      </c>
      <c r="AO128" s="23">
        <f t="shared" si="59"/>
        <v>9.4112942761022791E-2</v>
      </c>
      <c r="AP128" s="23">
        <f t="shared" si="59"/>
        <v>9.4068639603122034E-2</v>
      </c>
      <c r="AQ128" s="23">
        <f t="shared" si="59"/>
        <v>9.4029781216907776E-2</v>
      </c>
      <c r="AR128" s="23">
        <f t="shared" si="59"/>
        <v>9.39956097496851E-2</v>
      </c>
      <c r="AS128" s="23">
        <f t="shared" si="59"/>
        <v>9.3965539558339556E-2</v>
      </c>
      <c r="AT128" s="23">
        <f t="shared" si="59"/>
        <v>9.3939096036089326E-2</v>
      </c>
      <c r="AU128" s="23">
        <f t="shared" si="59"/>
        <v>9.3915880810715141E-2</v>
      </c>
      <c r="AV128" s="23">
        <f t="shared" si="59"/>
        <v>9.3895551298684501E-2</v>
      </c>
      <c r="AW128" s="23">
        <f t="shared" si="59"/>
        <v>9.3877808152429618E-2</v>
      </c>
      <c r="AX128" s="23">
        <f t="shared" si="59"/>
        <v>9.3862387115035778E-2</v>
      </c>
      <c r="AY128" s="23">
        <f t="shared" si="59"/>
        <v>9.3849053394036777E-2</v>
      </c>
      <c r="AZ128" s="23">
        <f t="shared" si="59"/>
        <v>9.3837597524271926E-2</v>
      </c>
      <c r="BA128" s="23">
        <f t="shared" si="59"/>
        <v>9.3827832151771901E-2</v>
      </c>
      <c r="BB128" s="23">
        <f t="shared" si="59"/>
        <v>9.3825820043341251E-2</v>
      </c>
      <c r="BC128" s="23">
        <f t="shared" si="59"/>
        <v>9.3832104201401811E-2</v>
      </c>
      <c r="BD128" s="23">
        <f t="shared" si="59"/>
        <v>9.3839047012321472E-2</v>
      </c>
      <c r="BE128" s="23">
        <f t="shared" si="59"/>
        <v>9.3844040916802679E-2</v>
      </c>
      <c r="BF128" s="23">
        <f t="shared" si="59"/>
        <v>9.3846686747488167E-2</v>
      </c>
      <c r="BG128" s="23">
        <f t="shared" si="59"/>
        <v>9.3847420906779874E-2</v>
      </c>
      <c r="BH128" s="23">
        <f t="shared" si="59"/>
        <v>9.3846888967081779E-2</v>
      </c>
      <c r="BI128" s="23">
        <f t="shared" si="59"/>
        <v>9.3845688694824833E-2</v>
      </c>
    </row>
    <row r="129" spans="1:61" ht="18" customHeight="1">
      <c r="A129" s="23" t="s">
        <v>11</v>
      </c>
      <c r="B129" s="23"/>
      <c r="C129" s="23">
        <f>+$B$14+LN(D56/C56)/10+$B$18*LN(D88/C88)/10</f>
        <v>4.250161198077676E-2</v>
      </c>
      <c r="D129" s="23">
        <f t="shared" ref="D129:BH129" si="60">+$B$14+LN(E56/D56)/10+$B$18*LN(E88/D88)/10</f>
        <v>3.6398672790335825E-2</v>
      </c>
      <c r="E129" s="23">
        <f t="shared" si="60"/>
        <v>2.5937522024827922E-2</v>
      </c>
      <c r="F129" s="23">
        <f t="shared" si="60"/>
        <v>2.8890427217136885E-2</v>
      </c>
      <c r="G129" s="23">
        <f t="shared" si="60"/>
        <v>3.0291153774962082E-2</v>
      </c>
      <c r="H129" s="23">
        <f t="shared" si="60"/>
        <v>2.8657372015119018E-2</v>
      </c>
      <c r="I129" s="23">
        <f t="shared" si="60"/>
        <v>2.7296539725853768E-2</v>
      </c>
      <c r="J129" s="23">
        <f t="shared" si="60"/>
        <v>2.4926857493559468E-2</v>
      </c>
      <c r="K129" s="23">
        <f t="shared" si="60"/>
        <v>2.6533662463398236E-2</v>
      </c>
      <c r="L129" s="23">
        <f t="shared" si="60"/>
        <v>2.6563580019127737E-2</v>
      </c>
      <c r="M129" s="23">
        <f t="shared" si="60"/>
        <v>2.9888480534884937E-2</v>
      </c>
      <c r="N129" s="23">
        <f t="shared" si="60"/>
        <v>2.8174951596812173E-2</v>
      </c>
      <c r="O129" s="23">
        <f t="shared" si="60"/>
        <v>2.7046328352331069E-2</v>
      </c>
      <c r="P129" s="23">
        <f t="shared" si="60"/>
        <v>2.6207072191254788E-2</v>
      </c>
      <c r="Q129" s="23">
        <f t="shared" si="60"/>
        <v>2.5698793059000802E-2</v>
      </c>
      <c r="R129" s="23">
        <f t="shared" si="60"/>
        <v>2.5269670042015396E-2</v>
      </c>
      <c r="S129" s="23">
        <f t="shared" si="60"/>
        <v>2.4819023907922795E-2</v>
      </c>
      <c r="T129" s="23">
        <f t="shared" si="60"/>
        <v>2.4405410545579206E-2</v>
      </c>
      <c r="U129" s="23">
        <f t="shared" si="60"/>
        <v>2.4057913479986377E-2</v>
      </c>
      <c r="V129" s="23">
        <f t="shared" si="60"/>
        <v>2.3755848468611798E-2</v>
      </c>
      <c r="W129" s="23">
        <f t="shared" si="60"/>
        <v>2.3460924798332807E-2</v>
      </c>
      <c r="X129" s="23">
        <f t="shared" si="60"/>
        <v>2.3186809305773749E-2</v>
      </c>
      <c r="Y129" s="23">
        <f t="shared" si="60"/>
        <v>2.2935176490673833E-2</v>
      </c>
      <c r="Z129" s="23">
        <f t="shared" si="60"/>
        <v>2.2926830999854673E-2</v>
      </c>
      <c r="AA129" s="23">
        <f t="shared" si="60"/>
        <v>2.2633297988735174E-2</v>
      </c>
      <c r="AB129" s="23">
        <f t="shared" si="60"/>
        <v>2.2381373437654603E-2</v>
      </c>
      <c r="AC129" s="23">
        <f t="shared" si="60"/>
        <v>2.2169352382960073E-2</v>
      </c>
      <c r="AD129" s="23">
        <f t="shared" si="60"/>
        <v>2.1990200587803641E-2</v>
      </c>
      <c r="AE129" s="23">
        <f t="shared" si="60"/>
        <v>2.1667325185844081E-2</v>
      </c>
      <c r="AF129" s="23">
        <f t="shared" si="60"/>
        <v>2.1300218646772895E-2</v>
      </c>
      <c r="AG129" s="23">
        <f t="shared" si="60"/>
        <v>2.1084777606791224E-2</v>
      </c>
      <c r="AH129" s="23">
        <f t="shared" si="60"/>
        <v>2.0928936552610605E-2</v>
      </c>
      <c r="AI129" s="23">
        <f t="shared" si="60"/>
        <v>2.0808926520345859E-2</v>
      </c>
      <c r="AJ129" s="23">
        <f t="shared" si="60"/>
        <v>2.0711648046549683E-2</v>
      </c>
      <c r="AK129" s="23">
        <f t="shared" si="60"/>
        <v>2.0629754102498819E-2</v>
      </c>
      <c r="AL129" s="23">
        <f t="shared" si="60"/>
        <v>2.055899912113579E-2</v>
      </c>
      <c r="AM129" s="23">
        <f t="shared" si="60"/>
        <v>2.0496825978233192E-2</v>
      </c>
      <c r="AN129" s="23">
        <f t="shared" si="60"/>
        <v>2.0441608976276462E-2</v>
      </c>
      <c r="AO129" s="23">
        <f t="shared" si="60"/>
        <v>2.0392246383686426E-2</v>
      </c>
      <c r="AP129" s="23">
        <f t="shared" si="60"/>
        <v>2.0347939880765456E-2</v>
      </c>
      <c r="AQ129" s="23">
        <f t="shared" si="60"/>
        <v>2.0308074202191967E-2</v>
      </c>
      <c r="AR129" s="23">
        <f t="shared" si="60"/>
        <v>2.0272150630867108E-2</v>
      </c>
      <c r="AS129" s="23">
        <f t="shared" si="60"/>
        <v>2.0239749531306642E-2</v>
      </c>
      <c r="AT129" s="23">
        <f t="shared" si="60"/>
        <v>2.0210508621317222E-2</v>
      </c>
      <c r="AU129" s="23">
        <f t="shared" si="60"/>
        <v>2.0184109840939095E-2</v>
      </c>
      <c r="AV129" s="23">
        <f t="shared" si="60"/>
        <v>2.0160270977156995E-2</v>
      </c>
      <c r="AW129" s="23">
        <f t="shared" si="60"/>
        <v>2.0138739971427424E-2</v>
      </c>
      <c r="AX129" s="23">
        <f t="shared" si="60"/>
        <v>2.0119290785809773E-2</v>
      </c>
      <c r="AY129" s="23">
        <f t="shared" si="60"/>
        <v>2.010172021306782E-2</v>
      </c>
      <c r="AZ129" s="23">
        <f t="shared" si="60"/>
        <v>2.0064379997716271E-2</v>
      </c>
      <c r="BA129" s="23">
        <f t="shared" si="60"/>
        <v>2.003341230134793E-2</v>
      </c>
      <c r="BB129" s="23">
        <f t="shared" si="60"/>
        <v>2.0030485456939563E-2</v>
      </c>
      <c r="BC129" s="23">
        <f t="shared" si="60"/>
        <v>2.0028658978500567E-2</v>
      </c>
      <c r="BD129" s="23">
        <f t="shared" si="60"/>
        <v>2.0026070210276282E-2</v>
      </c>
      <c r="BE129" s="23">
        <f t="shared" si="60"/>
        <v>2.0022320740289971E-2</v>
      </c>
      <c r="BF129" s="23">
        <f t="shared" si="60"/>
        <v>2.0017583507506938E-2</v>
      </c>
      <c r="BG129" s="23">
        <f t="shared" si="60"/>
        <v>2.0012196256130911E-2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3.0448206477398002E-2</v>
      </c>
      <c r="D130" s="23">
        <f t="shared" ref="D130:BH130" si="61">+$B$14+LN(D56/C56)/10+$B$18*LN(D88/C88)/10</f>
        <v>4.250161198077676E-2</v>
      </c>
      <c r="E130" s="23">
        <f t="shared" si="61"/>
        <v>3.6398672790335825E-2</v>
      </c>
      <c r="F130" s="23">
        <f t="shared" si="61"/>
        <v>2.5937522024827922E-2</v>
      </c>
      <c r="G130" s="23">
        <f t="shared" si="61"/>
        <v>2.8890427217136885E-2</v>
      </c>
      <c r="H130" s="23">
        <f t="shared" si="61"/>
        <v>3.0291153774962082E-2</v>
      </c>
      <c r="I130" s="23">
        <f t="shared" si="61"/>
        <v>2.8657372015119018E-2</v>
      </c>
      <c r="J130" s="23">
        <f t="shared" si="61"/>
        <v>2.7296539725853768E-2</v>
      </c>
      <c r="K130" s="23">
        <f t="shared" si="61"/>
        <v>2.4926857493559468E-2</v>
      </c>
      <c r="L130" s="23">
        <f t="shared" si="61"/>
        <v>2.6533662463398236E-2</v>
      </c>
      <c r="M130" s="23">
        <f t="shared" si="61"/>
        <v>2.6563580019127737E-2</v>
      </c>
      <c r="N130" s="23">
        <f t="shared" si="61"/>
        <v>2.9888480534884937E-2</v>
      </c>
      <c r="O130" s="23">
        <f t="shared" si="61"/>
        <v>2.8174951596812173E-2</v>
      </c>
      <c r="P130" s="23">
        <f t="shared" si="61"/>
        <v>2.7046328352331069E-2</v>
      </c>
      <c r="Q130" s="23">
        <f t="shared" si="61"/>
        <v>2.6207072191254788E-2</v>
      </c>
      <c r="R130" s="23">
        <f t="shared" si="61"/>
        <v>2.5698793059000802E-2</v>
      </c>
      <c r="S130" s="23">
        <f t="shared" si="61"/>
        <v>2.5269670042015396E-2</v>
      </c>
      <c r="T130" s="23">
        <f t="shared" si="61"/>
        <v>2.4819023907922795E-2</v>
      </c>
      <c r="U130" s="23">
        <f t="shared" si="61"/>
        <v>2.4405410545579206E-2</v>
      </c>
      <c r="V130" s="23">
        <f t="shared" si="61"/>
        <v>2.4057913479986377E-2</v>
      </c>
      <c r="W130" s="23">
        <f t="shared" si="61"/>
        <v>2.3755848468611798E-2</v>
      </c>
      <c r="X130" s="23">
        <f t="shared" si="61"/>
        <v>2.3460924798332807E-2</v>
      </c>
      <c r="Y130" s="23">
        <f t="shared" si="61"/>
        <v>2.3186809305773749E-2</v>
      </c>
      <c r="Z130" s="23">
        <f t="shared" si="61"/>
        <v>2.2935176490673833E-2</v>
      </c>
      <c r="AA130" s="23">
        <f t="shared" si="61"/>
        <v>2.2926830999854673E-2</v>
      </c>
      <c r="AB130" s="23">
        <f t="shared" si="61"/>
        <v>2.2633297988735174E-2</v>
      </c>
      <c r="AC130" s="23">
        <f t="shared" si="61"/>
        <v>2.2381373437654603E-2</v>
      </c>
      <c r="AD130" s="23">
        <f t="shared" si="61"/>
        <v>2.2169352382960073E-2</v>
      </c>
      <c r="AE130" s="23">
        <f t="shared" si="61"/>
        <v>2.1990200587803641E-2</v>
      </c>
      <c r="AF130" s="23">
        <f t="shared" si="61"/>
        <v>2.1667325185844081E-2</v>
      </c>
      <c r="AG130" s="23">
        <f t="shared" si="61"/>
        <v>2.1300218646772895E-2</v>
      </c>
      <c r="AH130" s="23">
        <f t="shared" si="61"/>
        <v>2.1084777606791224E-2</v>
      </c>
      <c r="AI130" s="23">
        <f t="shared" si="61"/>
        <v>2.0928936552610605E-2</v>
      </c>
      <c r="AJ130" s="23">
        <f t="shared" si="61"/>
        <v>2.0808926520345859E-2</v>
      </c>
      <c r="AK130" s="23">
        <f t="shared" si="61"/>
        <v>2.0711648046549683E-2</v>
      </c>
      <c r="AL130" s="23">
        <f t="shared" si="61"/>
        <v>2.0629754102498819E-2</v>
      </c>
      <c r="AM130" s="23">
        <f t="shared" si="61"/>
        <v>2.055899912113579E-2</v>
      </c>
      <c r="AN130" s="23">
        <f t="shared" si="61"/>
        <v>2.0496825978233192E-2</v>
      </c>
      <c r="AO130" s="23">
        <f t="shared" si="61"/>
        <v>2.0441608976276462E-2</v>
      </c>
      <c r="AP130" s="23">
        <f t="shared" si="61"/>
        <v>2.0392246383686426E-2</v>
      </c>
      <c r="AQ130" s="23">
        <f t="shared" si="61"/>
        <v>2.0347939880765456E-2</v>
      </c>
      <c r="AR130" s="23">
        <f t="shared" si="61"/>
        <v>2.0308074202191967E-2</v>
      </c>
      <c r="AS130" s="23">
        <f t="shared" si="61"/>
        <v>2.0272150630867108E-2</v>
      </c>
      <c r="AT130" s="23">
        <f t="shared" si="61"/>
        <v>2.0239749531306642E-2</v>
      </c>
      <c r="AU130" s="23">
        <f t="shared" si="61"/>
        <v>2.0210508621317222E-2</v>
      </c>
      <c r="AV130" s="23">
        <f t="shared" si="61"/>
        <v>2.0184109840939095E-2</v>
      </c>
      <c r="AW130" s="23">
        <f t="shared" si="61"/>
        <v>2.0160270977156995E-2</v>
      </c>
      <c r="AX130" s="23">
        <f t="shared" si="61"/>
        <v>2.0138739971427424E-2</v>
      </c>
      <c r="AY130" s="23">
        <f t="shared" si="61"/>
        <v>2.0119290785809773E-2</v>
      </c>
      <c r="AZ130" s="23">
        <f t="shared" si="61"/>
        <v>2.010172021306782E-2</v>
      </c>
      <c r="BA130" s="23">
        <f t="shared" si="61"/>
        <v>2.0064379997716271E-2</v>
      </c>
      <c r="BB130" s="23">
        <f t="shared" si="61"/>
        <v>2.003341230134793E-2</v>
      </c>
      <c r="BC130" s="23">
        <f t="shared" si="61"/>
        <v>2.0030485456939563E-2</v>
      </c>
      <c r="BD130" s="23">
        <f t="shared" si="61"/>
        <v>2.0028658978500567E-2</v>
      </c>
      <c r="BE130" s="23">
        <f t="shared" si="61"/>
        <v>2.0026070210276282E-2</v>
      </c>
      <c r="BF130" s="23">
        <f t="shared" si="61"/>
        <v>2.0022320740289971E-2</v>
      </c>
      <c r="BG130" s="23">
        <f t="shared" si="61"/>
        <v>2.0017583507506938E-2</v>
      </c>
      <c r="BH130" s="23">
        <f t="shared" si="61"/>
        <v>2.0012196256130911E-2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2">+AVERAGE(C129:C130)</f>
        <v>3.6474909229087381E-2</v>
      </c>
      <c r="D131" s="23">
        <f t="shared" si="62"/>
        <v>3.9450142385556289E-2</v>
      </c>
      <c r="E131" s="23">
        <f t="shared" si="62"/>
        <v>3.1168097407581873E-2</v>
      </c>
      <c r="F131" s="23">
        <f t="shared" si="62"/>
        <v>2.7413974620982405E-2</v>
      </c>
      <c r="G131" s="23">
        <f t="shared" si="62"/>
        <v>2.9590790496049485E-2</v>
      </c>
      <c r="H131" s="23">
        <f t="shared" si="62"/>
        <v>2.947426289504055E-2</v>
      </c>
      <c r="I131" s="23">
        <f t="shared" si="62"/>
        <v>2.7976955870486393E-2</v>
      </c>
      <c r="J131" s="23">
        <f t="shared" si="62"/>
        <v>2.6111698609706618E-2</v>
      </c>
      <c r="K131" s="23">
        <f t="shared" si="62"/>
        <v>2.5730259978478852E-2</v>
      </c>
      <c r="L131" s="23">
        <f t="shared" si="62"/>
        <v>2.6548621241262987E-2</v>
      </c>
      <c r="M131" s="23">
        <f t="shared" si="62"/>
        <v>2.8226030277006337E-2</v>
      </c>
      <c r="N131" s="23">
        <f t="shared" si="62"/>
        <v>2.9031716065848555E-2</v>
      </c>
      <c r="O131" s="23">
        <f t="shared" si="62"/>
        <v>2.7610639974571621E-2</v>
      </c>
      <c r="P131" s="23">
        <f t="shared" si="62"/>
        <v>2.6626700271792928E-2</v>
      </c>
      <c r="Q131" s="23">
        <f t="shared" si="62"/>
        <v>2.5952932625127795E-2</v>
      </c>
      <c r="R131" s="23">
        <f t="shared" si="62"/>
        <v>2.54842315505081E-2</v>
      </c>
      <c r="S131" s="23">
        <f t="shared" si="62"/>
        <v>2.5044346974969094E-2</v>
      </c>
      <c r="T131" s="23">
        <f t="shared" si="62"/>
        <v>2.4612217226750999E-2</v>
      </c>
      <c r="U131" s="23">
        <f t="shared" si="62"/>
        <v>2.423166201278279E-2</v>
      </c>
      <c r="V131" s="23">
        <f t="shared" si="62"/>
        <v>2.3906880974299088E-2</v>
      </c>
      <c r="W131" s="23">
        <f t="shared" si="62"/>
        <v>2.3608386633472304E-2</v>
      </c>
      <c r="X131" s="23">
        <f t="shared" si="62"/>
        <v>2.3323867052053276E-2</v>
      </c>
      <c r="Y131" s="23">
        <f t="shared" si="62"/>
        <v>2.3060992898223789E-2</v>
      </c>
      <c r="Z131" s="23">
        <f t="shared" si="62"/>
        <v>2.2931003745264252E-2</v>
      </c>
      <c r="AA131" s="23">
        <f t="shared" si="62"/>
        <v>2.2780064494294924E-2</v>
      </c>
      <c r="AB131" s="23">
        <f t="shared" si="62"/>
        <v>2.2507335713194888E-2</v>
      </c>
      <c r="AC131" s="23">
        <f t="shared" si="62"/>
        <v>2.2275362910307336E-2</v>
      </c>
      <c r="AD131" s="23">
        <f t="shared" si="62"/>
        <v>2.2079776485381855E-2</v>
      </c>
      <c r="AE131" s="23">
        <f t="shared" si="62"/>
        <v>2.1828762886823859E-2</v>
      </c>
      <c r="AF131" s="23">
        <f t="shared" si="62"/>
        <v>2.1483771916308486E-2</v>
      </c>
      <c r="AG131" s="23">
        <f t="shared" si="62"/>
        <v>2.1192498126782061E-2</v>
      </c>
      <c r="AH131" s="23">
        <f t="shared" si="62"/>
        <v>2.1006857079700916E-2</v>
      </c>
      <c r="AI131" s="23">
        <f t="shared" si="62"/>
        <v>2.086893153647823E-2</v>
      </c>
      <c r="AJ131" s="23">
        <f t="shared" si="62"/>
        <v>2.0760287283447771E-2</v>
      </c>
      <c r="AK131" s="23">
        <f t="shared" si="62"/>
        <v>2.0670701074524251E-2</v>
      </c>
      <c r="AL131" s="23">
        <f t="shared" si="62"/>
        <v>2.0594376611817303E-2</v>
      </c>
      <c r="AM131" s="23">
        <f t="shared" si="62"/>
        <v>2.0527912549684491E-2</v>
      </c>
      <c r="AN131" s="23">
        <f t="shared" si="62"/>
        <v>2.0469217477254827E-2</v>
      </c>
      <c r="AO131" s="23">
        <f t="shared" si="62"/>
        <v>2.0416927679981444E-2</v>
      </c>
      <c r="AP131" s="23">
        <f t="shared" si="62"/>
        <v>2.0370093132225941E-2</v>
      </c>
      <c r="AQ131" s="23">
        <f t="shared" si="62"/>
        <v>2.0328007041478711E-2</v>
      </c>
      <c r="AR131" s="23">
        <f t="shared" si="62"/>
        <v>2.0290112416529539E-2</v>
      </c>
      <c r="AS131" s="23">
        <f t="shared" si="62"/>
        <v>2.0255950081086875E-2</v>
      </c>
      <c r="AT131" s="23">
        <f t="shared" si="62"/>
        <v>2.022512907631193E-2</v>
      </c>
      <c r="AU131" s="23">
        <f t="shared" si="62"/>
        <v>2.0197309231128158E-2</v>
      </c>
      <c r="AV131" s="23">
        <f t="shared" si="62"/>
        <v>2.0172190409048045E-2</v>
      </c>
      <c r="AW131" s="23">
        <f t="shared" si="62"/>
        <v>2.0149505474292208E-2</v>
      </c>
      <c r="AX131" s="23">
        <f t="shared" si="62"/>
        <v>2.0129015378618598E-2</v>
      </c>
      <c r="AY131" s="23">
        <f t="shared" si="62"/>
        <v>2.0110505499438797E-2</v>
      </c>
      <c r="AZ131" s="23">
        <f t="shared" si="62"/>
        <v>2.0083050105392047E-2</v>
      </c>
      <c r="BA131" s="23">
        <f t="shared" si="62"/>
        <v>2.0048896149532099E-2</v>
      </c>
      <c r="BB131" s="23">
        <f t="shared" si="62"/>
        <v>2.0031948879143745E-2</v>
      </c>
      <c r="BC131" s="23">
        <f>+AVERAGE(BC129:BC130)</f>
        <v>2.0029572217720067E-2</v>
      </c>
      <c r="BD131" s="23">
        <f>+AVERAGE(BD129:BD130)</f>
        <v>2.0027364594388426E-2</v>
      </c>
      <c r="BE131" s="23">
        <f>+AVERAGE(BE129:BE130)</f>
        <v>2.0024195475283127E-2</v>
      </c>
      <c r="BF131" s="23">
        <f>+AVERAGE(BF129:BF130)</f>
        <v>2.0019952123898455E-2</v>
      </c>
      <c r="BG131" s="23">
        <f>+AVERAGE(BG129:BG130)</f>
        <v>2.0014889881818924E-2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3">+B88^-$B$18</f>
        <v>7.6849750432175356E-3</v>
      </c>
      <c r="C132" s="23">
        <f t="shared" si="63"/>
        <v>6.499274658949835E-3</v>
      </c>
      <c r="D132" s="23">
        <f t="shared" si="63"/>
        <v>4.740444924174394E-3</v>
      </c>
      <c r="E132" s="23">
        <f t="shared" si="63"/>
        <v>3.6035502085878012E-3</v>
      </c>
      <c r="F132" s="23">
        <f t="shared" si="63"/>
        <v>3.0031867143685462E-3</v>
      </c>
      <c r="G132" s="23">
        <f t="shared" si="63"/>
        <v>2.4632204764796681E-3</v>
      </c>
      <c r="H132" s="23">
        <f t="shared" si="63"/>
        <v>2.0313006929512335E-3</v>
      </c>
      <c r="I132" s="23">
        <f t="shared" si="63"/>
        <v>1.7027095474580155E-3</v>
      </c>
      <c r="J132" s="23">
        <f t="shared" si="63"/>
        <v>1.4468281345036988E-3</v>
      </c>
      <c r="K132" s="23">
        <f t="shared" si="63"/>
        <v>1.2588811150229058E-3</v>
      </c>
      <c r="L132" s="23">
        <f t="shared" si="63"/>
        <v>1.1023820583784462E-3</v>
      </c>
      <c r="M132" s="23">
        <f t="shared" si="63"/>
        <v>9.8697813954632166E-4</v>
      </c>
      <c r="N132" s="23">
        <f t="shared" si="63"/>
        <v>8.547577978027177E-4</v>
      </c>
      <c r="O132" s="23">
        <f t="shared" si="63"/>
        <v>7.5304403186303491E-4</v>
      </c>
      <c r="P132" s="23">
        <f t="shared" si="63"/>
        <v>6.7096399964892571E-4</v>
      </c>
      <c r="Q132" s="23">
        <f t="shared" si="63"/>
        <v>6.0286894075473225E-4</v>
      </c>
      <c r="R132" s="23">
        <f t="shared" si="63"/>
        <v>5.4444501955707412E-4</v>
      </c>
      <c r="S132" s="23">
        <f t="shared" si="63"/>
        <v>4.9379740838921755E-4</v>
      </c>
      <c r="T132" s="23">
        <f t="shared" si="63"/>
        <v>4.4988417261472617E-4</v>
      </c>
      <c r="U132" s="23">
        <f t="shared" si="63"/>
        <v>4.1157493924294492E-4</v>
      </c>
      <c r="V132" s="23">
        <f t="shared" si="63"/>
        <v>3.7804889811318037E-4</v>
      </c>
      <c r="W132" s="23">
        <f t="shared" si="63"/>
        <v>3.4849822230049516E-4</v>
      </c>
      <c r="X132" s="23">
        <f t="shared" si="63"/>
        <v>3.222062755467168E-4</v>
      </c>
      <c r="Y132" s="23">
        <f t="shared" si="63"/>
        <v>2.9871559134642893E-4</v>
      </c>
      <c r="Z132" s="23">
        <f t="shared" si="63"/>
        <v>2.7763525582669E-4</v>
      </c>
      <c r="AA132" s="23">
        <f t="shared" si="63"/>
        <v>2.5806409372432828E-4</v>
      </c>
      <c r="AB132" s="23">
        <f t="shared" si="63"/>
        <v>2.4057768838222816E-4</v>
      </c>
      <c r="AC132" s="23">
        <f t="shared" si="63"/>
        <v>2.2484187967451765E-4</v>
      </c>
      <c r="AD132" s="23">
        <f t="shared" si="63"/>
        <v>2.1058132927451306E-4</v>
      </c>
      <c r="AE132" s="23">
        <f t="shared" si="63"/>
        <v>1.9757890064587254E-4</v>
      </c>
      <c r="AF132" s="23">
        <f t="shared" si="63"/>
        <v>1.8540614236283229E-4</v>
      </c>
      <c r="AG132" s="23">
        <f t="shared" si="63"/>
        <v>1.74085506720701E-4</v>
      </c>
      <c r="AH132" s="23">
        <f t="shared" si="63"/>
        <v>1.6380862412609181E-4</v>
      </c>
      <c r="AI132" s="23">
        <f t="shared" si="63"/>
        <v>1.5437882043750373E-4</v>
      </c>
      <c r="AJ132" s="23">
        <f t="shared" si="63"/>
        <v>1.4566656225551555E-4</v>
      </c>
      <c r="AK132" s="23">
        <f t="shared" si="63"/>
        <v>1.3757974452552761E-4</v>
      </c>
      <c r="AL132" s="23">
        <f t="shared" si="63"/>
        <v>1.3004833228339995E-4</v>
      </c>
      <c r="AM132" s="23">
        <f t="shared" si="63"/>
        <v>1.2301621512203549E-4</v>
      </c>
      <c r="AN132" s="23">
        <f t="shared" si="63"/>
        <v>1.1643671623852423E-4</v>
      </c>
      <c r="AO132" s="23">
        <f t="shared" si="63"/>
        <v>1.1026999157849727E-4</v>
      </c>
      <c r="AP132" s="23">
        <f t="shared" si="63"/>
        <v>1.0448143118038834E-4</v>
      </c>
      <c r="AQ132" s="23">
        <f t="shared" si="63"/>
        <v>9.9040609674103276E-5</v>
      </c>
      <c r="AR132" s="23">
        <f t="shared" si="63"/>
        <v>9.3920550997638041E-5</v>
      </c>
      <c r="AS132" s="23">
        <f t="shared" si="63"/>
        <v>8.9097182876018681E-5</v>
      </c>
      <c r="AT132" s="23">
        <f t="shared" si="63"/>
        <v>8.454891318151408E-5</v>
      </c>
      <c r="AU132" s="23">
        <f t="shared" si="63"/>
        <v>8.0256289670684695E-5</v>
      </c>
      <c r="AV132" s="23">
        <f t="shared" si="63"/>
        <v>7.6201720142638743E-5</v>
      </c>
      <c r="AW132" s="23">
        <f t="shared" si="63"/>
        <v>7.2369238515184353E-5</v>
      </c>
      <c r="AX132" s="23">
        <f t="shared" si="63"/>
        <v>6.874430707954413E-5</v>
      </c>
      <c r="AY132" s="23">
        <f t="shared" si="63"/>
        <v>6.5313648006929518E-5</v>
      </c>
      <c r="AZ132" s="23">
        <f t="shared" si="63"/>
        <v>6.2065098934522449E-5</v>
      </c>
      <c r="BA132" s="23">
        <f t="shared" si="63"/>
        <v>5.9000151814905703E-5</v>
      </c>
      <c r="BB132" s="23">
        <f t="shared" si="63"/>
        <v>5.6103931709597171E-5</v>
      </c>
      <c r="BC132" s="23">
        <f t="shared" si="63"/>
        <v>5.3351443761537971E-5</v>
      </c>
      <c r="BD132" s="23">
        <f t="shared" si="63"/>
        <v>5.0734920951759521E-5</v>
      </c>
      <c r="BE132" s="23">
        <f t="shared" si="63"/>
        <v>4.8247969672140577E-5</v>
      </c>
      <c r="BF132" s="23">
        <f t="shared" si="63"/>
        <v>4.5884645488898561E-5</v>
      </c>
      <c r="BG132" s="23">
        <f t="shared" si="63"/>
        <v>4.3639150953783802E-5</v>
      </c>
      <c r="BH132" s="23">
        <f t="shared" si="63"/>
        <v>4.1505781987278191E-5</v>
      </c>
      <c r="BI132" s="23">
        <f t="shared" si="63"/>
        <v>4.1505781987278191E-5</v>
      </c>
    </row>
    <row r="133" spans="1:61" ht="18" customHeight="1">
      <c r="A133" s="23" t="s">
        <v>14</v>
      </c>
      <c r="B133" s="23">
        <f t="shared" ref="B133:AG133" si="64">+B17*B132/$B132</f>
        <v>1</v>
      </c>
      <c r="C133" s="23">
        <f t="shared" si="64"/>
        <v>0.72872221081862609</v>
      </c>
      <c r="D133" s="23">
        <f t="shared" si="64"/>
        <v>0.45798979250099497</v>
      </c>
      <c r="E133" s="23">
        <f t="shared" si="64"/>
        <v>0.29999004873423063</v>
      </c>
      <c r="F133" s="23">
        <f t="shared" si="64"/>
        <v>0.21542603223356313</v>
      </c>
      <c r="G133" s="23">
        <f t="shared" si="64"/>
        <v>0.15225049462121742</v>
      </c>
      <c r="H133" s="23">
        <f t="shared" si="64"/>
        <v>0.10818554076554315</v>
      </c>
      <c r="I133" s="23">
        <f t="shared" si="64"/>
        <v>7.8140314041313094E-2</v>
      </c>
      <c r="J133" s="23">
        <f t="shared" si="64"/>
        <v>5.7212523509304961E-2</v>
      </c>
      <c r="K133" s="23">
        <f t="shared" si="64"/>
        <v>4.2894188370168874E-2</v>
      </c>
      <c r="L133" s="23">
        <f t="shared" si="64"/>
        <v>3.2365733210844683E-2</v>
      </c>
      <c r="M133" s="23">
        <f t="shared" si="64"/>
        <v>2.4968958340318238E-2</v>
      </c>
      <c r="N133" s="23">
        <f t="shared" si="64"/>
        <v>1.8632689211020039E-2</v>
      </c>
      <c r="O133" s="23">
        <f t="shared" si="64"/>
        <v>1.414465688720511E-2</v>
      </c>
      <c r="P133" s="23">
        <f t="shared" si="64"/>
        <v>1.0859525326214578E-2</v>
      </c>
      <c r="Q133" s="23">
        <f t="shared" si="64"/>
        <v>8.40764006626794E-3</v>
      </c>
      <c r="R133" s="23">
        <f t="shared" si="64"/>
        <v>6.542516219862517E-3</v>
      </c>
      <c r="S133" s="23">
        <f t="shared" si="64"/>
        <v>5.1130396721402165E-3</v>
      </c>
      <c r="T133" s="23">
        <f t="shared" si="64"/>
        <v>4.0139378905563201E-3</v>
      </c>
      <c r="U133" s="23">
        <f t="shared" si="64"/>
        <v>3.1641599843537779E-3</v>
      </c>
      <c r="V133" s="23">
        <f t="shared" si="64"/>
        <v>2.504361768580916E-3</v>
      </c>
      <c r="W133" s="23">
        <f t="shared" si="64"/>
        <v>1.989249388709727E-3</v>
      </c>
      <c r="X133" s="23">
        <f t="shared" si="64"/>
        <v>1.5847553935558259E-3</v>
      </c>
      <c r="Y133" s="23">
        <f t="shared" si="64"/>
        <v>1.2659766987248423E-3</v>
      </c>
      <c r="Z133" s="23">
        <f t="shared" si="64"/>
        <v>1.0138693947052621E-3</v>
      </c>
      <c r="AA133" s="23">
        <f t="shared" si="64"/>
        <v>8.1203464489901255E-4</v>
      </c>
      <c r="AB133" s="23">
        <f t="shared" si="64"/>
        <v>6.5229177343090997E-4</v>
      </c>
      <c r="AC133" s="23">
        <f t="shared" si="64"/>
        <v>5.2529508654744668E-4</v>
      </c>
      <c r="AD133" s="23">
        <f t="shared" si="64"/>
        <v>4.2392162526235834E-4</v>
      </c>
      <c r="AE133" s="23">
        <f t="shared" si="64"/>
        <v>3.4272505190868562E-4</v>
      </c>
      <c r="AF133" s="23">
        <f t="shared" si="64"/>
        <v>2.7712070911648835E-4</v>
      </c>
      <c r="AG133" s="23">
        <f t="shared" si="64"/>
        <v>2.2420591048455553E-4</v>
      </c>
      <c r="AH133" s="23">
        <f t="shared" ref="AH133:BI133" si="65">+AH17*AH132/$B132</f>
        <v>1.8178614556729991E-4</v>
      </c>
      <c r="AI133" s="23">
        <f t="shared" si="65"/>
        <v>1.4762207806629849E-4</v>
      </c>
      <c r="AJ133" s="23">
        <f t="shared" si="65"/>
        <v>1.2002260394291885E-4</v>
      </c>
      <c r="AK133" s="23">
        <f t="shared" si="65"/>
        <v>9.7678110499178366E-5</v>
      </c>
      <c r="AL133" s="23">
        <f t="shared" si="65"/>
        <v>7.9558597042028378E-5</v>
      </c>
      <c r="AM133" s="23">
        <f t="shared" si="65"/>
        <v>6.4846160536959359E-5</v>
      </c>
      <c r="AN133" s="23">
        <f t="shared" si="65"/>
        <v>5.288730447283957E-5</v>
      </c>
      <c r="AO133" s="23">
        <f t="shared" si="65"/>
        <v>4.3157711023053322E-5</v>
      </c>
      <c r="AP133" s="23">
        <f t="shared" si="65"/>
        <v>3.5235444271984921E-5</v>
      </c>
      <c r="AQ133" s="23">
        <f t="shared" si="65"/>
        <v>2.8780181036011695E-5</v>
      </c>
      <c r="AR133" s="23">
        <f t="shared" si="65"/>
        <v>2.3516919123911779E-5</v>
      </c>
      <c r="AS133" s="23">
        <f t="shared" si="65"/>
        <v>1.9223096399819664E-5</v>
      </c>
      <c r="AT133" s="23">
        <f t="shared" si="65"/>
        <v>1.5718350843510579E-5</v>
      </c>
      <c r="AU133" s="23">
        <f t="shared" si="65"/>
        <v>1.2856347550437313E-5</v>
      </c>
      <c r="AV133" s="23">
        <f t="shared" si="65"/>
        <v>1.0518235223600423E-5</v>
      </c>
      <c r="AW133" s="23">
        <f t="shared" si="65"/>
        <v>8.6073940241397057E-6</v>
      </c>
      <c r="AX133" s="23">
        <f t="shared" si="65"/>
        <v>7.0452108889973504E-6</v>
      </c>
      <c r="AY133" s="23">
        <f t="shared" si="65"/>
        <v>5.7676749632520692E-6</v>
      </c>
      <c r="AZ133" s="23">
        <f t="shared" si="65"/>
        <v>4.7226293945345168E-6</v>
      </c>
      <c r="BA133" s="23">
        <f t="shared" si="65"/>
        <v>3.8683799223854439E-6</v>
      </c>
      <c r="BB133" s="23">
        <f t="shared" si="65"/>
        <v>3.1696321708874658E-6</v>
      </c>
      <c r="BC133" s="23">
        <f t="shared" si="65"/>
        <v>2.5971756528632867E-6</v>
      </c>
      <c r="BD133" s="23">
        <f t="shared" si="65"/>
        <v>2.128147435133709E-6</v>
      </c>
      <c r="BE133" s="23">
        <f t="shared" si="65"/>
        <v>1.7438669378412468E-6</v>
      </c>
      <c r="BF133" s="23">
        <f t="shared" si="65"/>
        <v>1.4290297151900296E-6</v>
      </c>
      <c r="BG133" s="23">
        <f t="shared" si="65"/>
        <v>1.1710885877419728E-6</v>
      </c>
      <c r="BH133" s="23">
        <f t="shared" si="65"/>
        <v>9.5975776509616482E-7</v>
      </c>
      <c r="BI133" s="23">
        <f t="shared" si="65"/>
        <v>8.2699181657428309E-7</v>
      </c>
    </row>
    <row r="134" spans="1:61" ht="18" customHeight="1">
      <c r="A134" s="23" t="s">
        <v>15</v>
      </c>
      <c r="B134" s="23"/>
      <c r="C134" s="23">
        <f>+(C133/B133)^-0.1-1</f>
        <v>3.2152334867066479E-2</v>
      </c>
      <c r="D134" s="23">
        <f t="shared" ref="D134:BI134" si="66">+(D133/C133)^-0.1-1</f>
        <v>4.7540013104109935E-2</v>
      </c>
      <c r="E134" s="23">
        <f t="shared" si="66"/>
        <v>4.3217575108219553E-2</v>
      </c>
      <c r="F134" s="23">
        <f t="shared" si="66"/>
        <v>3.3667511791764637E-2</v>
      </c>
      <c r="G134" s="23">
        <f t="shared" si="66"/>
        <v>3.5318434664285636E-2</v>
      </c>
      <c r="H134" s="23">
        <f t="shared" si="66"/>
        <v>3.4758372786794611E-2</v>
      </c>
      <c r="I134" s="23">
        <f t="shared" si="66"/>
        <v>3.3069183690396242E-2</v>
      </c>
      <c r="J134" s="23">
        <f t="shared" si="66"/>
        <v>3.1664305906514256E-2</v>
      </c>
      <c r="K134" s="23">
        <f t="shared" si="66"/>
        <v>2.9222483645178432E-2</v>
      </c>
      <c r="L134" s="23">
        <f t="shared" si="66"/>
        <v>2.8563954143411285E-2</v>
      </c>
      <c r="M134" s="23">
        <f t="shared" si="66"/>
        <v>2.6286231508928726E-2</v>
      </c>
      <c r="N134" s="23">
        <f t="shared" si="66"/>
        <v>2.9704210200141912E-2</v>
      </c>
      <c r="O134" s="23">
        <f t="shared" si="66"/>
        <v>2.7941293074417617E-2</v>
      </c>
      <c r="P134" s="23">
        <f t="shared" si="66"/>
        <v>2.6781789081751217E-2</v>
      </c>
      <c r="Q134" s="23">
        <f t="shared" si="66"/>
        <v>2.5920417645384886E-2</v>
      </c>
      <c r="R134" s="23">
        <f t="shared" si="66"/>
        <v>2.5399096205370508E-2</v>
      </c>
      <c r="S134" s="23">
        <f t="shared" si="66"/>
        <v>2.4959168249949482E-2</v>
      </c>
      <c r="T134" s="23">
        <f t="shared" si="66"/>
        <v>2.4497378422890126E-2</v>
      </c>
      <c r="U134" s="23">
        <f t="shared" si="66"/>
        <v>2.4073720238871221E-2</v>
      </c>
      <c r="V134" s="23">
        <f t="shared" si="66"/>
        <v>2.3660951101608152E-2</v>
      </c>
      <c r="W134" s="23">
        <f t="shared" si="66"/>
        <v>2.3294837667970469E-2</v>
      </c>
      <c r="X134" s="23">
        <f t="shared" si="66"/>
        <v>2.2993088297371012E-2</v>
      </c>
      <c r="Y134" s="23">
        <f t="shared" si="66"/>
        <v>2.2712708473070498E-2</v>
      </c>
      <c r="Z134" s="23">
        <f t="shared" si="66"/>
        <v>2.2455392771093541E-2</v>
      </c>
      <c r="AA134" s="23">
        <f t="shared" si="66"/>
        <v>2.244685991460571E-2</v>
      </c>
      <c r="AB134" s="23">
        <f t="shared" si="66"/>
        <v>2.2146782052639313E-2</v>
      </c>
      <c r="AC134" s="23">
        <f t="shared" si="66"/>
        <v>2.1889310616481694E-2</v>
      </c>
      <c r="AD134" s="23">
        <f t="shared" si="66"/>
        <v>2.1672671533898846E-2</v>
      </c>
      <c r="AE134" s="23">
        <f t="shared" si="66"/>
        <v>2.1489653435231348E-2</v>
      </c>
      <c r="AF134" s="23">
        <f t="shared" si="66"/>
        <v>2.1474870466842155E-2</v>
      </c>
      <c r="AG134" s="23">
        <f t="shared" si="66"/>
        <v>2.1414908370372299E-2</v>
      </c>
      <c r="AH134" s="23">
        <f t="shared" si="66"/>
        <v>2.1194877382963773E-2</v>
      </c>
      <c r="AI134" s="23">
        <f t="shared" si="66"/>
        <v>2.1035745696695418E-2</v>
      </c>
      <c r="AJ134" s="23">
        <f t="shared" si="66"/>
        <v>2.0913218516303456E-2</v>
      </c>
      <c r="AK134" s="23">
        <f t="shared" si="66"/>
        <v>2.0813910466873864E-2</v>
      </c>
      <c r="AL134" s="23">
        <f t="shared" si="66"/>
        <v>2.073031541261483E-2</v>
      </c>
      <c r="AM134" s="23">
        <f t="shared" si="66"/>
        <v>2.0658096213135302E-2</v>
      </c>
      <c r="AN134" s="23">
        <f t="shared" si="66"/>
        <v>2.0594640664100661E-2</v>
      </c>
      <c r="AO134" s="23">
        <f t="shared" si="66"/>
        <v>2.0538288043655761E-2</v>
      </c>
      <c r="AP134" s="23">
        <f t="shared" si="66"/>
        <v>2.0487912871255398E-2</v>
      </c>
      <c r="AQ134" s="23">
        <f t="shared" si="66"/>
        <v>2.0442699622190696E-2</v>
      </c>
      <c r="AR134" s="23">
        <f t="shared" si="66"/>
        <v>2.0402019792394643E-2</v>
      </c>
      <c r="AS134" s="23">
        <f t="shared" si="66"/>
        <v>2.0365363966064809E-2</v>
      </c>
      <c r="AT134" s="23">
        <f t="shared" si="66"/>
        <v>2.0332303541918728E-2</v>
      </c>
      <c r="AU134" s="23">
        <f t="shared" si="66"/>
        <v>2.0302468533075269E-2</v>
      </c>
      <c r="AV134" s="23">
        <f t="shared" si="66"/>
        <v>2.027553414780825E-2</v>
      </c>
      <c r="AW134" s="23">
        <f t="shared" si="66"/>
        <v>2.0251212228234117E-2</v>
      </c>
      <c r="AX134" s="23">
        <f t="shared" si="66"/>
        <v>2.0229245430022358E-2</v>
      </c>
      <c r="AY134" s="23">
        <f t="shared" si="66"/>
        <v>2.0209402995015724E-2</v>
      </c>
      <c r="AZ134" s="23">
        <f t="shared" si="66"/>
        <v>2.0191477488969545E-2</v>
      </c>
      <c r="BA134" s="23">
        <f t="shared" si="66"/>
        <v>2.0153384030713539E-2</v>
      </c>
      <c r="BB134" s="23">
        <f t="shared" si="66"/>
        <v>2.0121792719625553E-2</v>
      </c>
      <c r="BC134" s="23">
        <f t="shared" si="66"/>
        <v>2.011880698622992E-2</v>
      </c>
      <c r="BD134" s="23">
        <f t="shared" si="66"/>
        <v>2.0116943762925388E-2</v>
      </c>
      <c r="BE134" s="23">
        <f t="shared" si="66"/>
        <v>2.0114302920014593E-2</v>
      </c>
      <c r="BF134" s="23">
        <f t="shared" si="66"/>
        <v>2.0110478039224056E-2</v>
      </c>
      <c r="BG134" s="23">
        <f t="shared" si="66"/>
        <v>2.0105645549871154E-2</v>
      </c>
      <c r="BH134" s="23">
        <f t="shared" si="66"/>
        <v>2.0100149999131567E-2</v>
      </c>
      <c r="BI134" s="23">
        <f t="shared" si="66"/>
        <v>1.4999999999999902E-2</v>
      </c>
    </row>
    <row r="135" spans="1:61" ht="18" customHeight="1">
      <c r="A135" s="23" t="s">
        <v>206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>
      <c r="A136" s="23" t="s">
        <v>207</v>
      </c>
      <c r="B136" s="23"/>
      <c r="C136" s="23">
        <f>+C134+C135</f>
        <v>3.0842886367023783E-2</v>
      </c>
      <c r="D136" s="23">
        <f t="shared" ref="D136:K136" si="68">+D134+D135</f>
        <v>4.3485666826623887E-2</v>
      </c>
      <c r="E136" s="23">
        <f t="shared" si="68"/>
        <v>3.7195101039310501E-2</v>
      </c>
      <c r="F136" s="23">
        <f t="shared" si="68"/>
        <v>2.6380477261218747E-2</v>
      </c>
      <c r="G136" s="23">
        <f t="shared" si="68"/>
        <v>2.9388428635119413E-2</v>
      </c>
      <c r="H136" s="23">
        <f t="shared" si="68"/>
        <v>3.0770195837968646E-2</v>
      </c>
      <c r="I136" s="23">
        <f t="shared" si="68"/>
        <v>2.9081006741570277E-2</v>
      </c>
      <c r="J136" s="23">
        <f t="shared" si="68"/>
        <v>2.7676128957688291E-2</v>
      </c>
      <c r="K136" s="23">
        <f t="shared" si="68"/>
        <v>2.5234306696352467E-2</v>
      </c>
    </row>
    <row r="137" spans="1:61" ht="18" customHeight="1">
      <c r="A137" s="23" t="s">
        <v>208</v>
      </c>
      <c r="B137" s="23"/>
      <c r="C137" s="23">
        <f>+C136-C129</f>
        <v>-1.1658725613752977E-2</v>
      </c>
      <c r="D137" s="23">
        <f t="shared" ref="D137:K137" si="69">+D136-D129</f>
        <v>7.0869940362880621E-3</v>
      </c>
      <c r="E137" s="23">
        <f t="shared" si="69"/>
        <v>1.1257579014482579E-2</v>
      </c>
      <c r="F137" s="23">
        <f t="shared" si="69"/>
        <v>-2.5099499559181372E-3</v>
      </c>
      <c r="G137" s="23">
        <f t="shared" si="69"/>
        <v>-9.0272513984266875E-4</v>
      </c>
      <c r="H137" s="23">
        <f t="shared" si="69"/>
        <v>2.1128238228496285E-3</v>
      </c>
      <c r="I137" s="23">
        <f t="shared" si="69"/>
        <v>1.7844670157165093E-3</v>
      </c>
      <c r="J137" s="23">
        <f t="shared" si="69"/>
        <v>2.7492714641288232E-3</v>
      </c>
      <c r="K137" s="23">
        <f t="shared" si="69"/>
        <v>-1.2993557670457692E-3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70">+$B$7*B68/B74-(1-(1-0.1)^10)/10</f>
        <v>9.7452179834626465E-2</v>
      </c>
      <c r="C139" s="23">
        <f t="shared" si="70"/>
        <v>9.3835118621403993E-2</v>
      </c>
      <c r="D139" s="23">
        <f t="shared" si="70"/>
        <v>7.8519449816520523E-2</v>
      </c>
      <c r="E139" s="23">
        <f t="shared" si="70"/>
        <v>7.0183883260485039E-2</v>
      </c>
      <c r="F139" s="23">
        <f t="shared" si="70"/>
        <v>6.4797399757297494E-2</v>
      </c>
      <c r="G139" s="23">
        <f t="shared" si="70"/>
        <v>6.0221707687361639E-2</v>
      </c>
      <c r="H139" s="23">
        <f t="shared" si="70"/>
        <v>5.6266914224616937E-2</v>
      </c>
      <c r="I139" s="23">
        <f t="shared" si="70"/>
        <v>5.3045707864546821E-2</v>
      </c>
      <c r="J139" s="23">
        <f t="shared" si="70"/>
        <v>5.0228982926916896E-2</v>
      </c>
      <c r="K139" s="23">
        <f t="shared" si="70"/>
        <v>4.762815869703281E-2</v>
      </c>
      <c r="L139" s="23">
        <f t="shared" si="70"/>
        <v>4.5152882589566956E-2</v>
      </c>
      <c r="M139" s="23">
        <f t="shared" si="70"/>
        <v>4.3332637966995394E-2</v>
      </c>
      <c r="N139" s="23">
        <f t="shared" si="70"/>
        <v>3.8995159644902341E-2</v>
      </c>
      <c r="O139" s="23">
        <f t="shared" si="70"/>
        <v>3.6530985388262563E-2</v>
      </c>
      <c r="P139" s="23">
        <f t="shared" si="70"/>
        <v>3.5013336925805286E-2</v>
      </c>
      <c r="Q139" s="23">
        <f t="shared" si="70"/>
        <v>3.397930597754599E-2</v>
      </c>
      <c r="R139" s="23">
        <f t="shared" si="70"/>
        <v>3.331566976552533E-2</v>
      </c>
      <c r="S139" s="23">
        <f t="shared" si="70"/>
        <v>3.2821839433851363E-2</v>
      </c>
      <c r="T139" s="23">
        <f t="shared" si="70"/>
        <v>3.2369017656072044E-2</v>
      </c>
      <c r="U139" s="23">
        <f t="shared" si="70"/>
        <v>3.1954207974500035E-2</v>
      </c>
      <c r="V139" s="23">
        <f t="shared" si="70"/>
        <v>3.1612958654304357E-2</v>
      </c>
      <c r="W139" s="23">
        <f t="shared" si="70"/>
        <v>3.1325164308677322E-2</v>
      </c>
      <c r="X139" s="23">
        <f t="shared" si="70"/>
        <v>3.1041794590569202E-2</v>
      </c>
      <c r="Y139" s="23">
        <f t="shared" si="70"/>
        <v>3.0773542076163063E-2</v>
      </c>
      <c r="Z139" s="23">
        <f t="shared" si="70"/>
        <v>3.052488137299636E-2</v>
      </c>
      <c r="AA139" s="23">
        <f t="shared" si="70"/>
        <v>3.0437780538137227E-2</v>
      </c>
      <c r="AB139" s="23">
        <f t="shared" si="70"/>
        <v>3.0222287046665214E-2</v>
      </c>
      <c r="AC139" s="23">
        <f t="shared" si="70"/>
        <v>2.9991343588490649E-2</v>
      </c>
      <c r="AD139" s="23">
        <f t="shared" si="70"/>
        <v>2.9780837263708893E-2</v>
      </c>
      <c r="AE139" s="23">
        <f t="shared" si="70"/>
        <v>2.9598005132480773E-2</v>
      </c>
      <c r="AF139" s="23">
        <f t="shared" si="70"/>
        <v>2.9236819226577851E-2</v>
      </c>
      <c r="AG139" s="23">
        <f t="shared" si="70"/>
        <v>2.8790107205589624E-2</v>
      </c>
      <c r="AH139" s="23">
        <f t="shared" si="70"/>
        <v>2.8507108600351008E-2</v>
      </c>
      <c r="AI139" s="23">
        <f t="shared" si="70"/>
        <v>2.8315599390232607E-2</v>
      </c>
      <c r="AJ139" s="23">
        <f t="shared" si="70"/>
        <v>2.8176903938707087E-2</v>
      </c>
      <c r="AK139" s="23">
        <f t="shared" si="70"/>
        <v>2.8070009626511794E-2</v>
      </c>
      <c r="AL139" s="23">
        <f t="shared" si="70"/>
        <v>2.7983334124227502E-2</v>
      </c>
      <c r="AM139" s="23">
        <f t="shared" si="70"/>
        <v>2.791036315442981E-2</v>
      </c>
      <c r="AN139" s="23">
        <f t="shared" si="70"/>
        <v>2.7847324255236242E-2</v>
      </c>
      <c r="AO139" s="23">
        <f t="shared" si="70"/>
        <v>2.7791941130272418E-2</v>
      </c>
      <c r="AP139" s="23">
        <f t="shared" si="70"/>
        <v>2.7742764367530121E-2</v>
      </c>
      <c r="AQ139" s="23">
        <f t="shared" si="70"/>
        <v>2.7698810487264844E-2</v>
      </c>
      <c r="AR139" s="23">
        <f t="shared" si="70"/>
        <v>2.7659366261418489E-2</v>
      </c>
      <c r="AS139" s="23">
        <f t="shared" si="70"/>
        <v>2.7623881781837251E-2</v>
      </c>
      <c r="AT139" s="23">
        <f t="shared" si="70"/>
        <v>2.7591911289302745E-2</v>
      </c>
      <c r="AU139" s="23">
        <f t="shared" si="70"/>
        <v>2.7563079787169001E-2</v>
      </c>
      <c r="AV139" s="23">
        <f t="shared" si="70"/>
        <v>2.7537063645166504E-2</v>
      </c>
      <c r="AW139" s="23">
        <f t="shared" si="70"/>
        <v>2.7513578855194565E-2</v>
      </c>
      <c r="AX139" s="23">
        <f t="shared" si="70"/>
        <v>2.7492373526318586E-2</v>
      </c>
      <c r="AY139" s="23">
        <f t="shared" si="70"/>
        <v>2.747322277552372E-2</v>
      </c>
      <c r="AZ139" s="23">
        <f t="shared" si="70"/>
        <v>2.745592501331777E-2</v>
      </c>
      <c r="BA139" s="23">
        <f t="shared" si="70"/>
        <v>2.742705272507398E-2</v>
      </c>
      <c r="BB139" s="23">
        <f t="shared" si="70"/>
        <v>2.7398218867867877E-2</v>
      </c>
      <c r="BC139" s="23">
        <f t="shared" si="70"/>
        <v>2.7386695666717545E-2</v>
      </c>
      <c r="BD139" s="23">
        <f t="shared" si="70"/>
        <v>2.7381684430034137E-2</v>
      </c>
      <c r="BE139" s="23">
        <f t="shared" si="70"/>
        <v>2.7378398245731947E-2</v>
      </c>
      <c r="BF139" s="23">
        <f t="shared" si="70"/>
        <v>2.7374977853467125E-2</v>
      </c>
      <c r="BG139" s="23">
        <f t="shared" si="70"/>
        <v>2.7370903127429555E-2</v>
      </c>
      <c r="BH139" s="23">
        <f t="shared" si="70"/>
        <v>2.7366207039457538E-2</v>
      </c>
      <c r="BI139" s="23">
        <f t="shared" si="70"/>
        <v>2.7361105209482817E-2</v>
      </c>
    </row>
    <row r="140" spans="1:61" ht="18" customHeight="1">
      <c r="A140" s="23" t="s">
        <v>94</v>
      </c>
      <c r="B140" s="23">
        <v>1</v>
      </c>
      <c r="C140" s="23">
        <f t="shared" ref="C140:AH140" si="71">+B140/(1+C131)^10</f>
        <v>0.69889521574558711</v>
      </c>
      <c r="D140" s="23">
        <f t="shared" si="71"/>
        <v>0.47465213298674491</v>
      </c>
      <c r="E140" s="23">
        <f t="shared" si="71"/>
        <v>0.34920524222662308</v>
      </c>
      <c r="F140" s="23">
        <f t="shared" si="71"/>
        <v>0.26645634647412447</v>
      </c>
      <c r="G140" s="23">
        <f t="shared" si="71"/>
        <v>0.19905797259828426</v>
      </c>
      <c r="H140" s="23">
        <f t="shared" si="71"/>
        <v>0.14887598237633107</v>
      </c>
      <c r="I140" s="23">
        <f t="shared" si="71"/>
        <v>0.11297721070385087</v>
      </c>
      <c r="J140" s="23">
        <f t="shared" si="71"/>
        <v>8.7306073821137961E-2</v>
      </c>
      <c r="K140" s="23">
        <f t="shared" si="71"/>
        <v>6.7719349924879407E-2</v>
      </c>
      <c r="L140" s="23">
        <f t="shared" si="71"/>
        <v>5.210957608059235E-2</v>
      </c>
      <c r="M140" s="23">
        <f t="shared" si="71"/>
        <v>3.9448600329473532E-2</v>
      </c>
      <c r="N140" s="23">
        <f t="shared" si="71"/>
        <v>2.9630842081329226E-2</v>
      </c>
      <c r="O140" s="23">
        <f t="shared" si="71"/>
        <v>2.2566181168885046E-2</v>
      </c>
      <c r="P140" s="23">
        <f t="shared" si="71"/>
        <v>1.7351320006323782E-2</v>
      </c>
      <c r="Q140" s="23">
        <f t="shared" si="71"/>
        <v>1.3429447546832746E-2</v>
      </c>
      <c r="R140" s="23">
        <f t="shared" si="71"/>
        <v>1.0441629507200036E-2</v>
      </c>
      <c r="S140" s="23">
        <f t="shared" si="71"/>
        <v>8.1534559749847375E-3</v>
      </c>
      <c r="T140" s="23">
        <f t="shared" si="71"/>
        <v>6.3936142567328786E-3</v>
      </c>
      <c r="U140" s="23">
        <f t="shared" si="71"/>
        <v>5.0322760924104521E-3</v>
      </c>
      <c r="V140" s="23">
        <f t="shared" si="71"/>
        <v>3.9733776478375138E-3</v>
      </c>
      <c r="W140" s="23">
        <f t="shared" si="71"/>
        <v>3.1464547425782206E-3</v>
      </c>
      <c r="X140" s="23">
        <f t="shared" si="71"/>
        <v>2.498563872863816E-3</v>
      </c>
      <c r="Y140" s="23">
        <f t="shared" si="71"/>
        <v>1.9891850813847319E-3</v>
      </c>
      <c r="Z140" s="23">
        <f t="shared" si="71"/>
        <v>1.5856662266202828E-3</v>
      </c>
      <c r="AA140" s="23">
        <f t="shared" si="71"/>
        <v>1.2658703634014765E-3</v>
      </c>
      <c r="AB140" s="23">
        <f t="shared" si="71"/>
        <v>1.0132693546463815E-3</v>
      </c>
      <c r="AC140" s="23">
        <f t="shared" si="71"/>
        <v>8.1291654909817069E-4</v>
      </c>
      <c r="AD140" s="23">
        <f t="shared" si="71"/>
        <v>6.534284106408944E-4</v>
      </c>
      <c r="AE140" s="23">
        <f t="shared" si="71"/>
        <v>5.2652231373580358E-4</v>
      </c>
      <c r="AF140" s="23">
        <f t="shared" si="71"/>
        <v>4.2569844740994678E-4</v>
      </c>
      <c r="AG140" s="23">
        <f t="shared" si="71"/>
        <v>3.4516433033921444E-4</v>
      </c>
      <c r="AH140" s="23">
        <f t="shared" si="71"/>
        <v>2.8037502203263659E-4</v>
      </c>
      <c r="AI140" s="23">
        <f t="shared" ref="AI140:BG140" si="72">+AH140/(1+AI131)^10</f>
        <v>2.2805492256392849E-4</v>
      </c>
      <c r="AJ140" s="23">
        <f t="shared" si="72"/>
        <v>1.8569567820619118E-4</v>
      </c>
      <c r="AK140" s="23">
        <f t="shared" si="72"/>
        <v>1.5133706721882768E-4</v>
      </c>
      <c r="AL140" s="23">
        <f t="shared" si="72"/>
        <v>1.2342797466426909E-4</v>
      </c>
      <c r="AM140" s="23">
        <f t="shared" si="72"/>
        <v>1.007313666715204E-4</v>
      </c>
      <c r="AN140" s="23">
        <f t="shared" si="72"/>
        <v>8.2255631137582522E-5</v>
      </c>
      <c r="AO140" s="23">
        <f t="shared" si="72"/>
        <v>6.7203067036425903E-5</v>
      </c>
      <c r="AP140" s="23">
        <f t="shared" si="72"/>
        <v>5.4930288967987638E-5</v>
      </c>
      <c r="AQ140" s="23">
        <f t="shared" si="72"/>
        <v>4.4917316864888268E-5</v>
      </c>
      <c r="AR140" s="23">
        <f t="shared" si="72"/>
        <v>3.6743204196687036E-5</v>
      </c>
      <c r="AS140" s="23">
        <f t="shared" si="72"/>
        <v>3.0066693054345904E-5</v>
      </c>
      <c r="AT140" s="23">
        <f t="shared" si="72"/>
        <v>2.461078690272617E-5</v>
      </c>
      <c r="AU140" s="23">
        <f t="shared" si="72"/>
        <v>2.0150404219102738E-5</v>
      </c>
      <c r="AV140" s="23">
        <f t="shared" si="72"/>
        <v>1.6502470169449667E-5</v>
      </c>
      <c r="AW140" s="23">
        <f t="shared" si="72"/>
        <v>1.3517946479181843E-5</v>
      </c>
      <c r="AX140" s="23">
        <f t="shared" si="72"/>
        <v>1.10754076326724E-5</v>
      </c>
      <c r="AY140" s="23">
        <f t="shared" si="72"/>
        <v>9.075854361946111E-6</v>
      </c>
      <c r="AZ140" s="23">
        <f t="shared" si="72"/>
        <v>7.4393022716192111E-6</v>
      </c>
      <c r="BA140" s="23">
        <f t="shared" si="72"/>
        <v>6.099894209132782E-6</v>
      </c>
      <c r="BB140" s="23">
        <f t="shared" si="72"/>
        <v>5.002470727587963E-6</v>
      </c>
      <c r="BC140" s="23">
        <f t="shared" si="72"/>
        <v>4.1025787665311961E-6</v>
      </c>
      <c r="BD140" s="23">
        <f t="shared" si="72"/>
        <v>3.3646407402923063E-6</v>
      </c>
      <c r="BE140" s="23">
        <f t="shared" si="72"/>
        <v>2.759522653247029E-6</v>
      </c>
      <c r="BF140" s="23">
        <f t="shared" si="72"/>
        <v>2.2633269508330799E-6</v>
      </c>
      <c r="BG140" s="23">
        <f t="shared" si="72"/>
        <v>1.856445395898552E-6</v>
      </c>
      <c r="BH140" s="23">
        <f>+BG140</f>
        <v>1.856445395898552E-6</v>
      </c>
      <c r="BI140" s="23">
        <f>+BH140</f>
        <v>1.856445395898552E-6</v>
      </c>
    </row>
    <row r="141" spans="1:61" ht="18" customHeight="1">
      <c r="A141" s="23" t="s">
        <v>208</v>
      </c>
      <c r="B141" s="23">
        <f t="shared" ref="B141:K141" si="73">+B139-C131</f>
        <v>6.0977270605539084E-2</v>
      </c>
      <c r="C141" s="23">
        <f t="shared" si="73"/>
        <v>5.4384976235847704E-2</v>
      </c>
      <c r="D141" s="23">
        <f t="shared" si="73"/>
        <v>4.7351352408938646E-2</v>
      </c>
      <c r="E141" s="23">
        <f t="shared" si="73"/>
        <v>4.2769908639502634E-2</v>
      </c>
      <c r="F141" s="23">
        <f t="shared" si="73"/>
        <v>3.5206609261248009E-2</v>
      </c>
      <c r="G141" s="23">
        <f t="shared" si="73"/>
        <v>3.0747444792321089E-2</v>
      </c>
      <c r="H141" s="23">
        <f t="shared" si="73"/>
        <v>2.8289958354130545E-2</v>
      </c>
      <c r="I141" s="23">
        <f t="shared" si="73"/>
        <v>2.6934009254840203E-2</v>
      </c>
      <c r="J141" s="23">
        <f t="shared" si="73"/>
        <v>2.4498722948438044E-2</v>
      </c>
      <c r="K141" s="23">
        <f t="shared" si="73"/>
        <v>2.1079537455769824E-2</v>
      </c>
    </row>
    <row r="142" spans="1:61" ht="18" customHeight="1">
      <c r="A142" s="23" t="s">
        <v>13</v>
      </c>
      <c r="B142" s="23"/>
      <c r="C142" s="23">
        <f>+EXP(C128-0.1)</f>
        <v>1.0610488159477509</v>
      </c>
      <c r="D142" s="23">
        <f>+EXP(D128-0.1)</f>
        <v>1.0450341233060911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167.42898587903994</v>
      </c>
    </row>
    <row r="145" spans="1:74" ht="18" customHeight="1">
      <c r="A145" s="23" t="s">
        <v>150</v>
      </c>
      <c r="B145" s="23">
        <f>+SUMPRODUCT(B140:AE140*B84:AE84)*10</f>
        <v>170.9124417376668</v>
      </c>
    </row>
    <row r="146" spans="1:74" ht="18" customHeight="1">
      <c r="A146" s="23" t="s">
        <v>151</v>
      </c>
      <c r="B146" s="23">
        <f>+SUMPRODUCT(B140:BI140*B84:BI84)*10</f>
        <v>171.70479868918352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4">+B148/(1+B79)^10</f>
        <v>0.72872221081862631</v>
      </c>
      <c r="D148" s="23">
        <f t="shared" si="74"/>
        <v>0.45798979250099536</v>
      </c>
      <c r="E148" s="23">
        <f t="shared" si="74"/>
        <v>0.2999900487342308</v>
      </c>
      <c r="F148" s="23">
        <f t="shared" si="74"/>
        <v>0.21542603223356299</v>
      </c>
      <c r="G148" s="23">
        <f t="shared" si="74"/>
        <v>0.15225049462121723</v>
      </c>
      <c r="H148" s="23">
        <f t="shared" si="74"/>
        <v>0.10818554076554314</v>
      </c>
      <c r="I148" s="23">
        <f t="shared" si="74"/>
        <v>7.8140314041313108E-2</v>
      </c>
      <c r="J148" s="23">
        <f t="shared" si="74"/>
        <v>5.7212523509304981E-2</v>
      </c>
      <c r="K148" s="23">
        <f t="shared" si="74"/>
        <v>4.2894188370168874E-2</v>
      </c>
      <c r="L148" s="23">
        <f t="shared" si="74"/>
        <v>3.2365733210844641E-2</v>
      </c>
      <c r="M148" s="23">
        <f t="shared" si="74"/>
        <v>2.4968958340318176E-2</v>
      </c>
      <c r="N148" s="23">
        <f t="shared" si="74"/>
        <v>1.8632689211019991E-2</v>
      </c>
      <c r="O148" s="23">
        <f t="shared" si="74"/>
        <v>1.4144656887205056E-2</v>
      </c>
      <c r="P148" s="23">
        <f t="shared" si="74"/>
        <v>1.0859525326214526E-2</v>
      </c>
      <c r="Q148" s="23">
        <f t="shared" si="74"/>
        <v>8.407640066267888E-3</v>
      </c>
      <c r="R148" s="23">
        <f t="shared" si="74"/>
        <v>6.5425162198624823E-3</v>
      </c>
      <c r="S148" s="23">
        <f t="shared" si="74"/>
        <v>5.1130396721401879E-3</v>
      </c>
      <c r="T148" s="23">
        <f t="shared" si="74"/>
        <v>4.0139378905562923E-3</v>
      </c>
      <c r="U148" s="23">
        <f t="shared" si="74"/>
        <v>3.1641599843537579E-3</v>
      </c>
      <c r="V148" s="23">
        <f t="shared" si="74"/>
        <v>2.5043617685808995E-3</v>
      </c>
      <c r="W148" s="23">
        <f t="shared" si="74"/>
        <v>1.9892493887097122E-3</v>
      </c>
      <c r="X148" s="23">
        <f t="shared" si="74"/>
        <v>1.5847553935558127E-3</v>
      </c>
      <c r="Y148" s="23">
        <f t="shared" si="74"/>
        <v>1.2659766987248306E-3</v>
      </c>
      <c r="Z148" s="23">
        <f t="shared" si="74"/>
        <v>1.0138693947052536E-3</v>
      </c>
      <c r="AA148" s="23">
        <f t="shared" si="74"/>
        <v>8.1203464489900627E-4</v>
      </c>
      <c r="AB148" s="23">
        <f t="shared" si="74"/>
        <v>6.5229177343090411E-4</v>
      </c>
      <c r="AC148" s="23">
        <f t="shared" si="74"/>
        <v>5.2529508654744256E-4</v>
      </c>
      <c r="AD148" s="23">
        <f t="shared" si="74"/>
        <v>4.239216252623553E-4</v>
      </c>
      <c r="AE148" s="23">
        <f t="shared" si="74"/>
        <v>3.427250519086834E-4</v>
      </c>
      <c r="AF148" s="23">
        <f t="shared" si="74"/>
        <v>2.7712070911648694E-4</v>
      </c>
      <c r="AG148" s="23">
        <f t="shared" si="74"/>
        <v>2.2420591048455467E-4</v>
      </c>
      <c r="AH148" s="23">
        <f t="shared" si="74"/>
        <v>1.8178614556729929E-4</v>
      </c>
      <c r="AI148" s="23">
        <f t="shared" ref="AI148:BI148" si="75">+AH148/(1+AH79)^10</f>
        <v>1.4762207806629792E-4</v>
      </c>
      <c r="AJ148" s="23">
        <f t="shared" si="75"/>
        <v>1.2002260394291834E-4</v>
      </c>
      <c r="AK148" s="23">
        <f t="shared" si="75"/>
        <v>9.7678110499177959E-5</v>
      </c>
      <c r="AL148" s="23">
        <f t="shared" si="75"/>
        <v>7.9558597042027945E-5</v>
      </c>
      <c r="AM148" s="23">
        <f t="shared" si="75"/>
        <v>6.4846160536958993E-5</v>
      </c>
      <c r="AN148" s="23">
        <f t="shared" si="75"/>
        <v>5.2887304472839353E-5</v>
      </c>
      <c r="AO148" s="23">
        <f t="shared" si="75"/>
        <v>4.3157711023053152E-5</v>
      </c>
      <c r="AP148" s="23">
        <f t="shared" si="75"/>
        <v>3.5235444271984731E-5</v>
      </c>
      <c r="AQ148" s="23">
        <f t="shared" si="75"/>
        <v>2.8780181036011556E-5</v>
      </c>
      <c r="AR148" s="23">
        <f t="shared" si="75"/>
        <v>2.3516919123911698E-5</v>
      </c>
      <c r="AS148" s="23">
        <f t="shared" si="75"/>
        <v>1.922309639981961E-5</v>
      </c>
      <c r="AT148" s="23">
        <f t="shared" si="75"/>
        <v>1.5718350843510549E-5</v>
      </c>
      <c r="AU148" s="23">
        <f t="shared" si="75"/>
        <v>1.2856347550437289E-5</v>
      </c>
      <c r="AV148" s="23">
        <f t="shared" si="75"/>
        <v>1.0518235223600392E-5</v>
      </c>
      <c r="AW148" s="23">
        <f t="shared" si="75"/>
        <v>8.6073940241396786E-6</v>
      </c>
      <c r="AX148" s="23">
        <f t="shared" si="75"/>
        <v>7.0452108889973377E-6</v>
      </c>
      <c r="AY148" s="23">
        <f t="shared" si="75"/>
        <v>5.7676749632520632E-6</v>
      </c>
      <c r="AZ148" s="23">
        <f t="shared" si="75"/>
        <v>4.7226293945345134E-6</v>
      </c>
      <c r="BA148" s="23">
        <f t="shared" si="75"/>
        <v>3.8683799223854473E-6</v>
      </c>
      <c r="BB148" s="23">
        <f t="shared" si="75"/>
        <v>3.1696321708874675E-6</v>
      </c>
      <c r="BC148" s="23">
        <f t="shared" si="75"/>
        <v>2.5971756528632834E-6</v>
      </c>
      <c r="BD148" s="23">
        <f t="shared" si="75"/>
        <v>2.1281474351337086E-6</v>
      </c>
      <c r="BE148" s="23">
        <f t="shared" si="75"/>
        <v>1.7438669378412475E-6</v>
      </c>
      <c r="BF148" s="23">
        <f t="shared" si="75"/>
        <v>1.4290297151900279E-6</v>
      </c>
      <c r="BG148" s="23">
        <f t="shared" si="75"/>
        <v>1.1710885877419711E-6</v>
      </c>
      <c r="BH148" s="23">
        <f t="shared" si="75"/>
        <v>9.5975776509616334E-7</v>
      </c>
      <c r="BI148" s="23">
        <f t="shared" si="75"/>
        <v>8.2699181657428182E-7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144.07802095475671</v>
      </c>
    </row>
    <row r="152" spans="1:74" ht="18" customHeight="1">
      <c r="A152" s="23" t="s">
        <v>150</v>
      </c>
      <c r="B152" s="23">
        <f>+SUMPRODUCT(B148:AE148*B84:AE84)*10</f>
        <v>146.29784530097436</v>
      </c>
    </row>
    <row r="153" spans="1:74" ht="18" customHeight="1">
      <c r="A153" s="23" t="s">
        <v>151</v>
      </c>
      <c r="B153" s="23">
        <f>+SUMPRODUCT(B148:BI148*B84:BI84)*10</f>
        <v>146.80905438231264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4.3119325957396365E-3</v>
      </c>
      <c r="C155" s="29">
        <f t="shared" ref="C155:BI155" si="76">+C63*C61</f>
        <v>7.4521453024422538E-3</v>
      </c>
      <c r="D155" s="29">
        <f t="shared" si="76"/>
        <v>1.2955550505838008E-2</v>
      </c>
      <c r="E155" s="29">
        <f t="shared" si="76"/>
        <v>2.0895522323019514E-2</v>
      </c>
      <c r="F155" s="29">
        <f t="shared" si="76"/>
        <v>3.0498071264534025E-2</v>
      </c>
      <c r="G155" s="29">
        <f t="shared" si="76"/>
        <v>4.3265867490609393E-2</v>
      </c>
      <c r="H155" s="29">
        <f t="shared" si="76"/>
        <v>5.9238122063561466E-2</v>
      </c>
      <c r="I155" s="29">
        <f t="shared" si="76"/>
        <v>7.7213167958222459E-2</v>
      </c>
      <c r="J155" s="29">
        <f t="shared" si="76"/>
        <v>9.6480525952535104E-2</v>
      </c>
      <c r="K155" s="29">
        <f t="shared" si="76"/>
        <v>0.11623307418307545</v>
      </c>
      <c r="L155" s="29">
        <f t="shared" si="76"/>
        <v>0.13864759311300071</v>
      </c>
      <c r="M155" s="29">
        <f t="shared" si="76"/>
        <v>0.16312239024562711</v>
      </c>
      <c r="N155" s="29">
        <f t="shared" si="76"/>
        <v>0.18819426475312773</v>
      </c>
      <c r="O155" s="29">
        <f t="shared" si="76"/>
        <v>0.21006623664159838</v>
      </c>
      <c r="P155" s="29">
        <f t="shared" si="76"/>
        <v>0.22833017156059951</v>
      </c>
      <c r="Q155" s="29">
        <f t="shared" si="76"/>
        <v>0.2432192175541362</v>
      </c>
      <c r="R155" s="29">
        <f t="shared" si="76"/>
        <v>0.2556068039003056</v>
      </c>
      <c r="S155" s="29">
        <f t="shared" si="76"/>
        <v>0.2665796028612003</v>
      </c>
      <c r="T155" s="29">
        <f t="shared" si="76"/>
        <v>0.2769684825282524</v>
      </c>
      <c r="U155" s="29">
        <f t="shared" si="76"/>
        <v>0.28732704278503002</v>
      </c>
      <c r="V155" s="29">
        <f t="shared" si="76"/>
        <v>0.29815841923484521</v>
      </c>
      <c r="W155" s="29">
        <f t="shared" si="76"/>
        <v>0.30976996769413906</v>
      </c>
      <c r="X155" s="29">
        <f t="shared" si="76"/>
        <v>0.32224784501310128</v>
      </c>
      <c r="Y155" s="29">
        <f t="shared" si="76"/>
        <v>0.33569320171361794</v>
      </c>
      <c r="Z155" s="29">
        <f t="shared" si="76"/>
        <v>0.35017490690324993</v>
      </c>
      <c r="AA155" s="29">
        <f t="shared" si="76"/>
        <v>0.36573771653882775</v>
      </c>
      <c r="AB155" s="29">
        <f t="shared" si="76"/>
        <v>0.38252373384709981</v>
      </c>
      <c r="AC155" s="29">
        <f t="shared" si="76"/>
        <v>0.40044892279760963</v>
      </c>
      <c r="AD155" s="29">
        <f t="shared" si="76"/>
        <v>0.41949071847629038</v>
      </c>
      <c r="AE155" s="29">
        <f t="shared" si="76"/>
        <v>0.43965662240603492</v>
      </c>
      <c r="AF155" s="29">
        <f t="shared" si="76"/>
        <v>0.45997012114864516</v>
      </c>
      <c r="AG155" s="29">
        <f t="shared" si="76"/>
        <v>0.48004229211642013</v>
      </c>
      <c r="AH155" s="29">
        <f t="shared" si="76"/>
        <v>0.50066182826377703</v>
      </c>
      <c r="AI155" s="29">
        <f t="shared" si="76"/>
        <v>0.52200314313007601</v>
      </c>
      <c r="AJ155" s="29">
        <f t="shared" si="76"/>
        <v>0.54414600791993917</v>
      </c>
      <c r="AK155" s="29">
        <f t="shared" si="76"/>
        <v>0.56713959053441421</v>
      </c>
      <c r="AL155" s="29">
        <f t="shared" si="76"/>
        <v>0.59101757084637629</v>
      </c>
      <c r="AM155" s="29">
        <f t="shared" si="76"/>
        <v>0.61580651837542977</v>
      </c>
      <c r="AN155" s="29">
        <f t="shared" si="76"/>
        <v>0.64153050942948464</v>
      </c>
      <c r="AO155" s="29">
        <f t="shared" si="76"/>
        <v>0.66821364088160362</v>
      </c>
      <c r="AP155" s="29">
        <f t="shared" si="76"/>
        <v>0.69588136963520575</v>
      </c>
      <c r="AQ155" s="29">
        <f t="shared" si="76"/>
        <v>0.72456119977440436</v>
      </c>
      <c r="AR155" s="29">
        <f t="shared" si="76"/>
        <v>0.75428301105043949</v>
      </c>
      <c r="AS155" s="29">
        <f t="shared" si="76"/>
        <v>0.78507919393469605</v>
      </c>
      <c r="AT155" s="29">
        <f t="shared" si="76"/>
        <v>0.81698468409875757</v>
      </c>
      <c r="AU155" s="29">
        <f t="shared" si="76"/>
        <v>0.85003694832977483</v>
      </c>
      <c r="AV155" s="29">
        <f t="shared" si="76"/>
        <v>0.88427595079818033</v>
      </c>
      <c r="AW155" s="29">
        <f t="shared" si="76"/>
        <v>0.91974411553293467</v>
      </c>
      <c r="AX155" s="29">
        <f t="shared" si="76"/>
        <v>0.95648629357319348</v>
      </c>
      <c r="AY155" s="29">
        <f t="shared" si="76"/>
        <v>0.99454973909798938</v>
      </c>
      <c r="AZ155" s="29">
        <f t="shared" si="76"/>
        <v>1.033984096498292</v>
      </c>
      <c r="BA155" s="29">
        <f t="shared" si="76"/>
        <v>1.0861827933957406</v>
      </c>
      <c r="BB155" s="29">
        <f t="shared" si="76"/>
        <v>1.1473548682334114</v>
      </c>
      <c r="BC155" s="29">
        <f t="shared" si="76"/>
        <v>1.2029451003116638</v>
      </c>
      <c r="BD155" s="29">
        <f t="shared" si="76"/>
        <v>1.255347977410959</v>
      </c>
      <c r="BE155" s="29">
        <f t="shared" si="76"/>
        <v>1.3062810072444904</v>
      </c>
      <c r="BF155" s="29">
        <f t="shared" si="76"/>
        <v>1.3569535006139894</v>
      </c>
      <c r="BG155" s="29">
        <f t="shared" si="76"/>
        <v>1.4082111474282435</v>
      </c>
      <c r="BH155" s="29">
        <f t="shared" si="76"/>
        <v>1.4606452971952033</v>
      </c>
      <c r="BI155" s="29">
        <f t="shared" si="76"/>
        <v>1.5146722943330437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55"/>
  <sheetViews>
    <sheetView zoomScale="85" zoomScaleNormal="85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58.2773437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162</v>
      </c>
      <c r="B12" s="29">
        <f>+Parameters!I40</f>
        <v>4.8677307749233343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190</v>
      </c>
      <c r="B21" s="29">
        <f>+Parameters!I40</f>
        <v>4.8677307749233343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2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1.9006729285970481E-4</v>
      </c>
      <c r="E50" s="44">
        <f>100*$B$49*(Global!D135*$B$48+Global!D135^2*$C$48)*(D61/$B61)^(1/$C$49)</f>
        <v>3.2013305415281711E-4</v>
      </c>
      <c r="F50" s="44">
        <f>100*$B$49*(Global!E135*$B$48+Global!E135^2*$C$48)*(E61/$B61)^(1/$C$49)</f>
        <v>5.0829387414188805E-4</v>
      </c>
      <c r="G50" s="44">
        <f>100*$B$49*(Global!F135*$B$48+Global!F135^2*$C$48)*(F61/$B61)^(1/$C$49)</f>
        <v>7.7151877157583806E-4</v>
      </c>
      <c r="H50" s="44">
        <f>100*$B$49*(Global!G135*$B$48+Global!G135^2*$C$48)*(G61/$B61)^(1/$C$49)</f>
        <v>1.1258545341330058E-3</v>
      </c>
      <c r="I50" s="44">
        <f>100*$B$49*(Global!H135*$B$48+Global!H135^2*$C$48)*(H61/$B61)^(1/$C$49)</f>
        <v>1.5848305982321133E-3</v>
      </c>
      <c r="J50" s="44">
        <f>100*$B$49*(Global!I135*$B$48+Global!I135^2*$C$48)*(I61/$B61)^(1/$C$49)</f>
        <v>2.1577650402358844E-3</v>
      </c>
      <c r="K50" s="44">
        <f>100*$B$49*(Global!J135*$B$48+Global!J135^2*$C$48)*(J61/$B61)^(1/$C$49)</f>
        <v>2.8507362689277225E-3</v>
      </c>
      <c r="L50" s="44">
        <f>100*$B$49*(Global!K135*$B$48+Global!K135^2*$C$48)*(K61/$B61)^(1/$C$49)</f>
        <v>3.6655027986689875E-3</v>
      </c>
      <c r="M50" s="44">
        <f>100*$B$49*(Global!L135*$B$48+Global!L135^2*$C$48)*(L61/$B61)^(1/$C$49)</f>
        <v>4.6323240542250517E-3</v>
      </c>
      <c r="N50" s="44">
        <f>100*$B$49*(Global!M135*$B$48+Global!M135^2*$C$48)*(M61/$B61)^(1/$C$49)</f>
        <v>5.6687388962255031E-3</v>
      </c>
      <c r="O50" s="44">
        <f>100*$B$49*(Global!N135*$B$48+Global!N135^2*$C$48)*(N61/$B61)^(1/$C$49)</f>
        <v>6.8270987308642539E-3</v>
      </c>
      <c r="P50" s="44">
        <f>100*$B$49*(Global!O135*$B$48+Global!O135^2*$C$48)*(O61/$B61)^(1/$C$49)</f>
        <v>8.0755749726258326E-3</v>
      </c>
      <c r="Q50" s="44">
        <f>100*$B$49*(Global!P135*$B$48+Global!P135^2*$C$48)*(P61/$B61)^(1/$C$49)</f>
        <v>9.4002211307509798E-3</v>
      </c>
      <c r="R50" s="44">
        <f>100*$B$49*(Global!Q135*$B$48+Global!Q135^2*$C$48)*(Q61/$B61)^(1/$C$49)</f>
        <v>1.0786601215480454E-2</v>
      </c>
      <c r="S50" s="44">
        <f>100*$B$49*(Global!R135*$B$48+Global!R135^2*$C$48)*(R61/$B61)^(1/$C$49)</f>
        <v>1.2222154117027647E-2</v>
      </c>
      <c r="T50" s="44">
        <f>100*$B$49*(Global!S135*$B$48+Global!S135^2*$C$48)*(S61/$B61)^(1/$C$49)</f>
        <v>1.3697073136518752E-2</v>
      </c>
      <c r="U50" s="44">
        <f>100*$B$49*(Global!T135*$B$48+Global!T135^2*$C$48)*(T61/$B61)^(1/$C$49)</f>
        <v>1.5204027708233519E-2</v>
      </c>
      <c r="V50" s="44">
        <f>100*$B$49*(Global!U135*$B$48+Global!U135^2*$C$48)*(U61/$B61)^(1/$C$49)</f>
        <v>1.6737688660384258E-2</v>
      </c>
      <c r="W50" s="44">
        <f>100*$B$49*(Global!V135*$B$48+Global!V135^2*$C$48)*(V61/$B61)^(1/$C$49)</f>
        <v>1.8289216747767241E-2</v>
      </c>
      <c r="X50" s="44">
        <f>100*$B$49*(Global!W135*$B$48+Global!W135^2*$C$48)*(W61/$B61)^(1/$C$49)</f>
        <v>1.9853625948563505E-2</v>
      </c>
      <c r="Y50" s="44">
        <f>100*$B$49*(Global!X135*$B$48+Global!X135^2*$C$48)*(X61/$B61)^(1/$C$49)</f>
        <v>2.1432974741225328E-2</v>
      </c>
      <c r="Z50" s="44">
        <f>100*$B$49*(Global!Y135*$B$48+Global!Y135^2*$C$48)*(Y61/$B61)^(1/$C$49)</f>
        <v>2.3026748088717724E-2</v>
      </c>
      <c r="AA50" s="44">
        <f>100*$B$49*(Global!Z135*$B$48+Global!Z135^2*$C$48)*(Z61/$B61)^(1/$C$49)</f>
        <v>2.4634672011072476E-2</v>
      </c>
      <c r="AB50" s="44">
        <f>100*$B$49*(Global!AA135*$B$48+Global!AA135^2*$C$48)*(AA61/$B61)^(1/$C$49)</f>
        <v>2.6256660368663767E-2</v>
      </c>
      <c r="AC50" s="44">
        <f>100*$B$49*(Global!AB135*$B$48+Global!AB135^2*$C$48)*(AB61/$B61)^(1/$C$49)</f>
        <v>2.7894720040751202E-2</v>
      </c>
      <c r="AD50" s="44">
        <f>100*$B$49*(Global!AC135*$B$48+Global!AC135^2*$C$48)*(AC61/$B61)^(1/$C$49)</f>
        <v>2.9547139834870503E-2</v>
      </c>
      <c r="AE50" s="44">
        <f>100*$B$49*(Global!AD135*$B$48+Global!AD135^2*$C$48)*(AD61/$B61)^(1/$C$49)</f>
        <v>3.12135443011935E-2</v>
      </c>
      <c r="AF50" s="44">
        <f>100*$B$49*(Global!AE135*$B$48+Global!AE135^2*$C$48)*(AE61/$B61)^(1/$C$49)</f>
        <v>3.2894073894851598E-2</v>
      </c>
      <c r="AG50" s="44">
        <f>100*$B$49*(Global!AF135*$B$48+Global!AF135^2*$C$48)*(AF61/$B61)^(1/$C$49)</f>
        <v>3.457238931377539E-2</v>
      </c>
      <c r="AH50" s="44">
        <f>100*$B$49*(Global!AG135*$B$48+Global!AG135^2*$C$48)*(AG61/$B61)^(1/$C$49)</f>
        <v>3.6242865761572041E-2</v>
      </c>
      <c r="AI50" s="44">
        <f>100*$B$49*(Global!AH135*$B$48+Global!AH135^2*$C$48)*(AH61/$B61)^(1/$C$49)</f>
        <v>3.7919146372079396E-2</v>
      </c>
      <c r="AJ50" s="44">
        <f>100*$B$49*(Global!AI135*$B$48+Global!AI135^2*$C$48)*(AI61/$B61)^(1/$C$49)</f>
        <v>3.9603397804186508E-2</v>
      </c>
      <c r="AK50" s="44">
        <f>100*$B$49*(Global!AJ135*$B$48+Global!AJ135^2*$C$48)*(AJ61/$B61)^(1/$C$49)</f>
        <v>4.1296854948372153E-2</v>
      </c>
      <c r="AL50" s="44">
        <f>100*$B$49*(Global!AK135*$B$48+Global!AK135^2*$C$48)*(AK61/$B61)^(1/$C$49)</f>
        <v>4.3000213481950267E-2</v>
      </c>
      <c r="AM50" s="44">
        <f>100*$B$49*(Global!AL135*$B$48+Global!AL135^2*$C$48)*(AL61/$B61)^(1/$C$49)</f>
        <v>4.4713853005046517E-2</v>
      </c>
      <c r="AN50" s="44">
        <f>100*$B$49*(Global!AM135*$B$48+Global!AM135^2*$C$48)*(AM61/$B61)^(1/$C$49)</f>
        <v>4.6437964664475903E-2</v>
      </c>
      <c r="AO50" s="44">
        <f>100*$B$49*(Global!AN135*$B$48+Global!AN135^2*$C$48)*(AN61/$B61)^(1/$C$49)</f>
        <v>4.81726246351745E-2</v>
      </c>
      <c r="AP50" s="44">
        <f>100*$B$49*(Global!AO135*$B$48+Global!AO135^2*$C$48)*(AO61/$B61)^(1/$C$49)</f>
        <v>4.9917836854473041E-2</v>
      </c>
      <c r="AQ50" s="44">
        <f>100*$B$49*(Global!AP135*$B$48+Global!AP135^2*$C$48)*(AP61/$B61)^(1/$C$49)</f>
        <v>5.1673558262072761E-2</v>
      </c>
      <c r="AR50" s="44">
        <f>100*$B$49*(Global!AQ135*$B$48+Global!AQ135^2*$C$48)*(AQ61/$B61)^(1/$C$49)</f>
        <v>5.3439714051724006E-2</v>
      </c>
      <c r="AS50" s="44">
        <f>100*$B$49*(Global!AR135*$B$48+Global!AR135^2*$C$48)*(AR61/$B61)^(1/$C$49)</f>
        <v>5.521620718289609E-2</v>
      </c>
      <c r="AT50" s="44">
        <f>100*$B$49*(Global!AS135*$B$48+Global!AS135^2*$C$48)*(AS61/$B61)^(1/$C$49)</f>
        <v>5.7002924556479248E-2</v>
      </c>
      <c r="AU50" s="44">
        <f>100*$B$49*(Global!AT135*$B$48+Global!AT135^2*$C$48)*(AT61/$B61)^(1/$C$49)</f>
        <v>5.8799741216615367E-2</v>
      </c>
      <c r="AV50" s="44">
        <f>100*$B$49*(Global!AU135*$B$48+Global!AU135^2*$C$48)*(AU61/$B61)^(1/$C$49)</f>
        <v>6.060652335329169E-2</v>
      </c>
      <c r="AW50" s="44">
        <f>100*$B$49*(Global!AV135*$B$48+Global!AV135^2*$C$48)*(AV61/$B61)^(1/$C$49)</f>
        <v>6.2423130549624853E-2</v>
      </c>
      <c r="AX50" s="44">
        <f>100*$B$49*(Global!AW135*$B$48+Global!AW135^2*$C$48)*(AW61/$B61)^(1/$C$49)</f>
        <v>6.424941753167647E-2</v>
      </c>
      <c r="AY50" s="44">
        <f>100*$B$49*(Global!AX135*$B$48+Global!AX135^2*$C$48)*(AX61/$B61)^(1/$C$49)</f>
        <v>6.6085235573782111E-2</v>
      </c>
      <c r="AZ50" s="44">
        <f>100*$B$49*(Global!AY135*$B$48+Global!AY135^2*$C$48)*(AY61/$B61)^(1/$C$49)</f>
        <v>6.7930433653014266E-2</v>
      </c>
      <c r="BA50" s="44">
        <f>100*$B$49*(Global!AZ135*$B$48+Global!AZ135^2*$C$48)*(AZ61/$B61)^(1/$C$49)</f>
        <v>6.9784859412482608E-2</v>
      </c>
      <c r="BB50" s="44">
        <f>100*$B$49*(Global!BA135*$B$48+Global!BA135^2*$C$48)*(BA61/$B61)^(1/$C$49)</f>
        <v>7.1667949893072652E-2</v>
      </c>
      <c r="BC50" s="44">
        <f>100*$B$49*(Global!BB135*$B$48+Global!BB135^2*$C$48)*(BB61/$B61)^(1/$C$49)</f>
        <v>7.359061931222495E-2</v>
      </c>
      <c r="BD50" s="44">
        <f>100*$B$49*(Global!BC135*$B$48+Global!BC135^2*$C$48)*(BC61/$B61)^(1/$C$49)</f>
        <v>7.5539200146973934E-2</v>
      </c>
      <c r="BE50" s="44">
        <f>100*$B$49*(Global!BD135*$B$48+Global!BD135^2*$C$48)*(BD61/$B61)^(1/$C$49)</f>
        <v>7.7505297237189658E-2</v>
      </c>
      <c r="BF50" s="44">
        <f>100*$B$49*(Global!BE135*$B$48+Global!BE135^2*$C$48)*(BE61/$B61)^(1/$C$49)</f>
        <v>7.9483431367774179E-2</v>
      </c>
      <c r="BG50" s="44">
        <f>100*$B$49*(Global!BF135*$B$48+Global!BF135^2*$C$48)*(BF61/$B61)^(1/$C$49)</f>
        <v>8.1470118652565857E-2</v>
      </c>
      <c r="BH50" s="44">
        <f>100*$B$49*(Global!BG135*$B$48+Global!BG135^2*$C$48)*(BG61/$B61)^(1/$C$49)</f>
        <v>8.3463221959842251E-2</v>
      </c>
      <c r="BI50" s="44">
        <f>100*$B$49*(Global!BH135*$B$48+Global!BH135^2*$C$48)*(BH61/$B61)^(1/$C$49)</f>
        <v>8.5461498550430115E-2</v>
      </c>
      <c r="BJ50" s="44">
        <f>100*$B$49*(Global!BI135*$B$48+Global!BI135^2*$C$48)*(BI61/$B61)^(1/$C$49)</f>
        <v>8.7464287843745062E-2</v>
      </c>
      <c r="BK50" s="44">
        <f>100*$B$49*(Global!BJ80*$B$48+Global!BJ80^2*$C$48)*(BJ61/$B61)^(1/$C$49)</f>
        <v>8.8653045975358655E-2</v>
      </c>
      <c r="BL50" s="44">
        <f>100*$B$49*(Global!BK80*$B$48+Global!BK80^2*$C$48)*(BK61/$B61)^(1/$C$49)</f>
        <v>8.9771301147024557E-2</v>
      </c>
      <c r="BM50" s="44">
        <f>100*$B$49*(Global!BL80*$B$48+Global!BL80^2*$C$48)*(BL61/$B61)^(1/$C$49)</f>
        <v>9.0835334971139103E-2</v>
      </c>
      <c r="BN50" s="44">
        <f>100*$B$49*(Global!BM80*$B$48+Global!BM80^2*$C$48)*(BM61/$B61)^(1/$C$49)</f>
        <v>9.1856434690483976E-2</v>
      </c>
      <c r="BO50" s="44">
        <f>100*$B$49*(Global!BN80*$B$48+Global!BN80^2*$C$48)*(BN61/$B61)^(1/$C$49)</f>
        <v>9.284245868931057E-2</v>
      </c>
      <c r="BP50" s="44">
        <f>100*$B$49*(Global!BO80*$B$48+Global!BO80^2*$C$48)*(BO61/$B61)^(1/$C$49)</f>
        <v>9.3798910438866984E-2</v>
      </c>
      <c r="BQ50" s="44">
        <f>100*$B$49*(Global!BP80*$B$48+Global!BP80^2*$C$48)*(BP61/$B61)^(1/$C$49)</f>
        <v>9.4729674394794558E-2</v>
      </c>
      <c r="BR50" s="44">
        <f>100*$B$49*(Global!BQ80*$B$48+Global!BQ80^2*$C$48)*(BQ61/$B61)^(1/$C$49)</f>
        <v>9.5637520071658155E-2</v>
      </c>
      <c r="BS50" s="44">
        <f>100*$B$49*(Global!BR80*$B$48+Global!BR80^2*$C$48)*(BR61/$B61)^(1/$C$49)</f>
        <v>9.6524447409110578E-2</v>
      </c>
      <c r="BT50" s="44">
        <f>100*$B$49*(Global!BS80*$B$48+Global!BS80^2*$C$48)*(BS61/$B61)^(1/$C$49)</f>
        <v>9.7391923581963621E-2</v>
      </c>
      <c r="BU50" s="44">
        <f>100*$B$49*(Global!BT80*$B$48+Global!BT80^2*$C$48)*(BT61/$B61)^(1/$C$49)</f>
        <v>9.8241045580352987E-2</v>
      </c>
      <c r="BV50" s="44">
        <f>100*$B$49*(Global!BU80*$B$48+Global!BU80^2*$C$48)*(BU61/$B61)^(1/$C$49)</f>
        <v>9.9072652022694746E-2</v>
      </c>
      <c r="BW50" s="44">
        <f>100*$B$49*(Global!BV80*$B$48+Global!BV80^2*$C$48)*(BV61/$B61)^(1/$C$49)</f>
        <v>9.9887400226993925E-2</v>
      </c>
      <c r="BX50" s="44">
        <f>100*$B$49*(Global!BW80*$B$48+Global!BW80^2*$C$48)*(BW61/$B61)^(1/$C$49)</f>
        <v>0.10068581948342727</v>
      </c>
      <c r="BY50" s="44">
        <f>100*$B$49*(Global!BX80*$B$48+Global!BX80^2*$C$48)*(BX61/$B61)^(1/$C$49)</f>
        <v>0.10146834800133094</v>
      </c>
      <c r="BZ50" s="44">
        <f>100*$B$49*(Global!BY80*$B$48+Global!BY80^2*$C$48)*(BY61/$B61)^(1/$C$49)</f>
        <v>0.10223535863643562</v>
      </c>
      <c r="CA50" s="44">
        <f>100*$B$49*(Global!BZ80*$B$48+Global!BZ80^2*$C$48)*(BZ61/$B61)^(1/$C$49)</f>
        <v>0.10298717688948651</v>
      </c>
      <c r="CB50" s="44">
        <f>100*$B$49*(Global!CA80*$B$48+Global!CA80^2*$C$48)*(CA61/$B61)^(1/$C$49)</f>
        <v>0.10372409356596191</v>
      </c>
      <c r="CC50" s="44">
        <f>100*$B$49*(Global!CB80*$B$48+Global!CB80^2*$C$48)*(CB61/$B61)^(1/$C$49)</f>
        <v>0.10444637373506335</v>
      </c>
      <c r="CD50" s="44">
        <f>100*$B$49*(Global!CC80*$B$48+Global!CC80^2*$C$48)*(CC61/$B61)^(1/$C$49)</f>
        <v>0.10515426311305166</v>
      </c>
      <c r="CE50" s="44">
        <f>100*$B$49*(Global!CD80*$B$48+Global!CD80^2*$C$48)*(CD61/$B61)^(1/$C$49)</f>
        <v>0.10584799264540344</v>
      </c>
      <c r="CF50" s="44">
        <f>100*$B$49*(Global!CE80*$B$48+Global!CE80^2*$C$48)*(CE61/$B61)^(1/$C$49)</f>
        <v>0.10652778182242924</v>
      </c>
      <c r="CG50" s="44">
        <f>100*$B$49*(Global!CF80*$B$48+Global!CF80^2*$C$48)*(CF61/$B61)^(1/$C$49)</f>
        <v>0.10719384109868811</v>
      </c>
      <c r="CH50" s="44">
        <f>100*$B$49*(Global!CG80*$B$48+Global!CG80^2*$C$48)*(CG61/$B61)^(1/$C$49)</f>
        <v>0.10784637367376901</v>
      </c>
      <c r="CI50" s="44">
        <f>100*$B$49*(Global!CH80*$B$48+Global!CH80^2*$C$48)*(CH61/$B61)^(1/$C$49)</f>
        <v>0.10848557681443718</v>
      </c>
      <c r="CJ50" s="44">
        <f>100*$B$49*(Global!CI80*$B$48+Global!CI80^2*$C$48)*(CI61/$B61)^(1/$C$49)</f>
        <v>0.10911164284463866</v>
      </c>
      <c r="CK50" s="44">
        <f>100*$B$49*(Global!CJ80*$B$48+Global!CJ80^2*$C$48)*(CJ61/$B61)^(1/$C$49)</f>
        <v>0.10972475989281938</v>
      </c>
      <c r="CL50" s="44">
        <f>100*$B$49*(Global!CK80*$B$48+Global!CK80^2*$C$48)*(CK61/$B61)^(1/$C$49)</f>
        <v>0.11032511246028592</v>
      </c>
      <c r="CM50" s="44">
        <f>100*$B$49*(Global!CL80*$B$48+Global!CL80^2*$C$48)*(CL61/$B61)^(1/$C$49)</f>
        <v>0.1109128818563682</v>
      </c>
      <c r="CN50" s="44">
        <f>100*$B$49*(Global!CM80*$B$48+Global!CM80^2*$C$48)*(CM61/$B61)^(1/$C$49)</f>
        <v>0.1114882465335299</v>
      </c>
      <c r="CO50" s="44">
        <f>100*$B$49*(Global!CN80*$B$48+Global!CN80^2*$C$48)*(CN61/$B61)^(1/$C$49)</f>
        <v>0.11205138234666791</v>
      </c>
      <c r="CP50" s="44">
        <f>100*$B$49*(Global!CO80*$B$48+Global!CO80^2*$C$48)*(CO61/$B61)^(1/$C$49)</f>
        <v>0.11260246275449452</v>
      </c>
      <c r="CQ50" s="44">
        <f>100*$B$49*(Global!CP80*$B$48+Global!CP80^2*$C$48)*(CP61/$B61)^(1/$C$49)</f>
        <v>0.11314165897635568</v>
      </c>
      <c r="CR50" s="44">
        <f>100*$B$49*(Global!CQ80*$B$48+Global!CQ80^2*$C$48)*(CQ61/$B61)^(1/$C$49)</f>
        <v>0.1136691401145402</v>
      </c>
      <c r="CS50" s="44">
        <f>100*$B$49*(Global!CR80*$B$48+Global!CR80^2*$C$48)*(CR61/$B61)^(1/$C$49)</f>
        <v>0.1141850732497348</v>
      </c>
      <c r="CT50" s="44">
        <f>100*$B$49*(Global!CS80*$B$48+Global!CS80^2*$C$48)*(CS61/$B61)^(1/$C$49)</f>
        <v>0.11468962351550199</v>
      </c>
      <c r="CU50" s="44">
        <f>100*$B$49*(Global!CT80*$B$48+Global!CT80^2*$C$48)*(CT61/$B61)^(1/$C$49)</f>
        <v>0.11518295415633428</v>
      </c>
      <c r="CV50" s="44">
        <f>100*$B$49*(Global!CU80*$B$48+Global!CU80^2*$C$48)*(CU61/$B61)^(1/$C$49)</f>
        <v>0.11566522657284181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2.9680666810329152E-2</v>
      </c>
      <c r="C52" s="116">
        <f>+B95-B92</f>
        <v>-2.0558645084179261E-2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2.9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2.9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1.6979566948188103</v>
      </c>
      <c r="C61" s="45">
        <f t="shared" si="11"/>
        <v>2.2469588661298912</v>
      </c>
      <c r="D61" s="45">
        <f t="shared" si="11"/>
        <v>2.7565656145773851</v>
      </c>
      <c r="E61" s="45">
        <f t="shared" si="11"/>
        <v>3.2273664621304707</v>
      </c>
      <c r="F61" s="45">
        <f t="shared" si="11"/>
        <v>3.7010846533055712</v>
      </c>
      <c r="G61" s="45">
        <f t="shared" si="11"/>
        <v>4.1850888952499918</v>
      </c>
      <c r="H61" s="45">
        <f t="shared" si="11"/>
        <v>4.6724713690276882</v>
      </c>
      <c r="I61" s="45">
        <f t="shared" si="11"/>
        <v>5.1476849531592626</v>
      </c>
      <c r="J61" s="45">
        <f t="shared" si="11"/>
        <v>5.6083354248151238</v>
      </c>
      <c r="K61" s="45">
        <f t="shared" si="11"/>
        <v>6.0522527401635147</v>
      </c>
      <c r="L61" s="45">
        <f t="shared" si="11"/>
        <v>6.6654737946556679</v>
      </c>
      <c r="M61" s="45">
        <f t="shared" si="11"/>
        <v>7.4873446854074732</v>
      </c>
      <c r="N61" s="45">
        <f t="shared" si="11"/>
        <v>8.4225144335367137</v>
      </c>
      <c r="O61" s="45">
        <f t="shared" si="11"/>
        <v>9.3700637944775291</v>
      </c>
      <c r="P61" s="45">
        <f t="shared" si="11"/>
        <v>10.339798261573405</v>
      </c>
      <c r="Q61" s="45">
        <f t="shared" si="11"/>
        <v>11.33704571024677</v>
      </c>
      <c r="R61" s="45">
        <f t="shared" si="11"/>
        <v>12.36459766628448</v>
      </c>
      <c r="S61" s="45">
        <f t="shared" si="11"/>
        <v>13.42382609864447</v>
      </c>
      <c r="T61" s="45">
        <f t="shared" si="11"/>
        <v>14.515388764603603</v>
      </c>
      <c r="U61" s="45">
        <f t="shared" si="11"/>
        <v>15.639679539228149</v>
      </c>
      <c r="V61" s="45">
        <f t="shared" si="11"/>
        <v>16.778435653905543</v>
      </c>
      <c r="W61" s="45">
        <f t="shared" si="11"/>
        <v>17.924236945354071</v>
      </c>
      <c r="X61" s="45">
        <f t="shared" si="11"/>
        <v>19.091935179663814</v>
      </c>
      <c r="Y61" s="45">
        <f t="shared" si="11"/>
        <v>20.284304030360452</v>
      </c>
      <c r="Z61" s="45">
        <f t="shared" si="11"/>
        <v>21.503407641864143</v>
      </c>
      <c r="AA61" s="45">
        <f t="shared" si="11"/>
        <v>22.750991949410935</v>
      </c>
      <c r="AB61" s="45">
        <f t="shared" si="11"/>
        <v>24.035448138844647</v>
      </c>
      <c r="AC61" s="45">
        <f t="shared" si="11"/>
        <v>25.352001028177785</v>
      </c>
      <c r="AD61" s="45">
        <f t="shared" si="11"/>
        <v>26.700468414660637</v>
      </c>
      <c r="AE61" s="45">
        <f t="shared" si="11"/>
        <v>28.082464466347744</v>
      </c>
      <c r="AF61" s="45">
        <f t="shared" si="11"/>
        <v>29.44351372034496</v>
      </c>
      <c r="AG61" s="45">
        <f t="shared" si="11"/>
        <v>30.766122165710204</v>
      </c>
      <c r="AH61" s="45">
        <f t="shared" si="11"/>
        <v>32.098339690002611</v>
      </c>
      <c r="AI61" s="45">
        <f t="shared" si="11"/>
        <v>33.44900573386002</v>
      </c>
      <c r="AJ61" s="45">
        <f t="shared" si="11"/>
        <v>34.823859037073078</v>
      </c>
      <c r="AK61" s="45">
        <f t="shared" si="11"/>
        <v>36.226916739853912</v>
      </c>
      <c r="AL61" s="45">
        <f t="shared" si="11"/>
        <v>37.661247886365487</v>
      </c>
      <c r="AM61" s="45">
        <f t="shared" si="11"/>
        <v>39.129407310726009</v>
      </c>
      <c r="AN61" s="45">
        <f t="shared" si="11"/>
        <v>40.633678792165909</v>
      </c>
      <c r="AO61" s="45">
        <f t="shared" si="11"/>
        <v>42.176211263299855</v>
      </c>
      <c r="AP61" s="45">
        <f t="shared" si="11"/>
        <v>43.759095199597837</v>
      </c>
      <c r="AQ61" s="45">
        <f t="shared" si="11"/>
        <v>45.384405664757011</v>
      </c>
      <c r="AR61" s="45">
        <f t="shared" si="11"/>
        <v>47.054226856597246</v>
      </c>
      <c r="AS61" s="45">
        <f t="shared" si="11"/>
        <v>48.770666457325085</v>
      </c>
      <c r="AT61" s="45">
        <f t="shared" si="11"/>
        <v>50.535864419465966</v>
      </c>
      <c r="AU61" s="45">
        <f t="shared" si="11"/>
        <v>52.351998760642743</v>
      </c>
      <c r="AV61" s="45">
        <f t="shared" si="11"/>
        <v>54.221289789591495</v>
      </c>
      <c r="AW61" s="45">
        <f t="shared" si="11"/>
        <v>56.146003544121257</v>
      </c>
      <c r="AX61" s="45">
        <f t="shared" si="11"/>
        <v>58.128454865192431</v>
      </c>
      <c r="AY61" s="45">
        <f t="shared" si="11"/>
        <v>60.171010334155937</v>
      </c>
      <c r="AZ61" s="45">
        <f t="shared" si="11"/>
        <v>62.276091191958734</v>
      </c>
      <c r="BA61" s="45">
        <f t="shared" si="11"/>
        <v>64.446176300316168</v>
      </c>
      <c r="BB61" s="45">
        <f t="shared" si="11"/>
        <v>66.682463706666752</v>
      </c>
      <c r="BC61" s="45">
        <f t="shared" si="11"/>
        <v>68.987268471035279</v>
      </c>
      <c r="BD61" s="45">
        <f t="shared" si="11"/>
        <v>71.364831687927833</v>
      </c>
      <c r="BE61" s="45">
        <f t="shared" si="11"/>
        <v>73.818490298190952</v>
      </c>
      <c r="BF61" s="45">
        <f t="shared" si="11"/>
        <v>76.351193494926818</v>
      </c>
      <c r="BG61" s="45">
        <f t="shared" si="11"/>
        <v>78.965771200402273</v>
      </c>
      <c r="BH61" s="45">
        <f t="shared" si="11"/>
        <v>81.665068173594833</v>
      </c>
      <c r="BI61" s="45">
        <f t="shared" si="11"/>
        <v>84.452007434305486</v>
      </c>
      <c r="BJ61" s="45">
        <f>+BI61</f>
        <v>84.452007434305486</v>
      </c>
      <c r="BK61" s="45">
        <f t="shared" ref="BK61:CV61" si="12">+BJ61</f>
        <v>84.452007434305486</v>
      </c>
      <c r="BL61" s="45">
        <f t="shared" si="12"/>
        <v>84.452007434305486</v>
      </c>
      <c r="BM61" s="45">
        <f t="shared" si="12"/>
        <v>84.452007434305486</v>
      </c>
      <c r="BN61" s="45">
        <f t="shared" si="12"/>
        <v>84.452007434305486</v>
      </c>
      <c r="BO61" s="45">
        <f t="shared" si="12"/>
        <v>84.452007434305486</v>
      </c>
      <c r="BP61" s="45">
        <f t="shared" si="12"/>
        <v>84.452007434305486</v>
      </c>
      <c r="BQ61" s="45">
        <f t="shared" si="12"/>
        <v>84.452007434305486</v>
      </c>
      <c r="BR61" s="45">
        <f t="shared" si="12"/>
        <v>84.452007434305486</v>
      </c>
      <c r="BS61" s="45">
        <f t="shared" si="12"/>
        <v>84.452007434305486</v>
      </c>
      <c r="BT61" s="45">
        <f t="shared" si="12"/>
        <v>84.452007434305486</v>
      </c>
      <c r="BU61" s="45">
        <f t="shared" si="12"/>
        <v>84.452007434305486</v>
      </c>
      <c r="BV61" s="45">
        <f t="shared" si="12"/>
        <v>84.452007434305486</v>
      </c>
      <c r="BW61" s="45">
        <f t="shared" si="12"/>
        <v>84.452007434305486</v>
      </c>
      <c r="BX61" s="45">
        <f t="shared" si="12"/>
        <v>84.452007434305486</v>
      </c>
      <c r="BY61" s="45">
        <f t="shared" si="12"/>
        <v>84.452007434305486</v>
      </c>
      <c r="BZ61" s="45">
        <f t="shared" si="12"/>
        <v>84.452007434305486</v>
      </c>
      <c r="CA61" s="45">
        <f t="shared" si="12"/>
        <v>84.452007434305486</v>
      </c>
      <c r="CB61" s="45">
        <f t="shared" si="12"/>
        <v>84.452007434305486</v>
      </c>
      <c r="CC61" s="45">
        <f t="shared" si="12"/>
        <v>84.452007434305486</v>
      </c>
      <c r="CD61" s="45">
        <f t="shared" si="12"/>
        <v>84.452007434305486</v>
      </c>
      <c r="CE61" s="45">
        <f t="shared" si="12"/>
        <v>84.452007434305486</v>
      </c>
      <c r="CF61" s="45">
        <f t="shared" si="12"/>
        <v>84.452007434305486</v>
      </c>
      <c r="CG61" s="45">
        <f t="shared" si="12"/>
        <v>84.452007434305486</v>
      </c>
      <c r="CH61" s="45">
        <f t="shared" si="12"/>
        <v>84.452007434305486</v>
      </c>
      <c r="CI61" s="45">
        <f t="shared" si="12"/>
        <v>84.452007434305486</v>
      </c>
      <c r="CJ61" s="45">
        <f t="shared" si="12"/>
        <v>84.452007434305486</v>
      </c>
      <c r="CK61" s="45">
        <f t="shared" si="12"/>
        <v>84.452007434305486</v>
      </c>
      <c r="CL61" s="45">
        <f t="shared" si="12"/>
        <v>84.452007434305486</v>
      </c>
      <c r="CM61" s="45">
        <f t="shared" si="12"/>
        <v>84.452007434305486</v>
      </c>
      <c r="CN61" s="45">
        <f t="shared" si="12"/>
        <v>84.452007434305486</v>
      </c>
      <c r="CO61" s="45">
        <f t="shared" si="12"/>
        <v>84.452007434305486</v>
      </c>
      <c r="CP61" s="45">
        <f t="shared" si="12"/>
        <v>84.452007434305486</v>
      </c>
      <c r="CQ61" s="45">
        <f t="shared" si="12"/>
        <v>84.452007434305486</v>
      </c>
      <c r="CR61" s="45">
        <f t="shared" si="12"/>
        <v>84.452007434305486</v>
      </c>
      <c r="CS61" s="45">
        <f t="shared" si="12"/>
        <v>84.452007434305486</v>
      </c>
      <c r="CT61" s="45">
        <f t="shared" si="12"/>
        <v>84.452007434305486</v>
      </c>
      <c r="CU61" s="45">
        <f t="shared" si="12"/>
        <v>84.452007434305486</v>
      </c>
      <c r="CV61" s="45">
        <f t="shared" si="12"/>
        <v>84.452007434305486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1.6513315323711628E-3</v>
      </c>
      <c r="E62" s="64">
        <f>($B24*E81+$B25*E81^$B$26+$B$29*(E81/$B$27)^$B$28)*Parameters!$B$116*0.01</f>
        <v>2.3870336088982788E-3</v>
      </c>
      <c r="F62" s="64">
        <f>($B24*F81+$B25*F81^$B$26+$B$29*(F81/$B$27)^$B$28)*Parameters!$B$116*0.01</f>
        <v>3.2838742416810068E-3</v>
      </c>
      <c r="G62" s="64">
        <f>($B24*G81+$B25*G81^$B$26+$B$29*(G81/$B$27)^$B$28)*Parameters!$B$116*0.01</f>
        <v>4.296126715125863E-3</v>
      </c>
      <c r="H62" s="64">
        <f>($B24*H81+$B25*H81^$B$26+$B$29*(H81/$B$27)^$B$28)*Parameters!$B$116*0.01</f>
        <v>5.368272802896896E-3</v>
      </c>
      <c r="I62" s="64">
        <f>($B24*I81+$B25*I81^$B$26+$B$29*(I81/$B$27)^$B$28)*Parameters!$B$116*0.01</f>
        <v>6.4449847812097392E-3</v>
      </c>
      <c r="J62" s="64">
        <f>($B24*J81+$B25*J81^$B$26+$B$29*(J81/$B$27)^$B$28)*Parameters!$B$116*0.01</f>
        <v>7.4758530073517834E-3</v>
      </c>
      <c r="K62" s="64">
        <f>($B24*K81+$B25*K81^$B$26+$B$29*(K81/$B$27)^$B$28)*Parameters!$B$116*0.01</f>
        <v>8.415553080755523E-3</v>
      </c>
      <c r="L62" s="64">
        <f>($B24*L81+$B25*L81^$B$26+$B$29*(L81/$B$27)^$B$28)*Parameters!$B$116*0.01</f>
        <v>9.2227343427434792E-3</v>
      </c>
      <c r="M62" s="64">
        <f>($B24*M81+$B25*M81^$B$26+$B$29*(M81/$B$27)^$B$28)*Parameters!$B$116*0.01</f>
        <v>9.8096110513642594E-3</v>
      </c>
      <c r="N62" s="64">
        <f>($B24*N81+$B25*N81^$B$26+$B$29*(N81/$B$27)^$B$28)*Parameters!$B$116*0.01</f>
        <v>1.0165954196568978E-2</v>
      </c>
      <c r="O62" s="64">
        <f>($B24*O81+$B25*O81^$B$26+$B$29*(O81/$B$27)^$B$28)*Parameters!$B$116*0.01</f>
        <v>1.0296765450445196E-2</v>
      </c>
      <c r="P62" s="64">
        <f>($B24*P81+$B25*P81^$B$26+$B$29*(P81/$B$27)^$B$28)*Parameters!$B$116*0.01</f>
        <v>1.022134133334541E-2</v>
      </c>
      <c r="Q62" s="64">
        <f>($B24*Q81+$B25*Q81^$B$26+$B$29*(Q81/$B$27)^$B$28)*Parameters!$B$116*0.01</f>
        <v>9.9861086884857897E-3</v>
      </c>
      <c r="R62" s="64">
        <f>($B24*R81+$B25*R81^$B$26+$B$29*(R81/$B$27)^$B$28)*Parameters!$B$116*0.01</f>
        <v>9.6566791796308098E-3</v>
      </c>
      <c r="S62" s="64">
        <f>($B24*S81+$B25*S81^$B$26+$B$29*(S81/$B$27)^$B$28)*Parameters!$B$116*0.01</f>
        <v>9.2905235082350532E-3</v>
      </c>
      <c r="T62" s="64">
        <f>($B24*T81+$B25*T81^$B$26+$B$29*(T81/$B$27)^$B$28)*Parameters!$B$116*0.01</f>
        <v>8.924370783676713E-3</v>
      </c>
      <c r="U62" s="64">
        <f>($B24*U81+$B25*U81^$B$26+$B$29*(U81/$B$27)^$B$28)*Parameters!$B$116*0.01</f>
        <v>8.5786806393204958E-3</v>
      </c>
      <c r="V62" s="64">
        <f>($B24*V81+$B25*V81^$B$26+$B$29*(V81/$B$27)^$B$28)*Parameters!$B$116*0.01</f>
        <v>8.2635616556551578E-3</v>
      </c>
      <c r="W62" s="64">
        <f>($B24*W81+$B25*W81^$B$26+$B$29*(W81/$B$27)^$B$28)*Parameters!$B$116*0.01</f>
        <v>7.9827914758672409E-3</v>
      </c>
      <c r="X62" s="64">
        <f>($B24*X81+$B25*X81^$B$26+$B$29*(X81/$B$27)^$B$28)*Parameters!$B$116*0.01</f>
        <v>7.7364464152172617E-3</v>
      </c>
      <c r="Y62" s="64">
        <f>($B24*Y81+$B25*Y81^$B$26+$B$29*(Y81/$B$27)^$B$28)*Parameters!$B$116*0.01</f>
        <v>7.522572182005167E-3</v>
      </c>
      <c r="Z62" s="64">
        <f>($B24*Z81+$B25*Z81^$B$26+$B$29*(Z81/$B$27)^$B$28)*Parameters!$B$116*0.01</f>
        <v>7.338217558331893E-3</v>
      </c>
      <c r="AA62" s="64">
        <f>($B24*AA81+$B25*AA81^$B$26+$B$29*(AA81/$B$27)^$B$28)*Parameters!$B$116*0.01</f>
        <v>7.1800556625682141E-3</v>
      </c>
      <c r="AB62" s="64">
        <f>($B24*AB81+$B25*AB81^$B$26+$B$29*(AB81/$B$27)^$B$28)*Parameters!$B$116*0.01</f>
        <v>7.0447435388636594E-3</v>
      </c>
      <c r="AC62" s="64">
        <f>($B24*AC81+$B25*AC81^$B$26+$B$29*(AC81/$B$27)^$B$28)*Parameters!$B$116*0.01</f>
        <v>6.9291186887681941E-3</v>
      </c>
      <c r="AD62" s="64">
        <f>($B24*AD81+$B25*AD81^$B$26+$B$29*(AD81/$B$27)^$B$28)*Parameters!$B$116*0.01</f>
        <v>6.83029590346413E-3</v>
      </c>
      <c r="AE62" s="64">
        <f>($B24*AE81+$B25*AE81^$B$26+$B$29*(AE81/$B$27)^$B$28)*Parameters!$B$116*0.01</f>
        <v>6.7457045397305605E-3</v>
      </c>
      <c r="AF62" s="64">
        <f>($B24*AF81+$B25*AF81^$B$26+$B$29*(AF81/$B$27)^$B$28)*Parameters!$B$116*0.01</f>
        <v>6.6730913675216007E-3</v>
      </c>
      <c r="AG62" s="64">
        <f>($B24*AG81+$B25*AG81^$B$26+$B$29*(AG81/$B$27)^$B$28)*Parameters!$B$116*0.01</f>
        <v>6.6105045272840503E-3</v>
      </c>
      <c r="AH62" s="64">
        <f>($B24*AH81+$B25*AH81^$B$26+$B$29*(AH81/$B$27)^$B$28)*Parameters!$B$116*0.01</f>
        <v>6.556268068115754E-3</v>
      </c>
      <c r="AI62" s="64">
        <f>($B24*AI81+$B25*AI81^$B$26+$B$29*(AI81/$B$27)^$B$28)*Parameters!$B$116*0.01</f>
        <v>6.5089527293304729E-3</v>
      </c>
      <c r="AJ62" s="64">
        <f>($B24*AJ81+$B25*AJ81^$B$26+$B$29*(AJ81/$B$27)^$B$28)*Parameters!$B$116*0.01</f>
        <v>6.4673462548930074E-3</v>
      </c>
      <c r="AK62" s="64">
        <f>($B24*AK81+$B25*AK81^$B$26+$B$29*(AK81/$B$27)^$B$28)*Parameters!$B$116*0.01</f>
        <v>6.430425063857108E-3</v>
      </c>
      <c r="AL62" s="64">
        <f>($B24*AL81+$B25*AL81^$B$26+$B$29*(AL81/$B$27)^$B$28)*Parameters!$B$116*0.01</f>
        <v>6.3973282038226166E-3</v>
      </c>
      <c r="AM62" s="64">
        <f>($B24*AM81+$B25*AM81^$B$26+$B$29*(AM81/$B$27)^$B$28)*Parameters!$B$116*0.01</f>
        <v>6.3673339754952664E-3</v>
      </c>
      <c r="AN62" s="64">
        <f>($B24*AN81+$B25*AN81^$B$26+$B$29*(AN81/$B$27)^$B$28)*Parameters!$B$116*0.01</f>
        <v>6.3398393003132767E-3</v>
      </c>
      <c r="AO62" s="64">
        <f>($B24*AO81+$B25*AO81^$B$26+$B$29*(AO81/$B$27)^$B$28)*Parameters!$B$116*0.01</f>
        <v>6.3143417252177125E-3</v>
      </c>
      <c r="AP62" s="64">
        <f>($B24*AP81+$B25*AP81^$B$26+$B$29*(AP81/$B$27)^$B$28)*Parameters!$B$116*0.01</f>
        <v>6.2904238658098759E-3</v>
      </c>
      <c r="AQ62" s="64">
        <f>($B24*AQ81+$B25*AQ81^$B$26+$B$29*(AQ81/$B$27)^$B$28)*Parameters!$B$116*0.01</f>
        <v>6.2677400479584514E-3</v>
      </c>
      <c r="AR62" s="64">
        <f>($B24*AR81+$B25*AR81^$B$26+$B$29*(AR81/$B$27)^$B$28)*Parameters!$B$116*0.01</f>
        <v>6.2460048974465774E-3</v>
      </c>
      <c r="AS62" s="64">
        <f>($B24*AS81+$B25*AS81^$B$26+$B$29*(AS81/$B$27)^$B$28)*Parameters!$B$116*0.01</f>
        <v>6.2249836343915479E-3</v>
      </c>
      <c r="AT62" s="64">
        <f>($B24*AT81+$B25*AT81^$B$26+$B$29*(AT81/$B$27)^$B$28)*Parameters!$B$116*0.01</f>
        <v>6.2044838457901595E-3</v>
      </c>
      <c r="AU62" s="64">
        <f>($B24*AU81+$B25*AU81^$B$26+$B$29*(AU81/$B$27)^$B$28)*Parameters!$B$116*0.01</f>
        <v>6.1843485306368184E-3</v>
      </c>
      <c r="AV62" s="64">
        <f>($B24*AV81+$B25*AV81^$B$26+$B$29*(AV81/$B$27)^$B$28)*Parameters!$B$116*0.01</f>
        <v>6.1644502346051774E-3</v>
      </c>
      <c r="AW62" s="64">
        <f>($B24*AW81+$B25*AW81^$B$26+$B$29*(AW81/$B$27)^$B$28)*Parameters!$B$116*0.01</f>
        <v>6.1446861135050794E-3</v>
      </c>
      <c r="AX62" s="64">
        <f>($B24*AX81+$B25*AX81^$B$26+$B$29*(AX81/$B$27)^$B$28)*Parameters!$B$116*0.01</f>
        <v>6.1249737856388636E-3</v>
      </c>
      <c r="AY62" s="64">
        <f>($B24*AY81+$B25*AY81^$B$26+$B$29*(AY81/$B$27)^$B$28)*Parameters!$B$116*0.01</f>
        <v>6.1052478522904763E-3</v>
      </c>
      <c r="AZ62" s="64">
        <f>($B24*AZ81+$B25*AZ81^$B$26+$B$29*(AZ81/$B$27)^$B$28)*Parameters!$B$116*0.01</f>
        <v>6.0854569826946639E-3</v>
      </c>
      <c r="BA62" s="64">
        <f>($B24*BA81+$B25*BA81^$B$26+$B$29*(BA81/$B$27)^$B$28)*Parameters!$B$116*0.01</f>
        <v>6.1660022614371621E-3</v>
      </c>
      <c r="BB62" s="64">
        <f>($B24*BB81+$B25*BB81^$B$26+$B$29*(BB81/$B$27)^$B$28)*Parameters!$B$116*0.01</f>
        <v>6.3036201202642337E-3</v>
      </c>
      <c r="BC62" s="64">
        <f>($B24*BC81+$B25*BC81^$B$26+$B$29*(BC81/$B$27)^$B$28)*Parameters!$B$116*0.01</f>
        <v>6.3710675686847271E-3</v>
      </c>
      <c r="BD62" s="64">
        <f>($B24*BD81+$B25*BD81^$B$26+$B$29*(BD81/$B$27)^$B$28)*Parameters!$B$116*0.01</f>
        <v>6.3934944999192713E-3</v>
      </c>
      <c r="BE62" s="64">
        <f>($B24*BE81+$B25*BE81^$B$26+$B$29*(BE81/$B$27)^$B$28)*Parameters!$B$116*0.01</f>
        <v>6.3879241237853107E-3</v>
      </c>
      <c r="BF62" s="64">
        <f>($B24*BF81+$B25*BF81^$B$26+$B$29*(BF81/$B$27)^$B$28)*Parameters!$B$116*0.01</f>
        <v>6.3656146158862729E-3</v>
      </c>
      <c r="BG62" s="64">
        <f>($B24*BG81+$B25*BG81^$B$26+$B$29*(BG81/$B$27)^$B$28)*Parameters!$B$116*0.01</f>
        <v>6.3338596998048623E-3</v>
      </c>
      <c r="BH62" s="64">
        <f>($B24*BH81+$B25*BH81^$B$26+$B$29*(BH81/$B$27)^$B$28)*Parameters!$B$116*0.01</f>
        <v>6.2972840800062536E-3</v>
      </c>
      <c r="BI62" s="64">
        <f>($B24*BI81+$B25*BI81^$B$26+$B$29*(BI81/$B$27)^$B$28)*Parameters!$B$116*0.01</f>
        <v>6.2587447574714876E-3</v>
      </c>
      <c r="BJ62" s="64">
        <f>($B24*BJ81+$B25*BJ81^$B$26+$B$29*(BJ81/$B$27)^$B$28)*Parameters!$B$116*0.01</f>
        <v>5.8905628620153985E-3</v>
      </c>
      <c r="BK62" s="64">
        <f>($B24*BK81+$B25*BK81^$B$26+$B$29*(BK81/$B$27)^$B$28)*Parameters!$B$116*0.01</f>
        <v>5.6326152501924263E-3</v>
      </c>
      <c r="BL62" s="64">
        <f>($B24*BL81+$B25*BL81^$B$26+$B$29*(BL81/$B$27)^$B$28)*Parameters!$B$116*0.01</f>
        <v>5.4472481050515846E-3</v>
      </c>
      <c r="BM62" s="64">
        <f>($B24*BM81+$B25*BM81^$B$26+$B$29*(BM81/$B$27)^$B$28)*Parameters!$B$116*0.01</f>
        <v>5.3103161008057368E-3</v>
      </c>
      <c r="BN62" s="64">
        <f>($B24*BN81+$B25*BN81^$B$26+$B$29*(BN81/$B$27)^$B$28)*Parameters!$B$116*0.01</f>
        <v>5.2060723915870978E-3</v>
      </c>
      <c r="BO62" s="64">
        <f>($B24*BO81+$B25*BO81^$B$26+$B$29*(BO81/$B$27)^$B$28)*Parameters!$B$116*0.01</f>
        <v>5.1241105979582579E-3</v>
      </c>
      <c r="BP62" s="64">
        <f>($B24*BP81+$B25*BP81^$B$26+$B$29*(BP81/$B$27)^$B$28)*Parameters!$B$116*0.01</f>
        <v>5.0574813304876277E-3</v>
      </c>
      <c r="BQ62" s="64">
        <f>($B24*BQ81+$B25*BQ81^$B$26+$B$29*(BQ81/$B$27)^$B$28)*Parameters!$B$116*0.01</f>
        <v>5.0015041200995513E-3</v>
      </c>
      <c r="BR62" s="64">
        <f>($B24*BR81+$B25*BR81^$B$26+$B$29*(BR81/$B$27)^$B$28)*Parameters!$B$116*0.01</f>
        <v>4.9530036369580081E-3</v>
      </c>
      <c r="BS62" s="64">
        <f>($B24*BS81+$B25*BS81^$B$26+$B$29*(BS81/$B$27)^$B$28)*Parameters!$B$116*0.01</f>
        <v>4.9098114034030488E-3</v>
      </c>
      <c r="BT62" s="64">
        <f>($B24*BT81+$B25*BT81^$B$26+$B$29*(BT81/$B$27)^$B$28)*Parameters!$B$116*0.01</f>
        <v>4.8704370437529596E-3</v>
      </c>
      <c r="BU62" s="64">
        <f>($B24*BU81+$B25*BU81^$B$26+$B$29*(BU81/$B$27)^$B$28)*Parameters!$B$116*0.01</f>
        <v>4.8338495169914534E-3</v>
      </c>
      <c r="BV62" s="64">
        <f>($B24*BV81+$B25*BV81^$B$26+$B$29*(BV81/$B$27)^$B$28)*Parameters!$B$116*0.01</f>
        <v>4.7993305600282235E-3</v>
      </c>
      <c r="BW62" s="64">
        <f>($B24*BW81+$B25*BW81^$B$26+$B$29*(BW81/$B$27)^$B$28)*Parameters!$B$116*0.01</f>
        <v>4.7663759734994128E-3</v>
      </c>
      <c r="BX62" s="64">
        <f>($B24*BX81+$B25*BX81^$B$26+$B$29*(BX81/$B$27)^$B$28)*Parameters!$B$116*0.01</f>
        <v>4.7346288244277538E-3</v>
      </c>
      <c r="BY62" s="64">
        <f>($B24*BY81+$B25*BY81^$B$26+$B$29*(BY81/$B$27)^$B$28)*Parameters!$B$116*0.01</f>
        <v>4.7038340556868246E-3</v>
      </c>
      <c r="BZ62" s="64">
        <f>($B24*BZ81+$B25*BZ81^$B$26+$B$29*(BZ81/$B$27)^$B$28)*Parameters!$B$116*0.01</f>
        <v>4.6738075154458287E-3</v>
      </c>
      <c r="CA62" s="64">
        <f>($B24*CA81+$B25*CA81^$B$26+$B$29*(CA81/$B$27)^$B$28)*Parameters!$B$116*0.01</f>
        <v>4.6444147362187096E-3</v>
      </c>
      <c r="CB62" s="64">
        <f>($B24*CB81+$B25*CB81^$B$26+$B$29*(CB81/$B$27)^$B$28)*Parameters!$B$116*0.01</f>
        <v>4.615556328173431E-3</v>
      </c>
      <c r="CC62" s="64">
        <f>($B24*CC81+$B25*CC81^$B$26+$B$29*(CC81/$B$27)^$B$28)*Parameters!$B$116*0.01</f>
        <v>4.5871578745449613E-3</v>
      </c>
      <c r="CD62" s="64">
        <f>($B24*CD81+$B25*CD81^$B$26+$B$29*(CD81/$B$27)^$B$28)*Parameters!$B$116*0.01</f>
        <v>4.5591629020319754E-3</v>
      </c>
      <c r="CE62" s="64">
        <f>($B24*CE81+$B25*CE81^$B$26+$B$29*(CE81/$B$27)^$B$28)*Parameters!$B$116*0.01</f>
        <v>4.5315279592753758E-3</v>
      </c>
      <c r="CF62" s="64">
        <f>($B24*CF81+$B25*CF81^$B$26+$B$29*(CF81/$B$27)^$B$28)*Parameters!$B$116*0.01</f>
        <v>4.5042191465614299E-3</v>
      </c>
      <c r="CG62" s="64">
        <f>($B24*CG81+$B25*CG81^$B$26+$B$29*(CG81/$B$27)^$B$28)*Parameters!$B$116*0.01</f>
        <v>4.4772096492681178E-3</v>
      </c>
      <c r="CH62" s="64">
        <f>($B24*CH81+$B25*CH81^$B$26+$B$29*(CH81/$B$27)^$B$28)*Parameters!$B$116*0.01</f>
        <v>4.4504779692793421E-3</v>
      </c>
      <c r="CI62" s="64">
        <f>($B24*CI81+$B25*CI81^$B$26+$B$29*(CI81/$B$27)^$B$28)*Parameters!$B$116*0.01</f>
        <v>4.4240066447075654E-3</v>
      </c>
      <c r="CJ62" s="64">
        <f>($B24*CJ81+$B25*CJ81^$B$26+$B$29*(CJ81/$B$27)^$B$28)*Parameters!$B$116*0.01</f>
        <v>4.3977813136071194E-3</v>
      </c>
      <c r="CK62" s="64">
        <f>($B24*CK81+$B25*CK81^$B$26+$B$29*(CK81/$B$27)^$B$28)*Parameters!$B$116*0.01</f>
        <v>4.3717900218917267E-3</v>
      </c>
      <c r="CL62" s="64">
        <f>($B24*CL81+$B25*CL81^$B$26+$B$29*(CL81/$B$27)^$B$28)*Parameters!$B$116*0.01</f>
        <v>4.3460227061035981E-3</v>
      </c>
      <c r="CM62" s="64">
        <f>($B24*CM81+$B25*CM81^$B$26+$B$29*(CM81/$B$27)^$B$28)*Parameters!$B$116*0.01</f>
        <v>4.3204708025477382E-3</v>
      </c>
      <c r="CN62" s="64">
        <f>($B24*CN81+$B25*CN81^$B$26+$B$29*(CN81/$B$27)^$B$28)*Parameters!$B$116*0.01</f>
        <v>4.2951269486647863E-3</v>
      </c>
      <c r="CO62" s="64">
        <f>($B24*CO81+$B25*CO81^$B$26+$B$29*(CO81/$B$27)^$B$28)*Parameters!$B$116*0.01</f>
        <v>4.2699847524407652E-3</v>
      </c>
      <c r="CP62" s="64">
        <f>($B24*CP81+$B25*CP81^$B$26+$B$29*(CP81/$B$27)^$B$28)*Parameters!$B$116*0.01</f>
        <v>4.2450386125461124E-3</v>
      </c>
      <c r="CQ62" s="64">
        <f>($B24*CQ81+$B25*CQ81^$B$26+$B$29*(CQ81/$B$27)^$B$28)*Parameters!$B$116*0.01</f>
        <v>4.2202835767129335E-3</v>
      </c>
      <c r="CR62" s="64">
        <f>($B24*CR81+$B25*CR81^$B$26+$B$29*(CR81/$B$27)^$B$28)*Parameters!$B$116*0.01</f>
        <v>4.1957152292465523E-3</v>
      </c>
      <c r="CS62" s="64">
        <f>($B24*CS81+$B25*CS81^$B$26+$B$29*(CS81/$B$27)^$B$28)*Parameters!$B$116*0.01</f>
        <v>4.1713296009671134E-3</v>
      </c>
      <c r="CT62" s="64">
        <f>($B24*CT81+$B25*CT81^$B$26+$B$29*(CT81/$B$27)^$B$28)*Parameters!$B$116*0.01</f>
        <v>4.1471230965911673E-3</v>
      </c>
      <c r="CU62" s="64">
        <f>($B24*CU81+$B25*CU81^$B$26+$B$29*(CU81/$B$27)^$B$28)*Parameters!$B$116*0.01</f>
        <v>4.1230924357987435E-3</v>
      </c>
      <c r="CV62" s="64">
        <f>($B24*CV81+$B25*CV81^$B$26+$B$29*(CV81/$B$27)^$B$28)*Parameters!$B$116*0.01</f>
        <v>4.0992346051307192E-3</v>
      </c>
    </row>
    <row r="63" spans="1:105" s="64" customFormat="1" ht="18" customHeight="1">
      <c r="A63" s="581" t="s">
        <v>1129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1.6532322052997598E-3</v>
      </c>
      <c r="E63" s="64">
        <f t="shared" si="13"/>
        <v>2.390234939439807E-3</v>
      </c>
      <c r="F63" s="64">
        <f t="shared" si="13"/>
        <v>3.2889571804224256E-3</v>
      </c>
      <c r="G63" s="64">
        <f t="shared" si="13"/>
        <v>4.303841902841621E-3</v>
      </c>
      <c r="H63" s="64">
        <f t="shared" si="13"/>
        <v>5.3795313482382263E-3</v>
      </c>
      <c r="I63" s="64">
        <f t="shared" si="13"/>
        <v>6.46083308719206E-3</v>
      </c>
      <c r="J63" s="64">
        <f t="shared" si="13"/>
        <v>7.4974306577541422E-3</v>
      </c>
      <c r="K63" s="64">
        <f t="shared" si="13"/>
        <v>8.4440604434447997E-3</v>
      </c>
      <c r="L63" s="64">
        <f t="shared" si="13"/>
        <v>9.2593893707301686E-3</v>
      </c>
      <c r="M63" s="64">
        <f t="shared" si="13"/>
        <v>9.8559342919065096E-3</v>
      </c>
      <c r="N63" s="64">
        <f t="shared" si="13"/>
        <v>1.0222641585531232E-2</v>
      </c>
      <c r="O63" s="64">
        <f t="shared" si="13"/>
        <v>1.0365036437753839E-2</v>
      </c>
      <c r="P63" s="64">
        <f t="shared" si="13"/>
        <v>1.0302097083071669E-2</v>
      </c>
      <c r="Q63" s="64">
        <f t="shared" si="13"/>
        <v>1.0080110899793299E-2</v>
      </c>
      <c r="R63" s="64">
        <f t="shared" si="13"/>
        <v>9.7645451917856146E-3</v>
      </c>
      <c r="S63" s="64">
        <f t="shared" si="13"/>
        <v>9.4127450494053289E-3</v>
      </c>
      <c r="T63" s="64">
        <f t="shared" si="13"/>
        <v>9.0613415150419003E-3</v>
      </c>
      <c r="U63" s="64">
        <f t="shared" si="13"/>
        <v>8.7307209164028312E-3</v>
      </c>
      <c r="V63" s="64">
        <f t="shared" si="13"/>
        <v>8.4309385422590005E-3</v>
      </c>
      <c r="W63" s="64">
        <f t="shared" si="13"/>
        <v>8.1656836433449138E-3</v>
      </c>
      <c r="X63" s="64">
        <f t="shared" si="13"/>
        <v>7.9349826747028961E-3</v>
      </c>
      <c r="Y63" s="64">
        <f t="shared" si="13"/>
        <v>7.7369019294174207E-3</v>
      </c>
      <c r="Z63" s="64">
        <f t="shared" si="13"/>
        <v>7.5684850392190705E-3</v>
      </c>
      <c r="AA63" s="64">
        <f t="shared" si="13"/>
        <v>7.4264023826789392E-3</v>
      </c>
      <c r="AB63" s="64">
        <f t="shared" si="13"/>
        <v>7.3073101425502971E-3</v>
      </c>
      <c r="AC63" s="64">
        <f t="shared" si="13"/>
        <v>7.2080658891757058E-3</v>
      </c>
      <c r="AD63" s="64">
        <f t="shared" si="13"/>
        <v>7.125767301812835E-3</v>
      </c>
      <c r="AE63" s="64">
        <f t="shared" si="13"/>
        <v>7.0578399827424957E-3</v>
      </c>
      <c r="AF63" s="64">
        <f t="shared" si="13"/>
        <v>7.0020321064701166E-3</v>
      </c>
      <c r="AG63" s="64">
        <f t="shared" si="13"/>
        <v>6.9562284204218042E-3</v>
      </c>
      <c r="AH63" s="64">
        <f t="shared" si="13"/>
        <v>6.9186967257314743E-3</v>
      </c>
      <c r="AI63" s="64">
        <f t="shared" si="13"/>
        <v>6.8881441930512665E-3</v>
      </c>
      <c r="AJ63" s="64">
        <f t="shared" si="13"/>
        <v>6.8633802329348724E-3</v>
      </c>
      <c r="AK63" s="64">
        <f t="shared" si="13"/>
        <v>6.8433936133408292E-3</v>
      </c>
      <c r="AL63" s="64">
        <f t="shared" si="13"/>
        <v>6.8273303386421191E-3</v>
      </c>
      <c r="AM63" s="64">
        <f t="shared" si="13"/>
        <v>6.8144725055457314E-3</v>
      </c>
      <c r="AN63" s="64">
        <f t="shared" si="13"/>
        <v>6.8042189469580353E-3</v>
      </c>
      <c r="AO63" s="64">
        <f t="shared" si="13"/>
        <v>6.796067971569458E-3</v>
      </c>
      <c r="AP63" s="64">
        <f t="shared" si="13"/>
        <v>6.7896022343546065E-3</v>
      </c>
      <c r="AQ63" s="64">
        <f t="shared" si="13"/>
        <v>6.784475630579179E-3</v>
      </c>
      <c r="AR63" s="64">
        <f t="shared" si="13"/>
        <v>6.7804020379638175E-3</v>
      </c>
      <c r="AS63" s="64">
        <f t="shared" si="13"/>
        <v>6.7771457062205092E-3</v>
      </c>
      <c r="AT63" s="64">
        <f t="shared" si="13"/>
        <v>6.7745130913549516E-3</v>
      </c>
      <c r="AU63" s="64">
        <f t="shared" si="13"/>
        <v>6.7723459428029719E-3</v>
      </c>
      <c r="AV63" s="64">
        <f t="shared" si="13"/>
        <v>6.7705154681380946E-3</v>
      </c>
      <c r="AW63" s="64">
        <f t="shared" si="13"/>
        <v>6.7689174190013277E-3</v>
      </c>
      <c r="AX63" s="64">
        <f t="shared" si="13"/>
        <v>6.7674679609556285E-3</v>
      </c>
      <c r="AY63" s="64">
        <f t="shared" si="13"/>
        <v>6.7661002080282974E-3</v>
      </c>
      <c r="AZ63" s="64">
        <f t="shared" si="13"/>
        <v>6.7647613192248065E-3</v>
      </c>
      <c r="BA63" s="64">
        <f t="shared" si="13"/>
        <v>6.8638508555619879E-3</v>
      </c>
      <c r="BB63" s="64">
        <f t="shared" si="13"/>
        <v>7.0202996191949599E-3</v>
      </c>
      <c r="BC63" s="64">
        <f t="shared" si="13"/>
        <v>7.1069737618069768E-3</v>
      </c>
      <c r="BD63" s="64">
        <f t="shared" si="13"/>
        <v>7.1488865013890103E-3</v>
      </c>
      <c r="BE63" s="64">
        <f t="shared" si="13"/>
        <v>7.1629770961572073E-3</v>
      </c>
      <c r="BF63" s="64">
        <f t="shared" si="13"/>
        <v>7.160448929564015E-3</v>
      </c>
      <c r="BG63" s="64">
        <f t="shared" si="13"/>
        <v>7.1485608863305211E-3</v>
      </c>
      <c r="BH63" s="64">
        <f t="shared" si="13"/>
        <v>7.1319162996046764E-3</v>
      </c>
      <c r="BI63" s="64">
        <f t="shared" si="13"/>
        <v>7.1133597429757891E-3</v>
      </c>
      <c r="BJ63" s="64">
        <f t="shared" si="13"/>
        <v>6.765205740452849E-3</v>
      </c>
      <c r="BK63" s="64">
        <f t="shared" si="13"/>
        <v>6.5191457099460131E-3</v>
      </c>
      <c r="BL63" s="64">
        <f t="shared" si="13"/>
        <v>6.34496111652183E-3</v>
      </c>
      <c r="BM63" s="64">
        <f t="shared" si="13"/>
        <v>6.2186694505171275E-3</v>
      </c>
      <c r="BN63" s="64">
        <f t="shared" ref="BN63:CV63" si="14">+BN62+BN50/100</f>
        <v>6.1246367384919379E-3</v>
      </c>
      <c r="BO63" s="64">
        <f t="shared" si="14"/>
        <v>6.0525351848513638E-3</v>
      </c>
      <c r="BP63" s="64">
        <f t="shared" si="14"/>
        <v>5.9954704348762974E-3</v>
      </c>
      <c r="BQ63" s="64">
        <f t="shared" si="14"/>
        <v>5.9488008640474974E-3</v>
      </c>
      <c r="BR63" s="64">
        <f t="shared" si="14"/>
        <v>5.9093788376745893E-3</v>
      </c>
      <c r="BS63" s="64">
        <f t="shared" si="14"/>
        <v>5.8750558774941543E-3</v>
      </c>
      <c r="BT63" s="64">
        <f t="shared" si="14"/>
        <v>5.8443562795725962E-3</v>
      </c>
      <c r="BU63" s="64">
        <f t="shared" si="14"/>
        <v>5.8162599727949833E-3</v>
      </c>
      <c r="BV63" s="64">
        <f t="shared" si="14"/>
        <v>5.7900570802551709E-3</v>
      </c>
      <c r="BW63" s="64">
        <f t="shared" si="14"/>
        <v>5.7652499757693525E-3</v>
      </c>
      <c r="BX63" s="64">
        <f t="shared" si="14"/>
        <v>5.741487019262026E-3</v>
      </c>
      <c r="BY63" s="64">
        <f t="shared" si="14"/>
        <v>5.7185175357001338E-3</v>
      </c>
      <c r="BZ63" s="64">
        <f t="shared" si="14"/>
        <v>5.6961611018101852E-3</v>
      </c>
      <c r="CA63" s="64">
        <f t="shared" si="14"/>
        <v>5.6742865051135748E-3</v>
      </c>
      <c r="CB63" s="64">
        <f t="shared" si="14"/>
        <v>5.6527972638330502E-3</v>
      </c>
      <c r="CC63" s="64">
        <f t="shared" si="14"/>
        <v>5.6316216118955948E-3</v>
      </c>
      <c r="CD63" s="64">
        <f t="shared" si="14"/>
        <v>5.6107055331624921E-3</v>
      </c>
      <c r="CE63" s="64">
        <f t="shared" si="14"/>
        <v>5.5900078857294101E-3</v>
      </c>
      <c r="CF63" s="64">
        <f t="shared" si="14"/>
        <v>5.569496964785722E-3</v>
      </c>
      <c r="CG63" s="64">
        <f t="shared" si="14"/>
        <v>5.5491480602549992E-3</v>
      </c>
      <c r="CH63" s="64">
        <f t="shared" si="14"/>
        <v>5.5289417060170321E-3</v>
      </c>
      <c r="CI63" s="64">
        <f t="shared" si="14"/>
        <v>5.5088624128519373E-3</v>
      </c>
      <c r="CJ63" s="64">
        <f t="shared" si="14"/>
        <v>5.4888977420535058E-3</v>
      </c>
      <c r="CK63" s="64">
        <f t="shared" si="14"/>
        <v>5.4690376208199202E-3</v>
      </c>
      <c r="CL63" s="64">
        <f t="shared" si="14"/>
        <v>5.4492738307064578E-3</v>
      </c>
      <c r="CM63" s="64">
        <f t="shared" si="14"/>
        <v>5.4295996211114203E-3</v>
      </c>
      <c r="CN63" s="64">
        <f t="shared" si="14"/>
        <v>5.4100094140000854E-3</v>
      </c>
      <c r="CO63" s="64">
        <f t="shared" si="14"/>
        <v>5.3904985759074438E-3</v>
      </c>
      <c r="CP63" s="64">
        <f t="shared" si="14"/>
        <v>5.3710632400910579E-3</v>
      </c>
      <c r="CQ63" s="64">
        <f t="shared" si="14"/>
        <v>5.3517001664764906E-3</v>
      </c>
      <c r="CR63" s="64">
        <f t="shared" si="14"/>
        <v>5.3324066303919544E-3</v>
      </c>
      <c r="CS63" s="64">
        <f t="shared" si="14"/>
        <v>5.3131803334644616E-3</v>
      </c>
      <c r="CT63" s="64">
        <f t="shared" si="14"/>
        <v>5.2940193317461874E-3</v>
      </c>
      <c r="CU63" s="64">
        <f t="shared" si="14"/>
        <v>5.2749219773620864E-3</v>
      </c>
      <c r="CV63" s="64">
        <f t="shared" si="14"/>
        <v>5.2558868708591378E-3</v>
      </c>
    </row>
    <row r="64" spans="1:105" s="147" customFormat="1" ht="18" customHeight="1">
      <c r="A64" s="577" t="s">
        <v>1133</v>
      </c>
      <c r="B64" s="147">
        <f>+B61-B65</f>
        <v>1.3447984058363449E-3</v>
      </c>
      <c r="C64" s="147">
        <f>+C63*C61/(1+C63^Parameters!$B$125)</f>
        <v>2.485760052061396E-3</v>
      </c>
      <c r="D64" s="147">
        <f>+D63*D61/(1+D63^Parameters!$B$125)</f>
        <v>4.5572430500412583E-3</v>
      </c>
      <c r="E64" s="147">
        <f>+E63*E61/(1+E63^Parameters!$B$125)</f>
        <v>7.7141640801604901E-3</v>
      </c>
      <c r="F64" s="147">
        <f>+F63*F61/(1+F63^Parameters!$B$125)</f>
        <v>1.2172708945840603E-2</v>
      </c>
      <c r="G64" s="147">
        <f>+G63*G61/(1+G63^Parameters!$B$125)</f>
        <v>1.8011960954494061E-2</v>
      </c>
      <c r="H64" s="147">
        <f>+H63*H61/(1+H63^Parameters!$B$125)</f>
        <v>2.513570620343003E-2</v>
      </c>
      <c r="I64" s="147">
        <f>+I63*I61/(1+I63^Parameters!$B$125)</f>
        <v>3.3258333267812072E-2</v>
      </c>
      <c r="J64" s="147">
        <f>+J63*J61/(1+J63^Parameters!$B$125)</f>
        <v>4.2048105952977512E-2</v>
      </c>
      <c r="K64" s="147">
        <f>+K63*K61/(1+K63^Parameters!$B$125)</f>
        <v>5.1105587956945135E-2</v>
      </c>
      <c r="L64" s="147">
        <f>+L63*L61/(1+L63^Parameters!$B$125)</f>
        <v>6.1718217205115174E-2</v>
      </c>
      <c r="M64" s="147">
        <f>+M63*M61/(1+M63^Parameters!$B$125)</f>
        <v>7.3794777240231466E-2</v>
      </c>
      <c r="N64" s="147">
        <f>+N63*N61/(1+N63^Parameters!$B$125)</f>
        <v>8.6100346303009445E-2</v>
      </c>
      <c r="O64" s="147">
        <f>+O63*O61/(1+O63^Parameters!$B$125)</f>
        <v>9.7121052653837595E-2</v>
      </c>
      <c r="P64" s="147">
        <f>+P63*P61/(1+P63^Parameters!$B$125)</f>
        <v>0.10652160551010488</v>
      </c>
      <c r="Q64" s="147">
        <f>+Q63*Q61/(1+Q63^Parameters!$B$125)</f>
        <v>0.11427867803531332</v>
      </c>
      <c r="R64" s="147">
        <f>+R63*R61/(1+R63^Parameters!$B$125)</f>
        <v>0.12073467269068175</v>
      </c>
      <c r="S64" s="147">
        <f>+S63*S61/(1+S63^Parameters!$B$125)</f>
        <v>0.1263550526540938</v>
      </c>
      <c r="T64" s="147">
        <f>+T63*T61/(1+T63^Parameters!$B$125)</f>
        <v>0.13152889481967539</v>
      </c>
      <c r="U64" s="147">
        <f>+U63*U61/(1+U63^Parameters!$B$125)</f>
        <v>0.1365456772789766</v>
      </c>
      <c r="V64" s="147">
        <f>+V63*V61/(1+V63^Parameters!$B$125)</f>
        <v>0.14145795983332485</v>
      </c>
      <c r="W64" s="147">
        <f>+W63*W61/(1+W63^Parameters!$B$125)</f>
        <v>0.14636364844411634</v>
      </c>
      <c r="X64" s="147">
        <f>+X63*X61/(1+X63^Parameters!$B$125)</f>
        <v>0.15149417487718309</v>
      </c>
      <c r="Y64" s="147">
        <f>+Y63*Y61/(1+Y63^Parameters!$B$125)</f>
        <v>0.15693767098938535</v>
      </c>
      <c r="Z64" s="147">
        <f>+Z63*Z61/(1+Z63^Parameters!$B$125)</f>
        <v>0.16274821902967779</v>
      </c>
      <c r="AA64" s="147">
        <f>+AA63*AA61/(1+AA63^Parameters!$B$125)</f>
        <v>0.16895802082141473</v>
      </c>
      <c r="AB64" s="147">
        <f>+AB63*AB61/(1+AB63^Parameters!$B$125)</f>
        <v>0.17563447396572116</v>
      </c>
      <c r="AC64" s="147">
        <f>+AC63*AC61/(1+AC63^Parameters!$B$125)</f>
        <v>0.18273889383355571</v>
      </c>
      <c r="AD64" s="147">
        <f>+AD63*AD61/(1+AD63^Parameters!$B$125)</f>
        <v>0.19026132477227514</v>
      </c>
      <c r="AE64" s="147">
        <f>+AE63*AE61/(1+AE63^Parameters!$B$125)</f>
        <v>0.19820154052453451</v>
      </c>
      <c r="AF64" s="147">
        <f>+AF63*AF61/(1+AF63^Parameters!$B$125)</f>
        <v>0.2061644283971488</v>
      </c>
      <c r="AG64" s="147">
        <f>+AG63*AG61/(1+AG63^Parameters!$B$125)</f>
        <v>0.21401617339528256</v>
      </c>
      <c r="AH64" s="147">
        <f>+AH63*AH61/(1+AH63^Parameters!$B$125)</f>
        <v>0.22207867771463768</v>
      </c>
      <c r="AI64" s="147">
        <f>+AI63*AI61/(1+AI63^Parameters!$B$125)</f>
        <v>0.23040157460902641</v>
      </c>
      <c r="AJ64" s="147">
        <f>+AJ63*AJ61/(1+AJ63^Parameters!$B$125)</f>
        <v>0.2390093857495578</v>
      </c>
      <c r="AK64" s="147">
        <f>+AK63*AK61/(1+AK63^Parameters!$B$125)</f>
        <v>0.24791505064854624</v>
      </c>
      <c r="AL64" s="147">
        <f>+AL63*AL61/(1+AL63^Parameters!$B$125)</f>
        <v>0.25712578028570449</v>
      </c>
      <c r="AM64" s="147">
        <f>+AM63*AM61/(1+AM63^Parameters!$B$125)</f>
        <v>0.26664627027724253</v>
      </c>
      <c r="AN64" s="147">
        <f>+AN63*AN61/(1+AN63^Parameters!$B$125)</f>
        <v>0.27648044712226216</v>
      </c>
      <c r="AO64" s="147">
        <f>+AO63*AO61/(1+AO63^Parameters!$B$125)</f>
        <v>0.28663239852865918</v>
      </c>
      <c r="AP64" s="147">
        <f>+AP63*AP61/(1+AP63^Parameters!$B$125)</f>
        <v>0.29710685054052544</v>
      </c>
      <c r="AQ64" s="147">
        <f>+AQ63*AQ61/(1+AQ63^Parameters!$B$125)</f>
        <v>0.30790939424086361</v>
      </c>
      <c r="AR64" s="147">
        <f>+AR63*AR61/(1+AR63^Parameters!$B$125)</f>
        <v>0.31904657567328376</v>
      </c>
      <c r="AS64" s="147">
        <f>+AS63*AS61/(1+AS63^Parameters!$B$125)</f>
        <v>0.33052591277077331</v>
      </c>
      <c r="AT64" s="147">
        <f>+AT63*AT61/(1+AT63^Parameters!$B$125)</f>
        <v>0.34235587509261106</v>
      </c>
      <c r="AU64" s="147">
        <f>+AU63*AU61/(1+AU63^Parameters!$B$125)</f>
        <v>0.35454584640426512</v>
      </c>
      <c r="AV64" s="147">
        <f>+AV63*AV61/(1+AV63^Parameters!$B$125)</f>
        <v>0.36710608122282734</v>
      </c>
      <c r="AW64" s="147">
        <f>+AW63*AW61/(1+AW63^Parameters!$B$125)</f>
        <v>0.38004766139711266</v>
      </c>
      <c r="AX64" s="147">
        <f>+AX63*AX61/(1+AX63^Parameters!$B$125)</f>
        <v>0.39338245592004512</v>
      </c>
      <c r="AY64" s="147">
        <f>+AY63*AY61/(1+AY63^Parameters!$B$125)</f>
        <v>0.40712308553920534</v>
      </c>
      <c r="AZ64" s="147">
        <f>+AZ63*AZ61/(1+AZ63^Parameters!$B$125)</f>
        <v>0.42128289280787912</v>
      </c>
      <c r="BA64" s="147">
        <f>+BA63*BA61/(1+BA63^Parameters!$B$125)</f>
        <v>0.44234894233662386</v>
      </c>
      <c r="BB64" s="147">
        <f>+BB63*BB61/(1+BB63^Parameters!$B$125)</f>
        <v>0.46813087456689434</v>
      </c>
      <c r="BC64" s="147">
        <f>+BC63*BC61/(1+BC63^Parameters!$B$125)</f>
        <v>0.49029070692238141</v>
      </c>
      <c r="BD64" s="147">
        <f>+BD63*BD61/(1+BD63^Parameters!$B$125)</f>
        <v>0.51017908192772599</v>
      </c>
      <c r="BE64" s="147">
        <f>+BE63*BE61/(1+BE63^Parameters!$B$125)</f>
        <v>0.52876015527884479</v>
      </c>
      <c r="BF64" s="147">
        <f>+BF63*BF61/(1+BF63^Parameters!$B$125)</f>
        <v>0.54670882173168367</v>
      </c>
      <c r="BG64" s="147">
        <f>+BG63*BG61/(1+BG63^Parameters!$B$125)</f>
        <v>0.56449162336212078</v>
      </c>
      <c r="BH64" s="147">
        <f>+BH63*BH61/(1+BH63^Parameters!$B$125)</f>
        <v>0.58242843081558804</v>
      </c>
      <c r="BI64" s="147">
        <f>+BI63*BI61/(1+BI63^Parameters!$B$125)</f>
        <v>0.60073750989668073</v>
      </c>
      <c r="BJ64" s="147">
        <f>+BJ63*BJ61/(1+BJ63^Parameters!$B$125)</f>
        <v>0.57133520548733019</v>
      </c>
      <c r="BK64" s="147">
        <f>+BK63*BK61/(1+BK63^Parameters!$B$125)</f>
        <v>0.55055494196168142</v>
      </c>
      <c r="BL64" s="147">
        <f>+BL63*BL61/(1+BL63^Parameters!$B$125)</f>
        <v>0.53584470338288082</v>
      </c>
      <c r="BM64" s="147">
        <f>+BM63*BM61/(1+BM63^Parameters!$B$125)</f>
        <v>0.52517911866656086</v>
      </c>
      <c r="BN64" s="147">
        <f>+BN63*BN61/(1+BN63^Parameters!$B$125)</f>
        <v>0.51723786737154165</v>
      </c>
      <c r="BO64" s="147">
        <f>+BO63*BO61/(1+BO63^Parameters!$B$125)</f>
        <v>0.51114874642746289</v>
      </c>
      <c r="BP64" s="147">
        <f>+BP63*BP61/(1+BP63^Parameters!$B$125)</f>
        <v>0.50632951373833179</v>
      </c>
      <c r="BQ64" s="147">
        <f>+BQ63*BQ61/(1+BQ63^Parameters!$B$125)</f>
        <v>0.50238817479574216</v>
      </c>
      <c r="BR64" s="147">
        <f>+BR63*BR61/(1+BR63^Parameters!$B$125)</f>
        <v>0.4990589055314219</v>
      </c>
      <c r="BS64" s="147">
        <f>+BS63*BS61/(1+BS63^Parameters!$B$125)</f>
        <v>0.49616026264309648</v>
      </c>
      <c r="BT64" s="147">
        <f>+BT63*BT61/(1+BT63^Parameters!$B$125)</f>
        <v>0.49356761997119486</v>
      </c>
      <c r="BU64" s="147">
        <f>+BU63*BU61/(1+BU63^Parameters!$B$125)</f>
        <v>0.49119483046233536</v>
      </c>
      <c r="BV64" s="147">
        <f>+BV63*BV61/(1+BV63^Parameters!$B$125)</f>
        <v>0.48898194358676283</v>
      </c>
      <c r="BW64" s="147">
        <f>+BW63*BW61/(1+BW63^Parameters!$B$125)</f>
        <v>0.48688693381430287</v>
      </c>
      <c r="BX64" s="147">
        <f>+BX63*BX61/(1+BX63^Parameters!$B$125)</f>
        <v>0.48488010443468504</v>
      </c>
      <c r="BY64" s="147">
        <f>+BY63*BY61/(1+BY63^Parameters!$B$125)</f>
        <v>0.48294028543815398</v>
      </c>
      <c r="BZ64" s="147">
        <f>+BZ63*BZ61/(1+BZ63^Parameters!$B$125)</f>
        <v>0.4810522397170755</v>
      </c>
      <c r="CA64" s="147">
        <f>+CA63*CA61/(1+CA63^Parameters!$B$125)</f>
        <v>0.4792048861142309</v>
      </c>
      <c r="CB64" s="147">
        <f>+CB63*CB61/(1+CB63^Parameters!$B$125)</f>
        <v>0.47739007654985044</v>
      </c>
      <c r="CC64" s="147">
        <f>+CC63*CC61/(1+CC63^Parameters!$B$125)</f>
        <v>0.47560175023500223</v>
      </c>
      <c r="CD64" s="147">
        <f>+CD63*CD61/(1+CD63^Parameters!$B$125)</f>
        <v>0.47383534539833772</v>
      </c>
      <c r="CE64" s="147">
        <f>+CE63*CE61/(1+CE63^Parameters!$B$125)</f>
        <v>0.47208738752344642</v>
      </c>
      <c r="CF64" s="147">
        <f>+CF63*CF61/(1+CF63^Parameters!$B$125)</f>
        <v>0.47035519907542561</v>
      </c>
      <c r="CG64" s="147">
        <f>+CG63*CG61/(1+CG63^Parameters!$B$125)</f>
        <v>0.46863669323871704</v>
      </c>
      <c r="CH64" s="147">
        <f>+CH63*CH61/(1+CH63^Parameters!$B$125)</f>
        <v>0.46693022606039203</v>
      </c>
      <c r="CI64" s="147">
        <f>+CI63*CI61/(1+CI63^Parameters!$B$125)</f>
        <v>0.46523448944473789</v>
      </c>
      <c r="CJ64" s="147">
        <f>+CJ63*CJ61/(1+CJ63^Parameters!$B$125)</f>
        <v>0.46354843291804526</v>
      </c>
      <c r="CK64" s="147">
        <f>+CK63*CK61/(1+CK63^Parameters!$B$125)</f>
        <v>0.46187120581198027</v>
      </c>
      <c r="CL64" s="147">
        <f>+CL63*CL61/(1+CL63^Parameters!$B$125)</f>
        <v>0.46020211406238809</v>
      </c>
      <c r="CM64" s="147">
        <f>+CM63*CM61/(1+CM63^Parameters!$B$125)</f>
        <v>0.4585405875674039</v>
      </c>
      <c r="CN64" s="147">
        <f>+CN63*CN61/(1+CN63^Parameters!$B$125)</f>
        <v>0.4568861552507979</v>
      </c>
      <c r="CO64" s="147">
        <f>+CO63*CO61/(1+CO63^Parameters!$B$125)</f>
        <v>0.45523842580714857</v>
      </c>
      <c r="CP64" s="147">
        <f>+CP63*CP61/(1+CP63^Parameters!$B$125)</f>
        <v>0.45359707268229493</v>
      </c>
      <c r="CQ64" s="147">
        <f>+CQ63*CQ61/(1+CQ63^Parameters!$B$125)</f>
        <v>0.45196182224544651</v>
      </c>
      <c r="CR64" s="147">
        <f>+CR63*CR61/(1+CR63^Parameters!$B$125)</f>
        <v>0.45033244439260117</v>
      </c>
      <c r="CS64" s="147">
        <f>+CS63*CS61/(1+CS63^Parameters!$B$125)</f>
        <v>0.4487087450215464</v>
      </c>
      <c r="CT64" s="147">
        <f>+CT63*CT61/(1+CT63^Parameters!$B$125)</f>
        <v>0.44709055996198599</v>
      </c>
      <c r="CU64" s="147">
        <f>+CU63*CU61/(1+CU63^Parameters!$B$125)</f>
        <v>0.44547775004756429</v>
      </c>
      <c r="CV64" s="147">
        <f>+CV63*CV61/(1+CV63^Parameters!$B$125)</f>
        <v>0.44387019709166453</v>
      </c>
    </row>
    <row r="65" spans="1:237" s="45" customFormat="1" ht="18" customHeight="1">
      <c r="A65" s="573" t="s">
        <v>21</v>
      </c>
      <c r="B65" s="45">
        <f>+B61/(1+B63)</f>
        <v>1.6966118964129739</v>
      </c>
      <c r="C65" s="45">
        <f t="shared" ref="C65:BN65" si="15">+C61-C64</f>
        <v>2.2444731060778298</v>
      </c>
      <c r="D65" s="45">
        <f t="shared" si="15"/>
        <v>2.752008371527344</v>
      </c>
      <c r="E65" s="45">
        <f t="shared" si="15"/>
        <v>3.2196522980503102</v>
      </c>
      <c r="F65" s="45">
        <f t="shared" si="15"/>
        <v>3.6889119443597305</v>
      </c>
      <c r="G65" s="45">
        <f t="shared" si="15"/>
        <v>4.1670769342954976</v>
      </c>
      <c r="H65" s="45">
        <f t="shared" si="15"/>
        <v>4.6473356628242586</v>
      </c>
      <c r="I65" s="45">
        <f t="shared" si="15"/>
        <v>5.1144266198914501</v>
      </c>
      <c r="J65" s="45">
        <f t="shared" si="15"/>
        <v>5.5662873188621464</v>
      </c>
      <c r="K65" s="45">
        <f t="shared" si="15"/>
        <v>6.0011471522065696</v>
      </c>
      <c r="L65" s="45">
        <f t="shared" si="15"/>
        <v>6.6037555774505527</v>
      </c>
      <c r="M65" s="45">
        <f t="shared" si="15"/>
        <v>7.4135499081672416</v>
      </c>
      <c r="N65" s="45">
        <f t="shared" si="15"/>
        <v>8.3364140872337043</v>
      </c>
      <c r="O65" s="45">
        <f t="shared" si="15"/>
        <v>9.2729427418236909</v>
      </c>
      <c r="P65" s="45">
        <f t="shared" si="15"/>
        <v>10.2332766560633</v>
      </c>
      <c r="Q65" s="45">
        <f t="shared" si="15"/>
        <v>11.222767032211456</v>
      </c>
      <c r="R65" s="45">
        <f t="shared" si="15"/>
        <v>12.243862993593797</v>
      </c>
      <c r="S65" s="45">
        <f t="shared" si="15"/>
        <v>13.297471045990376</v>
      </c>
      <c r="T65" s="45">
        <f t="shared" si="15"/>
        <v>14.383859869783928</v>
      </c>
      <c r="U65" s="45">
        <f t="shared" si="15"/>
        <v>15.503133861949173</v>
      </c>
      <c r="V65" s="45">
        <f t="shared" si="15"/>
        <v>16.636977694072218</v>
      </c>
      <c r="W65" s="45">
        <f t="shared" si="15"/>
        <v>17.777873296909956</v>
      </c>
      <c r="X65" s="45">
        <f t="shared" si="15"/>
        <v>18.940441004786631</v>
      </c>
      <c r="Y65" s="45">
        <f t="shared" si="15"/>
        <v>20.127366359371067</v>
      </c>
      <c r="Z65" s="45">
        <f t="shared" si="15"/>
        <v>21.340659422834467</v>
      </c>
      <c r="AA65" s="45">
        <f t="shared" si="15"/>
        <v>22.582033928589521</v>
      </c>
      <c r="AB65" s="45">
        <f t="shared" si="15"/>
        <v>23.859813664878924</v>
      </c>
      <c r="AC65" s="45">
        <f t="shared" si="15"/>
        <v>25.16926213434423</v>
      </c>
      <c r="AD65" s="45">
        <f t="shared" si="15"/>
        <v>26.510207089888361</v>
      </c>
      <c r="AE65" s="45">
        <f t="shared" si="15"/>
        <v>27.884262925823212</v>
      </c>
      <c r="AF65" s="45">
        <f t="shared" si="15"/>
        <v>29.237349291947812</v>
      </c>
      <c r="AG65" s="45">
        <f t="shared" si="15"/>
        <v>30.552105992314921</v>
      </c>
      <c r="AH65" s="45">
        <f t="shared" si="15"/>
        <v>31.876261012287973</v>
      </c>
      <c r="AI65" s="45">
        <f t="shared" si="15"/>
        <v>33.218604159250994</v>
      </c>
      <c r="AJ65" s="45">
        <f t="shared" si="15"/>
        <v>34.584849651323523</v>
      </c>
      <c r="AK65" s="45">
        <f t="shared" si="15"/>
        <v>35.979001689205369</v>
      </c>
      <c r="AL65" s="45">
        <f t="shared" si="15"/>
        <v>37.404122106079782</v>
      </c>
      <c r="AM65" s="45">
        <f t="shared" si="15"/>
        <v>38.862761040448767</v>
      </c>
      <c r="AN65" s="45">
        <f t="shared" si="15"/>
        <v>40.357198345043649</v>
      </c>
      <c r="AO65" s="45">
        <f t="shared" si="15"/>
        <v>41.889578864771195</v>
      </c>
      <c r="AP65" s="45">
        <f t="shared" si="15"/>
        <v>43.461988349057314</v>
      </c>
      <c r="AQ65" s="45">
        <f t="shared" si="15"/>
        <v>45.076496270516145</v>
      </c>
      <c r="AR65" s="45">
        <f t="shared" si="15"/>
        <v>46.735180280923963</v>
      </c>
      <c r="AS65" s="45">
        <f t="shared" si="15"/>
        <v>48.440140544554311</v>
      </c>
      <c r="AT65" s="45">
        <f t="shared" si="15"/>
        <v>50.193508544373358</v>
      </c>
      <c r="AU65" s="45">
        <f t="shared" si="15"/>
        <v>51.99745291423848</v>
      </c>
      <c r="AV65" s="45">
        <f t="shared" si="15"/>
        <v>53.854183708368666</v>
      </c>
      <c r="AW65" s="45">
        <f t="shared" si="15"/>
        <v>55.765955882724143</v>
      </c>
      <c r="AX65" s="45">
        <f t="shared" si="15"/>
        <v>57.735072409272384</v>
      </c>
      <c r="AY65" s="45">
        <f t="shared" si="15"/>
        <v>59.763887248616733</v>
      </c>
      <c r="AZ65" s="45">
        <f t="shared" si="15"/>
        <v>61.854808299150854</v>
      </c>
      <c r="BA65" s="45">
        <f t="shared" si="15"/>
        <v>64.003827357979546</v>
      </c>
      <c r="BB65" s="45">
        <f t="shared" si="15"/>
        <v>66.214332832099856</v>
      </c>
      <c r="BC65" s="45">
        <f t="shared" si="15"/>
        <v>68.496977764112899</v>
      </c>
      <c r="BD65" s="45">
        <f t="shared" si="15"/>
        <v>70.854652606000101</v>
      </c>
      <c r="BE65" s="45">
        <f t="shared" si="15"/>
        <v>73.289730142912106</v>
      </c>
      <c r="BF65" s="45">
        <f t="shared" si="15"/>
        <v>75.804484673195134</v>
      </c>
      <c r="BG65" s="45">
        <f t="shared" si="15"/>
        <v>78.401279577040157</v>
      </c>
      <c r="BH65" s="45">
        <f t="shared" si="15"/>
        <v>81.08263974277925</v>
      </c>
      <c r="BI65" s="45">
        <f t="shared" si="15"/>
        <v>83.851269924408811</v>
      </c>
      <c r="BJ65" s="45">
        <f t="shared" si="15"/>
        <v>83.880672228818156</v>
      </c>
      <c r="BK65" s="45">
        <f t="shared" si="15"/>
        <v>83.901452492343807</v>
      </c>
      <c r="BL65" s="45">
        <f t="shared" si="15"/>
        <v>83.916162730922608</v>
      </c>
      <c r="BM65" s="45">
        <f t="shared" si="15"/>
        <v>83.926828315638929</v>
      </c>
      <c r="BN65" s="45">
        <f t="shared" si="15"/>
        <v>83.934769566933937</v>
      </c>
      <c r="BO65" s="45">
        <f t="shared" ref="BO65:CV65" si="16">+BO61-BO64</f>
        <v>83.94085868787802</v>
      </c>
      <c r="BP65" s="45">
        <f t="shared" si="16"/>
        <v>83.945677920567149</v>
      </c>
      <c r="BQ65" s="45">
        <f t="shared" si="16"/>
        <v>83.949619259509745</v>
      </c>
      <c r="BR65" s="45">
        <f t="shared" si="16"/>
        <v>83.952948528774058</v>
      </c>
      <c r="BS65" s="45">
        <f t="shared" si="16"/>
        <v>83.955847171662384</v>
      </c>
      <c r="BT65" s="45">
        <f t="shared" si="16"/>
        <v>83.958439814334298</v>
      </c>
      <c r="BU65" s="45">
        <f t="shared" si="16"/>
        <v>83.960812603843152</v>
      </c>
      <c r="BV65" s="45">
        <f t="shared" si="16"/>
        <v>83.963025490718721</v>
      </c>
      <c r="BW65" s="45">
        <f t="shared" si="16"/>
        <v>83.965120500491182</v>
      </c>
      <c r="BX65" s="45">
        <f t="shared" si="16"/>
        <v>83.967127329870806</v>
      </c>
      <c r="BY65" s="45">
        <f t="shared" si="16"/>
        <v>83.969067148867339</v>
      </c>
      <c r="BZ65" s="45">
        <f t="shared" si="16"/>
        <v>83.970955194588413</v>
      </c>
      <c r="CA65" s="45">
        <f t="shared" si="16"/>
        <v>83.972802548191254</v>
      </c>
      <c r="CB65" s="45">
        <f t="shared" si="16"/>
        <v>83.974617357755633</v>
      </c>
      <c r="CC65" s="45">
        <f t="shared" si="16"/>
        <v>83.976405684070485</v>
      </c>
      <c r="CD65" s="45">
        <f t="shared" si="16"/>
        <v>83.978172088907144</v>
      </c>
      <c r="CE65" s="45">
        <f t="shared" si="16"/>
        <v>83.979920046782041</v>
      </c>
      <c r="CF65" s="45">
        <f t="shared" si="16"/>
        <v>83.981652235230058</v>
      </c>
      <c r="CG65" s="45">
        <f t="shared" si="16"/>
        <v>83.983370741066764</v>
      </c>
      <c r="CH65" s="45">
        <f t="shared" si="16"/>
        <v>83.985077208245087</v>
      </c>
      <c r="CI65" s="45">
        <f t="shared" si="16"/>
        <v>83.986772944860746</v>
      </c>
      <c r="CJ65" s="45">
        <f t="shared" si="16"/>
        <v>83.98845900138744</v>
      </c>
      <c r="CK65" s="45">
        <f t="shared" si="16"/>
        <v>83.990136228493512</v>
      </c>
      <c r="CL65" s="45">
        <f t="shared" si="16"/>
        <v>83.991805320243103</v>
      </c>
      <c r="CM65" s="45">
        <f t="shared" si="16"/>
        <v>83.993466846738087</v>
      </c>
      <c r="CN65" s="45">
        <f t="shared" si="16"/>
        <v>83.995121279054686</v>
      </c>
      <c r="CO65" s="45">
        <f t="shared" si="16"/>
        <v>83.996769008498333</v>
      </c>
      <c r="CP65" s="45">
        <f t="shared" si="16"/>
        <v>83.998410361623186</v>
      </c>
      <c r="CQ65" s="45">
        <f t="shared" si="16"/>
        <v>84.000045612060035</v>
      </c>
      <c r="CR65" s="45">
        <f t="shared" si="16"/>
        <v>84.001674989912885</v>
      </c>
      <c r="CS65" s="45">
        <f t="shared" si="16"/>
        <v>84.003298689283938</v>
      </c>
      <c r="CT65" s="45">
        <f t="shared" si="16"/>
        <v>84.004916874343493</v>
      </c>
      <c r="CU65" s="45">
        <f t="shared" si="16"/>
        <v>84.006529684257927</v>
      </c>
      <c r="CV65" s="45">
        <f t="shared" si="16"/>
        <v>84.008137237213816</v>
      </c>
    </row>
    <row r="66" spans="1:237" s="33" customFormat="1" ht="18" customHeight="1">
      <c r="A66" s="23" t="s">
        <v>159</v>
      </c>
      <c r="B66" s="33">
        <f t="shared" ref="B66:AG66" si="17">(B31*(B103)^$B38)</f>
        <v>4.9179613254244632E-11</v>
      </c>
      <c r="C66" s="33">
        <f t="shared" si="17"/>
        <v>4.9191565393994895E-4</v>
      </c>
      <c r="D66" s="33">
        <f t="shared" si="17"/>
        <v>9.8200842564240168E-4</v>
      </c>
      <c r="E66" s="33">
        <f t="shared" si="17"/>
        <v>1.440660994422235E-3</v>
      </c>
      <c r="F66" s="33">
        <f t="shared" si="17"/>
        <v>2.0290641617590976E-3</v>
      </c>
      <c r="G66" s="33">
        <f t="shared" si="17"/>
        <v>2.7672917930802584E-3</v>
      </c>
      <c r="H66" s="33">
        <f t="shared" si="17"/>
        <v>3.6779510304427681E-3</v>
      </c>
      <c r="I66" s="33">
        <f t="shared" si="17"/>
        <v>4.7938802836437694E-3</v>
      </c>
      <c r="J66" s="33">
        <f t="shared" si="17"/>
        <v>6.1430060344005973E-3</v>
      </c>
      <c r="K66" s="33">
        <f t="shared" si="17"/>
        <v>7.7488679265277733E-3</v>
      </c>
      <c r="L66" s="33">
        <f t="shared" si="17"/>
        <v>9.6118929572670802E-3</v>
      </c>
      <c r="M66" s="33">
        <f t="shared" si="17"/>
        <v>1.0196371191682263E-2</v>
      </c>
      <c r="N66" s="33">
        <f t="shared" si="17"/>
        <v>9.0970028562315907E-3</v>
      </c>
      <c r="O66" s="33">
        <f t="shared" si="17"/>
        <v>8.1569156165257218E-3</v>
      </c>
      <c r="P66" s="33">
        <f t="shared" si="17"/>
        <v>7.3473836175629728E-3</v>
      </c>
      <c r="Q66" s="33">
        <f t="shared" si="17"/>
        <v>6.6457334540330534E-3</v>
      </c>
      <c r="R66" s="33">
        <f t="shared" si="17"/>
        <v>6.0339136420068697E-3</v>
      </c>
      <c r="S66" s="33">
        <f t="shared" si="17"/>
        <v>5.4974346958329267E-3</v>
      </c>
      <c r="T66" s="33">
        <f t="shared" si="17"/>
        <v>5.02457609178428E-3</v>
      </c>
      <c r="U66" s="33">
        <f t="shared" si="17"/>
        <v>4.605787421478361E-3</v>
      </c>
      <c r="V66" s="33">
        <f t="shared" si="17"/>
        <v>4.2332322281603951E-3</v>
      </c>
      <c r="W66" s="33">
        <f t="shared" si="17"/>
        <v>3.9004376565072441E-3</v>
      </c>
      <c r="X66" s="33">
        <f t="shared" si="17"/>
        <v>3.6020232661372934E-3</v>
      </c>
      <c r="Y66" s="33">
        <f t="shared" si="17"/>
        <v>3.3334895666658846E-3</v>
      </c>
      <c r="Z66" s="33">
        <f t="shared" si="17"/>
        <v>3.0910519648804243E-3</v>
      </c>
      <c r="AA66" s="33">
        <f t="shared" si="17"/>
        <v>1.4897089204715937E-3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9">+B61*B66</f>
        <v>8.3504853573644571E-11</v>
      </c>
      <c r="C67" s="23">
        <f t="shared" si="19"/>
        <v>1.1053142400084515E-3</v>
      </c>
      <c r="D67" s="23">
        <f t="shared" si="19"/>
        <v>2.7069706593511175E-3</v>
      </c>
      <c r="E67" s="23">
        <f t="shared" si="19"/>
        <v>4.6495409766978543E-3</v>
      </c>
      <c r="F67" s="23">
        <f t="shared" si="19"/>
        <v>7.5097382296589292E-3</v>
      </c>
      <c r="G67" s="23">
        <f t="shared" si="19"/>
        <v>1.1581362153136628E-2</v>
      </c>
      <c r="H67" s="23">
        <f t="shared" si="19"/>
        <v>1.7185120886429716E-2</v>
      </c>
      <c r="I67" s="23">
        <f t="shared" si="19"/>
        <v>2.467738540335989E-2</v>
      </c>
      <c r="J67" s="23">
        <f t="shared" si="19"/>
        <v>3.4452038357581941E-2</v>
      </c>
      <c r="K67" s="23">
        <f t="shared" si="19"/>
        <v>4.6898107141492888E-2</v>
      </c>
      <c r="L67" s="23">
        <f t="shared" si="19"/>
        <v>6.406782062369909E-2</v>
      </c>
      <c r="M67" s="23">
        <f t="shared" si="19"/>
        <v>7.6343745652484057E-2</v>
      </c>
      <c r="N67" s="23">
        <f t="shared" si="19"/>
        <v>7.6619637858535289E-2</v>
      </c>
      <c r="O67" s="23">
        <f t="shared" si="19"/>
        <v>7.6430819693016017E-2</v>
      </c>
      <c r="P67" s="23">
        <f t="shared" si="19"/>
        <v>7.5970464355990544E-2</v>
      </c>
      <c r="Q67" s="23">
        <f t="shared" si="19"/>
        <v>7.5342983946488876E-2</v>
      </c>
      <c r="R67" s="23">
        <f t="shared" si="19"/>
        <v>7.4606914536520227E-2</v>
      </c>
      <c r="S67" s="23">
        <f t="shared" si="19"/>
        <v>7.3796607345515672E-2</v>
      </c>
      <c r="T67" s="23">
        <f t="shared" si="19"/>
        <v>7.2933675349581423E-2</v>
      </c>
      <c r="U67" s="23">
        <f t="shared" si="19"/>
        <v>7.2033039297729501E-2</v>
      </c>
      <c r="V67" s="23">
        <f t="shared" si="19"/>
        <v>7.1027014548228379E-2</v>
      </c>
      <c r="W67" s="23">
        <f t="shared" si="19"/>
        <v>6.9912368745817396E-2</v>
      </c>
      <c r="X67" s="23">
        <f t="shared" si="19"/>
        <v>6.8769594712734139E-2</v>
      </c>
      <c r="Y67" s="23">
        <f t="shared" si="19"/>
        <v>6.7617515852285315E-2</v>
      </c>
      <c r="Z67" s="23">
        <f t="shared" si="19"/>
        <v>6.6468150443008897E-2</v>
      </c>
      <c r="AA67" s="23">
        <f t="shared" si="19"/>
        <v>3.389235565661488E-2</v>
      </c>
      <c r="AB67" s="23">
        <f t="shared" si="19"/>
        <v>1.7276688678041489E-2</v>
      </c>
      <c r="AC67" s="23">
        <f t="shared" si="19"/>
        <v>8.802133886058253E-3</v>
      </c>
      <c r="AD67" s="23">
        <f t="shared" si="19"/>
        <v>4.4820486845286505E-3</v>
      </c>
      <c r="AE67" s="23">
        <f t="shared" si="19"/>
        <v>2.2811189795144777E-3</v>
      </c>
      <c r="AF67" s="23">
        <f t="shared" si="19"/>
        <v>1.158225569294465E-3</v>
      </c>
      <c r="AG67" s="23">
        <f t="shared" si="19"/>
        <v>5.865016645194396E-4</v>
      </c>
      <c r="AH67" s="23">
        <f t="shared" ref="AH67:BI67" si="20">+AH61*AH66</f>
        <v>2.9671807382963448E-4</v>
      </c>
      <c r="AI67" s="23">
        <f t="shared" si="20"/>
        <v>1.5002179539728617E-4</v>
      </c>
      <c r="AJ67" s="23">
        <f t="shared" si="20"/>
        <v>7.5818999300795756E-5</v>
      </c>
      <c r="AK67" s="23">
        <f t="shared" si="20"/>
        <v>3.830546993882875E-5</v>
      </c>
      <c r="AL67" s="23">
        <f t="shared" si="20"/>
        <v>1.9347766387541953E-5</v>
      </c>
      <c r="AM67" s="23">
        <f t="shared" si="20"/>
        <v>9.770273007069047E-6</v>
      </c>
      <c r="AN67" s="23">
        <f t="shared" si="20"/>
        <v>4.9328897314256484E-6</v>
      </c>
      <c r="AO67" s="23">
        <f t="shared" si="20"/>
        <v>2.4901456146417687E-6</v>
      </c>
      <c r="AP67" s="23">
        <f t="shared" si="20"/>
        <v>1.2568530448319156E-6</v>
      </c>
      <c r="AQ67" s="23">
        <f t="shared" si="20"/>
        <v>6.3428899167312416E-7</v>
      </c>
      <c r="AR67" s="23">
        <f t="shared" si="20"/>
        <v>3.200651184011403E-7</v>
      </c>
      <c r="AS67" s="23">
        <f t="shared" si="20"/>
        <v>1.6148899170114316E-7</v>
      </c>
      <c r="AT67" s="23">
        <f t="shared" si="20"/>
        <v>8.1471417242016351E-8</v>
      </c>
      <c r="AU67" s="23">
        <f t="shared" si="20"/>
        <v>4.1098815931280684E-8</v>
      </c>
      <c r="AV67" s="23">
        <f t="shared" si="20"/>
        <v>2.0730919918313949E-8</v>
      </c>
      <c r="AW67" s="23">
        <f t="shared" si="20"/>
        <v>1.0456257297435155E-8</v>
      </c>
      <c r="AX67" s="23">
        <f t="shared" si="20"/>
        <v>5.2735767426604046E-9</v>
      </c>
      <c r="AY67" s="23">
        <f t="shared" si="20"/>
        <v>2.6595504335157269E-9</v>
      </c>
      <c r="AZ67" s="23">
        <f t="shared" si="20"/>
        <v>1.3411814198485488E-9</v>
      </c>
      <c r="BA67" s="23">
        <f t="shared" si="20"/>
        <v>6.7630925696876048E-10</v>
      </c>
      <c r="BB67" s="23">
        <f t="shared" si="20"/>
        <v>3.4101609216886253E-10</v>
      </c>
      <c r="BC67" s="23">
        <f t="shared" si="20"/>
        <v>1.7194003198006063E-10</v>
      </c>
      <c r="BD67" s="23">
        <f t="shared" si="20"/>
        <v>8.6688981307158579E-11</v>
      </c>
      <c r="BE67" s="23">
        <f t="shared" si="20"/>
        <v>4.3705945201622394E-11</v>
      </c>
      <c r="BF67" s="23">
        <f t="shared" si="20"/>
        <v>2.2034773272328239E-11</v>
      </c>
      <c r="BG67" s="23">
        <f t="shared" si="20"/>
        <v>1.1108836110601613E-11</v>
      </c>
      <c r="BH67" s="23">
        <f t="shared" si="20"/>
        <v>5.6004187623038574E-12</v>
      </c>
      <c r="BI67" s="23">
        <f t="shared" si="20"/>
        <v>2.8233483105555459E-12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2.2433677918378212</v>
      </c>
      <c r="D68" s="23">
        <f t="shared" si="21"/>
        <v>2.749301400867993</v>
      </c>
      <c r="E68" s="23">
        <f t="shared" si="21"/>
        <v>3.2150027570736124</v>
      </c>
      <c r="F68" s="23">
        <f t="shared" si="21"/>
        <v>3.6814022061300715</v>
      </c>
      <c r="G68" s="23">
        <f t="shared" si="21"/>
        <v>4.1554955721423612</v>
      </c>
      <c r="H68" s="23">
        <f t="shared" si="21"/>
        <v>4.6301505419378293</v>
      </c>
      <c r="I68" s="23">
        <f t="shared" si="21"/>
        <v>5.0897492344880906</v>
      </c>
      <c r="J68" s="23">
        <f t="shared" si="21"/>
        <v>5.5318352805045645</v>
      </c>
      <c r="K68" s="23">
        <f t="shared" si="21"/>
        <v>5.9542490450650769</v>
      </c>
      <c r="L68" s="23">
        <f t="shared" si="21"/>
        <v>6.5396877568268534</v>
      </c>
      <c r="M68" s="23">
        <f t="shared" si="21"/>
        <v>7.3372061625147573</v>
      </c>
      <c r="N68" s="23">
        <f t="shared" si="21"/>
        <v>8.2597944493751694</v>
      </c>
      <c r="O68" s="23">
        <f t="shared" si="21"/>
        <v>9.196511922130675</v>
      </c>
      <c r="P68" s="23">
        <f t="shared" si="21"/>
        <v>10.15730619170731</v>
      </c>
      <c r="Q68" s="23">
        <f t="shared" si="21"/>
        <v>11.147424048264966</v>
      </c>
      <c r="R68" s="23">
        <f t="shared" si="21"/>
        <v>12.169256079057277</v>
      </c>
      <c r="S68" s="23">
        <f t="shared" si="21"/>
        <v>13.22367443864486</v>
      </c>
      <c r="T68" s="23">
        <f t="shared" si="21"/>
        <v>14.310926194434346</v>
      </c>
      <c r="U68" s="23">
        <f t="shared" si="21"/>
        <v>15.431100822651445</v>
      </c>
      <c r="V68" s="23">
        <f t="shared" si="21"/>
        <v>16.56595067952399</v>
      </c>
      <c r="W68" s="23">
        <f t="shared" si="21"/>
        <v>17.707960928164137</v>
      </c>
      <c r="X68" s="23">
        <f t="shared" si="21"/>
        <v>18.871671410073898</v>
      </c>
      <c r="Y68" s="23">
        <f t="shared" si="21"/>
        <v>20.059748843518783</v>
      </c>
      <c r="Z68" s="23">
        <f t="shared" si="21"/>
        <v>21.274191272391459</v>
      </c>
      <c r="AA68" s="23">
        <f t="shared" si="21"/>
        <v>22.548141572932906</v>
      </c>
      <c r="AB68" s="23">
        <f t="shared" si="21"/>
        <v>23.842536976200883</v>
      </c>
      <c r="AC68" s="23">
        <f t="shared" si="21"/>
        <v>25.160460000458173</v>
      </c>
      <c r="AD68" s="23">
        <f t="shared" si="21"/>
        <v>26.505725041203831</v>
      </c>
      <c r="AE68" s="23">
        <f t="shared" si="21"/>
        <v>27.881981806843697</v>
      </c>
      <c r="AF68" s="23">
        <f t="shared" si="21"/>
        <v>29.236191066378517</v>
      </c>
      <c r="AG68" s="23">
        <f t="shared" si="21"/>
        <v>30.551519490650403</v>
      </c>
      <c r="AH68" s="23">
        <f t="shared" ref="AH68:BI68" si="22">+AH65-AH67</f>
        <v>31.875964294214143</v>
      </c>
      <c r="AI68" s="23">
        <f t="shared" si="22"/>
        <v>33.218454137455595</v>
      </c>
      <c r="AJ68" s="23">
        <f t="shared" si="22"/>
        <v>34.584773832324224</v>
      </c>
      <c r="AK68" s="23">
        <f t="shared" si="22"/>
        <v>35.978963383735433</v>
      </c>
      <c r="AL68" s="23">
        <f t="shared" si="22"/>
        <v>37.404102758313392</v>
      </c>
      <c r="AM68" s="23">
        <f t="shared" si="22"/>
        <v>38.862751270175757</v>
      </c>
      <c r="AN68" s="23">
        <f t="shared" si="22"/>
        <v>40.357193412153919</v>
      </c>
      <c r="AO68" s="23">
        <f t="shared" si="22"/>
        <v>41.889576374625584</v>
      </c>
      <c r="AP68" s="23">
        <f t="shared" si="22"/>
        <v>43.461987092204268</v>
      </c>
      <c r="AQ68" s="23">
        <f t="shared" si="22"/>
        <v>45.07649563622715</v>
      </c>
      <c r="AR68" s="23">
        <f t="shared" si="22"/>
        <v>46.735179960858844</v>
      </c>
      <c r="AS68" s="23">
        <f t="shared" si="22"/>
        <v>48.440140383065319</v>
      </c>
      <c r="AT68" s="23">
        <f t="shared" si="22"/>
        <v>50.193508462901939</v>
      </c>
      <c r="AU68" s="23">
        <f t="shared" si="22"/>
        <v>51.997452873139665</v>
      </c>
      <c r="AV68" s="23">
        <f t="shared" si="22"/>
        <v>53.854183687637743</v>
      </c>
      <c r="AW68" s="23">
        <f t="shared" si="22"/>
        <v>55.765955872267888</v>
      </c>
      <c r="AX68" s="23">
        <f t="shared" si="22"/>
        <v>57.735072403998807</v>
      </c>
      <c r="AY68" s="23">
        <f t="shared" si="22"/>
        <v>59.763887245957186</v>
      </c>
      <c r="AZ68" s="23">
        <f t="shared" si="22"/>
        <v>61.854808297809669</v>
      </c>
      <c r="BA68" s="23">
        <f t="shared" si="22"/>
        <v>64.003827357303237</v>
      </c>
      <c r="BB68" s="23">
        <f t="shared" si="22"/>
        <v>66.214332831758838</v>
      </c>
      <c r="BC68" s="23">
        <f t="shared" si="22"/>
        <v>68.496977763940961</v>
      </c>
      <c r="BD68" s="23">
        <f t="shared" si="22"/>
        <v>70.854652605913415</v>
      </c>
      <c r="BE68" s="23">
        <f t="shared" si="22"/>
        <v>73.289730142868393</v>
      </c>
      <c r="BF68" s="23">
        <f t="shared" si="22"/>
        <v>75.804484673173093</v>
      </c>
      <c r="BG68" s="23">
        <f t="shared" si="22"/>
        <v>78.401279577029044</v>
      </c>
      <c r="BH68" s="23">
        <f t="shared" si="22"/>
        <v>81.082639742773651</v>
      </c>
      <c r="BI68" s="23">
        <f t="shared" si="22"/>
        <v>83.851269924405983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0.34119299616374138</v>
      </c>
      <c r="D70" s="45">
        <f t="shared" si="23"/>
        <v>0.32502566958320694</v>
      </c>
      <c r="E70" s="45">
        <f t="shared" si="23"/>
        <v>0.30202548164372278</v>
      </c>
      <c r="F70" s="45">
        <f t="shared" si="23"/>
        <v>0.27312036457226796</v>
      </c>
      <c r="G70" s="45">
        <f t="shared" si="23"/>
        <v>0.24027487587526034</v>
      </c>
      <c r="H70" s="45">
        <f t="shared" si="23"/>
        <v>0.20376897475888456</v>
      </c>
      <c r="I70" s="45">
        <f t="shared" si="23"/>
        <v>0.16345060815605031</v>
      </c>
      <c r="J70" s="45">
        <f t="shared" si="23"/>
        <v>0.12003841372383625</v>
      </c>
      <c r="K70" s="45">
        <f t="shared" si="23"/>
        <v>7.4164617913148906E-2</v>
      </c>
      <c r="L70" s="45">
        <f t="shared" si="23"/>
        <v>2.7444671151148566E-2</v>
      </c>
      <c r="M70" s="45">
        <f t="shared" si="23"/>
        <v>0</v>
      </c>
      <c r="N70" s="45">
        <f t="shared" si="23"/>
        <v>0</v>
      </c>
      <c r="O70" s="45">
        <f t="shared" si="23"/>
        <v>0</v>
      </c>
      <c r="P70" s="45">
        <f t="shared" si="23"/>
        <v>0</v>
      </c>
      <c r="Q70" s="45">
        <f t="shared" si="23"/>
        <v>0</v>
      </c>
      <c r="R70" s="45">
        <f t="shared" si="23"/>
        <v>0</v>
      </c>
      <c r="S70" s="45">
        <f t="shared" si="23"/>
        <v>0</v>
      </c>
      <c r="T70" s="45">
        <f t="shared" si="23"/>
        <v>0</v>
      </c>
      <c r="U70" s="45">
        <f t="shared" si="23"/>
        <v>0</v>
      </c>
      <c r="V70" s="45">
        <f t="shared" si="23"/>
        <v>0</v>
      </c>
      <c r="W70" s="45">
        <f t="shared" si="23"/>
        <v>0</v>
      </c>
      <c r="X70" s="45">
        <f t="shared" si="23"/>
        <v>0</v>
      </c>
      <c r="Y70" s="45">
        <f t="shared" si="23"/>
        <v>0</v>
      </c>
      <c r="Z70" s="45">
        <f t="shared" si="23"/>
        <v>0</v>
      </c>
      <c r="AA70" s="45">
        <f t="shared" si="23"/>
        <v>0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0.34119299616374138</v>
      </c>
      <c r="D71" s="46">
        <f t="shared" si="25"/>
        <v>0.32502566958320694</v>
      </c>
      <c r="E71" s="46">
        <f t="shared" si="25"/>
        <v>0.30202548164372278</v>
      </c>
      <c r="F71" s="46">
        <f t="shared" si="25"/>
        <v>0.27312036457226796</v>
      </c>
      <c r="G71" s="46">
        <f t="shared" si="25"/>
        <v>0.24027487587526034</v>
      </c>
      <c r="H71" s="46">
        <f t="shared" si="25"/>
        <v>0.20376897475888456</v>
      </c>
      <c r="I71" s="46">
        <f t="shared" si="25"/>
        <v>0.16345060815605031</v>
      </c>
      <c r="J71" s="46">
        <f t="shared" si="25"/>
        <v>0.12003841372383625</v>
      </c>
      <c r="K71" s="46">
        <f t="shared" si="25"/>
        <v>7.4164617913148906E-2</v>
      </c>
      <c r="L71" s="46">
        <f t="shared" si="25"/>
        <v>2.7444671151148566E-2</v>
      </c>
      <c r="M71" s="46">
        <f t="shared" si="25"/>
        <v>0</v>
      </c>
      <c r="N71" s="46">
        <f t="shared" si="25"/>
        <v>0</v>
      </c>
      <c r="O71" s="46">
        <f t="shared" si="25"/>
        <v>0</v>
      </c>
      <c r="P71" s="46">
        <f t="shared" si="25"/>
        <v>0</v>
      </c>
      <c r="Q71" s="46">
        <f t="shared" si="25"/>
        <v>0</v>
      </c>
      <c r="R71" s="46">
        <f t="shared" si="25"/>
        <v>0</v>
      </c>
      <c r="S71" s="46">
        <f t="shared" si="25"/>
        <v>0</v>
      </c>
      <c r="T71" s="46">
        <f t="shared" si="25"/>
        <v>0</v>
      </c>
      <c r="U71" s="46">
        <f t="shared" si="25"/>
        <v>0</v>
      </c>
      <c r="V71" s="46">
        <f t="shared" si="25"/>
        <v>0</v>
      </c>
      <c r="W71" s="46">
        <f t="shared" si="25"/>
        <v>0</v>
      </c>
      <c r="X71" s="46">
        <f t="shared" si="25"/>
        <v>0</v>
      </c>
      <c r="Y71" s="46">
        <f t="shared" si="25"/>
        <v>0</v>
      </c>
      <c r="Z71" s="46">
        <f t="shared" si="25"/>
        <v>0</v>
      </c>
      <c r="AA71" s="46">
        <f t="shared" si="25"/>
        <v>0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0.42406726876526324</v>
      </c>
      <c r="D73" s="45">
        <f t="shared" si="27"/>
        <v>0.50898837358348947</v>
      </c>
      <c r="E73" s="45">
        <f t="shared" si="27"/>
        <v>0.59658835388383391</v>
      </c>
      <c r="F73" s="45">
        <f t="shared" si="27"/>
        <v>0.69163949219652743</v>
      </c>
      <c r="G73" s="45">
        <f t="shared" si="27"/>
        <v>0.7890919977544113</v>
      </c>
      <c r="H73" s="45">
        <f t="shared" si="27"/>
        <v>0.88272955076018511</v>
      </c>
      <c r="I73" s="45">
        <f t="shared" si="27"/>
        <v>0.97562043878546112</v>
      </c>
      <c r="J73" s="45">
        <f t="shared" si="27"/>
        <v>1.0680900677750689</v>
      </c>
      <c r="K73" s="45">
        <f t="shared" si="27"/>
        <v>1.2095151717468235</v>
      </c>
      <c r="L73" s="45">
        <f t="shared" si="27"/>
        <v>1.3891598836897172</v>
      </c>
      <c r="M73" s="45">
        <f t="shared" si="27"/>
        <v>1.630571012122555</v>
      </c>
      <c r="N73" s="45">
        <f t="shared" si="27"/>
        <v>1.8356007854937855</v>
      </c>
      <c r="O73" s="45">
        <f t="shared" si="27"/>
        <v>2.0437705334595875</v>
      </c>
      <c r="P73" s="45">
        <f t="shared" si="27"/>
        <v>2.2572909457098236</v>
      </c>
      <c r="Q73" s="45">
        <f t="shared" si="27"/>
        <v>2.4773280333598855</v>
      </c>
      <c r="R73" s="45">
        <f t="shared" si="27"/>
        <v>2.7044130643326558</v>
      </c>
      <c r="S73" s="45">
        <f t="shared" si="27"/>
        <v>2.9387398603517081</v>
      </c>
      <c r="T73" s="45">
        <f t="shared" si="27"/>
        <v>3.1803633280044235</v>
      </c>
      <c r="U73" s="45">
        <f t="shared" si="27"/>
        <v>3.4293033518812961</v>
      </c>
      <c r="V73" s="45">
        <f t="shared" si="27"/>
        <v>3.6815046991981579</v>
      </c>
      <c r="W73" s="45">
        <f t="shared" si="27"/>
        <v>3.9352973234933524</v>
      </c>
      <c r="X73" s="45">
        <f t="shared" si="27"/>
        <v>4.1939124606826921</v>
      </c>
      <c r="Y73" s="45">
        <f t="shared" si="27"/>
        <v>4.457942744175261</v>
      </c>
      <c r="Z73" s="45">
        <f t="shared" si="27"/>
        <v>4.7278322057155906</v>
      </c>
      <c r="AA73" s="45">
        <f t="shared" si="27"/>
        <v>5.0109462936855182</v>
      </c>
      <c r="AB73" s="45">
        <f t="shared" si="27"/>
        <v>5.2986039628370767</v>
      </c>
      <c r="AC73" s="45">
        <f t="shared" si="27"/>
        <v>5.5914902511550668</v>
      </c>
      <c r="AD73" s="45">
        <f t="shared" si="27"/>
        <v>5.8904528440652166</v>
      </c>
      <c r="AE73" s="45">
        <f t="shared" si="27"/>
        <v>6.1963028280488706</v>
      </c>
      <c r="AF73" s="45">
        <f t="shared" si="27"/>
        <v>6.4972531235750646</v>
      </c>
      <c r="AG73" s="45">
        <f t="shared" si="27"/>
        <v>6.7895628055621779</v>
      </c>
      <c r="AH73" s="45">
        <f t="shared" ref="AH73:BI73" si="28">(AH97)*AH68</f>
        <v>7.0838984499496327</v>
      </c>
      <c r="AI73" s="45">
        <f t="shared" si="28"/>
        <v>7.3822443017592807</v>
      </c>
      <c r="AJ73" s="45">
        <f t="shared" si="28"/>
        <v>7.6858859384257006</v>
      </c>
      <c r="AK73" s="45">
        <f t="shared" si="28"/>
        <v>7.995721183283548</v>
      </c>
      <c r="AL73" s="45">
        <f t="shared" si="28"/>
        <v>8.312434507258736</v>
      </c>
      <c r="AM73" s="45">
        <f t="shared" si="28"/>
        <v>8.6365946749898406</v>
      </c>
      <c r="AN73" s="45">
        <f t="shared" si="28"/>
        <v>8.9687093766937842</v>
      </c>
      <c r="AO73" s="45">
        <f t="shared" si="28"/>
        <v>9.309255789419959</v>
      </c>
      <c r="AP73" s="45">
        <f t="shared" si="28"/>
        <v>9.6586976993847546</v>
      </c>
      <c r="AQ73" s="45">
        <f t="shared" si="28"/>
        <v>10.017495145224224</v>
      </c>
      <c r="AR73" s="45">
        <f t="shared" si="28"/>
        <v>10.386109917400605</v>
      </c>
      <c r="AS73" s="45">
        <f t="shared" si="28"/>
        <v>10.765008776133678</v>
      </c>
      <c r="AT73" s="45">
        <f t="shared" si="28"/>
        <v>11.154665424895839</v>
      </c>
      <c r="AU73" s="45">
        <f t="shared" si="28"/>
        <v>11.555561814838084</v>
      </c>
      <c r="AV73" s="45">
        <f t="shared" si="28"/>
        <v>11.96818909780891</v>
      </c>
      <c r="AW73" s="45">
        <f t="shared" si="28"/>
        <v>12.393048402153672</v>
      </c>
      <c r="AX73" s="45">
        <f t="shared" si="28"/>
        <v>12.830651525878803</v>
      </c>
      <c r="AY73" s="45">
        <f t="shared" si="28"/>
        <v>13.281521597809222</v>
      </c>
      <c r="AZ73" s="45">
        <f t="shared" si="28"/>
        <v>13.746193733261242</v>
      </c>
      <c r="BA73" s="45">
        <f t="shared" si="28"/>
        <v>14.223777176508539</v>
      </c>
      <c r="BB73" s="45">
        <f t="shared" si="28"/>
        <v>14.715024944248809</v>
      </c>
      <c r="BC73" s="45">
        <f t="shared" si="28"/>
        <v>15.222304496566709</v>
      </c>
      <c r="BD73" s="45">
        <f t="shared" si="28"/>
        <v>15.746258187955599</v>
      </c>
      <c r="BE73" s="45">
        <f t="shared" si="28"/>
        <v>16.287413330128775</v>
      </c>
      <c r="BF73" s="45">
        <f t="shared" si="28"/>
        <v>16.846275347754474</v>
      </c>
      <c r="BG73" s="45">
        <f t="shared" si="28"/>
        <v>17.423369462444558</v>
      </c>
      <c r="BH73" s="45">
        <f t="shared" si="28"/>
        <v>18.019256788285322</v>
      </c>
      <c r="BI73" s="45">
        <f t="shared" si="28"/>
        <v>18.634538411489704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9">+B74*(1-$B$8)^10+10*B73</f>
        <v>4.2151952487706188</v>
      </c>
      <c r="D74" s="45">
        <f t="shared" si="29"/>
        <v>5.7104203917109038</v>
      </c>
      <c r="E74" s="45">
        <f t="shared" si="29"/>
        <v>7.0809842103318843</v>
      </c>
      <c r="F74" s="45">
        <f t="shared" si="29"/>
        <v>8.4348700676695927</v>
      </c>
      <c r="G74" s="45">
        <f t="shared" si="29"/>
        <v>9.8574522596064895</v>
      </c>
      <c r="H74" s="45">
        <f t="shared" si="29"/>
        <v>11.328001054783925</v>
      </c>
      <c r="I74" s="45">
        <f t="shared" si="29"/>
        <v>12.777125244835068</v>
      </c>
      <c r="J74" s="45">
        <f t="shared" si="29"/>
        <v>14.211312487186035</v>
      </c>
      <c r="K74" s="45">
        <f t="shared" si="29"/>
        <v>15.636078947556369</v>
      </c>
      <c r="L74" s="45">
        <f t="shared" si="29"/>
        <v>17.547115334182642</v>
      </c>
      <c r="M74" s="45">
        <f t="shared" si="29"/>
        <v>20.009899639874767</v>
      </c>
      <c r="N74" s="45">
        <f t="shared" si="29"/>
        <v>23.282730714214637</v>
      </c>
      <c r="O74" s="45">
        <f t="shared" si="29"/>
        <v>26.474194081638576</v>
      </c>
      <c r="P74" s="45">
        <f t="shared" si="29"/>
        <v>29.66868602988627</v>
      </c>
      <c r="Q74" s="45">
        <f t="shared" si="29"/>
        <v>32.917740621815646</v>
      </c>
      <c r="R74" s="45">
        <f t="shared" si="29"/>
        <v>36.250986785229941</v>
      </c>
      <c r="S74" s="45">
        <f t="shared" si="29"/>
        <v>39.684068167686249</v>
      </c>
      <c r="T74" s="45">
        <f t="shared" si="29"/>
        <v>43.22437758904799</v>
      </c>
      <c r="U74" s="45">
        <f t="shared" si="29"/>
        <v>46.875041832086893</v>
      </c>
      <c r="V74" s="45">
        <f t="shared" si="29"/>
        <v>50.637349984447269</v>
      </c>
      <c r="W74" s="45">
        <f t="shared" si="29"/>
        <v>54.471199195356419</v>
      </c>
      <c r="X74" s="45">
        <f t="shared" si="29"/>
        <v>58.34590600074678</v>
      </c>
      <c r="Y74" s="45">
        <f t="shared" si="29"/>
        <v>62.283084097388553</v>
      </c>
      <c r="Z74" s="45">
        <f t="shared" si="29"/>
        <v>66.296196049447175</v>
      </c>
      <c r="AA74" s="45">
        <f t="shared" si="29"/>
        <v>70.394376280240934</v>
      </c>
      <c r="AB74" s="45">
        <f t="shared" si="29"/>
        <v>74.654464250062034</v>
      </c>
      <c r="AC74" s="45">
        <f t="shared" si="29"/>
        <v>79.016441769583622</v>
      </c>
      <c r="AD74" s="45">
        <f t="shared" si="29"/>
        <v>83.466232170021584</v>
      </c>
      <c r="AE74" s="45">
        <f t="shared" si="29"/>
        <v>88.007404074719744</v>
      </c>
      <c r="AF74" s="45">
        <f t="shared" si="29"/>
        <v>92.649312650512385</v>
      </c>
      <c r="AG74" s="45">
        <f t="shared" si="29"/>
        <v>97.277349047068526</v>
      </c>
      <c r="AH74" s="45">
        <f t="shared" si="29"/>
        <v>101.81414237841688</v>
      </c>
      <c r="AI74" s="45">
        <f t="shared" ref="AI74:BI74" si="30">+AH74*(1-$B$8)^10+10*AH73</f>
        <v>106.33938084412203</v>
      </c>
      <c r="AJ74" s="45">
        <f t="shared" si="30"/>
        <v>110.90069245152111</v>
      </c>
      <c r="AK74" s="45">
        <f t="shared" si="30"/>
        <v>115.52753983426325</v>
      </c>
      <c r="AL74" s="45">
        <f t="shared" si="30"/>
        <v>120.23917421083702</v>
      </c>
      <c r="AM74" s="45">
        <f t="shared" si="30"/>
        <v>125.04915277533418</v>
      </c>
      <c r="AN74" s="45">
        <f t="shared" si="30"/>
        <v>129.96789027542852</v>
      </c>
      <c r="AO74" s="45">
        <f t="shared" si="30"/>
        <v>135.00409501126222</v>
      </c>
      <c r="AP74" s="45">
        <f t="shared" si="30"/>
        <v>140.1655751498387</v>
      </c>
      <c r="AQ74" s="45">
        <f t="shared" si="30"/>
        <v>145.45969109281265</v>
      </c>
      <c r="AR74" s="45">
        <f t="shared" si="30"/>
        <v>150.89360963991203</v>
      </c>
      <c r="AS74" s="45">
        <f t="shared" si="30"/>
        <v>156.47444760430892</v>
      </c>
      <c r="AT74" s="45">
        <f t="shared" si="30"/>
        <v>162.20935406751641</v>
      </c>
      <c r="AU74" s="45">
        <f t="shared" si="30"/>
        <v>168.10555879484863</v>
      </c>
      <c r="AV74" s="45">
        <f t="shared" si="30"/>
        <v>174.17040216110752</v>
      </c>
      <c r="AW74" s="45">
        <f t="shared" si="30"/>
        <v>180.41135511521378</v>
      </c>
      <c r="AX74" s="45">
        <f t="shared" si="30"/>
        <v>186.83603389943664</v>
      </c>
      <c r="AY74" s="45">
        <f t="shared" si="30"/>
        <v>193.45221211331437</v>
      </c>
      <c r="AZ74" s="45">
        <f t="shared" si="30"/>
        <v>200.26783153165704</v>
      </c>
      <c r="BA74" s="45">
        <f t="shared" si="30"/>
        <v>207.29101243328023</v>
      </c>
      <c r="BB74" s="45">
        <f t="shared" si="30"/>
        <v>214.51567862707128</v>
      </c>
      <c r="BC74" s="45">
        <f t="shared" si="30"/>
        <v>221.94724164316824</v>
      </c>
      <c r="BD74" s="45">
        <f t="shared" si="30"/>
        <v>229.61126296630479</v>
      </c>
      <c r="BE74" s="45">
        <f t="shared" si="30"/>
        <v>237.52307888003807</v>
      </c>
      <c r="BF74" s="45">
        <f t="shared" si="30"/>
        <v>245.69330993292871</v>
      </c>
      <c r="BG74" s="45">
        <f t="shared" si="30"/>
        <v>254.13071352796419</v>
      </c>
      <c r="BH74" s="45">
        <f t="shared" si="30"/>
        <v>262.84359539887612</v>
      </c>
      <c r="BI74" s="45">
        <f t="shared" si="30"/>
        <v>271.84046271680893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71</v>
      </c>
      <c r="B77" s="29">
        <f t="shared" ref="B77:AG77" si="32">+$B$7*B61/B74</f>
        <v>0.18276547311154631</v>
      </c>
      <c r="C77" s="23">
        <f t="shared" si="32"/>
        <v>0.15991849014243603</v>
      </c>
      <c r="D77" s="23">
        <f t="shared" si="32"/>
        <v>0.14481765398106644</v>
      </c>
      <c r="E77" s="23">
        <f t="shared" si="32"/>
        <v>0.13673380844804361</v>
      </c>
      <c r="F77" s="23">
        <f t="shared" si="32"/>
        <v>0.13163515111483332</v>
      </c>
      <c r="G77" s="23">
        <f t="shared" si="32"/>
        <v>0.12736827280613361</v>
      </c>
      <c r="H77" s="23">
        <f t="shared" si="32"/>
        <v>0.12374128532732942</v>
      </c>
      <c r="I77" s="23">
        <f t="shared" si="32"/>
        <v>0.12086486250669239</v>
      </c>
      <c r="J77" s="23">
        <f t="shared" si="32"/>
        <v>0.11839164250040969</v>
      </c>
      <c r="K77" s="23">
        <f t="shared" si="32"/>
        <v>0.1161209167681269</v>
      </c>
      <c r="L77" s="23">
        <f t="shared" si="32"/>
        <v>0.11395845415692341</v>
      </c>
      <c r="M77" s="23">
        <f t="shared" si="32"/>
        <v>0.11225460627229313</v>
      </c>
      <c r="N77" s="23">
        <f t="shared" si="32"/>
        <v>0.10852482730981264</v>
      </c>
      <c r="O77" s="23">
        <f t="shared" si="32"/>
        <v>0.10617959246181047</v>
      </c>
      <c r="P77" s="23">
        <f t="shared" si="32"/>
        <v>0.10455264096789904</v>
      </c>
      <c r="Q77" s="23">
        <f t="shared" si="32"/>
        <v>0.10332160254097159</v>
      </c>
      <c r="R77" s="23">
        <f t="shared" si="32"/>
        <v>0.10232491937010357</v>
      </c>
      <c r="S77" s="23">
        <f t="shared" si="32"/>
        <v>0.10148021650846138</v>
      </c>
      <c r="T77" s="23">
        <f t="shared" si="32"/>
        <v>0.10074446116453589</v>
      </c>
      <c r="U77" s="23">
        <f t="shared" si="32"/>
        <v>0.1000938597255127</v>
      </c>
      <c r="V77" s="23">
        <f t="shared" si="32"/>
        <v>9.9403517319086768E-2</v>
      </c>
      <c r="W77" s="23">
        <f t="shared" si="32"/>
        <v>9.871769234088433E-2</v>
      </c>
      <c r="X77" s="23">
        <f t="shared" si="32"/>
        <v>9.8165937363725836E-2</v>
      </c>
      <c r="Y77" s="23">
        <f t="shared" si="32"/>
        <v>9.7703755318103852E-2</v>
      </c>
      <c r="Z77" s="23">
        <f t="shared" si="32"/>
        <v>9.7306069985489546E-2</v>
      </c>
      <c r="AA77" s="23">
        <f t="shared" si="32"/>
        <v>9.6957995020109017E-2</v>
      </c>
      <c r="AB77" s="23">
        <f t="shared" si="32"/>
        <v>9.6586781702708444E-2</v>
      </c>
      <c r="AC77" s="23">
        <f t="shared" si="32"/>
        <v>9.6253389017841279E-2</v>
      </c>
      <c r="AD77" s="23">
        <f t="shared" si="32"/>
        <v>9.5968636850426545E-2</v>
      </c>
      <c r="AE77" s="23">
        <f t="shared" si="32"/>
        <v>9.5727620061961824E-2</v>
      </c>
      <c r="AF77" s="23">
        <f t="shared" si="32"/>
        <v>9.5338582266909444E-2</v>
      </c>
      <c r="AG77" s="23">
        <f t="shared" si="32"/>
        <v>9.4881662998928154E-2</v>
      </c>
      <c r="AH77" s="23">
        <f t="shared" ref="AH77:BI77" si="33">+$B$7*AH61/AH74</f>
        <v>9.457921740587287E-2</v>
      </c>
      <c r="AI77" s="23">
        <f t="shared" si="33"/>
        <v>9.4364868786168787E-2</v>
      </c>
      <c r="AJ77" s="23">
        <f t="shared" si="33"/>
        <v>9.420281767572164E-2</v>
      </c>
      <c r="AK77" s="23">
        <f t="shared" si="33"/>
        <v>9.4073456749339618E-2</v>
      </c>
      <c r="AL77" s="23">
        <f t="shared" si="33"/>
        <v>9.3965834679620885E-2</v>
      </c>
      <c r="AM77" s="23">
        <f t="shared" si="33"/>
        <v>9.3873664336678916E-2</v>
      </c>
      <c r="AN77" s="23">
        <f t="shared" si="33"/>
        <v>9.3793194702294941E-2</v>
      </c>
      <c r="AO77" s="23">
        <f t="shared" si="33"/>
        <v>9.3722071007804886E-2</v>
      </c>
      <c r="AP77" s="23">
        <f t="shared" si="33"/>
        <v>9.365872145029655E-2</v>
      </c>
      <c r="AQ77" s="23">
        <f t="shared" si="33"/>
        <v>9.3602025393685534E-2</v>
      </c>
      <c r="AR77" s="23">
        <f t="shared" si="33"/>
        <v>9.3551132421484315E-2</v>
      </c>
      <c r="AS77" s="23">
        <f t="shared" si="33"/>
        <v>9.3505362448677645E-2</v>
      </c>
      <c r="AT77" s="23">
        <f t="shared" si="33"/>
        <v>9.3464149543000002E-2</v>
      </c>
      <c r="AU77" s="23">
        <f t="shared" si="33"/>
        <v>9.3427009438512981E-2</v>
      </c>
      <c r="AV77" s="23">
        <f t="shared" si="33"/>
        <v>9.3393519995613558E-2</v>
      </c>
      <c r="AW77" s="23">
        <f t="shared" si="33"/>
        <v>9.3363308825431951E-2</v>
      </c>
      <c r="AX77" s="23">
        <f t="shared" si="33"/>
        <v>9.3336044956637831E-2</v>
      </c>
      <c r="AY77" s="23">
        <f t="shared" si="33"/>
        <v>9.3311432849748202E-2</v>
      </c>
      <c r="AZ77" s="23">
        <f t="shared" si="33"/>
        <v>9.3289207830836079E-2</v>
      </c>
      <c r="BA77" s="23">
        <f t="shared" si="33"/>
        <v>9.3269132429548748E-2</v>
      </c>
      <c r="BB77" s="23">
        <f t="shared" si="33"/>
        <v>9.3255370609892016E-2</v>
      </c>
      <c r="BC77" s="23">
        <f t="shared" si="33"/>
        <v>9.3248198932719795E-2</v>
      </c>
      <c r="BD77" s="23">
        <f t="shared" si="33"/>
        <v>9.324215733058426E-2</v>
      </c>
      <c r="BE77" s="23">
        <f t="shared" si="33"/>
        <v>9.323534872433166E-2</v>
      </c>
      <c r="BF77" s="23">
        <f t="shared" si="33"/>
        <v>9.3227438934869372E-2</v>
      </c>
      <c r="BG77" s="23">
        <f t="shared" si="33"/>
        <v>9.3218686679970686E-2</v>
      </c>
      <c r="BH77" s="23">
        <f t="shared" si="33"/>
        <v>9.3209501319213836E-2</v>
      </c>
      <c r="BI77" s="23">
        <f t="shared" si="33"/>
        <v>9.3200261569173118E-2</v>
      </c>
    </row>
    <row r="78" spans="1:237" s="37" customFormat="1" ht="18" customHeight="1">
      <c r="A78" s="35" t="s">
        <v>72</v>
      </c>
      <c r="B78" s="29">
        <f t="shared" ref="B78:AG78" si="34">+$B$7*B61/B74*(1-(1-$B$8)^10)/$B$8/10</f>
        <v>0.11903909304287381</v>
      </c>
      <c r="C78" s="23">
        <f t="shared" si="34"/>
        <v>0.10415836045642417</v>
      </c>
      <c r="D78" s="23">
        <f t="shared" si="34"/>
        <v>9.4322860292006622E-2</v>
      </c>
      <c r="E78" s="23">
        <f t="shared" si="34"/>
        <v>8.9057677409447547E-2</v>
      </c>
      <c r="F78" s="23">
        <f t="shared" si="34"/>
        <v>8.5736811961785425E-2</v>
      </c>
      <c r="G78" s="23">
        <f t="shared" si="34"/>
        <v>8.2957702125859678E-2</v>
      </c>
      <c r="H78" s="23">
        <f t="shared" si="34"/>
        <v>8.0595366983427147E-2</v>
      </c>
      <c r="I78" s="23">
        <f t="shared" si="34"/>
        <v>7.8721890784957893E-2</v>
      </c>
      <c r="J78" s="23">
        <f t="shared" si="34"/>
        <v>7.7111029272489945E-2</v>
      </c>
      <c r="K78" s="23">
        <f t="shared" si="34"/>
        <v>7.5632056646434465E-2</v>
      </c>
      <c r="L78" s="23">
        <f t="shared" si="34"/>
        <v>7.4223598125279969E-2</v>
      </c>
      <c r="M78" s="23">
        <f t="shared" si="34"/>
        <v>7.3113845263230254E-2</v>
      </c>
      <c r="N78" s="23">
        <f t="shared" si="34"/>
        <v>7.0684559811305253E-2</v>
      </c>
      <c r="O78" s="23">
        <f t="shared" si="34"/>
        <v>6.9157057791772641E-2</v>
      </c>
      <c r="P78" s="23">
        <f t="shared" si="34"/>
        <v>6.8097389206876635E-2</v>
      </c>
      <c r="Q78" s="23">
        <f t="shared" si="34"/>
        <v>6.7295587338353405E-2</v>
      </c>
      <c r="R78" s="23">
        <f t="shared" si="34"/>
        <v>6.6646426100777562E-2</v>
      </c>
      <c r="S78" s="23">
        <f t="shared" si="34"/>
        <v>6.609625291528079E-2</v>
      </c>
      <c r="T78" s="23">
        <f t="shared" si="34"/>
        <v>6.5617039596970475E-2</v>
      </c>
      <c r="U78" s="23">
        <f t="shared" si="34"/>
        <v>6.5193288852832681E-2</v>
      </c>
      <c r="V78" s="23">
        <f t="shared" si="34"/>
        <v>6.474365395981424E-2</v>
      </c>
      <c r="W78" s="23">
        <f t="shared" si="34"/>
        <v>6.4296961365193056E-2</v>
      </c>
      <c r="X78" s="23">
        <f t="shared" si="34"/>
        <v>6.3937591452787573E-2</v>
      </c>
      <c r="Y78" s="23">
        <f t="shared" si="34"/>
        <v>6.3636562321875312E-2</v>
      </c>
      <c r="Z78" s="23">
        <f t="shared" si="34"/>
        <v>6.3377541290687595E-2</v>
      </c>
      <c r="AA78" s="23">
        <f t="shared" si="34"/>
        <v>6.3150832561273823E-2</v>
      </c>
      <c r="AB78" s="23">
        <f t="shared" si="34"/>
        <v>6.2909053324328806E-2</v>
      </c>
      <c r="AC78" s="23">
        <f t="shared" si="34"/>
        <v>6.2691907480761894E-2</v>
      </c>
      <c r="AD78" s="23">
        <f t="shared" si="34"/>
        <v>6.2506442254896405E-2</v>
      </c>
      <c r="AE78" s="23">
        <f t="shared" si="34"/>
        <v>6.2349462824271486E-2</v>
      </c>
      <c r="AF78" s="23">
        <f t="shared" si="34"/>
        <v>6.2096074120737921E-2</v>
      </c>
      <c r="AG78" s="23">
        <f t="shared" si="34"/>
        <v>6.1798472750367983E-2</v>
      </c>
      <c r="AH78" s="23">
        <f t="shared" ref="AH78:BI78" si="35">+$B$7*AH61/AH74*(1-(1-$B$8)^10)/$B$8/10</f>
        <v>6.1601483414914338E-2</v>
      </c>
      <c r="AI78" s="23">
        <f t="shared" si="35"/>
        <v>6.1461873537566256E-2</v>
      </c>
      <c r="AJ78" s="23">
        <f t="shared" si="35"/>
        <v>6.1356326155526296E-2</v>
      </c>
      <c r="AK78" s="23">
        <f t="shared" si="35"/>
        <v>6.127207059516504E-2</v>
      </c>
      <c r="AL78" s="23">
        <f t="shared" si="35"/>
        <v>6.1201974020836179E-2</v>
      </c>
      <c r="AM78" s="23">
        <f t="shared" si="35"/>
        <v>6.1141941489294693E-2</v>
      </c>
      <c r="AN78" s="23">
        <f t="shared" si="35"/>
        <v>6.1089529881503145E-2</v>
      </c>
      <c r="AO78" s="23">
        <f t="shared" si="35"/>
        <v>6.1043205485862027E-2</v>
      </c>
      <c r="AP78" s="23">
        <f t="shared" si="35"/>
        <v>6.1001944553246722E-2</v>
      </c>
      <c r="AQ78" s="23">
        <f t="shared" si="35"/>
        <v>6.0965017189214654E-2</v>
      </c>
      <c r="AR78" s="23">
        <f t="shared" si="35"/>
        <v>6.0931869499172606E-2</v>
      </c>
      <c r="AS78" s="23">
        <f t="shared" si="35"/>
        <v>6.0902058529087588E-2</v>
      </c>
      <c r="AT78" s="23">
        <f t="shared" si="35"/>
        <v>6.0875215675073611E-2</v>
      </c>
      <c r="AU78" s="23">
        <f t="shared" si="35"/>
        <v>6.0851025524284286E-2</v>
      </c>
      <c r="AV78" s="23">
        <f t="shared" si="35"/>
        <v>6.082921312809484E-2</v>
      </c>
      <c r="AW78" s="23">
        <f t="shared" si="35"/>
        <v>6.0809535941605763E-2</v>
      </c>
      <c r="AX78" s="23">
        <f t="shared" si="35"/>
        <v>6.0791778396053861E-2</v>
      </c>
      <c r="AY78" s="23">
        <f t="shared" si="35"/>
        <v>6.0775748000202079E-2</v>
      </c>
      <c r="AZ78" s="23">
        <f t="shared" si="35"/>
        <v>6.0761272366215438E-2</v>
      </c>
      <c r="BA78" s="23">
        <f t="shared" si="35"/>
        <v>6.0748196824533349E-2</v>
      </c>
      <c r="BB78" s="23">
        <f t="shared" si="35"/>
        <v>6.0739233454687458E-2</v>
      </c>
      <c r="BC78" s="23">
        <f t="shared" si="35"/>
        <v>6.0734562386724554E-2</v>
      </c>
      <c r="BD78" s="23">
        <f t="shared" si="35"/>
        <v>6.0730627360997345E-2</v>
      </c>
      <c r="BE78" s="23">
        <f t="shared" si="35"/>
        <v>6.0726192768952157E-2</v>
      </c>
      <c r="BF78" s="23">
        <f t="shared" si="35"/>
        <v>6.0721040952541092E-2</v>
      </c>
      <c r="BG78" s="23">
        <f t="shared" si="35"/>
        <v>6.0715340420227838E-2</v>
      </c>
      <c r="BH78" s="23">
        <f t="shared" si="35"/>
        <v>6.0709357796731443E-2</v>
      </c>
      <c r="BI78" s="23">
        <f t="shared" si="35"/>
        <v>6.0703339748321837E-2</v>
      </c>
    </row>
    <row r="79" spans="1:237" s="37" customFormat="1" ht="18" customHeight="1">
      <c r="A79" s="35" t="s">
        <v>70</v>
      </c>
      <c r="B79" s="29">
        <f>+C134</f>
        <v>6.4730284349971523E-2</v>
      </c>
      <c r="C79" s="23">
        <f t="shared" ref="C79:BI79" si="36">+D134</f>
        <v>5.3766500075418389E-2</v>
      </c>
      <c r="D79" s="23">
        <f t="shared" si="36"/>
        <v>4.7475196095782213E-2</v>
      </c>
      <c r="E79" s="23">
        <f t="shared" si="36"/>
        <v>4.3417219834569254E-2</v>
      </c>
      <c r="F79" s="23">
        <f t="shared" si="36"/>
        <v>4.0982899548830609E-2</v>
      </c>
      <c r="G79" s="23">
        <f t="shared" si="36"/>
        <v>3.9015952710111934E-2</v>
      </c>
      <c r="H79" s="23">
        <f t="shared" si="36"/>
        <v>3.6857514426950067E-2</v>
      </c>
      <c r="I79" s="23">
        <f t="shared" si="36"/>
        <v>3.5024182461328879E-2</v>
      </c>
      <c r="J79" s="23">
        <f t="shared" si="36"/>
        <v>3.1844227413708959E-2</v>
      </c>
      <c r="K79" s="23">
        <f t="shared" si="36"/>
        <v>3.0659317249831286E-2</v>
      </c>
      <c r="L79" s="23">
        <f t="shared" si="36"/>
        <v>2.9390811577522546E-2</v>
      </c>
      <c r="M79" s="23">
        <f t="shared" si="36"/>
        <v>3.1850574299219225E-2</v>
      </c>
      <c r="N79" s="23">
        <f t="shared" si="36"/>
        <v>3.0146798936823371E-2</v>
      </c>
      <c r="O79" s="23">
        <f t="shared" si="36"/>
        <v>2.8902786808331804E-2</v>
      </c>
      <c r="P79" s="23">
        <f t="shared" si="36"/>
        <v>2.792263459565647E-2</v>
      </c>
      <c r="Q79" s="23">
        <f t="shared" si="36"/>
        <v>2.7104090434850514E-2</v>
      </c>
      <c r="R79" s="23">
        <f t="shared" si="36"/>
        <v>2.6394344420946458E-2</v>
      </c>
      <c r="S79" s="23">
        <f t="shared" si="36"/>
        <v>2.5766169426936436E-2</v>
      </c>
      <c r="T79" s="23">
        <f t="shared" si="36"/>
        <v>2.5204272960633434E-2</v>
      </c>
      <c r="U79" s="23">
        <f t="shared" si="36"/>
        <v>2.4772222203443883E-2</v>
      </c>
      <c r="V79" s="23">
        <f t="shared" si="36"/>
        <v>2.4355371335649689E-2</v>
      </c>
      <c r="W79" s="23">
        <f t="shared" si="36"/>
        <v>2.3891864040891164E-2</v>
      </c>
      <c r="X79" s="23">
        <f t="shared" si="36"/>
        <v>2.3493500648259058E-2</v>
      </c>
      <c r="Y79" s="23">
        <f t="shared" si="36"/>
        <v>2.3144456794390811E-2</v>
      </c>
      <c r="Z79" s="23">
        <f t="shared" si="36"/>
        <v>2.3049092371209889E-2</v>
      </c>
      <c r="AA79" s="23">
        <f t="shared" si="36"/>
        <v>2.2690159670779808E-2</v>
      </c>
      <c r="AB79" s="23">
        <f t="shared" si="36"/>
        <v>2.2380922986384721E-2</v>
      </c>
      <c r="AC79" s="23">
        <f t="shared" si="36"/>
        <v>2.2117883842634356E-2</v>
      </c>
      <c r="AD79" s="23">
        <f t="shared" si="36"/>
        <v>2.1892973704407348E-2</v>
      </c>
      <c r="AE79" s="23">
        <f t="shared" si="36"/>
        <v>2.1824953377654666E-2</v>
      </c>
      <c r="AF79" s="23">
        <f t="shared" si="36"/>
        <v>2.1722237464377958E-2</v>
      </c>
      <c r="AG79" s="23">
        <f t="shared" si="36"/>
        <v>2.1481768630044362E-2</v>
      </c>
      <c r="AH79" s="23">
        <f t="shared" si="36"/>
        <v>2.1300289982941756E-2</v>
      </c>
      <c r="AI79" s="23">
        <f t="shared" si="36"/>
        <v>2.1155475773189103E-2</v>
      </c>
      <c r="AJ79" s="23">
        <f t="shared" si="36"/>
        <v>2.1034926463307402E-2</v>
      </c>
      <c r="AK79" s="23">
        <f t="shared" si="36"/>
        <v>2.0931565076171665E-2</v>
      </c>
      <c r="AL79" s="23">
        <f t="shared" si="36"/>
        <v>2.08411955821175E-2</v>
      </c>
      <c r="AM79" s="23">
        <f t="shared" si="36"/>
        <v>2.0761201018311581E-2</v>
      </c>
      <c r="AN79" s="23">
        <f t="shared" si="36"/>
        <v>2.068984536017604E-2</v>
      </c>
      <c r="AO79" s="23">
        <f t="shared" si="36"/>
        <v>2.0625896978419211E-2</v>
      </c>
      <c r="AP79" s="23">
        <f t="shared" si="36"/>
        <v>2.0568424011992104E-2</v>
      </c>
      <c r="AQ79" s="23">
        <f t="shared" si="36"/>
        <v>2.0516681923535396E-2</v>
      </c>
      <c r="AR79" s="23">
        <f t="shared" si="36"/>
        <v>2.0470050648724758E-2</v>
      </c>
      <c r="AS79" s="23">
        <f t="shared" si="36"/>
        <v>2.0427998549011672E-2</v>
      </c>
      <c r="AT79" s="23">
        <f t="shared" si="36"/>
        <v>2.039006095135254E-2</v>
      </c>
      <c r="AU79" s="23">
        <f t="shared" si="36"/>
        <v>2.035582671363878E-2</v>
      </c>
      <c r="AV79" s="23">
        <f t="shared" si="36"/>
        <v>2.0324929281912318E-2</v>
      </c>
      <c r="AW79" s="23">
        <f t="shared" si="36"/>
        <v>2.0297040327741156E-2</v>
      </c>
      <c r="AX79" s="23">
        <f t="shared" si="36"/>
        <v>2.0271864924480409E-2</v>
      </c>
      <c r="AY79" s="23">
        <f t="shared" si="36"/>
        <v>2.0249137688939545E-2</v>
      </c>
      <c r="AZ79" s="23">
        <f t="shared" si="36"/>
        <v>2.0213143349651297E-2</v>
      </c>
      <c r="BA79" s="23">
        <f t="shared" si="36"/>
        <v>2.0182692977990913E-2</v>
      </c>
      <c r="BB79" s="23">
        <f t="shared" si="36"/>
        <v>2.0173299129168321E-2</v>
      </c>
      <c r="BC79" s="23">
        <f t="shared" si="36"/>
        <v>2.0165392581743768E-2</v>
      </c>
      <c r="BD79" s="23">
        <f t="shared" si="36"/>
        <v>2.0157565575021685E-2</v>
      </c>
      <c r="BE79" s="23">
        <f t="shared" si="36"/>
        <v>2.014947127794664E-2</v>
      </c>
      <c r="BF79" s="23">
        <f t="shared" si="36"/>
        <v>2.0141181986128798E-2</v>
      </c>
      <c r="BG79" s="23">
        <f t="shared" si="36"/>
        <v>2.0132893941402275E-2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1.3722727986349699</v>
      </c>
      <c r="C84" s="397">
        <f t="shared" ref="C84:BH84" si="37">C68-C73</f>
        <v>1.8193005230725579</v>
      </c>
      <c r="D84" s="397">
        <f>D68-D73</f>
        <v>2.2403130272845035</v>
      </c>
      <c r="E84" s="397">
        <f>E68-E73</f>
        <v>2.6184144031897785</v>
      </c>
      <c r="F84" s="397">
        <f t="shared" si="37"/>
        <v>2.9897627139335441</v>
      </c>
      <c r="G84" s="397">
        <f t="shared" si="37"/>
        <v>3.3664035743879497</v>
      </c>
      <c r="H84" s="397">
        <f t="shared" si="37"/>
        <v>3.7474209911776439</v>
      </c>
      <c r="I84" s="397">
        <f t="shared" si="37"/>
        <v>4.1141287957026291</v>
      </c>
      <c r="J84" s="397">
        <f>J68-J73</f>
        <v>4.4637452127294956</v>
      </c>
      <c r="K84" s="397">
        <f t="shared" si="37"/>
        <v>4.7447338733182534</v>
      </c>
      <c r="L84" s="397">
        <f>L68-L73</f>
        <v>5.1505278731371362</v>
      </c>
      <c r="M84" s="397">
        <f t="shared" si="37"/>
        <v>5.7066351503922021</v>
      </c>
      <c r="N84" s="397">
        <f t="shared" si="37"/>
        <v>6.4241936638813844</v>
      </c>
      <c r="O84" s="397">
        <f t="shared" si="37"/>
        <v>7.1527413886710871</v>
      </c>
      <c r="P84" s="397">
        <f t="shared" si="37"/>
        <v>7.9000152459974862</v>
      </c>
      <c r="Q84" s="397">
        <f t="shared" si="37"/>
        <v>8.6700960149050808</v>
      </c>
      <c r="R84" s="397">
        <f t="shared" si="37"/>
        <v>9.4648430147246216</v>
      </c>
      <c r="S84" s="397">
        <f t="shared" si="37"/>
        <v>10.284934578293152</v>
      </c>
      <c r="T84" s="397">
        <f t="shared" si="37"/>
        <v>11.130562866429923</v>
      </c>
      <c r="U84" s="397">
        <f t="shared" si="37"/>
        <v>12.001797470770148</v>
      </c>
      <c r="V84" s="397">
        <f t="shared" si="37"/>
        <v>12.884445980325832</v>
      </c>
      <c r="W84" s="397">
        <f t="shared" si="37"/>
        <v>13.772663604670786</v>
      </c>
      <c r="X84" s="397">
        <f t="shared" si="37"/>
        <v>14.677758949391205</v>
      </c>
      <c r="Y84" s="397">
        <f t="shared" si="37"/>
        <v>15.601806099343522</v>
      </c>
      <c r="Z84" s="397">
        <f t="shared" si="37"/>
        <v>16.546359066675869</v>
      </c>
      <c r="AA84" s="397">
        <f t="shared" si="37"/>
        <v>17.537195279247388</v>
      </c>
      <c r="AB84" s="397">
        <f t="shared" si="37"/>
        <v>18.543933013363805</v>
      </c>
      <c r="AC84" s="397">
        <f t="shared" si="37"/>
        <v>19.568969749303108</v>
      </c>
      <c r="AD84" s="397">
        <f t="shared" si="37"/>
        <v>20.615272197138616</v>
      </c>
      <c r="AE84" s="397">
        <f t="shared" si="37"/>
        <v>21.685678978794826</v>
      </c>
      <c r="AF84" s="397">
        <f t="shared" si="37"/>
        <v>22.738937942803453</v>
      </c>
      <c r="AG84" s="397">
        <f t="shared" si="37"/>
        <v>23.761956685088226</v>
      </c>
      <c r="AH84" s="397">
        <f t="shared" si="37"/>
        <v>24.79206584426451</v>
      </c>
      <c r="AI84" s="397">
        <f t="shared" si="37"/>
        <v>25.836209835696316</v>
      </c>
      <c r="AJ84" s="397">
        <f t="shared" si="37"/>
        <v>26.898887893898525</v>
      </c>
      <c r="AK84" s="397">
        <f t="shared" si="37"/>
        <v>27.983242200451883</v>
      </c>
      <c r="AL84" s="397">
        <f t="shared" si="37"/>
        <v>29.091668251054656</v>
      </c>
      <c r="AM84" s="397">
        <f t="shared" si="37"/>
        <v>30.226156595185916</v>
      </c>
      <c r="AN84" s="397">
        <f t="shared" si="37"/>
        <v>31.388484035460134</v>
      </c>
      <c r="AO84" s="397">
        <f t="shared" si="37"/>
        <v>32.580320585205627</v>
      </c>
      <c r="AP84" s="397">
        <f t="shared" si="37"/>
        <v>33.803289392819515</v>
      </c>
      <c r="AQ84" s="397">
        <f t="shared" si="37"/>
        <v>35.059000491002926</v>
      </c>
      <c r="AR84" s="397">
        <f t="shared" si="37"/>
        <v>36.349070043458241</v>
      </c>
      <c r="AS84" s="397">
        <f t="shared" si="37"/>
        <v>37.675131606931643</v>
      </c>
      <c r="AT84" s="397">
        <f t="shared" si="37"/>
        <v>39.0388430380061</v>
      </c>
      <c r="AU84" s="397">
        <f t="shared" si="37"/>
        <v>40.441891058301579</v>
      </c>
      <c r="AV84" s="397">
        <f t="shared" si="37"/>
        <v>41.885994589828833</v>
      </c>
      <c r="AW84" s="397">
        <f t="shared" si="37"/>
        <v>43.372907470114214</v>
      </c>
      <c r="AX84" s="397">
        <f t="shared" si="37"/>
        <v>44.904420878120007</v>
      </c>
      <c r="AY84" s="397">
        <f t="shared" si="37"/>
        <v>46.482365648147962</v>
      </c>
      <c r="AZ84" s="397">
        <f t="shared" si="37"/>
        <v>48.108614564548425</v>
      </c>
      <c r="BA84" s="397">
        <f t="shared" si="37"/>
        <v>49.780050180794696</v>
      </c>
      <c r="BB84" s="397">
        <f t="shared" si="37"/>
        <v>51.499307887510028</v>
      </c>
      <c r="BC84" s="397">
        <f t="shared" si="37"/>
        <v>53.274673267374254</v>
      </c>
      <c r="BD84" s="397">
        <f t="shared" si="37"/>
        <v>55.108394417957818</v>
      </c>
      <c r="BE84" s="397">
        <f t="shared" si="37"/>
        <v>57.002316812739622</v>
      </c>
      <c r="BF84" s="397">
        <f t="shared" si="37"/>
        <v>58.958209325418622</v>
      </c>
      <c r="BG84" s="397">
        <f t="shared" si="37"/>
        <v>60.977910114584489</v>
      </c>
      <c r="BH84" s="397">
        <f t="shared" si="37"/>
        <v>63.063382954488333</v>
      </c>
      <c r="BI84" s="397">
        <f>+BH84</f>
        <v>63.063382954488333</v>
      </c>
    </row>
    <row r="85" spans="1:103" s="397" customFormat="1" ht="18" customHeight="1">
      <c r="A85" s="427" t="s">
        <v>970</v>
      </c>
      <c r="B85" s="399">
        <f>+C85/C84*B84</f>
        <v>0.10771865560344505</v>
      </c>
      <c r="C85" s="399">
        <f>+(C74-B74)/10</f>
        <v>0.14280878166422784</v>
      </c>
      <c r="D85" s="399">
        <f t="shared" ref="D85:BI85" si="38">+(D74-C74)/10</f>
        <v>0.14952251429402849</v>
      </c>
      <c r="E85" s="399">
        <f t="shared" si="38"/>
        <v>0.13705638186209806</v>
      </c>
      <c r="F85" s="399">
        <f t="shared" si="38"/>
        <v>0.13538858573377083</v>
      </c>
      <c r="G85" s="399">
        <f t="shared" si="38"/>
        <v>0.14225821919368969</v>
      </c>
      <c r="H85" s="399">
        <f t="shared" si="38"/>
        <v>0.1470548795177436</v>
      </c>
      <c r="I85" s="399">
        <f t="shared" si="38"/>
        <v>0.14491241900511423</v>
      </c>
      <c r="J85" s="399">
        <f t="shared" si="38"/>
        <v>0.14341872423509675</v>
      </c>
      <c r="K85" s="399">
        <f t="shared" si="38"/>
        <v>0.14247664603703339</v>
      </c>
      <c r="L85" s="399">
        <f t="shared" si="38"/>
        <v>0.19110363866262733</v>
      </c>
      <c r="M85" s="399">
        <f t="shared" si="38"/>
        <v>0.2462784305692125</v>
      </c>
      <c r="N85" s="399">
        <f t="shared" si="38"/>
        <v>0.32728310743398692</v>
      </c>
      <c r="O85" s="399">
        <f t="shared" si="38"/>
        <v>0.3191463367423939</v>
      </c>
      <c r="P85" s="399">
        <f t="shared" si="38"/>
        <v>0.31944919482476947</v>
      </c>
      <c r="Q85" s="399">
        <f t="shared" si="38"/>
        <v>0.32490545919293756</v>
      </c>
      <c r="R85" s="399">
        <f t="shared" si="38"/>
        <v>0.33332461634142946</v>
      </c>
      <c r="S85" s="399">
        <f t="shared" si="38"/>
        <v>0.34330813824563078</v>
      </c>
      <c r="T85" s="399">
        <f t="shared" si="38"/>
        <v>0.35403094213617409</v>
      </c>
      <c r="U85" s="399">
        <f t="shared" si="38"/>
        <v>0.36506642430389036</v>
      </c>
      <c r="V85" s="399">
        <f t="shared" si="38"/>
        <v>0.37623081523603757</v>
      </c>
      <c r="W85" s="399">
        <f t="shared" si="38"/>
        <v>0.38338492109091504</v>
      </c>
      <c r="X85" s="399">
        <f t="shared" si="38"/>
        <v>0.38747068053903605</v>
      </c>
      <c r="Y85" s="399">
        <f t="shared" si="38"/>
        <v>0.3937178096641773</v>
      </c>
      <c r="Z85" s="399">
        <f t="shared" si="38"/>
        <v>0.40131119520586223</v>
      </c>
      <c r="AA85" s="399">
        <f t="shared" si="38"/>
        <v>0.40981802307937587</v>
      </c>
      <c r="AB85" s="399">
        <f t="shared" si="38"/>
        <v>0.42600879698211003</v>
      </c>
      <c r="AC85" s="399">
        <f t="shared" si="38"/>
        <v>0.43619775195215882</v>
      </c>
      <c r="AD85" s="399">
        <f t="shared" si="38"/>
        <v>0.44497904004379618</v>
      </c>
      <c r="AE85" s="399">
        <f t="shared" si="38"/>
        <v>0.45411719046981602</v>
      </c>
      <c r="AF85" s="399">
        <f t="shared" si="38"/>
        <v>0.46419085757926409</v>
      </c>
      <c r="AG85" s="399">
        <f t="shared" si="38"/>
        <v>0.46280363965561405</v>
      </c>
      <c r="AH85" s="399">
        <f t="shared" si="38"/>
        <v>0.45367933313483488</v>
      </c>
      <c r="AI85" s="399">
        <f t="shared" si="38"/>
        <v>0.45252384657051581</v>
      </c>
      <c r="AJ85" s="399">
        <f t="shared" si="38"/>
        <v>0.45613116073990767</v>
      </c>
      <c r="AK85" s="399">
        <f t="shared" si="38"/>
        <v>0.46268473827421419</v>
      </c>
      <c r="AL85" s="399">
        <f t="shared" si="38"/>
        <v>0.47116343765737695</v>
      </c>
      <c r="AM85" s="399">
        <f t="shared" si="38"/>
        <v>0.48099785644971577</v>
      </c>
      <c r="AN85" s="399">
        <f t="shared" si="38"/>
        <v>0.49187375000943379</v>
      </c>
      <c r="AO85" s="399">
        <f t="shared" si="38"/>
        <v>0.5036204735833707</v>
      </c>
      <c r="AP85" s="399">
        <f t="shared" si="38"/>
        <v>0.51614801385764797</v>
      </c>
      <c r="AQ85" s="399">
        <f t="shared" si="38"/>
        <v>0.52941159429739459</v>
      </c>
      <c r="AR85" s="399">
        <f t="shared" si="38"/>
        <v>0.54339185470993812</v>
      </c>
      <c r="AS85" s="399">
        <f t="shared" si="38"/>
        <v>0.55808379643968919</v>
      </c>
      <c r="AT85" s="399">
        <f t="shared" si="38"/>
        <v>0.57349064632074942</v>
      </c>
      <c r="AU85" s="399">
        <f t="shared" si="38"/>
        <v>0.58962047273322182</v>
      </c>
      <c r="AV85" s="399">
        <f t="shared" si="38"/>
        <v>0.60648433662588841</v>
      </c>
      <c r="AW85" s="399">
        <f t="shared" si="38"/>
        <v>0.62409529541062625</v>
      </c>
      <c r="AX85" s="399">
        <f t="shared" si="38"/>
        <v>0.64246787842228625</v>
      </c>
      <c r="AY85" s="399">
        <f t="shared" si="38"/>
        <v>0.66161782138777314</v>
      </c>
      <c r="AZ85" s="399">
        <f t="shared" si="38"/>
        <v>0.68156194183426633</v>
      </c>
      <c r="BA85" s="399">
        <f t="shared" si="38"/>
        <v>0.70231809016231916</v>
      </c>
      <c r="BB85" s="399">
        <f t="shared" si="38"/>
        <v>0.72246661937910517</v>
      </c>
      <c r="BC85" s="399">
        <f t="shared" si="38"/>
        <v>0.74315630160969592</v>
      </c>
      <c r="BD85" s="399">
        <f t="shared" si="38"/>
        <v>0.76640213231365517</v>
      </c>
      <c r="BE85" s="399">
        <f t="shared" si="38"/>
        <v>0.79118159137332777</v>
      </c>
      <c r="BF85" s="399">
        <f t="shared" si="38"/>
        <v>0.81702310528906419</v>
      </c>
      <c r="BG85" s="399">
        <f t="shared" si="38"/>
        <v>0.84374035950354764</v>
      </c>
      <c r="BH85" s="399">
        <f t="shared" si="38"/>
        <v>0.87128818709119282</v>
      </c>
      <c r="BI85" s="399">
        <f t="shared" si="38"/>
        <v>0.89968673179328107</v>
      </c>
    </row>
    <row r="86" spans="1:103" s="397" customFormat="1" ht="19.5" customHeight="1">
      <c r="A86" s="427" t="s">
        <v>973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972</v>
      </c>
      <c r="B87" s="399">
        <f>+SUM(B84:B86)</f>
        <v>1.4799914542384149</v>
      </c>
      <c r="C87" s="399">
        <f>+SUM(C84:C86)</f>
        <v>1.9621093047367857</v>
      </c>
      <c r="D87" s="399">
        <f t="shared" ref="D87:BI87" si="41">+SUM(D84:D86)</f>
        <v>2.389835541578532</v>
      </c>
      <c r="E87" s="399">
        <f t="shared" si="41"/>
        <v>2.7554707850518767</v>
      </c>
      <c r="F87" s="399">
        <f t="shared" si="41"/>
        <v>3.1251512996673148</v>
      </c>
      <c r="G87" s="399">
        <f t="shared" si="41"/>
        <v>3.5086617935816395</v>
      </c>
      <c r="H87" s="399">
        <f t="shared" si="41"/>
        <v>3.8944758706953877</v>
      </c>
      <c r="I87" s="399">
        <f t="shared" si="41"/>
        <v>4.259041214707743</v>
      </c>
      <c r="J87" s="399">
        <f t="shared" si="41"/>
        <v>4.607163936964592</v>
      </c>
      <c r="K87" s="399">
        <f t="shared" si="41"/>
        <v>4.8872105193552864</v>
      </c>
      <c r="L87" s="399">
        <f t="shared" si="41"/>
        <v>5.3416315117997639</v>
      </c>
      <c r="M87" s="399">
        <f t="shared" si="41"/>
        <v>5.9529135809614147</v>
      </c>
      <c r="N87" s="399">
        <f t="shared" si="41"/>
        <v>6.7514767713153709</v>
      </c>
      <c r="O87" s="399">
        <f t="shared" si="41"/>
        <v>7.471887725413481</v>
      </c>
      <c r="P87" s="399">
        <f t="shared" si="41"/>
        <v>8.2194644408222555</v>
      </c>
      <c r="Q87" s="399">
        <f t="shared" si="41"/>
        <v>8.995001474098018</v>
      </c>
      <c r="R87" s="399">
        <f t="shared" si="41"/>
        <v>9.7981676310660504</v>
      </c>
      <c r="S87" s="399">
        <f t="shared" si="41"/>
        <v>10.628242716538782</v>
      </c>
      <c r="T87" s="399">
        <f t="shared" si="41"/>
        <v>11.484593808566096</v>
      </c>
      <c r="U87" s="399">
        <f t="shared" si="41"/>
        <v>12.366863895074038</v>
      </c>
      <c r="V87" s="399">
        <f t="shared" si="41"/>
        <v>13.260676795561871</v>
      </c>
      <c r="W87" s="399">
        <f t="shared" si="41"/>
        <v>14.156048525761701</v>
      </c>
      <c r="X87" s="399">
        <f t="shared" si="41"/>
        <v>15.06522962993024</v>
      </c>
      <c r="Y87" s="399">
        <f t="shared" si="41"/>
        <v>15.9955239090077</v>
      </c>
      <c r="Z87" s="399">
        <f t="shared" si="41"/>
        <v>16.947670261881733</v>
      </c>
      <c r="AA87" s="399">
        <f t="shared" si="41"/>
        <v>17.947013302326763</v>
      </c>
      <c r="AB87" s="399">
        <f t="shared" si="41"/>
        <v>18.969941810345915</v>
      </c>
      <c r="AC87" s="399">
        <f t="shared" si="41"/>
        <v>20.005167501255265</v>
      </c>
      <c r="AD87" s="399">
        <f t="shared" si="41"/>
        <v>21.060251237182413</v>
      </c>
      <c r="AE87" s="399">
        <f t="shared" si="41"/>
        <v>22.139796169264642</v>
      </c>
      <c r="AF87" s="399">
        <f t="shared" si="41"/>
        <v>23.203128800382718</v>
      </c>
      <c r="AG87" s="399">
        <f t="shared" si="41"/>
        <v>24.224760324743841</v>
      </c>
      <c r="AH87" s="399">
        <f t="shared" si="41"/>
        <v>25.245745177399346</v>
      </c>
      <c r="AI87" s="399">
        <f t="shared" si="41"/>
        <v>26.28873368226683</v>
      </c>
      <c r="AJ87" s="399">
        <f t="shared" si="41"/>
        <v>27.355019054638433</v>
      </c>
      <c r="AK87" s="399">
        <f t="shared" si="41"/>
        <v>28.445926938726096</v>
      </c>
      <c r="AL87" s="399">
        <f t="shared" si="41"/>
        <v>29.562831688712034</v>
      </c>
      <c r="AM87" s="399">
        <f t="shared" si="41"/>
        <v>30.707154451635631</v>
      </c>
      <c r="AN87" s="399">
        <f t="shared" si="41"/>
        <v>31.880357785469567</v>
      </c>
      <c r="AO87" s="399">
        <f t="shared" si="41"/>
        <v>33.083941058788994</v>
      </c>
      <c r="AP87" s="399">
        <f t="shared" si="41"/>
        <v>34.31943740667716</v>
      </c>
      <c r="AQ87" s="399">
        <f t="shared" si="41"/>
        <v>35.58841208530032</v>
      </c>
      <c r="AR87" s="399">
        <f t="shared" si="41"/>
        <v>36.892461898168179</v>
      </c>
      <c r="AS87" s="399">
        <f t="shared" si="41"/>
        <v>38.233215403371332</v>
      </c>
      <c r="AT87" s="399">
        <f t="shared" si="41"/>
        <v>39.612333684326849</v>
      </c>
      <c r="AU87" s="399">
        <f t="shared" si="41"/>
        <v>41.031511531034802</v>
      </c>
      <c r="AV87" s="399">
        <f t="shared" si="41"/>
        <v>42.492478926454723</v>
      </c>
      <c r="AW87" s="399">
        <f t="shared" si="41"/>
        <v>43.99700276552484</v>
      </c>
      <c r="AX87" s="399">
        <f t="shared" si="41"/>
        <v>45.546888756542295</v>
      </c>
      <c r="AY87" s="399">
        <f t="shared" si="41"/>
        <v>47.143983469535733</v>
      </c>
      <c r="AZ87" s="399">
        <f t="shared" si="41"/>
        <v>48.790176506382693</v>
      </c>
      <c r="BA87" s="399">
        <f t="shared" si="41"/>
        <v>50.482368270957018</v>
      </c>
      <c r="BB87" s="399">
        <f t="shared" si="41"/>
        <v>52.221774506889133</v>
      </c>
      <c r="BC87" s="399">
        <f t="shared" si="41"/>
        <v>54.017829568983949</v>
      </c>
      <c r="BD87" s="399">
        <f t="shared" si="41"/>
        <v>55.874796550271476</v>
      </c>
      <c r="BE87" s="399">
        <f t="shared" si="41"/>
        <v>57.793498404112952</v>
      </c>
      <c r="BF87" s="399">
        <f t="shared" si="41"/>
        <v>59.775232430707689</v>
      </c>
      <c r="BG87" s="399">
        <f t="shared" si="41"/>
        <v>61.821650474088038</v>
      </c>
      <c r="BH87" s="399">
        <f t="shared" si="41"/>
        <v>63.934671141579528</v>
      </c>
      <c r="BI87" s="399">
        <f t="shared" si="41"/>
        <v>63.963069686281614</v>
      </c>
    </row>
    <row r="88" spans="1:103" ht="18" customHeight="1">
      <c r="A88" s="21" t="s">
        <v>153</v>
      </c>
      <c r="B88" s="29">
        <f t="shared" ref="B88:AG88" si="42">(B84/B56)*1000</f>
        <v>9.5862577620326217</v>
      </c>
      <c r="C88" s="23">
        <f t="shared" si="42"/>
        <v>13.186803476332107</v>
      </c>
      <c r="D88" s="23">
        <f t="shared" si="42"/>
        <v>16.93019025617799</v>
      </c>
      <c r="E88" s="23">
        <f t="shared" si="42"/>
        <v>20.885580094098138</v>
      </c>
      <c r="F88" s="23">
        <f t="shared" si="42"/>
        <v>25.106890329031753</v>
      </c>
      <c r="G88" s="23">
        <f t="shared" si="42"/>
        <v>29.715060077833854</v>
      </c>
      <c r="H88" s="23">
        <f t="shared" si="42"/>
        <v>34.728372820118246</v>
      </c>
      <c r="I88" s="23">
        <f t="shared" si="42"/>
        <v>40.028687480144427</v>
      </c>
      <c r="J88" s="23">
        <f t="shared" si="42"/>
        <v>45.596801660922644</v>
      </c>
      <c r="K88" s="23">
        <f t="shared" si="42"/>
        <v>50.88483353995106</v>
      </c>
      <c r="L88" s="23">
        <f t="shared" si="42"/>
        <v>56.352817467190015</v>
      </c>
      <c r="M88" s="23">
        <f t="shared" si="42"/>
        <v>61.898092910704499</v>
      </c>
      <c r="N88" s="23">
        <f t="shared" si="42"/>
        <v>69.079479252765481</v>
      </c>
      <c r="O88" s="23">
        <f t="shared" si="42"/>
        <v>76.249363441297362</v>
      </c>
      <c r="P88" s="23">
        <f t="shared" si="42"/>
        <v>83.488161500511069</v>
      </c>
      <c r="Q88" s="23">
        <f t="shared" si="42"/>
        <v>90.835193147747944</v>
      </c>
      <c r="R88" s="23">
        <f t="shared" si="42"/>
        <v>98.305297307460378</v>
      </c>
      <c r="S88" s="23">
        <f t="shared" si="42"/>
        <v>105.90057259646565</v>
      </c>
      <c r="T88" s="23">
        <f t="shared" si="42"/>
        <v>113.61800795683912</v>
      </c>
      <c r="U88" s="23">
        <f t="shared" si="42"/>
        <v>121.45338023336734</v>
      </c>
      <c r="V88" s="23">
        <f t="shared" si="42"/>
        <v>129.46477569335249</v>
      </c>
      <c r="W88" s="23">
        <f t="shared" si="42"/>
        <v>137.6308108774343</v>
      </c>
      <c r="X88" s="23">
        <f t="shared" si="42"/>
        <v>145.87112555104329</v>
      </c>
      <c r="Y88" s="23">
        <f t="shared" si="42"/>
        <v>154.20423936679032</v>
      </c>
      <c r="Z88" s="23">
        <f t="shared" si="42"/>
        <v>162.64313476083601</v>
      </c>
      <c r="AA88" s="23">
        <f t="shared" si="42"/>
        <v>171.43728645417951</v>
      </c>
      <c r="AB88" s="23">
        <f t="shared" si="42"/>
        <v>180.28469114649886</v>
      </c>
      <c r="AC88" s="23">
        <f t="shared" si="42"/>
        <v>189.2068331058845</v>
      </c>
      <c r="AD88" s="23">
        <f t="shared" si="42"/>
        <v>198.23018332099082</v>
      </c>
      <c r="AE88" s="23">
        <f t="shared" si="42"/>
        <v>207.37938775347058</v>
      </c>
      <c r="AF88" s="23">
        <f t="shared" si="42"/>
        <v>216.85461404631579</v>
      </c>
      <c r="AG88" s="23">
        <f t="shared" si="42"/>
        <v>226.61084518949119</v>
      </c>
      <c r="AH88" s="23">
        <f t="shared" ref="AH88:BI88" si="43">(AH84/AH56)*1000</f>
        <v>236.43469556898728</v>
      </c>
      <c r="AI88" s="23">
        <f t="shared" si="43"/>
        <v>246.39239204717239</v>
      </c>
      <c r="AJ88" s="23">
        <f t="shared" si="43"/>
        <v>256.52684251036396</v>
      </c>
      <c r="AK88" s="23">
        <f t="shared" si="43"/>
        <v>266.86801302714747</v>
      </c>
      <c r="AL88" s="23">
        <f t="shared" si="43"/>
        <v>277.43874874079228</v>
      </c>
      <c r="AM88" s="23">
        <f t="shared" si="43"/>
        <v>288.25803294067242</v>
      </c>
      <c r="AN88" s="23">
        <f t="shared" si="43"/>
        <v>299.34281047470319</v>
      </c>
      <c r="AO88" s="23">
        <f t="shared" si="43"/>
        <v>310.70900777254792</v>
      </c>
      <c r="AP88" s="23">
        <f t="shared" si="43"/>
        <v>322.37210432670014</v>
      </c>
      <c r="AQ88" s="23">
        <f t="shared" si="43"/>
        <v>334.34745454908909</v>
      </c>
      <c r="AR88" s="23">
        <f t="shared" si="43"/>
        <v>346.65047132121316</v>
      </c>
      <c r="AS88" s="23">
        <f t="shared" si="43"/>
        <v>359.29673339695313</v>
      </c>
      <c r="AT88" s="23">
        <f t="shared" si="43"/>
        <v>372.30205127064011</v>
      </c>
      <c r="AU88" s="23">
        <f t="shared" si="43"/>
        <v>385.68251071403796</v>
      </c>
      <c r="AV88" s="23">
        <f t="shared" si="43"/>
        <v>399.45450458463893</v>
      </c>
      <c r="AW88" s="23">
        <f t="shared" si="43"/>
        <v>413.63475871901602</v>
      </c>
      <c r="AX88" s="23">
        <f t="shared" si="43"/>
        <v>428.24035506811742</v>
      </c>
      <c r="AY88" s="23">
        <f t="shared" si="43"/>
        <v>443.2887537642892</v>
      </c>
      <c r="AZ88" s="23">
        <f t="shared" si="43"/>
        <v>458.79781500524632</v>
      </c>
      <c r="BA88" s="23">
        <f t="shared" si="43"/>
        <v>474.7378086133939</v>
      </c>
      <c r="BB88" s="23">
        <f t="shared" si="43"/>
        <v>491.13386753987959</v>
      </c>
      <c r="BC88" s="23">
        <f t="shared" si="43"/>
        <v>508.06500896829851</v>
      </c>
      <c r="BD88" s="23">
        <f t="shared" si="43"/>
        <v>525.55267234899816</v>
      </c>
      <c r="BE88" s="23">
        <f t="shared" si="43"/>
        <v>543.61445742388389</v>
      </c>
      <c r="BF88" s="23">
        <f t="shared" si="43"/>
        <v>562.26723342511843</v>
      </c>
      <c r="BG88" s="23">
        <f t="shared" si="43"/>
        <v>581.52853033464351</v>
      </c>
      <c r="BH88" s="23">
        <f t="shared" si="43"/>
        <v>601.41707609429943</v>
      </c>
      <c r="BI88" s="23">
        <f t="shared" si="43"/>
        <v>601.41707609429943</v>
      </c>
    </row>
    <row r="89" spans="1:103" ht="18" customHeight="1">
      <c r="A89" s="21" t="s">
        <v>166</v>
      </c>
      <c r="C89" s="23">
        <f>+LN(C88/B88)/10</f>
        <v>3.1888600307941974E-2</v>
      </c>
      <c r="D89" s="23">
        <f>+LN(D88/C88)/10</f>
        <v>2.4988184101430857E-2</v>
      </c>
      <c r="E89" s="23">
        <f>+LN(E88/D88)/10</f>
        <v>2.0996053930141281E-2</v>
      </c>
      <c r="F89" s="23">
        <f>+LN(F88/E88)/10</f>
        <v>1.8408335036968544E-2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0.35404026983002213</v>
      </c>
      <c r="C90" s="33">
        <f t="shared" si="44"/>
        <v>0.44924274248854767</v>
      </c>
      <c r="D90" s="33">
        <f t="shared" si="44"/>
        <v>0.51392971023222001</v>
      </c>
      <c r="E90" s="33">
        <f t="shared" si="44"/>
        <v>0.56237036392105577</v>
      </c>
      <c r="F90" s="33">
        <f t="shared" si="44"/>
        <v>0.60085239023589621</v>
      </c>
      <c r="G90" s="33">
        <f t="shared" si="44"/>
        <v>0.63310508781407171</v>
      </c>
      <c r="H90" s="33">
        <f t="shared" si="44"/>
        <v>0.660618802220301</v>
      </c>
      <c r="I90" s="33">
        <f t="shared" si="44"/>
        <v>0.68388557024631713</v>
      </c>
      <c r="J90" s="33">
        <f t="shared" si="44"/>
        <v>0.7038151738823536</v>
      </c>
      <c r="K90" s="33">
        <f t="shared" si="44"/>
        <v>0.71962724017834778</v>
      </c>
      <c r="L90" s="33">
        <f t="shared" si="44"/>
        <v>0.7335767152097854</v>
      </c>
      <c r="M90" s="33">
        <f t="shared" si="44"/>
        <v>0.74579074294086756</v>
      </c>
      <c r="N90" s="33">
        <f t="shared" si="44"/>
        <v>0.75936684338755622</v>
      </c>
      <c r="O90" s="33">
        <f t="shared" si="44"/>
        <v>0.77095971022268872</v>
      </c>
      <c r="P90" s="33">
        <f t="shared" si="44"/>
        <v>0.78111422074231496</v>
      </c>
      <c r="Q90" s="33">
        <f t="shared" si="44"/>
        <v>0.79015292326586239</v>
      </c>
      <c r="R90" s="33">
        <f t="shared" si="44"/>
        <v>0.79828344839660625</v>
      </c>
      <c r="S90" s="33">
        <f t="shared" si="44"/>
        <v>0.80565165731833011</v>
      </c>
      <c r="T90" s="33">
        <f t="shared" si="44"/>
        <v>0.81236821491582512</v>
      </c>
      <c r="U90" s="33">
        <f t="shared" si="44"/>
        <v>0.8185214951960017</v>
      </c>
      <c r="V90" s="33">
        <f t="shared" si="44"/>
        <v>0.82422618286145433</v>
      </c>
      <c r="W90" s="33">
        <f t="shared" si="44"/>
        <v>0.82952050063004201</v>
      </c>
      <c r="X90" s="33">
        <f t="shared" si="44"/>
        <v>0.83440572096806687</v>
      </c>
      <c r="Y90" s="33">
        <f t="shared" si="44"/>
        <v>0.83894217164213625</v>
      </c>
      <c r="Z90" s="33">
        <f t="shared" si="44"/>
        <v>0.84317614421033238</v>
      </c>
      <c r="AA90" s="33">
        <f t="shared" si="44"/>
        <v>0.84725135947637498</v>
      </c>
      <c r="AB90" s="33">
        <f t="shared" si="44"/>
        <v>0.85104654865189033</v>
      </c>
      <c r="AC90" s="33">
        <f t="shared" si="44"/>
        <v>0.85460094385099827</v>
      </c>
      <c r="AD90" s="33">
        <f t="shared" si="44"/>
        <v>0.85794873539476169</v>
      </c>
      <c r="AE90" s="33">
        <f t="shared" si="44"/>
        <v>0.8611176035752498</v>
      </c>
      <c r="AF90" s="33">
        <f t="shared" si="44"/>
        <v>0.86418564917527418</v>
      </c>
      <c r="AG90" s="33">
        <f t="shared" si="44"/>
        <v>0.86714140653749761</v>
      </c>
      <c r="AH90" s="33">
        <f t="shared" ref="AH90:BI90" si="45">+(1/(1-$B$18))*(AH88)^(1-$B$18)+1</f>
        <v>0.86993082309311698</v>
      </c>
      <c r="AI90" s="33">
        <f t="shared" si="45"/>
        <v>0.87258623508418987</v>
      </c>
      <c r="AJ90" s="33">
        <f t="shared" si="45"/>
        <v>0.87512842547106762</v>
      </c>
      <c r="AK90" s="33">
        <f t="shared" si="45"/>
        <v>0.87757172380429194</v>
      </c>
      <c r="AL90" s="33">
        <f t="shared" si="45"/>
        <v>0.8799267026263502</v>
      </c>
      <c r="AM90" s="33">
        <f t="shared" si="45"/>
        <v>0.8822016285782095</v>
      </c>
      <c r="AN90" s="33">
        <f t="shared" si="45"/>
        <v>0.88440326180183748</v>
      </c>
      <c r="AO90" s="33">
        <f t="shared" si="45"/>
        <v>0.88653731054386786</v>
      </c>
      <c r="AP90" s="33">
        <f t="shared" si="45"/>
        <v>0.88860870098885369</v>
      </c>
      <c r="AQ90" s="33">
        <f t="shared" si="45"/>
        <v>0.89062174635213842</v>
      </c>
      <c r="AR90" s="33">
        <f t="shared" si="45"/>
        <v>0.89258025968237065</v>
      </c>
      <c r="AS90" s="33">
        <f t="shared" si="45"/>
        <v>0.89448763410831966</v>
      </c>
      <c r="AT90" s="33">
        <f t="shared" si="45"/>
        <v>0.89634690337205614</v>
      </c>
      <c r="AU90" s="33">
        <f t="shared" si="45"/>
        <v>0.8981607897318985</v>
      </c>
      <c r="AV90" s="33">
        <f t="shared" si="45"/>
        <v>0.89993174325187208</v>
      </c>
      <c r="AW90" s="33">
        <f t="shared" si="45"/>
        <v>0.90166197484417632</v>
      </c>
      <c r="AX90" s="33">
        <f t="shared" si="45"/>
        <v>0.90335348452935627</v>
      </c>
      <c r="AY90" s="33">
        <f t="shared" si="45"/>
        <v>0.90500808587487758</v>
      </c>
      <c r="AZ90" s="33">
        <f t="shared" si="45"/>
        <v>0.90662742728208123</v>
      </c>
      <c r="BA90" s="33">
        <f t="shared" si="45"/>
        <v>0.90820836929705617</v>
      </c>
      <c r="BB90" s="33">
        <f t="shared" si="45"/>
        <v>0.90975356519371453</v>
      </c>
      <c r="BC90" s="33">
        <f t="shared" si="45"/>
        <v>0.9112700262823249</v>
      </c>
      <c r="BD90" s="33">
        <f t="shared" si="45"/>
        <v>0.91275875166085307</v>
      </c>
      <c r="BE90" s="33">
        <f t="shared" si="45"/>
        <v>0.91422030523554099</v>
      </c>
      <c r="BF90" s="33">
        <f t="shared" si="45"/>
        <v>0.9156551426666163</v>
      </c>
      <c r="BG90" s="33">
        <f t="shared" si="45"/>
        <v>0.91706373323828216</v>
      </c>
      <c r="BH90" s="33">
        <f t="shared" si="45"/>
        <v>0.91844659126540495</v>
      </c>
      <c r="BI90" s="33">
        <f t="shared" si="45"/>
        <v>0.91844659126540495</v>
      </c>
    </row>
    <row r="91" spans="1:103" ht="18" customHeight="1">
      <c r="A91" s="28" t="s">
        <v>115</v>
      </c>
      <c r="B91" s="29">
        <f t="shared" ref="B91:BH91" si="46">B$17*B$56*B90</f>
        <v>50.680864626167669</v>
      </c>
      <c r="C91" s="29">
        <f t="shared" si="46"/>
        <v>53.405447411825698</v>
      </c>
      <c r="D91" s="29">
        <f t="shared" si="46"/>
        <v>50.492833849409593</v>
      </c>
      <c r="E91" s="29">
        <f t="shared" si="46"/>
        <v>45.105863101871186</v>
      </c>
      <c r="F91" s="29">
        <f t="shared" si="46"/>
        <v>39.442996321491904</v>
      </c>
      <c r="G91" s="29">
        <f t="shared" si="46"/>
        <v>34.069303711532584</v>
      </c>
      <c r="H91" s="29">
        <f t="shared" si="46"/>
        <v>29.17671849944297</v>
      </c>
      <c r="I91" s="29">
        <f t="shared" si="46"/>
        <v>24.789457140146602</v>
      </c>
      <c r="J91" s="29">
        <f t="shared" si="46"/>
        <v>20.93824429755098</v>
      </c>
      <c r="K91" s="29">
        <f t="shared" si="46"/>
        <v>17.570628328082691</v>
      </c>
      <c r="L91" s="29">
        <f t="shared" si="46"/>
        <v>15.127857338643814</v>
      </c>
      <c r="M91" s="36">
        <f t="shared" si="46"/>
        <v>13.367653494000967</v>
      </c>
      <c r="N91" s="29">
        <f t="shared" si="46"/>
        <v>11.830310141765597</v>
      </c>
      <c r="O91" s="29">
        <f t="shared" si="46"/>
        <v>10.439567126058529</v>
      </c>
      <c r="P91" s="29">
        <f t="shared" si="46"/>
        <v>9.1933048492134706</v>
      </c>
      <c r="Q91" s="29">
        <f t="shared" si="46"/>
        <v>8.0830371862183856</v>
      </c>
      <c r="R91" s="29">
        <f t="shared" si="46"/>
        <v>7.0978506838506608</v>
      </c>
      <c r="S91" s="29">
        <f t="shared" si="46"/>
        <v>6.2262040220914825</v>
      </c>
      <c r="T91" s="29">
        <f t="shared" si="46"/>
        <v>5.4567652912206013</v>
      </c>
      <c r="U91" s="29">
        <f t="shared" si="46"/>
        <v>4.778798833124589</v>
      </c>
      <c r="V91" s="29">
        <f t="shared" si="46"/>
        <v>4.1759191568704432</v>
      </c>
      <c r="W91" s="29">
        <f t="shared" si="46"/>
        <v>3.6413340536607177</v>
      </c>
      <c r="X91" s="29">
        <f t="shared" si="46"/>
        <v>3.1734992157516966</v>
      </c>
      <c r="Y91" s="29">
        <f t="shared" si="46"/>
        <v>2.7645272253357116</v>
      </c>
      <c r="Z91" s="29">
        <f t="shared" si="46"/>
        <v>2.4073258489776896</v>
      </c>
      <c r="AA91" s="29">
        <f t="shared" si="46"/>
        <v>2.0958324775710571</v>
      </c>
      <c r="AB91" s="29">
        <f t="shared" si="46"/>
        <v>1.8240020814962239</v>
      </c>
      <c r="AC91" s="29">
        <f t="shared" si="46"/>
        <v>1.5869494971854665</v>
      </c>
      <c r="AD91" s="29">
        <f t="shared" si="46"/>
        <v>1.3803486648082071</v>
      </c>
      <c r="AE91" s="29">
        <f t="shared" si="46"/>
        <v>1.2003769619043563</v>
      </c>
      <c r="AF91" s="29">
        <f t="shared" si="46"/>
        <v>1.0408685455273861</v>
      </c>
      <c r="AG91" s="29">
        <f t="shared" si="46"/>
        <v>0.89994990735445823</v>
      </c>
      <c r="AH91" s="29">
        <f t="shared" si="46"/>
        <v>0.77795183304093762</v>
      </c>
      <c r="AI91" s="29">
        <f t="shared" si="46"/>
        <v>0.67238176186499976</v>
      </c>
      <c r="AJ91" s="29">
        <f t="shared" si="46"/>
        <v>0.58105726445621841</v>
      </c>
      <c r="AK91" s="29">
        <f t="shared" si="46"/>
        <v>0.50207586306556917</v>
      </c>
      <c r="AL91" s="29">
        <f t="shared" si="46"/>
        <v>0.43378326847993826</v>
      </c>
      <c r="AM91" s="29">
        <f t="shared" si="46"/>
        <v>0.37474317520622996</v>
      </c>
      <c r="AN91" s="29">
        <f t="shared" si="46"/>
        <v>0.32370975736290142</v>
      </c>
      <c r="AO91" s="29">
        <f t="shared" si="46"/>
        <v>0.27960314366687433</v>
      </c>
      <c r="AP91" s="29">
        <f t="shared" si="46"/>
        <v>0.24148778665359591</v>
      </c>
      <c r="AQ91" s="29">
        <f t="shared" si="46"/>
        <v>0.20855349978061472</v>
      </c>
      <c r="AR91" s="29">
        <f t="shared" si="46"/>
        <v>0.18009889258126274</v>
      </c>
      <c r="AS91" s="29">
        <f t="shared" si="46"/>
        <v>0.15551693312434323</v>
      </c>
      <c r="AT91" s="29">
        <f t="shared" si="46"/>
        <v>0.13428238373644774</v>
      </c>
      <c r="AU91" s="29">
        <f t="shared" si="46"/>
        <v>0.11594087900600188</v>
      </c>
      <c r="AV91" s="29">
        <f t="shared" si="46"/>
        <v>0.10009943947890143</v>
      </c>
      <c r="AW91" s="29">
        <f t="shared" si="46"/>
        <v>8.6418237977662821E-2</v>
      </c>
      <c r="AX91" s="29">
        <f t="shared" si="46"/>
        <v>7.4603457234061907E-2</v>
      </c>
      <c r="AY91" s="29">
        <f t="shared" si="46"/>
        <v>6.4401097223232048E-2</v>
      </c>
      <c r="AZ91" s="29">
        <f t="shared" si="46"/>
        <v>5.5591608203833423E-2</v>
      </c>
      <c r="BA91" s="29">
        <f t="shared" si="46"/>
        <v>4.7984995882844668E-2</v>
      </c>
      <c r="BB91" s="29">
        <f t="shared" si="46"/>
        <v>4.1417445162356521E-2</v>
      </c>
      <c r="BC91" s="29">
        <f t="shared" si="46"/>
        <v>3.5747543457796203E-2</v>
      </c>
      <c r="BD91" s="29">
        <f t="shared" si="46"/>
        <v>3.0852808278361333E-2</v>
      </c>
      <c r="BE91" s="29">
        <f t="shared" si="46"/>
        <v>2.6627422857289352E-2</v>
      </c>
      <c r="BF91" s="29">
        <f t="shared" si="46"/>
        <v>2.2979987527919157E-2</v>
      </c>
      <c r="BG91" s="29">
        <f t="shared" si="46"/>
        <v>1.983156310126374E-2</v>
      </c>
      <c r="BH91" s="29">
        <f t="shared" si="46"/>
        <v>1.7113975715545363E-2</v>
      </c>
      <c r="BI91" s="29">
        <f>BI$17*BI$56*BI90/(1-(BJ17/BI17))</f>
        <v>0.10660201673228266</v>
      </c>
    </row>
    <row r="92" spans="1:103" ht="18" customHeight="1">
      <c r="A92" s="57" t="s">
        <v>62</v>
      </c>
      <c r="B92" s="200">
        <f>SUM(B91:AO91)*10*B52+B53</f>
        <v>53.706404729230854</v>
      </c>
      <c r="C92" s="180">
        <v>40.363692962961636</v>
      </c>
      <c r="D92" s="201">
        <f>+B92-C92</f>
        <v>13.342711766269218</v>
      </c>
      <c r="I92" s="33"/>
    </row>
    <row r="93" spans="1:103" s="33" customFormat="1" ht="18" customHeight="1">
      <c r="A93" s="32" t="s">
        <v>270</v>
      </c>
      <c r="B93" s="33">
        <f>+B90*Data!B362</f>
        <v>0.35404026983002213</v>
      </c>
      <c r="C93" s="33">
        <f>+C90*Data!C362</f>
        <v>0.43554398981539161</v>
      </c>
      <c r="D93" s="33">
        <f>+D90*Data!D362</f>
        <v>0.47348674421394032</v>
      </c>
      <c r="E93" s="33">
        <f>+E90*Data!E362</f>
        <v>0.4868222749713037</v>
      </c>
      <c r="F93" s="33">
        <f>+F90*Data!F362</f>
        <v>0.48597252146549441</v>
      </c>
      <c r="G93" s="33">
        <f>+G90*Data!G362</f>
        <v>0.48127153718577498</v>
      </c>
      <c r="H93" s="33">
        <f>+H90*Data!H362</f>
        <v>0.47544164947373102</v>
      </c>
      <c r="I93" s="33">
        <f>+I90*Data!I362</f>
        <v>0.46659188694686332</v>
      </c>
      <c r="J93" s="33">
        <f>+J90*Data!J362</f>
        <v>0.45620571776981672</v>
      </c>
      <c r="K93" s="33">
        <f>+K90*Data!K362</f>
        <v>0.437874991276613</v>
      </c>
      <c r="L93" s="33">
        <f>+L90*Data!L362</f>
        <v>0.42200238691980757</v>
      </c>
      <c r="M93" s="33">
        <f>+M90*Data!M362</f>
        <v>0.40801481475395912</v>
      </c>
      <c r="N93" s="33">
        <f>+N90*Data!N362</f>
        <v>0.41039053276880261</v>
      </c>
      <c r="O93" s="33">
        <f>+O90*Data!O362</f>
        <v>0.40886674054233108</v>
      </c>
      <c r="P93" s="33">
        <f>+P90*Data!P362</f>
        <v>0.40597086893194595</v>
      </c>
      <c r="Q93" s="33">
        <f>+Q90*Data!Q362</f>
        <v>0.40296565568828474</v>
      </c>
      <c r="R93" s="33">
        <f>+R90*Data!R362</f>
        <v>0.40046690425734527</v>
      </c>
      <c r="S93" s="33">
        <f>+S90*Data!S362</f>
        <v>0.39876365690604842</v>
      </c>
      <c r="T93" s="33">
        <f>+T90*Data!T362</f>
        <v>0.39798166115516681</v>
      </c>
      <c r="U93" s="33">
        <f>+U90*Data!U362</f>
        <v>0.39816645037371873</v>
      </c>
      <c r="V93" s="33">
        <f>+V90*Data!V362</f>
        <v>0.4003615434658952</v>
      </c>
      <c r="W93" s="33">
        <f>+W90*Data!W362</f>
        <v>0.4035847942553013</v>
      </c>
      <c r="X93" s="33">
        <f>+X90*Data!X362</f>
        <v>0.40645465238868916</v>
      </c>
      <c r="Y93" s="33">
        <f>+Y90*Data!Y362</f>
        <v>0.40917053952594845</v>
      </c>
      <c r="Z93" s="33">
        <f>+Z90*Data!Z362</f>
        <v>0.4122180394264785</v>
      </c>
      <c r="AA93" s="33">
        <f>+AA90*Data!AA362</f>
        <v>0.41587111321602005</v>
      </c>
      <c r="AB93" s="33">
        <f>+AB90*Data!AB362</f>
        <v>0.41993389538486975</v>
      </c>
      <c r="AC93" s="33">
        <f>+AC90*Data!AC362</f>
        <v>0.4240771456617265</v>
      </c>
      <c r="AD93" s="33">
        <f>+AD90*Data!AD362</f>
        <v>0.4283210113482116</v>
      </c>
      <c r="AE93" s="33">
        <f>+AE90*Data!AE362</f>
        <v>0.4327450806204729</v>
      </c>
      <c r="AF93" s="33">
        <f>+AF90*Data!AF362</f>
        <v>0.43746500729217491</v>
      </c>
      <c r="AG93" s="33">
        <f>+AG90*Data!AG362</f>
        <v>0.44247487136065528</v>
      </c>
      <c r="AH93" s="33">
        <f>+AH90*Data!AH362</f>
        <v>0.44772856543990452</v>
      </c>
      <c r="AI93" s="33">
        <f>+AI90*Data!AI362</f>
        <v>0.45328494872515374</v>
      </c>
      <c r="AJ93" s="33">
        <f>+AJ90*Data!AJ362</f>
        <v>0.45917258349743728</v>
      </c>
      <c r="AK93" s="33">
        <f>+AK90*Data!AK362</f>
        <v>0.46540374991165168</v>
      </c>
      <c r="AL93" s="33">
        <f>+AL90*Data!AL362</f>
        <v>0.4719800722444511</v>
      </c>
      <c r="AM93" s="33">
        <f>+AM90*Data!AM362</f>
        <v>0.47889630550288081</v>
      </c>
      <c r="AN93" s="33">
        <f>+AN90*Data!AN362</f>
        <v>0.48614284297546018</v>
      </c>
      <c r="AO93" s="33">
        <f>+AO90*Data!AO362</f>
        <v>0.49370733417695289</v>
      </c>
      <c r="AP93" s="33">
        <f>+AP90*Data!AP362</f>
        <v>0.50157570543004037</v>
      </c>
      <c r="AQ93" s="33">
        <f>+AQ90*Data!AQ362</f>
        <v>0.50973279247322179</v>
      </c>
      <c r="AR93" s="33">
        <f>+AR90*Data!AR362</f>
        <v>0.51816272961274135</v>
      </c>
      <c r="AS93" s="33">
        <f>+AS90*Data!AS362</f>
        <v>0.52684919210777026</v>
      </c>
      <c r="AT93" s="33">
        <f>+AT90*Data!AT362</f>
        <v>0.53577555438869451</v>
      </c>
      <c r="AU93" s="33">
        <f>+AU90*Data!AU362</f>
        <v>0.54492500263232579</v>
      </c>
      <c r="AV93" s="33">
        <f>+AV90*Data!AV362</f>
        <v>0.55428062273638812</v>
      </c>
      <c r="AW93" s="33">
        <f>+AW90*Data!AW362</f>
        <v>0.56382547080542911</v>
      </c>
      <c r="AX93" s="33">
        <f>+AX90*Data!AX362</f>
        <v>0.57354261998713663</v>
      </c>
      <c r="AY93" s="33">
        <f>+AY90*Data!AY362</f>
        <v>0.58341516184663977</v>
      </c>
      <c r="AZ93" s="33">
        <f>+AZ90*Data!AZ362</f>
        <v>0.59342611912493448</v>
      </c>
      <c r="BA93" s="33">
        <f>+BA90*Data!BA362</f>
        <v>0.60355511204782453</v>
      </c>
      <c r="BB93" s="33">
        <f>+BB90*Data!BB362</f>
        <v>0.61378472529016925</v>
      </c>
      <c r="BC93" s="33">
        <f>+BC90*Data!BC362</f>
        <v>0.62409884872607946</v>
      </c>
      <c r="BD93" s="33">
        <f>+BD90*Data!BD362</f>
        <v>0.63447408117407678</v>
      </c>
      <c r="BE93" s="33">
        <f>+BE90*Data!BE362</f>
        <v>0.64488089074290678</v>
      </c>
      <c r="BF93" s="33">
        <f>+BF90*Data!BF362</f>
        <v>0.65528038843744985</v>
      </c>
      <c r="BG93" s="33">
        <f>+BG90*Data!BG362</f>
        <v>0.66562015940829178</v>
      </c>
      <c r="BH93" s="33">
        <f>+BH90*Data!BH362</f>
        <v>0.67582988791218057</v>
      </c>
      <c r="BI93" s="33">
        <f>+BI90*Data!BI362</f>
        <v>0.67550112404258145</v>
      </c>
    </row>
    <row r="94" spans="1:103" ht="18" customHeight="1">
      <c r="A94" s="21" t="s">
        <v>271</v>
      </c>
      <c r="B94" s="29">
        <f>B$17*B$56*B93</f>
        <v>50.680864626167669</v>
      </c>
      <c r="C94" s="29">
        <f t="shared" ref="C94:BH94" si="47">C$17*C$56*C93</f>
        <v>51.77695584968879</v>
      </c>
      <c r="D94" s="29">
        <f t="shared" si="47"/>
        <v>46.519372259466486</v>
      </c>
      <c r="E94" s="29">
        <f t="shared" si="47"/>
        <v>39.046401266051788</v>
      </c>
      <c r="F94" s="29">
        <f t="shared" si="47"/>
        <v>31.90169946562774</v>
      </c>
      <c r="G94" s="29">
        <f t="shared" si="47"/>
        <v>25.898680145994359</v>
      </c>
      <c r="H94" s="29">
        <f t="shared" si="47"/>
        <v>20.998232449611624</v>
      </c>
      <c r="I94" s="29">
        <f t="shared" si="47"/>
        <v>16.913004289947857</v>
      </c>
      <c r="J94" s="29">
        <f t="shared" si="47"/>
        <v>13.571953437594837</v>
      </c>
      <c r="K94" s="29">
        <f t="shared" si="47"/>
        <v>10.691283342716503</v>
      </c>
      <c r="L94" s="29">
        <f t="shared" si="47"/>
        <v>8.7025552658992833</v>
      </c>
      <c r="M94" s="29">
        <f t="shared" si="47"/>
        <v>7.3133123676789493</v>
      </c>
      <c r="N94" s="29">
        <f t="shared" si="47"/>
        <v>6.3935465765674646</v>
      </c>
      <c r="O94" s="29">
        <f t="shared" si="47"/>
        <v>5.5364654299139877</v>
      </c>
      <c r="P94" s="29">
        <f t="shared" si="47"/>
        <v>4.778064281616377</v>
      </c>
      <c r="Q94" s="29">
        <f t="shared" si="47"/>
        <v>4.1222227796546873</v>
      </c>
      <c r="R94" s="29">
        <f t="shared" si="47"/>
        <v>3.5607080366651371</v>
      </c>
      <c r="S94" s="29">
        <f t="shared" si="47"/>
        <v>3.0817089022772852</v>
      </c>
      <c r="T94" s="29">
        <f t="shared" si="47"/>
        <v>2.6732859253471113</v>
      </c>
      <c r="U94" s="29">
        <f t="shared" si="47"/>
        <v>2.3246272451032648</v>
      </c>
      <c r="V94" s="29">
        <f t="shared" si="47"/>
        <v>2.0284206857263585</v>
      </c>
      <c r="W94" s="29">
        <f t="shared" si="47"/>
        <v>1.7716102902162081</v>
      </c>
      <c r="X94" s="29">
        <f t="shared" si="47"/>
        <v>1.5458708973107558</v>
      </c>
      <c r="Y94" s="29">
        <f t="shared" si="47"/>
        <v>1.3483207002345108</v>
      </c>
      <c r="Z94" s="29">
        <f t="shared" si="47"/>
        <v>1.1769108371248269</v>
      </c>
      <c r="AA94" s="29">
        <f t="shared" si="47"/>
        <v>1.0287338884890496</v>
      </c>
      <c r="AB94" s="29">
        <f t="shared" si="47"/>
        <v>0.90002162688533049</v>
      </c>
      <c r="AC94" s="29">
        <f t="shared" si="47"/>
        <v>0.78748919939534023</v>
      </c>
      <c r="AD94" s="29">
        <f t="shared" si="47"/>
        <v>0.68912315122390777</v>
      </c>
      <c r="AE94" s="29">
        <f t="shared" si="47"/>
        <v>0.6032361003857537</v>
      </c>
      <c r="AF94" s="29">
        <f t="shared" si="47"/>
        <v>0.52690479909483046</v>
      </c>
      <c r="AG94" s="29">
        <f t="shared" si="47"/>
        <v>0.45921601308111221</v>
      </c>
      <c r="AH94" s="29">
        <f t="shared" si="47"/>
        <v>0.40038960448637889</v>
      </c>
      <c r="AI94" s="29">
        <f t="shared" si="47"/>
        <v>0.34928413971749023</v>
      </c>
      <c r="AJ94" s="29">
        <f t="shared" si="47"/>
        <v>0.3048758987993086</v>
      </c>
      <c r="AK94" s="29">
        <f t="shared" si="47"/>
        <v>0.26626654331783756</v>
      </c>
      <c r="AL94" s="29">
        <f t="shared" si="47"/>
        <v>0.23267512826296669</v>
      </c>
      <c r="AM94" s="29">
        <f t="shared" si="47"/>
        <v>0.20342642351262949</v>
      </c>
      <c r="AN94" s="29">
        <f t="shared" si="47"/>
        <v>0.17793826474891267</v>
      </c>
      <c r="AO94" s="29">
        <f t="shared" si="47"/>
        <v>0.15570932102404442</v>
      </c>
      <c r="AP94" s="29">
        <f t="shared" si="47"/>
        <v>0.13630792362119329</v>
      </c>
      <c r="AQ94" s="29">
        <f t="shared" si="47"/>
        <v>0.11936218519102292</v>
      </c>
      <c r="AR94" s="29">
        <f t="shared" si="47"/>
        <v>0.10455142018640161</v>
      </c>
      <c r="AS94" s="29">
        <f t="shared" si="47"/>
        <v>9.1598773925270841E-2</v>
      </c>
      <c r="AT94" s="29">
        <f t="shared" si="47"/>
        <v>8.0264926804982373E-2</v>
      </c>
      <c r="AU94" s="29">
        <f t="shared" si="47"/>
        <v>7.0342732080743278E-2</v>
      </c>
      <c r="AV94" s="29">
        <f t="shared" si="47"/>
        <v>6.1652653177275793E-2</v>
      </c>
      <c r="AW94" s="29">
        <f t="shared" si="47"/>
        <v>5.4038880504361834E-2</v>
      </c>
      <c r="AX94" s="29">
        <f t="shared" si="47"/>
        <v>4.7366023439223998E-2</v>
      </c>
      <c r="AY94" s="29">
        <f t="shared" si="47"/>
        <v>4.151628824760327E-2</v>
      </c>
      <c r="AZ94" s="29">
        <f t="shared" si="47"/>
        <v>3.6387066307062683E-2</v>
      </c>
      <c r="BA94" s="29">
        <f t="shared" si="47"/>
        <v>3.1888705880458557E-2</v>
      </c>
      <c r="BB94" s="29">
        <f t="shared" si="47"/>
        <v>2.7943166340639345E-2</v>
      </c>
      <c r="BC94" s="29">
        <f t="shared" si="47"/>
        <v>2.4482315969299902E-2</v>
      </c>
      <c r="BD94" s="29">
        <f t="shared" si="47"/>
        <v>2.1446310044613746E-2</v>
      </c>
      <c r="BE94" s="29">
        <f t="shared" si="47"/>
        <v>1.8782689546555958E-2</v>
      </c>
      <c r="BF94" s="29">
        <f t="shared" si="47"/>
        <v>1.6445421919139763E-2</v>
      </c>
      <c r="BG94" s="29">
        <f t="shared" si="47"/>
        <v>1.4394079401839038E-2</v>
      </c>
      <c r="BH94" s="29">
        <f t="shared" si="47"/>
        <v>1.2593150651943046E-2</v>
      </c>
      <c r="BI94" s="29">
        <f>BI$17*BI$56*BI93/(1-(BJ17/BI17))</f>
        <v>7.8403886314881252E-2</v>
      </c>
    </row>
    <row r="95" spans="1:103" ht="39" customHeight="1">
      <c r="A95" s="57" t="s">
        <v>62</v>
      </c>
      <c r="B95" s="197">
        <f>SUM(B94:BI94)*10*B52+B53-C53</f>
        <v>53.685846084146675</v>
      </c>
      <c r="C95" s="85">
        <v>53.694779841061916</v>
      </c>
      <c r="D95" s="189">
        <f>+B95-C95</f>
        <v>-8.9337569152405649E-3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8">+B$36*1000*B103^($B$38-1)</f>
        <v>1.0000000000000015E-3</v>
      </c>
      <c r="C101" s="479">
        <f t="shared" si="48"/>
        <v>37.699592117087846</v>
      </c>
      <c r="D101" s="479">
        <f t="shared" si="48"/>
        <v>64.022639968439151</v>
      </c>
      <c r="E101" s="479">
        <f t="shared" si="48"/>
        <v>88.44194732359226</v>
      </c>
      <c r="F101" s="479">
        <f t="shared" si="48"/>
        <v>118.11282996379494</v>
      </c>
      <c r="G101" s="479">
        <f t="shared" si="48"/>
        <v>153.45763947341931</v>
      </c>
      <c r="H101" s="479">
        <f t="shared" si="48"/>
        <v>194.9007532916157</v>
      </c>
      <c r="I101" s="479">
        <f t="shared" si="48"/>
        <v>243.11113645924252</v>
      </c>
      <c r="J101" s="479">
        <f t="shared" si="48"/>
        <v>298.4719880635148</v>
      </c>
      <c r="K101" s="479">
        <f t="shared" si="48"/>
        <v>361.14776783382592</v>
      </c>
      <c r="L101" s="479">
        <f t="shared" si="48"/>
        <v>430.58472580113983</v>
      </c>
      <c r="M101" s="479">
        <f t="shared" si="48"/>
        <v>462.61158278490319</v>
      </c>
      <c r="N101" s="479">
        <f t="shared" si="48"/>
        <v>443.26100364565804</v>
      </c>
      <c r="O101" s="479">
        <f t="shared" si="48"/>
        <v>424.87795346337509</v>
      </c>
      <c r="P101" s="479">
        <f t="shared" si="48"/>
        <v>407.41405579020636</v>
      </c>
      <c r="Q101" s="479">
        <f t="shared" si="48"/>
        <v>390.82335300069599</v>
      </c>
      <c r="R101" s="479">
        <f t="shared" si="48"/>
        <v>375.06218535066114</v>
      </c>
      <c r="S101" s="479">
        <f t="shared" si="48"/>
        <v>360.08907608312808</v>
      </c>
      <c r="T101" s="479">
        <f t="shared" si="48"/>
        <v>345.86462227897164</v>
      </c>
      <c r="U101" s="479">
        <f t="shared" si="48"/>
        <v>332.35139116502307</v>
      </c>
      <c r="V101" s="479">
        <f t="shared" si="48"/>
        <v>319.5138216067719</v>
      </c>
      <c r="W101" s="479">
        <f t="shared" si="48"/>
        <v>307.31813052643332</v>
      </c>
      <c r="X101" s="479">
        <f t="shared" si="48"/>
        <v>295.73222400011161</v>
      </c>
      <c r="Y101" s="479">
        <f t="shared" si="48"/>
        <v>284.72561280010598</v>
      </c>
      <c r="Z101" s="479">
        <f t="shared" si="48"/>
        <v>274.2693321601007</v>
      </c>
      <c r="AA101" s="479">
        <f t="shared" si="48"/>
        <v>137.13466608005035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0.43100236821563387</v>
      </c>
      <c r="C102" s="481">
        <f>+C119*(1-MIN(C103,1))</f>
        <v>0.34119299616374138</v>
      </c>
      <c r="D102" s="481">
        <f t="shared" ref="D102:BI102" si="50">+D119*(1-MIN(D103,1))</f>
        <v>0.32502566958320694</v>
      </c>
      <c r="E102" s="481">
        <f t="shared" si="50"/>
        <v>0.30202548164372278</v>
      </c>
      <c r="F102" s="481">
        <f t="shared" si="50"/>
        <v>0.27312036457226796</v>
      </c>
      <c r="G102" s="481">
        <f t="shared" si="50"/>
        <v>0.24027487587526034</v>
      </c>
      <c r="H102" s="481">
        <f t="shared" si="50"/>
        <v>0.20376897475888456</v>
      </c>
      <c r="I102" s="481">
        <f t="shared" si="50"/>
        <v>0.16345060815605031</v>
      </c>
      <c r="J102" s="481">
        <f t="shared" si="50"/>
        <v>0.12003841372383625</v>
      </c>
      <c r="K102" s="481">
        <f t="shared" si="50"/>
        <v>7.4164617913148906E-2</v>
      </c>
      <c r="L102" s="481">
        <f t="shared" si="50"/>
        <v>2.7444671151148566E-2</v>
      </c>
      <c r="M102" s="481">
        <f t="shared" si="50"/>
        <v>0</v>
      </c>
      <c r="N102" s="481">
        <f t="shared" si="50"/>
        <v>0</v>
      </c>
      <c r="O102" s="481">
        <f t="shared" si="50"/>
        <v>0</v>
      </c>
      <c r="P102" s="481">
        <f t="shared" si="50"/>
        <v>0</v>
      </c>
      <c r="Q102" s="481">
        <f t="shared" si="50"/>
        <v>0</v>
      </c>
      <c r="R102" s="481">
        <f t="shared" si="50"/>
        <v>0</v>
      </c>
      <c r="S102" s="481">
        <f t="shared" si="50"/>
        <v>0</v>
      </c>
      <c r="T102" s="481">
        <f t="shared" si="50"/>
        <v>0</v>
      </c>
      <c r="U102" s="481">
        <f t="shared" si="50"/>
        <v>0</v>
      </c>
      <c r="V102" s="481">
        <f t="shared" si="50"/>
        <v>0</v>
      </c>
      <c r="W102" s="481">
        <f t="shared" si="50"/>
        <v>0</v>
      </c>
      <c r="X102" s="481">
        <f t="shared" si="50"/>
        <v>0</v>
      </c>
      <c r="Y102" s="481">
        <f t="shared" si="50"/>
        <v>0</v>
      </c>
      <c r="Z102" s="481">
        <f t="shared" si="50"/>
        <v>0</v>
      </c>
      <c r="AA102" s="481">
        <f t="shared" si="50"/>
        <v>0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0.19394252560356942</v>
      </c>
      <c r="D103" s="484">
        <f t="shared" ref="D103:BI103" si="51">+IF($B$98&gt;0,D109,IF($B$99&gt;0,D114,D122))</f>
        <v>0.2669923631446155</v>
      </c>
      <c r="E103" s="484">
        <f t="shared" si="51"/>
        <v>0.32767610654640422</v>
      </c>
      <c r="F103" s="484">
        <f t="shared" si="51"/>
        <v>0.39460935511403034</v>
      </c>
      <c r="G103" s="484">
        <f t="shared" si="51"/>
        <v>0.46793497695196051</v>
      </c>
      <c r="H103" s="484">
        <f t="shared" si="51"/>
        <v>0.54783854342741489</v>
      </c>
      <c r="I103" s="484">
        <f t="shared" si="51"/>
        <v>0.63488520807681836</v>
      </c>
      <c r="J103" s="484">
        <f t="shared" si="51"/>
        <v>0.72917777776699544</v>
      </c>
      <c r="K103" s="484">
        <f t="shared" si="51"/>
        <v>0.83058481327093692</v>
      </c>
      <c r="L103" s="484">
        <f t="shared" si="51"/>
        <v>0.93819657916412647</v>
      </c>
      <c r="M103" s="484">
        <f t="shared" si="51"/>
        <v>1</v>
      </c>
      <c r="N103" s="484">
        <f t="shared" si="51"/>
        <v>1</v>
      </c>
      <c r="O103" s="484">
        <f t="shared" si="51"/>
        <v>1</v>
      </c>
      <c r="P103" s="484">
        <f t="shared" si="51"/>
        <v>1</v>
      </c>
      <c r="Q103" s="484">
        <f t="shared" si="51"/>
        <v>1</v>
      </c>
      <c r="R103" s="484">
        <f t="shared" si="51"/>
        <v>1</v>
      </c>
      <c r="S103" s="484">
        <f t="shared" si="51"/>
        <v>1</v>
      </c>
      <c r="T103" s="484">
        <f t="shared" si="51"/>
        <v>1</v>
      </c>
      <c r="U103" s="484">
        <f t="shared" si="51"/>
        <v>1</v>
      </c>
      <c r="V103" s="484">
        <f t="shared" si="51"/>
        <v>1</v>
      </c>
      <c r="W103" s="484">
        <f t="shared" si="51"/>
        <v>1</v>
      </c>
      <c r="X103" s="484">
        <f t="shared" si="51"/>
        <v>1</v>
      </c>
      <c r="Y103" s="484">
        <f t="shared" si="51"/>
        <v>1</v>
      </c>
      <c r="Z103" s="484">
        <f t="shared" si="51"/>
        <v>1</v>
      </c>
      <c r="AA103" s="484">
        <f t="shared" si="51"/>
        <v>1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2">+MIN(B107+B108,B36*1000)</f>
        <v>1E-3</v>
      </c>
      <c r="C106" s="389">
        <f t="shared" si="52"/>
        <v>37.699592117087825</v>
      </c>
      <c r="D106" s="389">
        <f t="shared" si="52"/>
        <v>64.022639968439137</v>
      </c>
      <c r="E106" s="389">
        <f t="shared" si="52"/>
        <v>88.44194732359226</v>
      </c>
      <c r="F106" s="389">
        <f t="shared" si="52"/>
        <v>118.11282996379495</v>
      </c>
      <c r="G106" s="389">
        <f t="shared" si="52"/>
        <v>153.45763947341928</v>
      </c>
      <c r="H106" s="389">
        <f t="shared" si="52"/>
        <v>194.90075329161564</v>
      </c>
      <c r="I106" s="389">
        <f t="shared" si="52"/>
        <v>243.11113645924249</v>
      </c>
      <c r="J106" s="389">
        <f t="shared" si="52"/>
        <v>298.4719880635148</v>
      </c>
      <c r="K106" s="389">
        <f t="shared" si="52"/>
        <v>361.14776783382587</v>
      </c>
      <c r="L106" s="389">
        <f t="shared" si="52"/>
        <v>430.58472580113983</v>
      </c>
      <c r="M106" s="466">
        <f t="shared" si="52"/>
        <v>462.61158278490319</v>
      </c>
      <c r="N106" s="389">
        <f t="shared" si="52"/>
        <v>443.26100364565804</v>
      </c>
      <c r="O106" s="389">
        <f t="shared" si="52"/>
        <v>424.87795346337509</v>
      </c>
      <c r="P106" s="389">
        <f t="shared" si="52"/>
        <v>407.41405579020636</v>
      </c>
      <c r="Q106" s="389">
        <f t="shared" si="52"/>
        <v>390.82335300069599</v>
      </c>
      <c r="R106" s="389">
        <f t="shared" si="52"/>
        <v>375.06218535066114</v>
      </c>
      <c r="S106" s="389">
        <f t="shared" si="52"/>
        <v>360.08907608312808</v>
      </c>
      <c r="T106" s="389">
        <f t="shared" si="52"/>
        <v>345.86462227897164</v>
      </c>
      <c r="U106" s="389">
        <f t="shared" si="52"/>
        <v>332.35139116502307</v>
      </c>
      <c r="V106" s="389">
        <f t="shared" si="52"/>
        <v>319.5138216067719</v>
      </c>
      <c r="W106" s="389">
        <f t="shared" si="52"/>
        <v>307.31813052643332</v>
      </c>
      <c r="X106" s="389">
        <f t="shared" si="52"/>
        <v>295.73222400011161</v>
      </c>
      <c r="Y106" s="389">
        <f t="shared" si="52"/>
        <v>284.72561280010598</v>
      </c>
      <c r="Z106" s="389">
        <f t="shared" si="52"/>
        <v>274.2693321601007</v>
      </c>
      <c r="AA106" s="389">
        <f t="shared" si="52"/>
        <v>137.13466608005035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37.699592117087825</v>
      </c>
      <c r="D108" s="389">
        <f>+Controls!D14</f>
        <v>64.022639968439137</v>
      </c>
      <c r="E108" s="389">
        <f>+Controls!E14</f>
        <v>88.44194732359226</v>
      </c>
      <c r="F108" s="389">
        <f>+Controls!F14</f>
        <v>118.11282996379477</v>
      </c>
      <c r="G108" s="389">
        <f>+Controls!G14</f>
        <v>153.45763947341564</v>
      </c>
      <c r="H108" s="389">
        <f>+Controls!H14</f>
        <v>194.90075329157744</v>
      </c>
      <c r="I108" s="389">
        <f>+Controls!I14</f>
        <v>243.11113645899107</v>
      </c>
      <c r="J108" s="389">
        <f>+Controls!J14</f>
        <v>298.47198806235912</v>
      </c>
      <c r="K108" s="389">
        <f>+Controls!K14</f>
        <v>361.14776782986883</v>
      </c>
      <c r="L108" s="389">
        <f>+Controls!L14</f>
        <v>430.5847257906488</v>
      </c>
      <c r="M108" s="389">
        <f>+Controls!M14</f>
        <v>505.82064753755714</v>
      </c>
      <c r="N108" s="389">
        <f>+Controls!N14</f>
        <v>586.11224913261344</v>
      </c>
      <c r="O108" s="389">
        <f>+Controls!O14</f>
        <v>672.4501089362808</v>
      </c>
      <c r="P108" s="389">
        <f>+Controls!P14</f>
        <v>759.14072687963437</v>
      </c>
      <c r="Q108" s="389">
        <f>+Controls!Q14</f>
        <v>857.5774545443262</v>
      </c>
      <c r="R108" s="389">
        <f>+Controls!R14</f>
        <v>880.49767911549066</v>
      </c>
      <c r="S108" s="389">
        <f>+Controls!S14</f>
        <v>847.14993958213279</v>
      </c>
      <c r="T108" s="389">
        <f>+Controls!T14</f>
        <v>809.48154170211774</v>
      </c>
      <c r="U108" s="389">
        <f>+Controls!U14</f>
        <v>783.54623463460405</v>
      </c>
      <c r="V108" s="389">
        <f>+Controls!V14</f>
        <v>753.18325167100852</v>
      </c>
      <c r="W108" s="389">
        <f>+Controls!W14</f>
        <v>729.34178871195445</v>
      </c>
      <c r="X108" s="389">
        <f>+Controls!X14</f>
        <v>697.49720536048142</v>
      </c>
      <c r="Y108" s="389">
        <f>+Controls!Y14</f>
        <v>681.60368669129923</v>
      </c>
      <c r="Z108" s="389">
        <f>+Controls!Z14</f>
        <v>650.96217075027084</v>
      </c>
      <c r="AA108" s="389">
        <f>+Controls!AA14</f>
        <v>1200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3">+(C106/(1000*C$36))^(1/($B$38-1))</f>
        <v>0.19394252560356942</v>
      </c>
      <c r="D109" s="391">
        <f t="shared" si="53"/>
        <v>0.2669923631446155</v>
      </c>
      <c r="E109" s="391">
        <f t="shared" si="53"/>
        <v>0.32767610654640422</v>
      </c>
      <c r="F109" s="391">
        <f t="shared" si="53"/>
        <v>0.39460935511403034</v>
      </c>
      <c r="G109" s="391">
        <f t="shared" si="53"/>
        <v>0.46793497695196051</v>
      </c>
      <c r="H109" s="391">
        <f t="shared" si="53"/>
        <v>0.54783854342741489</v>
      </c>
      <c r="I109" s="391">
        <f t="shared" si="53"/>
        <v>0.63488520807681836</v>
      </c>
      <c r="J109" s="391">
        <f t="shared" si="53"/>
        <v>0.72917777776699544</v>
      </c>
      <c r="K109" s="391">
        <f t="shared" si="53"/>
        <v>0.83058481327093692</v>
      </c>
      <c r="L109" s="391">
        <f t="shared" si="53"/>
        <v>0.93819657916412647</v>
      </c>
      <c r="M109" s="391">
        <f t="shared" si="53"/>
        <v>1</v>
      </c>
      <c r="N109" s="391">
        <f t="shared" si="53"/>
        <v>1</v>
      </c>
      <c r="O109" s="391">
        <f t="shared" si="53"/>
        <v>1</v>
      </c>
      <c r="P109" s="391">
        <f t="shared" si="53"/>
        <v>1</v>
      </c>
      <c r="Q109" s="391">
        <f t="shared" si="53"/>
        <v>1</v>
      </c>
      <c r="R109" s="391">
        <f t="shared" si="53"/>
        <v>1</v>
      </c>
      <c r="S109" s="391">
        <f t="shared" si="53"/>
        <v>1</v>
      </c>
      <c r="T109" s="391">
        <f t="shared" si="53"/>
        <v>1</v>
      </c>
      <c r="U109" s="391">
        <f t="shared" si="53"/>
        <v>1</v>
      </c>
      <c r="V109" s="391">
        <f t="shared" si="53"/>
        <v>1</v>
      </c>
      <c r="W109" s="391">
        <f t="shared" si="53"/>
        <v>1</v>
      </c>
      <c r="X109" s="391">
        <f t="shared" si="53"/>
        <v>1</v>
      </c>
      <c r="Y109" s="391">
        <f t="shared" si="53"/>
        <v>1</v>
      </c>
      <c r="Z109" s="391">
        <f t="shared" si="53"/>
        <v>1</v>
      </c>
      <c r="AA109" s="391">
        <f t="shared" si="53"/>
        <v>1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0.43123618180564005</v>
      </c>
      <c r="C112" s="471">
        <f>+C40*C61</f>
        <v>0.42328618864209894</v>
      </c>
      <c r="D112" s="471">
        <f t="shared" ref="D112:BI112" si="54">+D40*D61</f>
        <v>0.44341375620255841</v>
      </c>
      <c r="E112" s="471">
        <f t="shared" si="54"/>
        <v>0.44922616105799423</v>
      </c>
      <c r="F112" s="471">
        <f t="shared" si="54"/>
        <v>0.45114731600074931</v>
      </c>
      <c r="G112" s="471">
        <f t="shared" si="54"/>
        <v>0.45158930857510288</v>
      </c>
      <c r="H112" s="471">
        <f t="shared" si="54"/>
        <v>0.45065533958481863</v>
      </c>
      <c r="I112" s="471">
        <f t="shared" si="54"/>
        <v>0.44766909413639838</v>
      </c>
      <c r="J112" s="471">
        <f t="shared" si="54"/>
        <v>0.44323694242697714</v>
      </c>
      <c r="K112" s="471">
        <f t="shared" si="54"/>
        <v>0.43776841583722081</v>
      </c>
      <c r="L112" s="471">
        <f t="shared" si="54"/>
        <v>0.4440639495349491</v>
      </c>
      <c r="M112" s="471">
        <f t="shared" si="54"/>
        <v>0.46207768197266852</v>
      </c>
      <c r="N112" s="471">
        <f t="shared" si="54"/>
        <v>0.48399246547615915</v>
      </c>
      <c r="O112" s="471">
        <f t="shared" si="54"/>
        <v>0.50368886734644935</v>
      </c>
      <c r="P112" s="471">
        <f t="shared" si="54"/>
        <v>0.52211576202051813</v>
      </c>
      <c r="Q112" s="471">
        <f t="shared" si="54"/>
        <v>0.53978441521070819</v>
      </c>
      <c r="R112" s="471">
        <f t="shared" si="54"/>
        <v>0.55697260044210539</v>
      </c>
      <c r="S112" s="471">
        <f t="shared" si="54"/>
        <v>0.57383162748247973</v>
      </c>
      <c r="T112" s="471">
        <f t="shared" si="54"/>
        <v>0.59044573461494532</v>
      </c>
      <c r="U112" s="471">
        <f t="shared" si="54"/>
        <v>0.60686524983882439</v>
      </c>
      <c r="V112" s="471">
        <f t="shared" si="54"/>
        <v>0.62243204295492804</v>
      </c>
      <c r="W112" s="471">
        <f t="shared" si="54"/>
        <v>0.63697716809926797</v>
      </c>
      <c r="X112" s="471">
        <f t="shared" si="54"/>
        <v>0.6511122210191842</v>
      </c>
      <c r="Y112" s="471">
        <f t="shared" si="54"/>
        <v>0.66495262763493956</v>
      </c>
      <c r="Z112" s="471">
        <f t="shared" si="54"/>
        <v>0.67856956435721882</v>
      </c>
      <c r="AA112" s="471">
        <f t="shared" si="54"/>
        <v>0.69201025933972082</v>
      </c>
      <c r="AB112" s="471">
        <f t="shared" si="54"/>
        <v>0.70550692514579982</v>
      </c>
      <c r="AC112" s="471">
        <f t="shared" si="54"/>
        <v>0.71888387044531488</v>
      </c>
      <c r="AD112" s="471">
        <f t="shared" si="54"/>
        <v>0.73211167827422996</v>
      </c>
      <c r="AE112" s="471">
        <f t="shared" si="54"/>
        <v>0.74521004209536823</v>
      </c>
      <c r="AF112" s="471">
        <f t="shared" si="54"/>
        <v>0.75675257012115194</v>
      </c>
      <c r="AG112" s="471">
        <f t="shared" si="54"/>
        <v>0.76640794983620231</v>
      </c>
      <c r="AH112" s="471">
        <f t="shared" si="54"/>
        <v>0.77546954902317966</v>
      </c>
      <c r="AI112" s="471">
        <f t="shared" si="54"/>
        <v>0.78416075245337591</v>
      </c>
      <c r="AJ112" s="471">
        <f t="shared" si="54"/>
        <v>0.79260861242898417</v>
      </c>
      <c r="AK112" s="471">
        <f t="shared" si="54"/>
        <v>0.80088752572962441</v>
      </c>
      <c r="AL112" s="471">
        <f t="shared" si="54"/>
        <v>0.8090429265198078</v>
      </c>
      <c r="AM112" s="471">
        <f t="shared" si="54"/>
        <v>0.81710416677621112</v>
      </c>
      <c r="AN112" s="471">
        <f t="shared" si="54"/>
        <v>0.82509153037569716</v>
      </c>
      <c r="AO112" s="471">
        <f t="shared" si="54"/>
        <v>0.83302006244088933</v>
      </c>
      <c r="AP112" s="471">
        <f t="shared" si="54"/>
        <v>0.84090166914638287</v>
      </c>
      <c r="AQ112" s="471">
        <f t="shared" si="54"/>
        <v>0.84874627787600543</v>
      </c>
      <c r="AR112" s="471">
        <f t="shared" si="54"/>
        <v>0.85656248646013267</v>
      </c>
      <c r="AS112" s="471">
        <f t="shared" si="54"/>
        <v>0.86435793415080298</v>
      </c>
      <c r="AT112" s="471">
        <f t="shared" si="54"/>
        <v>0.87213952056830957</v>
      </c>
      <c r="AU112" s="471">
        <f t="shared" si="54"/>
        <v>0.87991354110744413</v>
      </c>
      <c r="AV112" s="471">
        <f t="shared" si="54"/>
        <v>0.88768577597169962</v>
      </c>
      <c r="AW112" s="471">
        <f t="shared" si="54"/>
        <v>0.89546155302387276</v>
      </c>
      <c r="AX112" s="471">
        <f t="shared" si="54"/>
        <v>0.90324579543994288</v>
      </c>
      <c r="AY112" s="471">
        <f t="shared" si="54"/>
        <v>0.91104306016856629</v>
      </c>
      <c r="AZ112" s="471">
        <f t="shared" si="54"/>
        <v>0.91885757049910011</v>
      </c>
      <c r="BA112" s="471">
        <f t="shared" si="54"/>
        <v>0.92669324457915803</v>
      </c>
      <c r="BB112" s="471">
        <f t="shared" si="54"/>
        <v>0.93453492067243926</v>
      </c>
      <c r="BC112" s="471">
        <f t="shared" si="54"/>
        <v>0.94238347008759926</v>
      </c>
      <c r="BD112" s="471">
        <f t="shared" si="54"/>
        <v>0.95026460192903728</v>
      </c>
      <c r="BE112" s="471">
        <f t="shared" si="54"/>
        <v>0.95818896456503611</v>
      </c>
      <c r="BF112" s="471">
        <f t="shared" si="54"/>
        <v>0.96616039254329078</v>
      </c>
      <c r="BG112" s="471">
        <f t="shared" si="54"/>
        <v>0.9741799767730378</v>
      </c>
      <c r="BH112" s="471">
        <f t="shared" si="54"/>
        <v>0.98224796287592198</v>
      </c>
      <c r="BI112" s="471">
        <f t="shared" si="54"/>
        <v>0.99036455816440816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0.21329708207561748</v>
      </c>
      <c r="G114" s="399">
        <f t="shared" si="55"/>
        <v>0.44660514895768366</v>
      </c>
      <c r="H114" s="399">
        <f t="shared" si="55"/>
        <v>0.54950530655566487</v>
      </c>
      <c r="I114" s="399">
        <f t="shared" si="55"/>
        <v>0.62407033381693666</v>
      </c>
      <c r="J114" s="399">
        <f t="shared" si="55"/>
        <v>0.67825492082395067</v>
      </c>
      <c r="K114" s="399">
        <f t="shared" si="55"/>
        <v>0.71766819733678799</v>
      </c>
      <c r="L114" s="399">
        <f t="shared" si="55"/>
        <v>0.75210503944943397</v>
      </c>
      <c r="M114" s="399">
        <f t="shared" si="55"/>
        <v>0.78499654789492435</v>
      </c>
      <c r="N114" s="399">
        <f t="shared" si="55"/>
        <v>0.81474538505046168</v>
      </c>
      <c r="O114" s="399">
        <f t="shared" si="55"/>
        <v>0.83934564790340249</v>
      </c>
      <c r="P114" s="399">
        <f t="shared" si="55"/>
        <v>0.86012656079061989</v>
      </c>
      <c r="Q114" s="399">
        <f t="shared" si="55"/>
        <v>0.87789627112181012</v>
      </c>
      <c r="R114" s="399">
        <f t="shared" si="55"/>
        <v>0.8932021160891801</v>
      </c>
      <c r="S114" s="399">
        <f t="shared" si="55"/>
        <v>0.90644667916876198</v>
      </c>
      <c r="T114" s="399">
        <f t="shared" si="55"/>
        <v>0.91794389270751453</v>
      </c>
      <c r="U114" s="399">
        <f t="shared" si="55"/>
        <v>0.92794803310463603</v>
      </c>
      <c r="V114" s="399">
        <f t="shared" si="55"/>
        <v>0.93659939838237682</v>
      </c>
      <c r="W114" s="399">
        <f t="shared" si="55"/>
        <v>0.94114477006793618</v>
      </c>
      <c r="X114" s="399">
        <f t="shared" si="55"/>
        <v>0.94530134029781931</v>
      </c>
      <c r="Y114" s="399">
        <f t="shared" si="55"/>
        <v>0.94911785274760729</v>
      </c>
      <c r="Z114" s="399">
        <f t="shared" si="55"/>
        <v>0.9526319653462878</v>
      </c>
      <c r="AA114" s="399">
        <f t="shared" si="55"/>
        <v>0.95587438062465868</v>
      </c>
      <c r="AB114" s="399">
        <f t="shared" si="55"/>
        <v>0.95888259745134596</v>
      </c>
      <c r="AC114" s="399">
        <f t="shared" si="55"/>
        <v>0.96166532208754685</v>
      </c>
      <c r="AD114" s="399">
        <f t="shared" si="55"/>
        <v>0.96424005609336361</v>
      </c>
      <c r="AE114" s="399">
        <f t="shared" si="55"/>
        <v>0.96662516939368759</v>
      </c>
      <c r="AF114" s="399">
        <f t="shared" si="55"/>
        <v>0.96877751472820184</v>
      </c>
      <c r="AG114" s="399">
        <f t="shared" si="55"/>
        <v>0.97071231948853065</v>
      </c>
      <c r="AH114" s="399">
        <f t="shared" si="55"/>
        <v>0.97250182725511136</v>
      </c>
      <c r="AI114" s="399">
        <f t="shared" si="55"/>
        <v>0.97416627168193715</v>
      </c>
      <c r="AJ114" s="399">
        <f t="shared" si="55"/>
        <v>0.97571953453071503</v>
      </c>
      <c r="AK114" s="399">
        <f t="shared" si="55"/>
        <v>0.97717199961898893</v>
      </c>
      <c r="AL114" s="399">
        <f t="shared" si="55"/>
        <v>0.97853200721982647</v>
      </c>
      <c r="AM114" s="399">
        <f t="shared" si="55"/>
        <v>0.97980661219094245</v>
      </c>
      <c r="AN114" s="399">
        <f t="shared" si="55"/>
        <v>0.98100199107974617</v>
      </c>
      <c r="AO114" s="399">
        <f t="shared" si="55"/>
        <v>0.98212367010974011</v>
      </c>
      <c r="AP114" s="399">
        <f t="shared" si="55"/>
        <v>0.98317666037731977</v>
      </c>
      <c r="AQ114" s="399">
        <f t="shared" si="55"/>
        <v>0.98416554393087385</v>
      </c>
      <c r="AR114" s="399">
        <f t="shared" si="55"/>
        <v>0.98509453300823135</v>
      </c>
      <c r="AS114" s="399">
        <f t="shared" si="55"/>
        <v>0.98596751392486581</v>
      </c>
      <c r="AT114" s="399">
        <f t="shared" si="55"/>
        <v>0.98678808164357779</v>
      </c>
      <c r="AU114" s="399">
        <f t="shared" si="55"/>
        <v>0.98755956827267055</v>
      </c>
      <c r="AV114" s="399">
        <f t="shared" si="55"/>
        <v>0.98828506730772903</v>
      </c>
      <c r="AW114" s="399">
        <f t="shared" si="55"/>
        <v>0.98896745468505698</v>
      </c>
      <c r="AX114" s="399">
        <f t="shared" si="55"/>
        <v>0.98960940731655711</v>
      </c>
      <c r="AY114" s="399">
        <f t="shared" si="55"/>
        <v>0.99021341955656117</v>
      </c>
      <c r="AZ114" s="399">
        <f t="shared" si="55"/>
        <v>0.99078181792485343</v>
      </c>
      <c r="BA114" s="399">
        <f t="shared" si="55"/>
        <v>0.99131677433308318</v>
      </c>
      <c r="BB114" s="399">
        <f t="shared" si="55"/>
        <v>0.99182015345894903</v>
      </c>
      <c r="BC114" s="399">
        <f t="shared" si="55"/>
        <v>0.99229386459233937</v>
      </c>
      <c r="BD114" s="399">
        <f t="shared" si="55"/>
        <v>0.99273988752068709</v>
      </c>
      <c r="BE114" s="399">
        <f t="shared" si="55"/>
        <v>0.99315993322534901</v>
      </c>
      <c r="BF114" s="399">
        <f t="shared" si="55"/>
        <v>0.99355554965470017</v>
      </c>
      <c r="BG114" s="399">
        <f t="shared" si="55"/>
        <v>0.99392817119772137</v>
      </c>
      <c r="BH114" s="399">
        <f t="shared" si="55"/>
        <v>0.99427914177287557</v>
      </c>
      <c r="BI114" s="399">
        <f t="shared" si="55"/>
        <v>0.99460972605641851</v>
      </c>
    </row>
    <row r="115" spans="1:61" s="40" customFormat="1" ht="18" customHeight="1">
      <c r="A115" s="398" t="s">
        <v>952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39.027312187835896</v>
      </c>
      <c r="G115" s="400">
        <f t="shared" si="56"/>
        <v>141.09684539906857</v>
      </c>
      <c r="H115" s="400">
        <f t="shared" si="56"/>
        <v>195.96940311937439</v>
      </c>
      <c r="I115" s="400">
        <f t="shared" si="56"/>
        <v>235.70774145968988</v>
      </c>
      <c r="J115" s="400">
        <f t="shared" si="56"/>
        <v>262.00569406236087</v>
      </c>
      <c r="K115" s="400">
        <f t="shared" si="56"/>
        <v>277.62362624334554</v>
      </c>
      <c r="L115" s="400">
        <f t="shared" si="56"/>
        <v>289.22178116394178</v>
      </c>
      <c r="M115" s="400">
        <f t="shared" si="56"/>
        <v>299.21161397177229</v>
      </c>
      <c r="N115" s="400">
        <f t="shared" si="56"/>
        <v>306.54833525353416</v>
      </c>
      <c r="O115" s="400">
        <f t="shared" si="56"/>
        <v>309.99715902756577</v>
      </c>
      <c r="P115" s="400">
        <f t="shared" si="56"/>
        <v>310.63347434336947</v>
      </c>
      <c r="Q115" s="400">
        <f t="shared" si="56"/>
        <v>309.15642330329706</v>
      </c>
      <c r="R115" s="400">
        <f t="shared" si="56"/>
        <v>306.06440020286493</v>
      </c>
      <c r="S115" s="400">
        <f t="shared" si="56"/>
        <v>301.73522864408716</v>
      </c>
      <c r="T115" s="400">
        <f t="shared" si="56"/>
        <v>296.46620040896346</v>
      </c>
      <c r="U115" s="400">
        <f t="shared" si="56"/>
        <v>290.49594935367645</v>
      </c>
      <c r="V115" s="400">
        <f t="shared" si="56"/>
        <v>283.97926040792402</v>
      </c>
      <c r="W115" s="400">
        <f t="shared" si="56"/>
        <v>275.53055208249617</v>
      </c>
      <c r="X115" s="400">
        <f t="shared" si="56"/>
        <v>267.25457099593251</v>
      </c>
      <c r="Y115" s="400">
        <f t="shared" si="56"/>
        <v>259.1807801582799</v>
      </c>
      <c r="Z115" s="400">
        <f t="shared" si="56"/>
        <v>251.328951333303</v>
      </c>
      <c r="AA115" s="400">
        <f t="shared" si="56"/>
        <v>126.43541331074486</v>
      </c>
      <c r="AB115" s="400">
        <f t="shared" si="56"/>
        <v>63.576269927648568</v>
      </c>
      <c r="AC115" s="400">
        <f t="shared" si="56"/>
        <v>31.95437900880701</v>
      </c>
      <c r="AD115" s="400">
        <f t="shared" si="56"/>
        <v>16.05427028072306</v>
      </c>
      <c r="AE115" s="400">
        <f t="shared" si="56"/>
        <v>8.0629106924617062</v>
      </c>
      <c r="AF115" s="400">
        <f t="shared" si="56"/>
        <v>4.0476277581228564</v>
      </c>
      <c r="AG115" s="400">
        <f t="shared" si="56"/>
        <v>2.0310950785472106</v>
      </c>
      <c r="AH115" s="400">
        <f t="shared" si="56"/>
        <v>1.0189199145820644</v>
      </c>
      <c r="AI115" s="400">
        <f t="shared" si="56"/>
        <v>0.51103053206261384</v>
      </c>
      <c r="AJ115" s="400">
        <f t="shared" si="56"/>
        <v>0.25624906667906872</v>
      </c>
      <c r="AK115" s="400">
        <f t="shared" si="56"/>
        <v>0.12846804698988271</v>
      </c>
      <c r="AL115" s="400">
        <f t="shared" si="56"/>
        <v>6.4395032304882652E-2</v>
      </c>
      <c r="AM115" s="400">
        <f t="shared" si="56"/>
        <v>3.2273046528638501E-2</v>
      </c>
      <c r="AN115" s="400">
        <f t="shared" si="56"/>
        <v>1.6171976800490095E-2</v>
      </c>
      <c r="AO115" s="400">
        <f t="shared" si="56"/>
        <v>8.1026379655646918E-3</v>
      </c>
      <c r="AP115" s="400">
        <f t="shared" si="56"/>
        <v>4.0591409019313214E-3</v>
      </c>
      <c r="AQ115" s="400">
        <f t="shared" si="56"/>
        <v>2.0332463613019743E-3</v>
      </c>
      <c r="AR115" s="400">
        <f t="shared" si="56"/>
        <v>1.0183511614088718E-3</v>
      </c>
      <c r="AS115" s="400">
        <f t="shared" si="56"/>
        <v>5.0998807594255103E-4</v>
      </c>
      <c r="AT115" s="400">
        <f t="shared" si="56"/>
        <v>2.5537615720412296E-4</v>
      </c>
      <c r="AU115" s="400">
        <f t="shared" si="56"/>
        <v>1.2786782622349017E-4</v>
      </c>
      <c r="AV115" s="400">
        <f t="shared" si="56"/>
        <v>6.4018480890637149E-5</v>
      </c>
      <c r="AW115" s="400">
        <f t="shared" si="56"/>
        <v>3.2049034349621425E-5</v>
      </c>
      <c r="AX115" s="400">
        <f t="shared" si="56"/>
        <v>1.6043245165497514E-5</v>
      </c>
      <c r="AY115" s="400">
        <f t="shared" si="56"/>
        <v>8.0304375898438338E-6</v>
      </c>
      <c r="AZ115" s="400">
        <f t="shared" si="56"/>
        <v>4.0193683872979394E-6</v>
      </c>
      <c r="BA115" s="400">
        <f t="shared" si="56"/>
        <v>2.0116377883588453E-6</v>
      </c>
      <c r="BB115" s="400">
        <f t="shared" si="56"/>
        <v>1.0067384185451992E-6</v>
      </c>
      <c r="BC115" s="400">
        <f t="shared" si="56"/>
        <v>5.0380204467461817E-7</v>
      </c>
      <c r="BD115" s="400">
        <f t="shared" si="56"/>
        <v>2.5210486608171831E-7</v>
      </c>
      <c r="BE115" s="400">
        <f t="shared" si="56"/>
        <v>1.2614845229072767E-7</v>
      </c>
      <c r="BF115" s="400">
        <f t="shared" si="56"/>
        <v>6.3119458454140809E-8</v>
      </c>
      <c r="BG115" s="400">
        <f t="shared" si="56"/>
        <v>3.1581037425099716E-8</v>
      </c>
      <c r="BH115" s="400">
        <f t="shared" si="56"/>
        <v>1.5800556683755522E-8</v>
      </c>
      <c r="BI115" s="400">
        <f t="shared" si="56"/>
        <v>7.9050070937399593E-9</v>
      </c>
    </row>
    <row r="116" spans="1:61" s="395" customFormat="1" ht="18" customHeight="1">
      <c r="A116" s="398" t="s">
        <v>969</v>
      </c>
      <c r="B116" s="399">
        <f t="shared" ref="B116:AG116" si="57">+B112*(1-B103)</f>
        <v>0.43100236821563387</v>
      </c>
      <c r="C116" s="399">
        <f t="shared" si="57"/>
        <v>0.34119299616374138</v>
      </c>
      <c r="D116" s="399">
        <f t="shared" si="57"/>
        <v>0.32502566958320694</v>
      </c>
      <c r="E116" s="399">
        <f t="shared" si="57"/>
        <v>0.30202548164372278</v>
      </c>
      <c r="F116" s="399">
        <f t="shared" si="57"/>
        <v>0.27312036457226796</v>
      </c>
      <c r="G116" s="399">
        <f t="shared" si="57"/>
        <v>0.24027487587526034</v>
      </c>
      <c r="H116" s="399">
        <f t="shared" si="57"/>
        <v>0.20376897475888456</v>
      </c>
      <c r="I116" s="399">
        <f t="shared" si="57"/>
        <v>0.16345060815605031</v>
      </c>
      <c r="J116" s="399">
        <f t="shared" si="57"/>
        <v>0.12003841372383625</v>
      </c>
      <c r="K116" s="399">
        <f t="shared" si="57"/>
        <v>7.4164617913148906E-2</v>
      </c>
      <c r="L116" s="399">
        <f t="shared" si="57"/>
        <v>2.7444671151148566E-2</v>
      </c>
      <c r="M116" s="399">
        <f t="shared" si="57"/>
        <v>0</v>
      </c>
      <c r="N116" s="399">
        <f t="shared" si="57"/>
        <v>0</v>
      </c>
      <c r="O116" s="399">
        <f t="shared" si="57"/>
        <v>0</v>
      </c>
      <c r="P116" s="399">
        <f t="shared" si="57"/>
        <v>0</v>
      </c>
      <c r="Q116" s="399">
        <f t="shared" si="57"/>
        <v>0</v>
      </c>
      <c r="R116" s="399">
        <f t="shared" si="57"/>
        <v>0</v>
      </c>
      <c r="S116" s="399">
        <f t="shared" si="57"/>
        <v>0</v>
      </c>
      <c r="T116" s="399">
        <f t="shared" si="57"/>
        <v>0</v>
      </c>
      <c r="U116" s="399">
        <f t="shared" si="57"/>
        <v>0</v>
      </c>
      <c r="V116" s="399">
        <f t="shared" si="57"/>
        <v>0</v>
      </c>
      <c r="W116" s="399">
        <f t="shared" si="57"/>
        <v>0</v>
      </c>
      <c r="X116" s="399">
        <f t="shared" si="57"/>
        <v>0</v>
      </c>
      <c r="Y116" s="399">
        <f t="shared" si="57"/>
        <v>0</v>
      </c>
      <c r="Z116" s="399">
        <f t="shared" si="57"/>
        <v>0</v>
      </c>
      <c r="AA116" s="399">
        <f t="shared" si="57"/>
        <v>0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0.43123618180564005</v>
      </c>
      <c r="C119" s="421">
        <f t="shared" ref="C119:BI120" si="59">+C112</f>
        <v>0.42328618864209894</v>
      </c>
      <c r="D119" s="421">
        <f t="shared" si="59"/>
        <v>0.44341375620255841</v>
      </c>
      <c r="E119" s="421">
        <f t="shared" si="59"/>
        <v>0.44922616105799423</v>
      </c>
      <c r="F119" s="421">
        <f t="shared" si="59"/>
        <v>0.45114731600074931</v>
      </c>
      <c r="G119" s="421">
        <f t="shared" si="59"/>
        <v>0.45158930857510288</v>
      </c>
      <c r="H119" s="421">
        <f t="shared" si="59"/>
        <v>0.45065533958481863</v>
      </c>
      <c r="I119" s="421">
        <f t="shared" si="59"/>
        <v>0.44766909413639838</v>
      </c>
      <c r="J119" s="421">
        <f t="shared" si="59"/>
        <v>0.44323694242697714</v>
      </c>
      <c r="K119" s="421">
        <f t="shared" si="59"/>
        <v>0.43776841583722081</v>
      </c>
      <c r="L119" s="421">
        <f t="shared" si="59"/>
        <v>0.4440639495349491</v>
      </c>
      <c r="M119" s="421">
        <f t="shared" si="59"/>
        <v>0.46207768197266852</v>
      </c>
      <c r="N119" s="421">
        <f t="shared" si="59"/>
        <v>0.48399246547615915</v>
      </c>
      <c r="O119" s="421">
        <f t="shared" si="59"/>
        <v>0.50368886734644935</v>
      </c>
      <c r="P119" s="421">
        <f t="shared" si="59"/>
        <v>0.52211576202051813</v>
      </c>
      <c r="Q119" s="421">
        <f t="shared" si="59"/>
        <v>0.53978441521070819</v>
      </c>
      <c r="R119" s="421">
        <f t="shared" si="59"/>
        <v>0.55697260044210539</v>
      </c>
      <c r="S119" s="421">
        <f t="shared" si="59"/>
        <v>0.57383162748247973</v>
      </c>
      <c r="T119" s="421">
        <f t="shared" si="59"/>
        <v>0.59044573461494532</v>
      </c>
      <c r="U119" s="421">
        <f t="shared" si="59"/>
        <v>0.60686524983882439</v>
      </c>
      <c r="V119" s="421">
        <f t="shared" si="59"/>
        <v>0.62243204295492804</v>
      </c>
      <c r="W119" s="421">
        <f t="shared" si="59"/>
        <v>0.63697716809926797</v>
      </c>
      <c r="X119" s="421">
        <f t="shared" si="59"/>
        <v>0.6511122210191842</v>
      </c>
      <c r="Y119" s="421">
        <f t="shared" si="59"/>
        <v>0.66495262763493956</v>
      </c>
      <c r="Z119" s="421">
        <f t="shared" si="59"/>
        <v>0.67856956435721882</v>
      </c>
      <c r="AA119" s="421">
        <f t="shared" si="59"/>
        <v>0.69201025933972082</v>
      </c>
      <c r="AB119" s="421">
        <f t="shared" si="59"/>
        <v>0.70550692514579982</v>
      </c>
      <c r="AC119" s="421">
        <f t="shared" si="59"/>
        <v>0.71888387044531488</v>
      </c>
      <c r="AD119" s="421">
        <f t="shared" si="59"/>
        <v>0.73211167827422996</v>
      </c>
      <c r="AE119" s="421">
        <f t="shared" si="59"/>
        <v>0.74521004209536823</v>
      </c>
      <c r="AF119" s="421">
        <f t="shared" si="59"/>
        <v>0.75675257012115194</v>
      </c>
      <c r="AG119" s="421">
        <f t="shared" si="59"/>
        <v>0.76640794983620231</v>
      </c>
      <c r="AH119" s="421">
        <f t="shared" si="59"/>
        <v>0.77546954902317966</v>
      </c>
      <c r="AI119" s="421">
        <f t="shared" si="59"/>
        <v>0.78416075245337591</v>
      </c>
      <c r="AJ119" s="421">
        <f t="shared" si="59"/>
        <v>0.79260861242898417</v>
      </c>
      <c r="AK119" s="421">
        <f t="shared" si="59"/>
        <v>0.80088752572962441</v>
      </c>
      <c r="AL119" s="421">
        <f t="shared" si="59"/>
        <v>0.8090429265198078</v>
      </c>
      <c r="AM119" s="421">
        <f t="shared" si="59"/>
        <v>0.81710416677621112</v>
      </c>
      <c r="AN119" s="421">
        <f t="shared" si="59"/>
        <v>0.82509153037569716</v>
      </c>
      <c r="AO119" s="421">
        <f t="shared" si="59"/>
        <v>0.83302006244088933</v>
      </c>
      <c r="AP119" s="421">
        <f t="shared" si="59"/>
        <v>0.84090166914638287</v>
      </c>
      <c r="AQ119" s="421">
        <f t="shared" si="59"/>
        <v>0.84874627787600543</v>
      </c>
      <c r="AR119" s="421">
        <f t="shared" si="59"/>
        <v>0.85656248646013267</v>
      </c>
      <c r="AS119" s="421">
        <f t="shared" si="59"/>
        <v>0.86435793415080298</v>
      </c>
      <c r="AT119" s="421">
        <f t="shared" si="59"/>
        <v>0.87213952056830957</v>
      </c>
      <c r="AU119" s="421">
        <f t="shared" si="59"/>
        <v>0.87991354110744413</v>
      </c>
      <c r="AV119" s="421">
        <f t="shared" si="59"/>
        <v>0.88768577597169962</v>
      </c>
      <c r="AW119" s="421">
        <f t="shared" si="59"/>
        <v>0.89546155302387276</v>
      </c>
      <c r="AX119" s="421">
        <f t="shared" si="59"/>
        <v>0.90324579543994288</v>
      </c>
      <c r="AY119" s="421">
        <f t="shared" si="59"/>
        <v>0.91104306016856629</v>
      </c>
      <c r="AZ119" s="421">
        <f t="shared" si="59"/>
        <v>0.91885757049910011</v>
      </c>
      <c r="BA119" s="421">
        <f t="shared" si="59"/>
        <v>0.92669324457915803</v>
      </c>
      <c r="BB119" s="421">
        <f t="shared" si="59"/>
        <v>0.93453492067243926</v>
      </c>
      <c r="BC119" s="421">
        <f t="shared" si="59"/>
        <v>0.94238347008759926</v>
      </c>
      <c r="BD119" s="421">
        <f t="shared" si="59"/>
        <v>0.95026460192903728</v>
      </c>
      <c r="BE119" s="421">
        <f t="shared" si="59"/>
        <v>0.95818896456503611</v>
      </c>
      <c r="BF119" s="421">
        <f t="shared" si="59"/>
        <v>0.96616039254329078</v>
      </c>
      <c r="BG119" s="421">
        <f t="shared" si="59"/>
        <v>0.9741799767730378</v>
      </c>
      <c r="BH119" s="421">
        <f t="shared" si="59"/>
        <v>0.98224796287592198</v>
      </c>
      <c r="BI119" s="421">
        <f t="shared" si="59"/>
        <v>0.99036455816440816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965</v>
      </c>
      <c r="B121" s="421">
        <f>+B119*(1-B122)</f>
        <v>0.43123618180564005</v>
      </c>
      <c r="C121" s="421">
        <f t="shared" ref="C121:BI121" si="60">+C119*(1-C122)</f>
        <v>0.38402345881846517</v>
      </c>
      <c r="D121" s="421">
        <f t="shared" si="60"/>
        <v>0.34241999774689463</v>
      </c>
      <c r="E121" s="421">
        <f t="shared" si="60"/>
        <v>0.28256308971028621</v>
      </c>
      <c r="F121" s="421">
        <f t="shared" si="60"/>
        <v>0.19089871126419963</v>
      </c>
      <c r="G121" s="421">
        <f t="shared" si="60"/>
        <v>0.1229620224382225</v>
      </c>
      <c r="H121" s="421">
        <f t="shared" si="60"/>
        <v>8.4710562811220844E-2</v>
      </c>
      <c r="I121" s="421">
        <f t="shared" si="60"/>
        <v>8.6228419214840452E-2</v>
      </c>
      <c r="J121" s="421">
        <f t="shared" si="60"/>
        <v>6.1071738150325232E-2</v>
      </c>
      <c r="K121" s="421">
        <f t="shared" si="60"/>
        <v>4.2429289216259332E-2</v>
      </c>
      <c r="L121" s="421">
        <f t="shared" si="60"/>
        <v>3.0020609980879104E-2</v>
      </c>
      <c r="M121" s="421">
        <f t="shared" si="60"/>
        <v>2.0798869411122904E-2</v>
      </c>
      <c r="N121" s="421">
        <f t="shared" si="60"/>
        <v>1.2430850467197515E-2</v>
      </c>
      <c r="O121" s="421">
        <f t="shared" si="60"/>
        <v>4.2594798564287413E-3</v>
      </c>
      <c r="P121" s="421">
        <f t="shared" si="60"/>
        <v>-3.1645944437767985E-3</v>
      </c>
      <c r="Q121" s="421">
        <f t="shared" si="60"/>
        <v>-1.0035945514663356E-2</v>
      </c>
      <c r="R121" s="421">
        <f t="shared" si="60"/>
        <v>-1.6259358800383969E-2</v>
      </c>
      <c r="S121" s="421">
        <f t="shared" si="60"/>
        <v>-2.1726019220400874E-2</v>
      </c>
      <c r="T121" s="421">
        <f t="shared" si="60"/>
        <v>-2.7135297191720295E-2</v>
      </c>
      <c r="U121" s="421">
        <f t="shared" si="60"/>
        <v>-3.2429010054543059E-2</v>
      </c>
      <c r="V121" s="421">
        <f t="shared" si="60"/>
        <v>-3.7504736262681013E-2</v>
      </c>
      <c r="W121" s="421">
        <f t="shared" si="60"/>
        <v>-1.390613713518956E-2</v>
      </c>
      <c r="X121" s="421">
        <f t="shared" si="60"/>
        <v>1.0070569895140085E-2</v>
      </c>
      <c r="Y121" s="421">
        <f t="shared" si="60"/>
        <v>3.435627601178088E-2</v>
      </c>
      <c r="Z121" s="421">
        <f t="shared" si="60"/>
        <v>5.8897843208425449E-2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951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0.43123618180564005</v>
      </c>
      <c r="C124" s="421">
        <f t="shared" ref="C124:BI124" si="63">+C119*(1-C122)</f>
        <v>0.38402345881846517</v>
      </c>
      <c r="D124" s="421">
        <f t="shared" si="63"/>
        <v>0.34241999774689463</v>
      </c>
      <c r="E124" s="421">
        <f t="shared" si="63"/>
        <v>0.28256308971028621</v>
      </c>
      <c r="F124" s="421">
        <f t="shared" si="63"/>
        <v>0.19089871126419963</v>
      </c>
      <c r="G124" s="421">
        <f t="shared" si="63"/>
        <v>0.1229620224382225</v>
      </c>
      <c r="H124" s="421">
        <f t="shared" si="63"/>
        <v>8.4710562811220844E-2</v>
      </c>
      <c r="I124" s="421">
        <f t="shared" si="63"/>
        <v>8.6228419214840452E-2</v>
      </c>
      <c r="J124" s="421">
        <f t="shared" si="63"/>
        <v>6.1071738150325232E-2</v>
      </c>
      <c r="K124" s="421">
        <f t="shared" si="63"/>
        <v>4.2429289216259332E-2</v>
      </c>
      <c r="L124" s="421">
        <f t="shared" si="63"/>
        <v>3.0020609980879104E-2</v>
      </c>
      <c r="M124" s="421">
        <f t="shared" si="63"/>
        <v>2.0798869411122904E-2</v>
      </c>
      <c r="N124" s="421">
        <f t="shared" si="63"/>
        <v>1.2430850467197515E-2</v>
      </c>
      <c r="O124" s="421">
        <f t="shared" si="63"/>
        <v>4.2594798564287413E-3</v>
      </c>
      <c r="P124" s="421">
        <f t="shared" si="63"/>
        <v>-3.1645944437767985E-3</v>
      </c>
      <c r="Q124" s="421">
        <f t="shared" si="63"/>
        <v>-1.0035945514663356E-2</v>
      </c>
      <c r="R124" s="421">
        <f t="shared" si="63"/>
        <v>-1.6259358800383969E-2</v>
      </c>
      <c r="S124" s="421">
        <f t="shared" si="63"/>
        <v>-2.1726019220400874E-2</v>
      </c>
      <c r="T124" s="421">
        <f t="shared" si="63"/>
        <v>-2.7135297191720295E-2</v>
      </c>
      <c r="U124" s="421">
        <f t="shared" si="63"/>
        <v>-3.2429010054543059E-2</v>
      </c>
      <c r="V124" s="421">
        <f t="shared" si="63"/>
        <v>-3.7504736262681013E-2</v>
      </c>
      <c r="W124" s="421">
        <f t="shared" si="63"/>
        <v>-1.390613713518956E-2</v>
      </c>
      <c r="X124" s="421">
        <f t="shared" si="63"/>
        <v>1.0070569895140085E-2</v>
      </c>
      <c r="Y124" s="421">
        <f t="shared" si="63"/>
        <v>3.435627601178088E-2</v>
      </c>
      <c r="Z124" s="421">
        <f t="shared" si="63"/>
        <v>5.8897843208425449E-2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0.15991849014243603</v>
      </c>
      <c r="D128" s="23">
        <f t="shared" si="64"/>
        <v>0.14481765398106644</v>
      </c>
      <c r="E128" s="23">
        <f t="shared" si="64"/>
        <v>0.13673380844804361</v>
      </c>
      <c r="F128" s="23">
        <f t="shared" si="64"/>
        <v>0.13163515111483332</v>
      </c>
      <c r="G128" s="23">
        <f t="shared" si="64"/>
        <v>0.12736827280613361</v>
      </c>
      <c r="H128" s="23">
        <f t="shared" si="64"/>
        <v>0.12374128532732942</v>
      </c>
      <c r="I128" s="23">
        <f t="shared" si="64"/>
        <v>0.12086486250669239</v>
      </c>
      <c r="J128" s="23">
        <f t="shared" si="64"/>
        <v>0.11839164250040969</v>
      </c>
      <c r="K128" s="23">
        <f t="shared" si="64"/>
        <v>0.1161209167681269</v>
      </c>
      <c r="L128" s="23">
        <f t="shared" si="64"/>
        <v>0.11395845415692341</v>
      </c>
      <c r="M128" s="23">
        <f t="shared" si="64"/>
        <v>0.11225460627229313</v>
      </c>
      <c r="N128" s="23">
        <f t="shared" si="64"/>
        <v>0.10852482730981264</v>
      </c>
      <c r="O128" s="23">
        <f t="shared" si="64"/>
        <v>0.10617959246181047</v>
      </c>
      <c r="P128" s="23">
        <f t="shared" si="64"/>
        <v>0.10455264096789904</v>
      </c>
      <c r="Q128" s="23">
        <f t="shared" si="64"/>
        <v>0.10332160254097159</v>
      </c>
      <c r="R128" s="23">
        <f t="shared" si="64"/>
        <v>0.10232491937010357</v>
      </c>
      <c r="S128" s="23">
        <f t="shared" si="64"/>
        <v>0.10148021650846138</v>
      </c>
      <c r="T128" s="23">
        <f t="shared" si="64"/>
        <v>0.10074446116453589</v>
      </c>
      <c r="U128" s="23">
        <f t="shared" si="64"/>
        <v>0.1000938597255127</v>
      </c>
      <c r="V128" s="23">
        <f t="shared" si="64"/>
        <v>9.9403517319086768E-2</v>
      </c>
      <c r="W128" s="23">
        <f t="shared" si="64"/>
        <v>9.871769234088433E-2</v>
      </c>
      <c r="X128" s="23">
        <f t="shared" si="64"/>
        <v>9.8165937363725836E-2</v>
      </c>
      <c r="Y128" s="23">
        <f t="shared" si="64"/>
        <v>9.7703755318103852E-2</v>
      </c>
      <c r="Z128" s="23">
        <f t="shared" si="64"/>
        <v>9.7306069985489546E-2</v>
      </c>
      <c r="AA128" s="23">
        <f t="shared" si="64"/>
        <v>9.6957995020109017E-2</v>
      </c>
      <c r="AB128" s="23">
        <f t="shared" si="64"/>
        <v>9.6586781702708444E-2</v>
      </c>
      <c r="AC128" s="23">
        <f t="shared" si="64"/>
        <v>9.6253389017841279E-2</v>
      </c>
      <c r="AD128" s="23">
        <f t="shared" si="64"/>
        <v>9.5968636850426545E-2</v>
      </c>
      <c r="AE128" s="23">
        <f t="shared" si="64"/>
        <v>9.5727620061961824E-2</v>
      </c>
      <c r="AF128" s="23">
        <f t="shared" si="64"/>
        <v>9.5338582266909444E-2</v>
      </c>
      <c r="AG128" s="23">
        <f t="shared" si="64"/>
        <v>9.4881662998928154E-2</v>
      </c>
      <c r="AH128" s="23">
        <f t="shared" si="64"/>
        <v>9.457921740587287E-2</v>
      </c>
      <c r="AI128" s="23">
        <f t="shared" ref="AI128:BI128" si="65">+$B$7*AI61/AI74</f>
        <v>9.4364868786168787E-2</v>
      </c>
      <c r="AJ128" s="23">
        <f t="shared" si="65"/>
        <v>9.420281767572164E-2</v>
      </c>
      <c r="AK128" s="23">
        <f t="shared" si="65"/>
        <v>9.4073456749339618E-2</v>
      </c>
      <c r="AL128" s="23">
        <f t="shared" si="65"/>
        <v>9.3965834679620885E-2</v>
      </c>
      <c r="AM128" s="23">
        <f t="shared" si="65"/>
        <v>9.3873664336678916E-2</v>
      </c>
      <c r="AN128" s="23">
        <f t="shared" si="65"/>
        <v>9.3793194702294941E-2</v>
      </c>
      <c r="AO128" s="23">
        <f t="shared" si="65"/>
        <v>9.3722071007804886E-2</v>
      </c>
      <c r="AP128" s="23">
        <f t="shared" si="65"/>
        <v>9.365872145029655E-2</v>
      </c>
      <c r="AQ128" s="23">
        <f t="shared" si="65"/>
        <v>9.3602025393685534E-2</v>
      </c>
      <c r="AR128" s="23">
        <f t="shared" si="65"/>
        <v>9.3551132421484315E-2</v>
      </c>
      <c r="AS128" s="23">
        <f t="shared" si="65"/>
        <v>9.3505362448677645E-2</v>
      </c>
      <c r="AT128" s="23">
        <f t="shared" si="65"/>
        <v>9.3464149543000002E-2</v>
      </c>
      <c r="AU128" s="23">
        <f t="shared" si="65"/>
        <v>9.3427009438512981E-2</v>
      </c>
      <c r="AV128" s="23">
        <f t="shared" si="65"/>
        <v>9.3393519995613558E-2</v>
      </c>
      <c r="AW128" s="23">
        <f t="shared" si="65"/>
        <v>9.3363308825431951E-2</v>
      </c>
      <c r="AX128" s="23">
        <f t="shared" si="65"/>
        <v>9.3336044956637831E-2</v>
      </c>
      <c r="AY128" s="23">
        <f t="shared" si="65"/>
        <v>9.3311432849748202E-2</v>
      </c>
      <c r="AZ128" s="23">
        <f t="shared" si="65"/>
        <v>9.3289207830836079E-2</v>
      </c>
      <c r="BA128" s="23">
        <f t="shared" si="65"/>
        <v>9.3269132429548748E-2</v>
      </c>
      <c r="BB128" s="23">
        <f t="shared" si="65"/>
        <v>9.3255370609892016E-2</v>
      </c>
      <c r="BC128" s="23">
        <f t="shared" si="65"/>
        <v>9.3248198932719795E-2</v>
      </c>
      <c r="BD128" s="23">
        <f t="shared" si="65"/>
        <v>9.324215733058426E-2</v>
      </c>
      <c r="BE128" s="23">
        <f t="shared" si="65"/>
        <v>9.323534872433166E-2</v>
      </c>
      <c r="BF128" s="23">
        <f t="shared" si="65"/>
        <v>9.3227438934869372E-2</v>
      </c>
      <c r="BG128" s="23">
        <f t="shared" si="65"/>
        <v>9.3218686679970686E-2</v>
      </c>
      <c r="BH128" s="23">
        <f t="shared" si="65"/>
        <v>9.3209501319213836E-2</v>
      </c>
      <c r="BI128" s="23">
        <f t="shared" si="65"/>
        <v>9.3200261569173118E-2</v>
      </c>
    </row>
    <row r="129" spans="1:61" ht="18" customHeight="1">
      <c r="A129" s="23" t="s">
        <v>11</v>
      </c>
      <c r="B129" s="23"/>
      <c r="C129" s="23">
        <f>+$B$14+LN(D56/C56)/10+$B$18*LN(D88/C88)/10</f>
        <v>4.8310442170054771E-2</v>
      </c>
      <c r="D129" s="23">
        <f t="shared" ref="D129:BH129" si="66">+$B$14+LN(E56/D56)/10+$B$18*LN(E88/D88)/10</f>
        <v>4.109336141732732E-2</v>
      </c>
      <c r="E129" s="23">
        <f t="shared" si="66"/>
        <v>3.7466675460020235E-2</v>
      </c>
      <c r="F129" s="23">
        <f t="shared" si="66"/>
        <v>3.5290679506510617E-2</v>
      </c>
      <c r="G129" s="23">
        <f t="shared" si="66"/>
        <v>3.3517439317082912E-2</v>
      </c>
      <c r="H129" s="23">
        <f t="shared" si="66"/>
        <v>3.1437891507273968E-2</v>
      </c>
      <c r="I129" s="23">
        <f t="shared" si="66"/>
        <v>2.9668164551469603E-2</v>
      </c>
      <c r="J129" s="23">
        <f t="shared" si="66"/>
        <v>2.659108664799088E-2</v>
      </c>
      <c r="K129" s="23">
        <f t="shared" si="66"/>
        <v>2.8309752693661639E-2</v>
      </c>
      <c r="L129" s="23">
        <f t="shared" si="66"/>
        <v>2.9945891594005243E-2</v>
      </c>
      <c r="M129" s="23">
        <f t="shared" si="66"/>
        <v>3.2332573625686853E-2</v>
      </c>
      <c r="N129" s="23">
        <f t="shared" si="66"/>
        <v>3.0680024721164226E-2</v>
      </c>
      <c r="O129" s="23">
        <f t="shared" si="66"/>
        <v>2.94716883231806E-2</v>
      </c>
      <c r="P129" s="23">
        <f t="shared" si="66"/>
        <v>2.8518615420960885E-2</v>
      </c>
      <c r="Q129" s="23">
        <f t="shared" si="66"/>
        <v>2.7721989086009195E-2</v>
      </c>
      <c r="R129" s="23">
        <f t="shared" si="66"/>
        <v>2.703073358747209E-2</v>
      </c>
      <c r="S129" s="23">
        <f t="shared" si="66"/>
        <v>2.6418525127762209E-2</v>
      </c>
      <c r="T129" s="23">
        <f t="shared" si="66"/>
        <v>2.5870592823377687E-2</v>
      </c>
      <c r="U129" s="23">
        <f t="shared" si="66"/>
        <v>2.5290359532351064E-2</v>
      </c>
      <c r="V129" s="23">
        <f t="shared" si="66"/>
        <v>2.4724787091657565E-2</v>
      </c>
      <c r="W129" s="23">
        <f t="shared" si="66"/>
        <v>2.4272197878143754E-2</v>
      </c>
      <c r="X129" s="23">
        <f t="shared" si="66"/>
        <v>2.3883054334842432E-2</v>
      </c>
      <c r="Y129" s="23">
        <f t="shared" si="66"/>
        <v>2.3541964347741206E-2</v>
      </c>
      <c r="Z129" s="23">
        <f t="shared" si="66"/>
        <v>2.3448752810358943E-2</v>
      </c>
      <c r="AA129" s="23">
        <f t="shared" si="66"/>
        <v>2.3097845231345789E-2</v>
      </c>
      <c r="AB129" s="23">
        <f t="shared" si="66"/>
        <v>2.2795423775803854E-2</v>
      </c>
      <c r="AC129" s="23">
        <f t="shared" si="66"/>
        <v>2.2538109714946207E-2</v>
      </c>
      <c r="AD129" s="23">
        <f t="shared" si="66"/>
        <v>2.2318042254635087E-2</v>
      </c>
      <c r="AE129" s="23">
        <f t="shared" si="66"/>
        <v>2.197653154916936E-2</v>
      </c>
      <c r="AF129" s="23">
        <f t="shared" si="66"/>
        <v>2.1601059045029944E-2</v>
      </c>
      <c r="AG129" s="23">
        <f t="shared" si="66"/>
        <v>2.1365674976942341E-2</v>
      </c>
      <c r="AH129" s="23">
        <f t="shared" si="66"/>
        <v>2.1187997043248932E-2</v>
      </c>
      <c r="AI129" s="23">
        <f t="shared" si="66"/>
        <v>2.104619303219208E-2</v>
      </c>
      <c r="AJ129" s="23">
        <f t="shared" si="66"/>
        <v>2.0928134197041658E-2</v>
      </c>
      <c r="AK129" s="23">
        <f t="shared" si="66"/>
        <v>2.0826897092855814E-2</v>
      </c>
      <c r="AL129" s="23">
        <f t="shared" si="66"/>
        <v>2.0738376474053587E-2</v>
      </c>
      <c r="AM129" s="23">
        <f t="shared" si="66"/>
        <v>2.0660011985473636E-2</v>
      </c>
      <c r="AN129" s="23">
        <f t="shared" si="66"/>
        <v>2.0590105182377548E-2</v>
      </c>
      <c r="AO129" s="23">
        <f t="shared" si="66"/>
        <v>2.0527451100550521E-2</v>
      </c>
      <c r="AP129" s="23">
        <f t="shared" si="66"/>
        <v>2.047113802359244E-2</v>
      </c>
      <c r="AQ129" s="23">
        <f t="shared" si="66"/>
        <v>2.0420437454255359E-2</v>
      </c>
      <c r="AR129" s="23">
        <f t="shared" si="66"/>
        <v>2.03747426204045E-2</v>
      </c>
      <c r="AS129" s="23">
        <f t="shared" si="66"/>
        <v>2.0333533212873713E-2</v>
      </c>
      <c r="AT129" s="23">
        <f t="shared" si="66"/>
        <v>2.0296354398734038E-2</v>
      </c>
      <c r="AU129" s="23">
        <f t="shared" si="66"/>
        <v>2.0262803687767037E-2</v>
      </c>
      <c r="AV129" s="23">
        <f t="shared" si="66"/>
        <v>2.0232522193086466E-2</v>
      </c>
      <c r="AW129" s="23">
        <f t="shared" si="66"/>
        <v>2.0205188414867362E-2</v>
      </c>
      <c r="AX129" s="23">
        <f t="shared" si="66"/>
        <v>2.018051352817582E-2</v>
      </c>
      <c r="AY129" s="23">
        <f t="shared" si="66"/>
        <v>2.0158237613825691E-2</v>
      </c>
      <c r="AZ129" s="23">
        <f t="shared" si="66"/>
        <v>2.012295704076484E-2</v>
      </c>
      <c r="BA129" s="23">
        <f t="shared" si="66"/>
        <v>2.0093109526747869E-2</v>
      </c>
      <c r="BB129" s="23">
        <f t="shared" si="66"/>
        <v>2.0083901477898472E-2</v>
      </c>
      <c r="BC129" s="23">
        <f t="shared" si="66"/>
        <v>2.0076151247550252E-2</v>
      </c>
      <c r="BD129" s="23">
        <f t="shared" si="66"/>
        <v>2.0068478926174877E-2</v>
      </c>
      <c r="BE129" s="23">
        <f t="shared" si="66"/>
        <v>2.0060544534998774E-2</v>
      </c>
      <c r="BF129" s="23">
        <f t="shared" si="66"/>
        <v>2.0052418936026124E-2</v>
      </c>
      <c r="BG129" s="23">
        <f t="shared" si="66"/>
        <v>2.0044294493506996E-2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5.9142675840998638E-2</v>
      </c>
      <c r="D130" s="23">
        <f t="shared" ref="D130:BH130" si="67">+$B$14+LN(D56/C56)/10+$B$18*LN(D88/C88)/10</f>
        <v>4.8310442170054771E-2</v>
      </c>
      <c r="E130" s="23">
        <f t="shared" si="67"/>
        <v>4.109336141732732E-2</v>
      </c>
      <c r="F130" s="23">
        <f t="shared" si="67"/>
        <v>3.7466675460020235E-2</v>
      </c>
      <c r="G130" s="23">
        <f t="shared" si="67"/>
        <v>3.5290679506510617E-2</v>
      </c>
      <c r="H130" s="23">
        <f t="shared" si="67"/>
        <v>3.3517439317082912E-2</v>
      </c>
      <c r="I130" s="23">
        <f t="shared" si="67"/>
        <v>3.1437891507273968E-2</v>
      </c>
      <c r="J130" s="23">
        <f t="shared" si="67"/>
        <v>2.9668164551469603E-2</v>
      </c>
      <c r="K130" s="23">
        <f t="shared" si="67"/>
        <v>2.659108664799088E-2</v>
      </c>
      <c r="L130" s="23">
        <f t="shared" si="67"/>
        <v>2.8309752693661639E-2</v>
      </c>
      <c r="M130" s="23">
        <f t="shared" si="67"/>
        <v>2.9945891594005243E-2</v>
      </c>
      <c r="N130" s="23">
        <f t="shared" si="67"/>
        <v>3.2332573625686853E-2</v>
      </c>
      <c r="O130" s="23">
        <f t="shared" si="67"/>
        <v>3.0680024721164226E-2</v>
      </c>
      <c r="P130" s="23">
        <f t="shared" si="67"/>
        <v>2.94716883231806E-2</v>
      </c>
      <c r="Q130" s="23">
        <f t="shared" si="67"/>
        <v>2.8518615420960885E-2</v>
      </c>
      <c r="R130" s="23">
        <f t="shared" si="67"/>
        <v>2.7721989086009195E-2</v>
      </c>
      <c r="S130" s="23">
        <f t="shared" si="67"/>
        <v>2.703073358747209E-2</v>
      </c>
      <c r="T130" s="23">
        <f t="shared" si="67"/>
        <v>2.6418525127762209E-2</v>
      </c>
      <c r="U130" s="23">
        <f t="shared" si="67"/>
        <v>2.5870592823377687E-2</v>
      </c>
      <c r="V130" s="23">
        <f t="shared" si="67"/>
        <v>2.5290359532351064E-2</v>
      </c>
      <c r="W130" s="23">
        <f t="shared" si="67"/>
        <v>2.4724787091657565E-2</v>
      </c>
      <c r="X130" s="23">
        <f t="shared" si="67"/>
        <v>2.4272197878143754E-2</v>
      </c>
      <c r="Y130" s="23">
        <f t="shared" si="67"/>
        <v>2.3883054334842432E-2</v>
      </c>
      <c r="Z130" s="23">
        <f t="shared" si="67"/>
        <v>2.3541964347741206E-2</v>
      </c>
      <c r="AA130" s="23">
        <f t="shared" si="67"/>
        <v>2.3448752810358943E-2</v>
      </c>
      <c r="AB130" s="23">
        <f t="shared" si="67"/>
        <v>2.3097845231345789E-2</v>
      </c>
      <c r="AC130" s="23">
        <f t="shared" si="67"/>
        <v>2.2795423775803854E-2</v>
      </c>
      <c r="AD130" s="23">
        <f t="shared" si="67"/>
        <v>2.2538109714946207E-2</v>
      </c>
      <c r="AE130" s="23">
        <f t="shared" si="67"/>
        <v>2.2318042254635087E-2</v>
      </c>
      <c r="AF130" s="23">
        <f t="shared" si="67"/>
        <v>2.197653154916936E-2</v>
      </c>
      <c r="AG130" s="23">
        <f t="shared" si="67"/>
        <v>2.1601059045029944E-2</v>
      </c>
      <c r="AH130" s="23">
        <f t="shared" si="67"/>
        <v>2.1365674976942341E-2</v>
      </c>
      <c r="AI130" s="23">
        <f t="shared" si="67"/>
        <v>2.1187997043248932E-2</v>
      </c>
      <c r="AJ130" s="23">
        <f t="shared" si="67"/>
        <v>2.104619303219208E-2</v>
      </c>
      <c r="AK130" s="23">
        <f t="shared" si="67"/>
        <v>2.0928134197041658E-2</v>
      </c>
      <c r="AL130" s="23">
        <f t="shared" si="67"/>
        <v>2.0826897092855814E-2</v>
      </c>
      <c r="AM130" s="23">
        <f t="shared" si="67"/>
        <v>2.0738376474053587E-2</v>
      </c>
      <c r="AN130" s="23">
        <f t="shared" si="67"/>
        <v>2.0660011985473636E-2</v>
      </c>
      <c r="AO130" s="23">
        <f t="shared" si="67"/>
        <v>2.0590105182377548E-2</v>
      </c>
      <c r="AP130" s="23">
        <f t="shared" si="67"/>
        <v>2.0527451100550521E-2</v>
      </c>
      <c r="AQ130" s="23">
        <f t="shared" si="67"/>
        <v>2.047113802359244E-2</v>
      </c>
      <c r="AR130" s="23">
        <f t="shared" si="67"/>
        <v>2.0420437454255359E-2</v>
      </c>
      <c r="AS130" s="23">
        <f t="shared" si="67"/>
        <v>2.03747426204045E-2</v>
      </c>
      <c r="AT130" s="23">
        <f t="shared" si="67"/>
        <v>2.0333533212873713E-2</v>
      </c>
      <c r="AU130" s="23">
        <f t="shared" si="67"/>
        <v>2.0296354398734038E-2</v>
      </c>
      <c r="AV130" s="23">
        <f t="shared" si="67"/>
        <v>2.0262803687767037E-2</v>
      </c>
      <c r="AW130" s="23">
        <f t="shared" si="67"/>
        <v>2.0232522193086466E-2</v>
      </c>
      <c r="AX130" s="23">
        <f t="shared" si="67"/>
        <v>2.0205188414867362E-2</v>
      </c>
      <c r="AY130" s="23">
        <f t="shared" si="67"/>
        <v>2.018051352817582E-2</v>
      </c>
      <c r="AZ130" s="23">
        <f t="shared" si="67"/>
        <v>2.0158237613825691E-2</v>
      </c>
      <c r="BA130" s="23">
        <f t="shared" si="67"/>
        <v>2.012295704076484E-2</v>
      </c>
      <c r="BB130" s="23">
        <f t="shared" si="67"/>
        <v>2.0093109526747869E-2</v>
      </c>
      <c r="BC130" s="23">
        <f t="shared" si="67"/>
        <v>2.0083901477898472E-2</v>
      </c>
      <c r="BD130" s="23">
        <f t="shared" si="67"/>
        <v>2.0076151247550252E-2</v>
      </c>
      <c r="BE130" s="23">
        <f t="shared" si="67"/>
        <v>2.0068478926174877E-2</v>
      </c>
      <c r="BF130" s="23">
        <f t="shared" si="67"/>
        <v>2.0060544534998774E-2</v>
      </c>
      <c r="BG130" s="23">
        <f t="shared" si="67"/>
        <v>2.0052418936026124E-2</v>
      </c>
      <c r="BH130" s="23">
        <f t="shared" si="67"/>
        <v>2.0044294493506996E-2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8">+AVERAGE(C129:C130)</f>
        <v>5.3726559005526704E-2</v>
      </c>
      <c r="D131" s="23">
        <f t="shared" si="68"/>
        <v>4.4701901793691046E-2</v>
      </c>
      <c r="E131" s="23">
        <f t="shared" si="68"/>
        <v>3.9280018438673778E-2</v>
      </c>
      <c r="F131" s="23">
        <f t="shared" si="68"/>
        <v>3.6378677483265426E-2</v>
      </c>
      <c r="G131" s="23">
        <f t="shared" si="68"/>
        <v>3.4404059411796764E-2</v>
      </c>
      <c r="H131" s="23">
        <f t="shared" si="68"/>
        <v>3.247766541217844E-2</v>
      </c>
      <c r="I131" s="23">
        <f t="shared" si="68"/>
        <v>3.0553028029371786E-2</v>
      </c>
      <c r="J131" s="23">
        <f t="shared" si="68"/>
        <v>2.8129625599730243E-2</v>
      </c>
      <c r="K131" s="23">
        <f t="shared" si="68"/>
        <v>2.7450419670826259E-2</v>
      </c>
      <c r="L131" s="23">
        <f t="shared" si="68"/>
        <v>2.9127822143833443E-2</v>
      </c>
      <c r="M131" s="23">
        <f t="shared" si="68"/>
        <v>3.1139232609846048E-2</v>
      </c>
      <c r="N131" s="23">
        <f t="shared" si="68"/>
        <v>3.1506299173425539E-2</v>
      </c>
      <c r="O131" s="23">
        <f t="shared" si="68"/>
        <v>3.0075856522172414E-2</v>
      </c>
      <c r="P131" s="23">
        <f t="shared" si="68"/>
        <v>2.8995151872070742E-2</v>
      </c>
      <c r="Q131" s="23">
        <f t="shared" si="68"/>
        <v>2.8120302253485038E-2</v>
      </c>
      <c r="R131" s="23">
        <f t="shared" si="68"/>
        <v>2.7376361336740644E-2</v>
      </c>
      <c r="S131" s="23">
        <f t="shared" si="68"/>
        <v>2.6724629357617151E-2</v>
      </c>
      <c r="T131" s="23">
        <f t="shared" si="68"/>
        <v>2.614455897556995E-2</v>
      </c>
      <c r="U131" s="23">
        <f t="shared" si="68"/>
        <v>2.5580476177864374E-2</v>
      </c>
      <c r="V131" s="23">
        <f t="shared" si="68"/>
        <v>2.5007573312004316E-2</v>
      </c>
      <c r="W131" s="23">
        <f t="shared" si="68"/>
        <v>2.4498492484900658E-2</v>
      </c>
      <c r="X131" s="23">
        <f t="shared" si="68"/>
        <v>2.4077626106493093E-2</v>
      </c>
      <c r="Y131" s="23">
        <f t="shared" si="68"/>
        <v>2.3712509341291821E-2</v>
      </c>
      <c r="Z131" s="23">
        <f t="shared" si="68"/>
        <v>2.3495358579050073E-2</v>
      </c>
      <c r="AA131" s="23">
        <f t="shared" si="68"/>
        <v>2.3273299020852366E-2</v>
      </c>
      <c r="AB131" s="23">
        <f t="shared" si="68"/>
        <v>2.2946634503574821E-2</v>
      </c>
      <c r="AC131" s="23">
        <f t="shared" si="68"/>
        <v>2.266676674537503E-2</v>
      </c>
      <c r="AD131" s="23">
        <f t="shared" si="68"/>
        <v>2.2428075984790647E-2</v>
      </c>
      <c r="AE131" s="23">
        <f t="shared" si="68"/>
        <v>2.2147286901902222E-2</v>
      </c>
      <c r="AF131" s="23">
        <f t="shared" si="68"/>
        <v>2.178879529709965E-2</v>
      </c>
      <c r="AG131" s="23">
        <f t="shared" si="68"/>
        <v>2.1483367010986142E-2</v>
      </c>
      <c r="AH131" s="23">
        <f t="shared" si="68"/>
        <v>2.1276836010095636E-2</v>
      </c>
      <c r="AI131" s="23">
        <f t="shared" si="68"/>
        <v>2.1117095037720506E-2</v>
      </c>
      <c r="AJ131" s="23">
        <f t="shared" si="68"/>
        <v>2.0987163614616867E-2</v>
      </c>
      <c r="AK131" s="23">
        <f t="shared" si="68"/>
        <v>2.0877515644948736E-2</v>
      </c>
      <c r="AL131" s="23">
        <f t="shared" si="68"/>
        <v>2.0782636783454701E-2</v>
      </c>
      <c r="AM131" s="23">
        <f t="shared" si="68"/>
        <v>2.0699194229763612E-2</v>
      </c>
      <c r="AN131" s="23">
        <f t="shared" si="68"/>
        <v>2.062505858392559E-2</v>
      </c>
      <c r="AO131" s="23">
        <f t="shared" si="68"/>
        <v>2.0558778141464035E-2</v>
      </c>
      <c r="AP131" s="23">
        <f t="shared" si="68"/>
        <v>2.0499294562071481E-2</v>
      </c>
      <c r="AQ131" s="23">
        <f t="shared" si="68"/>
        <v>2.0445787738923901E-2</v>
      </c>
      <c r="AR131" s="23">
        <f t="shared" si="68"/>
        <v>2.0397590037329931E-2</v>
      </c>
      <c r="AS131" s="23">
        <f t="shared" si="68"/>
        <v>2.0354137916639106E-2</v>
      </c>
      <c r="AT131" s="23">
        <f t="shared" si="68"/>
        <v>2.0314943805803877E-2</v>
      </c>
      <c r="AU131" s="23">
        <f t="shared" si="68"/>
        <v>2.0279579043250538E-2</v>
      </c>
      <c r="AV131" s="23">
        <f t="shared" si="68"/>
        <v>2.024766294042675E-2</v>
      </c>
      <c r="AW131" s="23">
        <f t="shared" si="68"/>
        <v>2.0218855303976914E-2</v>
      </c>
      <c r="AX131" s="23">
        <f t="shared" si="68"/>
        <v>2.0192850971521591E-2</v>
      </c>
      <c r="AY131" s="23">
        <f t="shared" si="68"/>
        <v>2.0169375571000757E-2</v>
      </c>
      <c r="AZ131" s="23">
        <f t="shared" si="68"/>
        <v>2.0140597327295263E-2</v>
      </c>
      <c r="BA131" s="23">
        <f t="shared" si="68"/>
        <v>2.0108033283756356E-2</v>
      </c>
      <c r="BB131" s="23">
        <f t="shared" si="68"/>
        <v>2.0088505502323169E-2</v>
      </c>
      <c r="BC131" s="23">
        <f>+AVERAGE(BC129:BC130)</f>
        <v>2.0080026362724362E-2</v>
      </c>
      <c r="BD131" s="23">
        <f>+AVERAGE(BD129:BD130)</f>
        <v>2.0072315086862566E-2</v>
      </c>
      <c r="BE131" s="23">
        <f>+AVERAGE(BE129:BE130)</f>
        <v>2.0064511730586827E-2</v>
      </c>
      <c r="BF131" s="23">
        <f>+AVERAGE(BF129:BF130)</f>
        <v>2.0056481735512451E-2</v>
      </c>
      <c r="BG131" s="23">
        <f>+AVERAGE(BG129:BG130)</f>
        <v>2.0048356714766562E-2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3.3691965426194216E-2</v>
      </c>
      <c r="C132" s="23">
        <f t="shared" si="69"/>
        <v>2.0882894725016594E-2</v>
      </c>
      <c r="D132" s="23">
        <f t="shared" si="69"/>
        <v>1.4355133711223595E-2</v>
      </c>
      <c r="E132" s="23">
        <f t="shared" si="69"/>
        <v>1.0476836987702581E-2</v>
      </c>
      <c r="F132" s="23">
        <f t="shared" si="69"/>
        <v>7.9489654937983118E-3</v>
      </c>
      <c r="G132" s="23">
        <f t="shared" si="69"/>
        <v>6.1735515799884863E-3</v>
      </c>
      <c r="H132" s="23">
        <f t="shared" si="69"/>
        <v>4.8862237159452322E-3</v>
      </c>
      <c r="I132" s="23">
        <f t="shared" si="69"/>
        <v>3.948598488402677E-3</v>
      </c>
      <c r="J132" s="23">
        <f t="shared" si="69"/>
        <v>3.2478684395476206E-3</v>
      </c>
      <c r="K132" s="23">
        <f t="shared" si="69"/>
        <v>2.7549737349688297E-3</v>
      </c>
      <c r="L132" s="23">
        <f t="shared" si="69"/>
        <v>2.363886108670013E-3</v>
      </c>
      <c r="M132" s="23">
        <f t="shared" si="69"/>
        <v>2.0534498326617292E-3</v>
      </c>
      <c r="N132" s="23">
        <f t="shared" si="69"/>
        <v>1.7417122944134715E-3</v>
      </c>
      <c r="O132" s="23">
        <f t="shared" si="69"/>
        <v>1.5019160779856488E-3</v>
      </c>
      <c r="P132" s="23">
        <f t="shared" si="69"/>
        <v>1.3108791433642057E-3</v>
      </c>
      <c r="Q132" s="23">
        <f t="shared" si="69"/>
        <v>1.1550978726538898E-3</v>
      </c>
      <c r="R132" s="23">
        <f t="shared" si="69"/>
        <v>1.0259698974944532E-3</v>
      </c>
      <c r="S132" s="23">
        <f t="shared" si="69"/>
        <v>9.1759816739723707E-4</v>
      </c>
      <c r="T132" s="23">
        <f t="shared" si="69"/>
        <v>8.2571323181203761E-4</v>
      </c>
      <c r="U132" s="23">
        <f t="shared" si="69"/>
        <v>7.4711179077640937E-4</v>
      </c>
      <c r="V132" s="23">
        <f t="shared" si="69"/>
        <v>6.7884803490827377E-4</v>
      </c>
      <c r="W132" s="23">
        <f t="shared" si="69"/>
        <v>6.1933624558012943E-4</v>
      </c>
      <c r="X132" s="23">
        <f t="shared" si="69"/>
        <v>5.676047209699093E-4</v>
      </c>
      <c r="Y132" s="23">
        <f t="shared" si="69"/>
        <v>5.2222244024942679E-4</v>
      </c>
      <c r="Z132" s="23">
        <f t="shared" si="69"/>
        <v>4.8211028402850916E-4</v>
      </c>
      <c r="AA132" s="23">
        <f t="shared" si="69"/>
        <v>4.4549422031493259E-4</v>
      </c>
      <c r="AB132" s="23">
        <f t="shared" si="69"/>
        <v>4.1310621107332516E-4</v>
      </c>
      <c r="AC132" s="23">
        <f t="shared" si="69"/>
        <v>3.8423310025920973E-4</v>
      </c>
      <c r="AD132" s="23">
        <f t="shared" si="69"/>
        <v>3.5829877727353233E-4</v>
      </c>
      <c r="AE132" s="23">
        <f t="shared" si="69"/>
        <v>3.3485101371273125E-4</v>
      </c>
      <c r="AF132" s="23">
        <f t="shared" si="69"/>
        <v>3.1314609426691457E-4</v>
      </c>
      <c r="AG132" s="23">
        <f t="shared" si="69"/>
        <v>2.9314261934685113E-4</v>
      </c>
      <c r="AH132" s="23">
        <f t="shared" ref="AH132:BI132" si="70">+AH88^-$B$18</f>
        <v>2.750636419791681E-4</v>
      </c>
      <c r="AI132" s="23">
        <f t="shared" si="70"/>
        <v>2.585586426942446E-4</v>
      </c>
      <c r="AJ132" s="23">
        <f t="shared" si="70"/>
        <v>2.43388904854835E-4</v>
      </c>
      <c r="AK132" s="23">
        <f t="shared" si="70"/>
        <v>2.2937982489353994E-4</v>
      </c>
      <c r="AL132" s="23">
        <f t="shared" si="70"/>
        <v>2.1639604762965707E-4</v>
      </c>
      <c r="AM132" s="23">
        <f t="shared" si="70"/>
        <v>2.0432799429744768E-4</v>
      </c>
      <c r="AN132" s="23">
        <f t="shared" si="70"/>
        <v>1.9308420672413545E-4</v>
      </c>
      <c r="AO132" s="23">
        <f t="shared" si="70"/>
        <v>1.8258673971111847E-4</v>
      </c>
      <c r="AP132" s="23">
        <f t="shared" si="70"/>
        <v>1.7276820406622332E-4</v>
      </c>
      <c r="AQ132" s="23">
        <f t="shared" si="70"/>
        <v>1.6356974183543937E-4</v>
      </c>
      <c r="AR132" s="23">
        <f t="shared" si="70"/>
        <v>1.5493955613014577E-4</v>
      </c>
      <c r="AS132" s="23">
        <f t="shared" si="70"/>
        <v>1.4683179122464994E-4</v>
      </c>
      <c r="AT132" s="23">
        <f t="shared" si="70"/>
        <v>1.3920564804059424E-4</v>
      </c>
      <c r="AU132" s="23">
        <f t="shared" si="70"/>
        <v>1.3202466723155311E-4</v>
      </c>
      <c r="AV132" s="23">
        <f t="shared" si="70"/>
        <v>1.2525613755711803E-4</v>
      </c>
      <c r="AW132" s="23">
        <f t="shared" si="70"/>
        <v>1.188706015185551E-4</v>
      </c>
      <c r="AX132" s="23">
        <f t="shared" si="70"/>
        <v>1.1284143860668001E-4</v>
      </c>
      <c r="AY132" s="23">
        <f t="shared" si="70"/>
        <v>1.0714451169635658E-4</v>
      </c>
      <c r="AZ132" s="23">
        <f t="shared" si="70"/>
        <v>1.0175786551735335E-4</v>
      </c>
      <c r="BA132" s="23">
        <f t="shared" si="70"/>
        <v>9.6676132633134111E-5</v>
      </c>
      <c r="BB132" s="23">
        <f t="shared" si="70"/>
        <v>9.1875597236182815E-5</v>
      </c>
      <c r="BC132" s="23">
        <f t="shared" si="70"/>
        <v>8.7321476731742027E-5</v>
      </c>
      <c r="BD132" s="23">
        <f t="shared" si="70"/>
        <v>8.2999528809563002E-5</v>
      </c>
      <c r="BE132" s="23">
        <f t="shared" si="70"/>
        <v>7.8897547326976385E-5</v>
      </c>
      <c r="BF132" s="23">
        <f t="shared" si="70"/>
        <v>7.5004243818003536E-5</v>
      </c>
      <c r="BG132" s="23">
        <f t="shared" si="70"/>
        <v>7.1308854540629138E-5</v>
      </c>
      <c r="BH132" s="23">
        <f t="shared" si="70"/>
        <v>6.7801041886120234E-5</v>
      </c>
      <c r="BI132" s="23">
        <f t="shared" si="70"/>
        <v>6.7801041886120234E-5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0.53407706734915295</v>
      </c>
      <c r="D133" s="23">
        <f t="shared" si="71"/>
        <v>0.31634432706451648</v>
      </c>
      <c r="E133" s="23">
        <f t="shared" si="71"/>
        <v>0.19894021034984571</v>
      </c>
      <c r="F133" s="23">
        <f t="shared" si="71"/>
        <v>0.13005964833694725</v>
      </c>
      <c r="G133" s="23">
        <f t="shared" si="71"/>
        <v>8.7037542892161299E-2</v>
      </c>
      <c r="H133" s="23">
        <f t="shared" si="71"/>
        <v>5.9358711613554181E-2</v>
      </c>
      <c r="I133" s="23">
        <f t="shared" si="71"/>
        <v>4.1332690030142512E-2</v>
      </c>
      <c r="J133" s="23">
        <f t="shared" si="71"/>
        <v>2.9294676251582566E-2</v>
      </c>
      <c r="K133" s="23">
        <f t="shared" si="71"/>
        <v>2.141151088498015E-2</v>
      </c>
      <c r="L133" s="23">
        <f t="shared" si="71"/>
        <v>1.5830549032480552E-2</v>
      </c>
      <c r="M133" s="23">
        <f t="shared" si="71"/>
        <v>1.1849311141154662E-2</v>
      </c>
      <c r="N133" s="23">
        <f t="shared" si="71"/>
        <v>8.6601417607416169E-3</v>
      </c>
      <c r="O133" s="23">
        <f t="shared" si="71"/>
        <v>6.4347818426282507E-3</v>
      </c>
      <c r="P133" s="23">
        <f t="shared" si="71"/>
        <v>4.83938743405377E-3</v>
      </c>
      <c r="Q133" s="23">
        <f t="shared" si="71"/>
        <v>3.6743971899016363E-3</v>
      </c>
      <c r="R133" s="23">
        <f t="shared" si="71"/>
        <v>2.8121696204500097E-3</v>
      </c>
      <c r="S133" s="23">
        <f t="shared" si="71"/>
        <v>2.1672000837346774E-3</v>
      </c>
      <c r="T133" s="23">
        <f t="shared" si="71"/>
        <v>1.6804101375306822E-3</v>
      </c>
      <c r="U133" s="23">
        <f t="shared" si="71"/>
        <v>1.3101204228446648E-3</v>
      </c>
      <c r="V133" s="23">
        <f t="shared" si="71"/>
        <v>1.0257411272347342E-3</v>
      </c>
      <c r="W133" s="23">
        <f t="shared" si="71"/>
        <v>8.0636427454609089E-4</v>
      </c>
      <c r="X133" s="23">
        <f t="shared" si="71"/>
        <v>6.3678138292883762E-4</v>
      </c>
      <c r="Y133" s="23">
        <f t="shared" si="71"/>
        <v>5.0482338680164914E-4</v>
      </c>
      <c r="Z133" s="23">
        <f t="shared" si="71"/>
        <v>4.0157799723658099E-4</v>
      </c>
      <c r="AA133" s="23">
        <f t="shared" si="71"/>
        <v>3.1974603325497601E-4</v>
      </c>
      <c r="AB133" s="23">
        <f t="shared" si="71"/>
        <v>2.5548440379812438E-4</v>
      </c>
      <c r="AC133" s="23">
        <f t="shared" si="71"/>
        <v>2.047561812909883E-4</v>
      </c>
      <c r="AD133" s="23">
        <f t="shared" si="71"/>
        <v>1.6452320073770331E-4</v>
      </c>
      <c r="AE133" s="23">
        <f t="shared" si="71"/>
        <v>1.3248692472412786E-4</v>
      </c>
      <c r="AF133" s="23">
        <f t="shared" si="71"/>
        <v>1.0675985571726593E-4</v>
      </c>
      <c r="AG133" s="23">
        <f t="shared" si="71"/>
        <v>8.6115141693031167E-5</v>
      </c>
      <c r="AH133" s="23">
        <f t="shared" ref="AH133:BI133" si="72">+AH17*AH132/$B132</f>
        <v>6.962630093614097E-5</v>
      </c>
      <c r="AI133" s="23">
        <f t="shared" si="72"/>
        <v>5.6394762324376973E-5</v>
      </c>
      <c r="AJ133" s="23">
        <f t="shared" si="72"/>
        <v>4.5742517770350544E-5</v>
      </c>
      <c r="AK133" s="23">
        <f t="shared" si="72"/>
        <v>3.7146173534262345E-5</v>
      </c>
      <c r="AL133" s="23">
        <f t="shared" si="72"/>
        <v>3.0195885385012564E-5</v>
      </c>
      <c r="AM133" s="23">
        <f t="shared" si="72"/>
        <v>2.4567778809213826E-5</v>
      </c>
      <c r="AN133" s="23">
        <f t="shared" si="72"/>
        <v>2.000434570295796E-5</v>
      </c>
      <c r="AO133" s="23">
        <f t="shared" si="72"/>
        <v>1.6299955183617356E-5</v>
      </c>
      <c r="AP133" s="23">
        <f t="shared" si="72"/>
        <v>1.3289865102791545E-5</v>
      </c>
      <c r="AQ133" s="23">
        <f t="shared" si="72"/>
        <v>1.0841747778798538E-5</v>
      </c>
      <c r="AR133" s="23">
        <f t="shared" si="72"/>
        <v>8.8490819373045682E-6</v>
      </c>
      <c r="AS133" s="23">
        <f t="shared" si="72"/>
        <v>7.2259605018822785E-6</v>
      </c>
      <c r="AT133" s="23">
        <f t="shared" si="72"/>
        <v>5.9029882723725944E-6</v>
      </c>
      <c r="AU133" s="23">
        <f t="shared" si="72"/>
        <v>4.8240269237047639E-6</v>
      </c>
      <c r="AV133" s="23">
        <f t="shared" si="72"/>
        <v>3.9436034193966668E-6</v>
      </c>
      <c r="AW133" s="23">
        <f t="shared" si="72"/>
        <v>3.2248406298468762E-6</v>
      </c>
      <c r="AX133" s="23">
        <f t="shared" si="72"/>
        <v>2.6378007555427866E-6</v>
      </c>
      <c r="AY133" s="23">
        <f t="shared" si="72"/>
        <v>2.1581562357562188E-6</v>
      </c>
      <c r="AZ133" s="23">
        <f t="shared" si="72"/>
        <v>1.7661212565958639E-6</v>
      </c>
      <c r="BA133" s="23">
        <f t="shared" si="72"/>
        <v>1.4458105032178072E-6</v>
      </c>
      <c r="BB133" s="23">
        <f t="shared" si="72"/>
        <v>1.1839459037214685E-6</v>
      </c>
      <c r="BC133" s="23">
        <f t="shared" si="72"/>
        <v>9.6959938909807139E-7</v>
      </c>
      <c r="BD133" s="23">
        <f t="shared" si="72"/>
        <v>7.9412060711874772E-7</v>
      </c>
      <c r="BE133" s="23">
        <f t="shared" si="72"/>
        <v>6.504500016907801E-7</v>
      </c>
      <c r="BF133" s="23">
        <f t="shared" si="72"/>
        <v>5.3281424946476531E-7</v>
      </c>
      <c r="BG133" s="23">
        <f t="shared" si="72"/>
        <v>4.3648872700143652E-7</v>
      </c>
      <c r="BH133" s="23">
        <f t="shared" si="72"/>
        <v>3.5760659273495562E-7</v>
      </c>
      <c r="BI133" s="23">
        <f t="shared" si="72"/>
        <v>3.0813788280753188E-7</v>
      </c>
    </row>
    <row r="134" spans="1:61" ht="18" customHeight="1">
      <c r="A134" s="23" t="s">
        <v>15</v>
      </c>
      <c r="B134" s="23"/>
      <c r="C134" s="23">
        <f>+(C133/B133)^-0.1-1</f>
        <v>6.4730284349971523E-2</v>
      </c>
      <c r="D134" s="23">
        <f t="shared" ref="D134:BI134" si="73">+(D133/C133)^-0.1-1</f>
        <v>5.3766500075418389E-2</v>
      </c>
      <c r="E134" s="23">
        <f t="shared" si="73"/>
        <v>4.7475196095782213E-2</v>
      </c>
      <c r="F134" s="23">
        <f t="shared" si="73"/>
        <v>4.3417219834569254E-2</v>
      </c>
      <c r="G134" s="23">
        <f t="shared" si="73"/>
        <v>4.0982899548830609E-2</v>
      </c>
      <c r="H134" s="23">
        <f t="shared" si="73"/>
        <v>3.9015952710111934E-2</v>
      </c>
      <c r="I134" s="23">
        <f t="shared" si="73"/>
        <v>3.6857514426950067E-2</v>
      </c>
      <c r="J134" s="23">
        <f t="shared" si="73"/>
        <v>3.5024182461328879E-2</v>
      </c>
      <c r="K134" s="23">
        <f t="shared" si="73"/>
        <v>3.1844227413708959E-2</v>
      </c>
      <c r="L134" s="23">
        <f t="shared" si="73"/>
        <v>3.0659317249831286E-2</v>
      </c>
      <c r="M134" s="23">
        <f t="shared" si="73"/>
        <v>2.9390811577522546E-2</v>
      </c>
      <c r="N134" s="23">
        <f t="shared" si="73"/>
        <v>3.1850574299219225E-2</v>
      </c>
      <c r="O134" s="23">
        <f t="shared" si="73"/>
        <v>3.0146798936823371E-2</v>
      </c>
      <c r="P134" s="23">
        <f t="shared" si="73"/>
        <v>2.8902786808331804E-2</v>
      </c>
      <c r="Q134" s="23">
        <f t="shared" si="73"/>
        <v>2.792263459565647E-2</v>
      </c>
      <c r="R134" s="23">
        <f t="shared" si="73"/>
        <v>2.7104090434850514E-2</v>
      </c>
      <c r="S134" s="23">
        <f t="shared" si="73"/>
        <v>2.6394344420946458E-2</v>
      </c>
      <c r="T134" s="23">
        <f t="shared" si="73"/>
        <v>2.5766169426936436E-2</v>
      </c>
      <c r="U134" s="23">
        <f t="shared" si="73"/>
        <v>2.5204272960633434E-2</v>
      </c>
      <c r="V134" s="23">
        <f t="shared" si="73"/>
        <v>2.4772222203443883E-2</v>
      </c>
      <c r="W134" s="23">
        <f t="shared" si="73"/>
        <v>2.4355371335649689E-2</v>
      </c>
      <c r="X134" s="23">
        <f t="shared" si="73"/>
        <v>2.3891864040891164E-2</v>
      </c>
      <c r="Y134" s="23">
        <f t="shared" si="73"/>
        <v>2.3493500648259058E-2</v>
      </c>
      <c r="Z134" s="23">
        <f t="shared" si="73"/>
        <v>2.3144456794390811E-2</v>
      </c>
      <c r="AA134" s="23">
        <f t="shared" si="73"/>
        <v>2.3049092371209889E-2</v>
      </c>
      <c r="AB134" s="23">
        <f t="shared" si="73"/>
        <v>2.2690159670779808E-2</v>
      </c>
      <c r="AC134" s="23">
        <f t="shared" si="73"/>
        <v>2.2380922986384721E-2</v>
      </c>
      <c r="AD134" s="23">
        <f t="shared" si="73"/>
        <v>2.2117883842634356E-2</v>
      </c>
      <c r="AE134" s="23">
        <f t="shared" si="73"/>
        <v>2.1892973704407348E-2</v>
      </c>
      <c r="AF134" s="23">
        <f t="shared" si="73"/>
        <v>2.1824953377654666E-2</v>
      </c>
      <c r="AG134" s="23">
        <f t="shared" si="73"/>
        <v>2.1722237464377958E-2</v>
      </c>
      <c r="AH134" s="23">
        <f t="shared" si="73"/>
        <v>2.1481768630044362E-2</v>
      </c>
      <c r="AI134" s="23">
        <f t="shared" si="73"/>
        <v>2.1300289982941756E-2</v>
      </c>
      <c r="AJ134" s="23">
        <f t="shared" si="73"/>
        <v>2.1155475773189103E-2</v>
      </c>
      <c r="AK134" s="23">
        <f t="shared" si="73"/>
        <v>2.1034926463307402E-2</v>
      </c>
      <c r="AL134" s="23">
        <f t="shared" si="73"/>
        <v>2.0931565076171665E-2</v>
      </c>
      <c r="AM134" s="23">
        <f t="shared" si="73"/>
        <v>2.08411955821175E-2</v>
      </c>
      <c r="AN134" s="23">
        <f t="shared" si="73"/>
        <v>2.0761201018311581E-2</v>
      </c>
      <c r="AO134" s="23">
        <f t="shared" si="73"/>
        <v>2.068984536017604E-2</v>
      </c>
      <c r="AP134" s="23">
        <f t="shared" si="73"/>
        <v>2.0625896978419211E-2</v>
      </c>
      <c r="AQ134" s="23">
        <f t="shared" si="73"/>
        <v>2.0568424011992104E-2</v>
      </c>
      <c r="AR134" s="23">
        <f t="shared" si="73"/>
        <v>2.0516681923535396E-2</v>
      </c>
      <c r="AS134" s="23">
        <f t="shared" si="73"/>
        <v>2.0470050648724758E-2</v>
      </c>
      <c r="AT134" s="23">
        <f t="shared" si="73"/>
        <v>2.0427998549011672E-2</v>
      </c>
      <c r="AU134" s="23">
        <f t="shared" si="73"/>
        <v>2.039006095135254E-2</v>
      </c>
      <c r="AV134" s="23">
        <f t="shared" si="73"/>
        <v>2.035582671363878E-2</v>
      </c>
      <c r="AW134" s="23">
        <f t="shared" si="73"/>
        <v>2.0324929281912318E-2</v>
      </c>
      <c r="AX134" s="23">
        <f t="shared" si="73"/>
        <v>2.0297040327741156E-2</v>
      </c>
      <c r="AY134" s="23">
        <f t="shared" si="73"/>
        <v>2.0271864924480409E-2</v>
      </c>
      <c r="AZ134" s="23">
        <f t="shared" si="73"/>
        <v>2.0249137688939545E-2</v>
      </c>
      <c r="BA134" s="23">
        <f t="shared" si="73"/>
        <v>2.0213143349651297E-2</v>
      </c>
      <c r="BB134" s="23">
        <f t="shared" si="73"/>
        <v>2.0182692977990913E-2</v>
      </c>
      <c r="BC134" s="23">
        <f t="shared" si="73"/>
        <v>2.0173299129168321E-2</v>
      </c>
      <c r="BD134" s="23">
        <f t="shared" si="73"/>
        <v>2.0165392581743768E-2</v>
      </c>
      <c r="BE134" s="23">
        <f t="shared" si="73"/>
        <v>2.0157565575021685E-2</v>
      </c>
      <c r="BF134" s="23">
        <f t="shared" si="73"/>
        <v>2.014947127794664E-2</v>
      </c>
      <c r="BG134" s="23">
        <f t="shared" si="73"/>
        <v>2.0141181986128798E-2</v>
      </c>
      <c r="BH134" s="23">
        <f t="shared" si="73"/>
        <v>2.0132893941402275E-2</v>
      </c>
      <c r="BI134" s="23">
        <f t="shared" si="73"/>
        <v>1.4999999999999902E-2</v>
      </c>
    </row>
    <row r="135" spans="1:61" ht="18" customHeight="1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207</v>
      </c>
      <c r="B136" s="23"/>
      <c r="C136" s="23">
        <f>+C134+C135</f>
        <v>6.1040059729057204E-2</v>
      </c>
      <c r="D136" s="23">
        <f t="shared" ref="D136:K136" si="75">+D134+D135</f>
        <v>4.959466609332687E-2</v>
      </c>
      <c r="E136" s="23">
        <f t="shared" si="75"/>
        <v>4.2074476617897608E-2</v>
      </c>
      <c r="F136" s="23">
        <f t="shared" si="75"/>
        <v>3.8271392739136677E-2</v>
      </c>
      <c r="G136" s="23">
        <f t="shared" si="75"/>
        <v>3.5996828997552008E-2</v>
      </c>
      <c r="H136" s="23">
        <f t="shared" si="75"/>
        <v>3.4147938614013745E-2</v>
      </c>
      <c r="I136" s="23">
        <f t="shared" si="75"/>
        <v>3.1989500330851878E-2</v>
      </c>
      <c r="J136" s="23">
        <f t="shared" si="75"/>
        <v>3.0156168365230697E-2</v>
      </c>
      <c r="K136" s="23">
        <f t="shared" si="75"/>
        <v>2.6976213317610766E-2</v>
      </c>
    </row>
    <row r="137" spans="1:61" ht="18" customHeight="1">
      <c r="A137" s="23" t="s">
        <v>208</v>
      </c>
      <c r="B137" s="23"/>
      <c r="C137" s="23">
        <f>+C136-C129</f>
        <v>1.2729617559002433E-2</v>
      </c>
      <c r="D137" s="23">
        <f t="shared" ref="D137:K137" si="76">+D136-D129</f>
        <v>8.5013046759995492E-3</v>
      </c>
      <c r="E137" s="23">
        <f t="shared" si="76"/>
        <v>4.6078011578773725E-3</v>
      </c>
      <c r="F137" s="23">
        <f t="shared" si="76"/>
        <v>2.9807132326260602E-3</v>
      </c>
      <c r="G137" s="23">
        <f t="shared" si="76"/>
        <v>2.4793896804690962E-3</v>
      </c>
      <c r="H137" s="23">
        <f t="shared" si="76"/>
        <v>2.7100471067397769E-3</v>
      </c>
      <c r="I137" s="23">
        <f t="shared" si="76"/>
        <v>2.3213357793822748E-3</v>
      </c>
      <c r="J137" s="23">
        <f t="shared" si="76"/>
        <v>3.5650817172398173E-3</v>
      </c>
      <c r="K137" s="23">
        <f t="shared" si="76"/>
        <v>-1.3335393760508726E-3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7">+$B$7*B68/B74-(1-(1-0.1)^10)/10</f>
        <v>0.11748856505991008</v>
      </c>
      <c r="C139" s="23">
        <f t="shared" si="77"/>
        <v>9.4530753515231811E-2</v>
      </c>
      <c r="D139" s="23">
        <f t="shared" si="77"/>
        <v>7.9303868625217835E-2</v>
      </c>
      <c r="E139" s="23">
        <f t="shared" si="77"/>
        <v>7.1077839467238543E-2</v>
      </c>
      <c r="F139" s="23">
        <f t="shared" si="77"/>
        <v>6.5802956581823377E-2</v>
      </c>
      <c r="G139" s="23">
        <f t="shared" si="77"/>
        <v>6.133547873050281E-2</v>
      </c>
      <c r="H139" s="23">
        <f t="shared" si="77"/>
        <v>5.7488344825961837E-2</v>
      </c>
      <c r="I139" s="23">
        <f t="shared" si="77"/>
        <v>5.4372407132574088E-2</v>
      </c>
      <c r="J139" s="23">
        <f t="shared" si="77"/>
        <v>5.1644572806002653E-2</v>
      </c>
      <c r="K139" s="23">
        <f t="shared" si="77"/>
        <v>4.9108423090645087E-2</v>
      </c>
      <c r="L139" s="23">
        <f t="shared" si="77"/>
        <v>4.6675756004865981E-2</v>
      </c>
      <c r="M139" s="23">
        <f t="shared" si="77"/>
        <v>4.4871486625381124E-2</v>
      </c>
      <c r="N139" s="23">
        <f t="shared" si="77"/>
        <v>4.1296010243083353E-2</v>
      </c>
      <c r="O139" s="23">
        <f t="shared" si="77"/>
        <v>3.9080783151089885E-2</v>
      </c>
      <c r="P139" s="23">
        <f t="shared" si="77"/>
        <v>3.7575185158935751E-2</v>
      </c>
      <c r="Q139" s="23">
        <f t="shared" si="77"/>
        <v>3.646130550848338E-2</v>
      </c>
      <c r="R139" s="23">
        <f t="shared" si="77"/>
        <v>3.5576187353763861E-2</v>
      </c>
      <c r="S139" s="23">
        <f t="shared" si="77"/>
        <v>3.4834972249734544E-2</v>
      </c>
      <c r="T139" s="23">
        <f t="shared" si="77"/>
        <v>3.4193226995228157E-2</v>
      </c>
      <c r="U139" s="23">
        <f t="shared" si="77"/>
        <v>3.3626801140712703E-2</v>
      </c>
      <c r="V139" s="23">
        <f t="shared" si="77"/>
        <v>3.3012498210577543E-2</v>
      </c>
      <c r="W139" s="23">
        <f t="shared" si="77"/>
        <v>3.2394396700657746E-2</v>
      </c>
      <c r="X139" s="23">
        <f t="shared" si="77"/>
        <v>3.190124037117241E-2</v>
      </c>
      <c r="Y139" s="23">
        <f t="shared" si="77"/>
        <v>3.1489980506094917E-2</v>
      </c>
      <c r="Z139" s="23">
        <f t="shared" si="77"/>
        <v>3.1136676341755751E-2</v>
      </c>
      <c r="AA139" s="23">
        <f t="shared" si="77"/>
        <v>3.0961350754779432E-2</v>
      </c>
      <c r="AB139" s="23">
        <f t="shared" si="77"/>
        <v>3.0679409530066301E-2</v>
      </c>
      <c r="AC139" s="23">
        <f t="shared" si="77"/>
        <v>3.0394013388118132E-2</v>
      </c>
      <c r="AD139" s="23">
        <f t="shared" si="77"/>
        <v>3.0136521002192718E-2</v>
      </c>
      <c r="AE139" s="23">
        <f t="shared" si="77"/>
        <v>2.991205795990165E-2</v>
      </c>
      <c r="AF139" s="23">
        <f t="shared" si="77"/>
        <v>2.9535112109425568E-2</v>
      </c>
      <c r="AG139" s="23">
        <f t="shared" si="77"/>
        <v>2.9087679737229102E-2</v>
      </c>
      <c r="AH139" s="23">
        <f t="shared" ref="AH139:BI139" si="78">+$B$7*AH68/AH74-(1-(1-0.1)^10)/10</f>
        <v>2.8791822200788339E-2</v>
      </c>
      <c r="AI139" s="23">
        <f t="shared" si="78"/>
        <v>2.8582290738298127E-2</v>
      </c>
      <c r="AJ139" s="23">
        <f t="shared" si="78"/>
        <v>2.8423906829289997E-2</v>
      </c>
      <c r="AK139" s="23">
        <f t="shared" si="78"/>
        <v>2.829741959522708E-2</v>
      </c>
      <c r="AL139" s="23">
        <f t="shared" si="78"/>
        <v>2.8192094622515124E-2</v>
      </c>
      <c r="AM139" s="23">
        <f t="shared" si="78"/>
        <v>2.8101785402623508E-2</v>
      </c>
      <c r="AN139" s="23">
        <f t="shared" si="78"/>
        <v>2.8022837893401778E-2</v>
      </c>
      <c r="AO139" s="23">
        <f t="shared" si="78"/>
        <v>2.795296791931054E-2</v>
      </c>
      <c r="AP139" s="23">
        <f t="shared" si="78"/>
        <v>2.7890657305795818E-2</v>
      </c>
      <c r="AQ139" s="23">
        <f t="shared" si="78"/>
        <v>2.7834827435254464E-2</v>
      </c>
      <c r="AR139" s="23">
        <f t="shared" si="78"/>
        <v>2.7784661506220582E-2</v>
      </c>
      <c r="AS139" s="23">
        <f t="shared" si="78"/>
        <v>2.7739506683435888E-2</v>
      </c>
      <c r="AT139" s="23">
        <f t="shared" si="78"/>
        <v>2.7698819297670332E-2</v>
      </c>
      <c r="AU139" s="23">
        <f t="shared" si="78"/>
        <v>2.7662133346849221E-2</v>
      </c>
      <c r="AV139" s="23">
        <f t="shared" si="78"/>
        <v>2.7629041698151391E-2</v>
      </c>
      <c r="AW139" s="23">
        <f t="shared" si="78"/>
        <v>2.7599184290640538E-2</v>
      </c>
      <c r="AX139" s="23">
        <f t="shared" si="78"/>
        <v>2.7572240264323769E-2</v>
      </c>
      <c r="AY139" s="23">
        <f t="shared" si="78"/>
        <v>2.7547922350407775E-2</v>
      </c>
      <c r="AZ139" s="23">
        <f t="shared" si="78"/>
        <v>2.7525972614191832E-2</v>
      </c>
      <c r="BA139" s="23">
        <f t="shared" si="78"/>
        <v>2.7496791024145914E-2</v>
      </c>
      <c r="BB139" s="23">
        <f t="shared" si="78"/>
        <v>2.746853397663461E-2</v>
      </c>
      <c r="BC139" s="23">
        <f t="shared" si="78"/>
        <v>2.7453330439336815E-2</v>
      </c>
      <c r="BD139" s="23">
        <f t="shared" si="78"/>
        <v>2.7443423740570017E-2</v>
      </c>
      <c r="BE139" s="23">
        <f t="shared" si="78"/>
        <v>2.7435350066811845E-2</v>
      </c>
      <c r="BF139" s="23">
        <f t="shared" si="78"/>
        <v>2.7427732629515297E-2</v>
      </c>
      <c r="BG139" s="23">
        <f t="shared" si="78"/>
        <v>2.7420151232482051E-2</v>
      </c>
      <c r="BH139" s="23">
        <f t="shared" si="78"/>
        <v>2.7412582967470941E-2</v>
      </c>
      <c r="BI139" s="23">
        <f t="shared" si="78"/>
        <v>2.7405138590489056E-2</v>
      </c>
    </row>
    <row r="140" spans="1:61" ht="18" customHeight="1">
      <c r="A140" s="23" t="s">
        <v>94</v>
      </c>
      <c r="B140" s="23">
        <v>1</v>
      </c>
      <c r="C140" s="23">
        <f t="shared" ref="C140:AH140" si="79">+B140/(1+C131)^10</f>
        <v>0.59254417737975718</v>
      </c>
      <c r="D140" s="23">
        <f t="shared" si="79"/>
        <v>0.38264573927216589</v>
      </c>
      <c r="E140" s="23">
        <f t="shared" si="79"/>
        <v>0.26029816539412992</v>
      </c>
      <c r="F140" s="23">
        <f t="shared" si="79"/>
        <v>0.18209013383798267</v>
      </c>
      <c r="G140" s="23">
        <f t="shared" si="79"/>
        <v>0.12983274907329023</v>
      </c>
      <c r="H140" s="23">
        <f t="shared" si="79"/>
        <v>9.4314310766156415E-2</v>
      </c>
      <c r="I140" s="23">
        <f t="shared" si="79"/>
        <v>6.980301127425538E-2</v>
      </c>
      <c r="J140" s="23">
        <f t="shared" si="79"/>
        <v>5.2892661754871007E-2</v>
      </c>
      <c r="K140" s="23">
        <f t="shared" si="79"/>
        <v>4.0344717994633961E-2</v>
      </c>
      <c r="L140" s="23">
        <f t="shared" si="79"/>
        <v>3.0275651007675573E-2</v>
      </c>
      <c r="M140" s="23">
        <f t="shared" si="79"/>
        <v>2.2280266388854764E-2</v>
      </c>
      <c r="N140" s="23">
        <f t="shared" si="79"/>
        <v>1.6338099421689709E-2</v>
      </c>
      <c r="O140" s="23">
        <f t="shared" si="79"/>
        <v>1.2148130648007105E-2</v>
      </c>
      <c r="P140" s="23">
        <f t="shared" si="79"/>
        <v>9.1280112803559573E-3</v>
      </c>
      <c r="Q140" s="23">
        <f t="shared" si="79"/>
        <v>6.9173032582572954E-3</v>
      </c>
      <c r="R140" s="23">
        <f t="shared" si="79"/>
        <v>5.2800875848690084E-3</v>
      </c>
      <c r="S140" s="23">
        <f t="shared" si="79"/>
        <v>4.0560315575578123E-3</v>
      </c>
      <c r="T140" s="23">
        <f t="shared" si="79"/>
        <v>3.1334001398446135E-3</v>
      </c>
      <c r="U140" s="23">
        <f t="shared" si="79"/>
        <v>2.4339878833150859E-3</v>
      </c>
      <c r="V140" s="23">
        <f t="shared" si="79"/>
        <v>1.9012869611618689E-3</v>
      </c>
      <c r="W140" s="23">
        <f t="shared" si="79"/>
        <v>1.4925690539845141E-3</v>
      </c>
      <c r="X140" s="23">
        <f t="shared" si="79"/>
        <v>1.1765371761847509E-3</v>
      </c>
      <c r="Y140" s="23">
        <f t="shared" si="79"/>
        <v>9.3073394270649608E-4</v>
      </c>
      <c r="Z140" s="23">
        <f t="shared" si="79"/>
        <v>7.3784778359822193E-4</v>
      </c>
      <c r="AA140" s="23">
        <f t="shared" si="79"/>
        <v>5.8620613296282893E-4</v>
      </c>
      <c r="AB140" s="23">
        <f t="shared" si="79"/>
        <v>4.6721909004773793E-4</v>
      </c>
      <c r="AC140" s="23">
        <f t="shared" si="79"/>
        <v>3.7340415713937007E-4</v>
      </c>
      <c r="AD140" s="23">
        <f t="shared" si="79"/>
        <v>2.9912415251066095E-4</v>
      </c>
      <c r="AE140" s="23">
        <f t="shared" si="79"/>
        <v>2.402794775389354E-4</v>
      </c>
      <c r="AF140" s="23">
        <f t="shared" si="79"/>
        <v>1.936891614623496E-4</v>
      </c>
      <c r="AG140" s="23">
        <f t="shared" si="79"/>
        <v>1.5660020477759967E-4</v>
      </c>
      <c r="AH140" s="23">
        <f t="shared" si="79"/>
        <v>1.2686958215103785E-4</v>
      </c>
      <c r="AI140" s="23">
        <f t="shared" ref="AI140:BG140" si="80">+AH140/(1+AI131)^10</f>
        <v>1.0294423711297511E-4</v>
      </c>
      <c r="AJ140" s="23">
        <f t="shared" si="80"/>
        <v>8.3637148964707783E-5</v>
      </c>
      <c r="AK140" s="23">
        <f t="shared" si="80"/>
        <v>6.8024104344347396E-5</v>
      </c>
      <c r="AL140" s="23">
        <f t="shared" si="80"/>
        <v>5.537708486480552E-5</v>
      </c>
      <c r="AM140" s="23">
        <f t="shared" si="80"/>
        <v>4.5118262932209782E-5</v>
      </c>
      <c r="AN140" s="23">
        <f t="shared" si="80"/>
        <v>3.6786638175347572E-5</v>
      </c>
      <c r="AO140" s="23">
        <f t="shared" si="80"/>
        <v>3.0013032264174326E-5</v>
      </c>
      <c r="AP140" s="23">
        <f t="shared" si="80"/>
        <v>2.4500942253412565E-5</v>
      </c>
      <c r="AQ140" s="23">
        <f t="shared" si="80"/>
        <v>2.0011673732796039E-5</v>
      </c>
      <c r="AR140" s="23">
        <f t="shared" si="80"/>
        <v>1.6352688775291175E-5</v>
      </c>
      <c r="AS140" s="23">
        <f t="shared" si="80"/>
        <v>1.3368413517078428E-5</v>
      </c>
      <c r="AT140" s="23">
        <f t="shared" si="80"/>
        <v>1.0932950856009704E-5</v>
      </c>
      <c r="AU140" s="23">
        <f t="shared" si="80"/>
        <v>8.9442813703115286E-6</v>
      </c>
      <c r="AV140" s="23">
        <f t="shared" si="80"/>
        <v>7.3196340148669011E-6</v>
      </c>
      <c r="AW140" s="23">
        <f t="shared" si="80"/>
        <v>5.9917806938064432E-6</v>
      </c>
      <c r="AX140" s="23">
        <f t="shared" si="80"/>
        <v>4.9060633360336775E-6</v>
      </c>
      <c r="AY140" s="23">
        <f t="shared" si="80"/>
        <v>4.0180036537819604E-6</v>
      </c>
      <c r="AZ140" s="23">
        <f t="shared" si="80"/>
        <v>3.291622461481908E-6</v>
      </c>
      <c r="BA140" s="23">
        <f t="shared" si="80"/>
        <v>2.6974185576052674E-6</v>
      </c>
      <c r="BB140" s="23">
        <f t="shared" si="80"/>
        <v>2.2109035752894437E-6</v>
      </c>
      <c r="BC140" s="23">
        <f t="shared" si="80"/>
        <v>1.8122886158326894E-6</v>
      </c>
      <c r="BD140" s="23">
        <f t="shared" si="80"/>
        <v>1.4856542623389473E-6</v>
      </c>
      <c r="BE140" s="23">
        <f t="shared" si="80"/>
        <v>1.2179833935731049E-6</v>
      </c>
      <c r="BF140" s="23">
        <f t="shared" si="80"/>
        <v>9.9861749142917601E-7</v>
      </c>
      <c r="BG140" s="23">
        <f t="shared" si="80"/>
        <v>8.1882588506337054E-7</v>
      </c>
      <c r="BH140" s="23">
        <f>+BG140</f>
        <v>8.1882588506337054E-7</v>
      </c>
      <c r="BI140" s="23">
        <f>+BH140</f>
        <v>8.1882588506337054E-7</v>
      </c>
    </row>
    <row r="141" spans="1:61" ht="18" customHeight="1">
      <c r="A141" s="23" t="s">
        <v>208</v>
      </c>
      <c r="B141" s="23">
        <f t="shared" ref="B141:K141" si="81">+B139-C131</f>
        <v>6.3762006054383369E-2</v>
      </c>
      <c r="C141" s="23">
        <f t="shared" si="81"/>
        <v>4.9828851721540765E-2</v>
      </c>
      <c r="D141" s="23">
        <f t="shared" si="81"/>
        <v>4.0023850186544058E-2</v>
      </c>
      <c r="E141" s="23">
        <f t="shared" si="81"/>
        <v>3.4699161983973117E-2</v>
      </c>
      <c r="F141" s="23">
        <f t="shared" si="81"/>
        <v>3.1398897170026613E-2</v>
      </c>
      <c r="G141" s="23">
        <f t="shared" si="81"/>
        <v>2.885781331832437E-2</v>
      </c>
      <c r="H141" s="23">
        <f t="shared" si="81"/>
        <v>2.6935316796590052E-2</v>
      </c>
      <c r="I141" s="23">
        <f t="shared" si="81"/>
        <v>2.6242781532843845E-2</v>
      </c>
      <c r="J141" s="23">
        <f t="shared" si="81"/>
        <v>2.4194153135176394E-2</v>
      </c>
      <c r="K141" s="23">
        <f t="shared" si="81"/>
        <v>1.9980600946811644E-2</v>
      </c>
    </row>
    <row r="142" spans="1:61" ht="18" customHeight="1">
      <c r="A142" s="23" t="s">
        <v>13</v>
      </c>
      <c r="B142" s="23"/>
      <c r="C142" s="23">
        <f>+EXP(C128-0.1)</f>
        <v>1.0617499999269437</v>
      </c>
      <c r="D142" s="23">
        <f>+EXP(D128-0.1)</f>
        <v>1.0458371382819622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68.015150313622314</v>
      </c>
    </row>
    <row r="145" spans="1:74" ht="18" customHeight="1">
      <c r="A145" s="23" t="s">
        <v>150</v>
      </c>
      <c r="B145" s="23">
        <f>+SUMPRODUCT(B140:AE140*B84:AE84)*10</f>
        <v>69.281962409601221</v>
      </c>
    </row>
    <row r="146" spans="1:74" ht="18" customHeight="1">
      <c r="A146" s="23" t="s">
        <v>151</v>
      </c>
      <c r="B146" s="23">
        <f>+SUMPRODUCT(B140:BI140*B84:BI84)*10</f>
        <v>69.566436208777503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2">+B148/(1+B79)^10</f>
        <v>0.5340770673491535</v>
      </c>
      <c r="D148" s="23">
        <f t="shared" si="82"/>
        <v>0.31634432706451693</v>
      </c>
      <c r="E148" s="23">
        <f t="shared" si="82"/>
        <v>0.1989402103498461</v>
      </c>
      <c r="F148" s="23">
        <f t="shared" si="82"/>
        <v>0.13005964833694744</v>
      </c>
      <c r="G148" s="23">
        <f t="shared" si="82"/>
        <v>8.7037542892161479E-2</v>
      </c>
      <c r="H148" s="23">
        <f t="shared" si="82"/>
        <v>5.9358711613554271E-2</v>
      </c>
      <c r="I148" s="23">
        <f t="shared" si="82"/>
        <v>4.1332690030142567E-2</v>
      </c>
      <c r="J148" s="23">
        <f t="shared" si="82"/>
        <v>2.9294676251582628E-2</v>
      </c>
      <c r="K148" s="23">
        <f t="shared" si="82"/>
        <v>2.1411510884980195E-2</v>
      </c>
      <c r="L148" s="23">
        <f t="shared" si="82"/>
        <v>1.583054903248058E-2</v>
      </c>
      <c r="M148" s="23">
        <f t="shared" si="82"/>
        <v>1.1849311141154685E-2</v>
      </c>
      <c r="N148" s="23">
        <f t="shared" si="82"/>
        <v>8.6601417607416308E-3</v>
      </c>
      <c r="O148" s="23">
        <f t="shared" si="82"/>
        <v>6.4347818426282706E-3</v>
      </c>
      <c r="P148" s="23">
        <f t="shared" si="82"/>
        <v>4.8393874340537857E-3</v>
      </c>
      <c r="Q148" s="23">
        <f t="shared" si="82"/>
        <v>3.6743971899016485E-3</v>
      </c>
      <c r="R148" s="23">
        <f t="shared" si="82"/>
        <v>2.8121696204500188E-3</v>
      </c>
      <c r="S148" s="23">
        <f t="shared" si="82"/>
        <v>2.1672000837346861E-3</v>
      </c>
      <c r="T148" s="23">
        <f t="shared" si="82"/>
        <v>1.6804101375306867E-3</v>
      </c>
      <c r="U148" s="23">
        <f t="shared" si="82"/>
        <v>1.3101204228446689E-3</v>
      </c>
      <c r="V148" s="23">
        <f t="shared" si="82"/>
        <v>1.0257411272347385E-3</v>
      </c>
      <c r="W148" s="23">
        <f t="shared" si="82"/>
        <v>8.0636427454609306E-4</v>
      </c>
      <c r="X148" s="23">
        <f t="shared" si="82"/>
        <v>6.3678138292883892E-4</v>
      </c>
      <c r="Y148" s="23">
        <f t="shared" si="82"/>
        <v>5.0482338680164947E-4</v>
      </c>
      <c r="Z148" s="23">
        <f t="shared" si="82"/>
        <v>4.0157799723658093E-4</v>
      </c>
      <c r="AA148" s="23">
        <f t="shared" si="82"/>
        <v>3.1974603325497618E-4</v>
      </c>
      <c r="AB148" s="23">
        <f t="shared" si="82"/>
        <v>2.5548440379812492E-4</v>
      </c>
      <c r="AC148" s="23">
        <f t="shared" si="82"/>
        <v>2.0475618129098895E-4</v>
      </c>
      <c r="AD148" s="23">
        <f t="shared" si="82"/>
        <v>1.6452320073770385E-4</v>
      </c>
      <c r="AE148" s="23">
        <f t="shared" si="82"/>
        <v>1.324869247241284E-4</v>
      </c>
      <c r="AF148" s="23">
        <f t="shared" si="82"/>
        <v>1.0675985571726629E-4</v>
      </c>
      <c r="AG148" s="23">
        <f t="shared" si="82"/>
        <v>8.6115141693031465E-5</v>
      </c>
      <c r="AH148" s="23">
        <f t="shared" si="82"/>
        <v>6.9626300936141228E-5</v>
      </c>
      <c r="AI148" s="23">
        <f t="shared" ref="AI148:BI148" si="83">+AH148/(1+AH79)^10</f>
        <v>5.6394762324377115E-5</v>
      </c>
      <c r="AJ148" s="23">
        <f t="shared" si="83"/>
        <v>4.574251777035068E-5</v>
      </c>
      <c r="AK148" s="23">
        <f t="shared" si="83"/>
        <v>3.7146173534262487E-5</v>
      </c>
      <c r="AL148" s="23">
        <f t="shared" si="83"/>
        <v>3.0195885385012682E-5</v>
      </c>
      <c r="AM148" s="23">
        <f t="shared" si="83"/>
        <v>2.456777880921389E-5</v>
      </c>
      <c r="AN148" s="23">
        <f t="shared" si="83"/>
        <v>2.000434570295798E-5</v>
      </c>
      <c r="AO148" s="23">
        <f t="shared" si="83"/>
        <v>1.6299955183617363E-5</v>
      </c>
      <c r="AP148" s="23">
        <f t="shared" si="83"/>
        <v>1.3289865102791547E-5</v>
      </c>
      <c r="AQ148" s="23">
        <f t="shared" si="83"/>
        <v>1.0841747778798543E-5</v>
      </c>
      <c r="AR148" s="23">
        <f t="shared" si="83"/>
        <v>8.8490819373045665E-6</v>
      </c>
      <c r="AS148" s="23">
        <f t="shared" si="83"/>
        <v>7.2259605018822743E-6</v>
      </c>
      <c r="AT148" s="23">
        <f t="shared" si="83"/>
        <v>5.9029882723725919E-6</v>
      </c>
      <c r="AU148" s="23">
        <f t="shared" si="83"/>
        <v>4.8240269237047639E-6</v>
      </c>
      <c r="AV148" s="23">
        <f t="shared" si="83"/>
        <v>3.9436034193966685E-6</v>
      </c>
      <c r="AW148" s="23">
        <f t="shared" si="83"/>
        <v>3.2248406298468783E-6</v>
      </c>
      <c r="AX148" s="23">
        <f t="shared" si="83"/>
        <v>2.6378007555427866E-6</v>
      </c>
      <c r="AY148" s="23">
        <f t="shared" si="83"/>
        <v>2.1581562357562193E-6</v>
      </c>
      <c r="AZ148" s="23">
        <f t="shared" si="83"/>
        <v>1.7661212565958626E-6</v>
      </c>
      <c r="BA148" s="23">
        <f t="shared" si="83"/>
        <v>1.4458105032178066E-6</v>
      </c>
      <c r="BB148" s="23">
        <f t="shared" si="83"/>
        <v>1.1839459037214679E-6</v>
      </c>
      <c r="BC148" s="23">
        <f t="shared" si="83"/>
        <v>9.6959938909807075E-7</v>
      </c>
      <c r="BD148" s="23">
        <f t="shared" si="83"/>
        <v>7.9412060711874655E-7</v>
      </c>
      <c r="BE148" s="23">
        <f t="shared" si="83"/>
        <v>6.5045000169077999E-7</v>
      </c>
      <c r="BF148" s="23">
        <f t="shared" si="83"/>
        <v>5.3281424946476436E-7</v>
      </c>
      <c r="BG148" s="23">
        <f t="shared" si="83"/>
        <v>4.3648872700143556E-7</v>
      </c>
      <c r="BH148" s="23">
        <f t="shared" si="83"/>
        <v>3.5760659273495435E-7</v>
      </c>
      <c r="BI148" s="23">
        <f t="shared" si="83"/>
        <v>3.0813788280753082E-7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52.844733969206672</v>
      </c>
    </row>
    <row r="152" spans="1:74" ht="18" customHeight="1">
      <c r="A152" s="23" t="s">
        <v>150</v>
      </c>
      <c r="B152" s="23">
        <f>+SUMPRODUCT(B148:AE148*B84:AE84)*10</f>
        <v>53.532793822304285</v>
      </c>
    </row>
    <row r="153" spans="1:74" ht="18" customHeight="1">
      <c r="A153" s="23" t="s">
        <v>151</v>
      </c>
      <c r="B153" s="23">
        <f>+SUMPRODUCT(B148:BI148*B84:BI84)*10</f>
        <v>53.688093669351474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1.3458643436365231E-3</v>
      </c>
      <c r="C155" s="29">
        <f t="shared" ref="C155:BI155" si="84">+C63*C61</f>
        <v>2.485760052061396E-3</v>
      </c>
      <c r="D155" s="29">
        <f t="shared" si="84"/>
        <v>4.5572430500412583E-3</v>
      </c>
      <c r="E155" s="29">
        <f t="shared" si="84"/>
        <v>7.7141640801604901E-3</v>
      </c>
      <c r="F155" s="29">
        <f t="shared" si="84"/>
        <v>1.2172708945840603E-2</v>
      </c>
      <c r="G155" s="29">
        <f t="shared" si="84"/>
        <v>1.8011960954494061E-2</v>
      </c>
      <c r="H155" s="29">
        <f t="shared" si="84"/>
        <v>2.513570620343003E-2</v>
      </c>
      <c r="I155" s="29">
        <f t="shared" si="84"/>
        <v>3.3258333267812072E-2</v>
      </c>
      <c r="J155" s="29">
        <f t="shared" si="84"/>
        <v>4.2048105952977512E-2</v>
      </c>
      <c r="K155" s="29">
        <f t="shared" si="84"/>
        <v>5.1105587956945135E-2</v>
      </c>
      <c r="L155" s="29">
        <f t="shared" si="84"/>
        <v>6.1718217205115174E-2</v>
      </c>
      <c r="M155" s="29">
        <f t="shared" si="84"/>
        <v>7.3794777240231466E-2</v>
      </c>
      <c r="N155" s="29">
        <f t="shared" si="84"/>
        <v>8.6100346303009445E-2</v>
      </c>
      <c r="O155" s="29">
        <f t="shared" si="84"/>
        <v>9.7121052653837595E-2</v>
      </c>
      <c r="P155" s="29">
        <f t="shared" si="84"/>
        <v>0.10652160551010488</v>
      </c>
      <c r="Q155" s="29">
        <f t="shared" si="84"/>
        <v>0.11427867803531332</v>
      </c>
      <c r="R155" s="29">
        <f t="shared" si="84"/>
        <v>0.12073467269068175</v>
      </c>
      <c r="S155" s="29">
        <f t="shared" si="84"/>
        <v>0.1263550526540938</v>
      </c>
      <c r="T155" s="29">
        <f t="shared" si="84"/>
        <v>0.13152889481967539</v>
      </c>
      <c r="U155" s="29">
        <f t="shared" si="84"/>
        <v>0.1365456772789766</v>
      </c>
      <c r="V155" s="29">
        <f t="shared" si="84"/>
        <v>0.14145795983332485</v>
      </c>
      <c r="W155" s="29">
        <f t="shared" si="84"/>
        <v>0.14636364844411634</v>
      </c>
      <c r="X155" s="29">
        <f t="shared" si="84"/>
        <v>0.15149417487718309</v>
      </c>
      <c r="Y155" s="29">
        <f t="shared" si="84"/>
        <v>0.15693767098938535</v>
      </c>
      <c r="Z155" s="29">
        <f t="shared" si="84"/>
        <v>0.16274821902967779</v>
      </c>
      <c r="AA155" s="29">
        <f t="shared" si="84"/>
        <v>0.16895802082141473</v>
      </c>
      <c r="AB155" s="29">
        <f t="shared" si="84"/>
        <v>0.17563447396572116</v>
      </c>
      <c r="AC155" s="29">
        <f t="shared" si="84"/>
        <v>0.18273889383355571</v>
      </c>
      <c r="AD155" s="29">
        <f t="shared" si="84"/>
        <v>0.19026132477227514</v>
      </c>
      <c r="AE155" s="29">
        <f t="shared" si="84"/>
        <v>0.19820154052453451</v>
      </c>
      <c r="AF155" s="29">
        <f t="shared" si="84"/>
        <v>0.2061644283971488</v>
      </c>
      <c r="AG155" s="29">
        <f t="shared" si="84"/>
        <v>0.21401617339528256</v>
      </c>
      <c r="AH155" s="29">
        <f t="shared" si="84"/>
        <v>0.22207867771463768</v>
      </c>
      <c r="AI155" s="29">
        <f t="shared" si="84"/>
        <v>0.23040157460902641</v>
      </c>
      <c r="AJ155" s="29">
        <f t="shared" si="84"/>
        <v>0.2390093857495578</v>
      </c>
      <c r="AK155" s="29">
        <f t="shared" si="84"/>
        <v>0.24791505064854624</v>
      </c>
      <c r="AL155" s="29">
        <f t="shared" si="84"/>
        <v>0.25712578028570449</v>
      </c>
      <c r="AM155" s="29">
        <f t="shared" si="84"/>
        <v>0.26664627027724253</v>
      </c>
      <c r="AN155" s="29">
        <f t="shared" si="84"/>
        <v>0.27648044712226216</v>
      </c>
      <c r="AO155" s="29">
        <f t="shared" si="84"/>
        <v>0.28663239852865918</v>
      </c>
      <c r="AP155" s="29">
        <f t="shared" si="84"/>
        <v>0.29710685054052544</v>
      </c>
      <c r="AQ155" s="29">
        <f t="shared" si="84"/>
        <v>0.30790939424086361</v>
      </c>
      <c r="AR155" s="29">
        <f t="shared" si="84"/>
        <v>0.31904657567328376</v>
      </c>
      <c r="AS155" s="29">
        <f t="shared" si="84"/>
        <v>0.33052591277077331</v>
      </c>
      <c r="AT155" s="29">
        <f t="shared" si="84"/>
        <v>0.34235587509261106</v>
      </c>
      <c r="AU155" s="29">
        <f t="shared" si="84"/>
        <v>0.35454584640426512</v>
      </c>
      <c r="AV155" s="29">
        <f t="shared" si="84"/>
        <v>0.36710608122282734</v>
      </c>
      <c r="AW155" s="29">
        <f t="shared" si="84"/>
        <v>0.38004766139711266</v>
      </c>
      <c r="AX155" s="29">
        <f t="shared" si="84"/>
        <v>0.39338245592004512</v>
      </c>
      <c r="AY155" s="29">
        <f t="shared" si="84"/>
        <v>0.40712308553920534</v>
      </c>
      <c r="AZ155" s="29">
        <f t="shared" si="84"/>
        <v>0.42128289280787912</v>
      </c>
      <c r="BA155" s="29">
        <f t="shared" si="84"/>
        <v>0.44234894233662386</v>
      </c>
      <c r="BB155" s="29">
        <f t="shared" si="84"/>
        <v>0.46813087456689434</v>
      </c>
      <c r="BC155" s="29">
        <f t="shared" si="84"/>
        <v>0.49029070692238141</v>
      </c>
      <c r="BD155" s="29">
        <f t="shared" si="84"/>
        <v>0.51017908192772599</v>
      </c>
      <c r="BE155" s="29">
        <f t="shared" si="84"/>
        <v>0.52876015527884479</v>
      </c>
      <c r="BF155" s="29">
        <f t="shared" si="84"/>
        <v>0.54670882173168367</v>
      </c>
      <c r="BG155" s="29">
        <f t="shared" si="84"/>
        <v>0.56449162336212078</v>
      </c>
      <c r="BH155" s="29">
        <f t="shared" si="84"/>
        <v>0.58242843081558804</v>
      </c>
      <c r="BI155" s="29">
        <f t="shared" si="84"/>
        <v>0.60073750989668073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50.1640625" style="21" customWidth="1"/>
    <col min="2" max="2" width="14.44140625" style="29" customWidth="1"/>
    <col min="3" max="3" width="14.44140625" style="23" customWidth="1"/>
    <col min="4" max="16384" width="11.7187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162</v>
      </c>
      <c r="B12" s="29">
        <f>+Parameters!J40</f>
        <v>2.7019694302576234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190</v>
      </c>
      <c r="B21" s="29">
        <f>+Parameters!J40</f>
        <v>2.7019694302576234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3.4617563633918469E-3</v>
      </c>
      <c r="E50" s="44">
        <f>100*$B$49*(Global!D135*$B$48+Global!D135^2*$C$48)*(D61/$B61)^(1/$C$49)</f>
        <v>4.7677649731486796E-3</v>
      </c>
      <c r="F50" s="44">
        <f>100*$B$49*(Global!E135*$B$48+Global!E135^2*$C$48)*(E61/$B61)^(1/$C$49)</f>
        <v>6.3152508497804159E-3</v>
      </c>
      <c r="G50" s="44">
        <f>100*$B$49*(Global!F135*$B$48+Global!F135^2*$C$48)*(F61/$B61)^(1/$C$49)</f>
        <v>8.1186044115139303E-3</v>
      </c>
      <c r="H50" s="44">
        <f>100*$B$49*(Global!G135*$B$48+Global!G135^2*$C$48)*(G61/$B61)^(1/$C$49)</f>
        <v>1.0165256362370477E-2</v>
      </c>
      <c r="I50" s="44">
        <f>100*$B$49*(Global!H135*$B$48+Global!H135^2*$C$48)*(H61/$B61)^(1/$C$49)</f>
        <v>1.2447791067792464E-2</v>
      </c>
      <c r="J50" s="44">
        <f>100*$B$49*(Global!I135*$B$48+Global!I135^2*$C$48)*(I61/$B61)^(1/$C$49)</f>
        <v>1.4945532061005927E-2</v>
      </c>
      <c r="K50" s="44">
        <f>100*$B$49*(Global!J135*$B$48+Global!J135^2*$C$48)*(J61/$B61)^(1/$C$49)</f>
        <v>1.7630137943619891E-2</v>
      </c>
      <c r="L50" s="44">
        <f>100*$B$49*(Global!K135*$B$48+Global!K135^2*$C$48)*(K61/$B61)^(1/$C$49)</f>
        <v>2.0469803512883911E-2</v>
      </c>
      <c r="M50" s="44">
        <f>100*$B$49*(Global!L135*$B$48+Global!L135^2*$C$48)*(L61/$B61)^(1/$C$49)</f>
        <v>2.3527467621981015E-2</v>
      </c>
      <c r="N50" s="44">
        <f>100*$B$49*(Global!M135*$B$48+Global!M135^2*$C$48)*(M61/$B61)^(1/$C$49)</f>
        <v>2.6576484403313335E-2</v>
      </c>
      <c r="O50" s="44">
        <f>100*$B$49*(Global!N135*$B$48+Global!N135^2*$C$48)*(N61/$B61)^(1/$C$49)</f>
        <v>2.9737206309404445E-2</v>
      </c>
      <c r="P50" s="44">
        <f>100*$B$49*(Global!O135*$B$48+Global!O135^2*$C$48)*(O61/$B61)^(1/$C$49)</f>
        <v>3.2920326790390378E-2</v>
      </c>
      <c r="Q50" s="44">
        <f>100*$B$49*(Global!P135*$B$48+Global!P135^2*$C$48)*(P61/$B61)^(1/$C$49)</f>
        <v>3.6099532949562967E-2</v>
      </c>
      <c r="R50" s="44">
        <f>100*$B$49*(Global!Q135*$B$48+Global!Q135^2*$C$48)*(Q61/$B61)^(1/$C$49)</f>
        <v>3.9252076446134217E-2</v>
      </c>
      <c r="S50" s="44">
        <f>100*$B$49*(Global!R135*$B$48+Global!R135^2*$C$48)*(R61/$B61)^(1/$C$49)</f>
        <v>4.2361841095176274E-2</v>
      </c>
      <c r="T50" s="44">
        <f>100*$B$49*(Global!S135*$B$48+Global!S135^2*$C$48)*(S61/$B61)^(1/$C$49)</f>
        <v>4.5419212733578601E-2</v>
      </c>
      <c r="U50" s="44">
        <f>100*$B$49*(Global!T135*$B$48+Global!T135^2*$C$48)*(T61/$B61)^(1/$C$49)</f>
        <v>4.8419328293034504E-2</v>
      </c>
      <c r="V50" s="44">
        <f>100*$B$49*(Global!U135*$B$48+Global!U135^2*$C$48)*(U61/$B61)^(1/$C$49)</f>
        <v>5.1360561588892267E-2</v>
      </c>
      <c r="W50" s="44">
        <f>100*$B$49*(Global!V135*$B$48+Global!V135^2*$C$48)*(V61/$B61)^(1/$C$49)</f>
        <v>5.4268805282867941E-2</v>
      </c>
      <c r="X50" s="44">
        <f>100*$B$49*(Global!W135*$B$48+Global!W135^2*$C$48)*(W61/$B61)^(1/$C$49)</f>
        <v>5.7155420100037956E-2</v>
      </c>
      <c r="Y50" s="44">
        <f>100*$B$49*(Global!X135*$B$48+Global!X135^2*$C$48)*(X61/$B61)^(1/$C$49)</f>
        <v>6.0002817790690159E-2</v>
      </c>
      <c r="Z50" s="44">
        <f>100*$B$49*(Global!Y135*$B$48+Global!Y135^2*$C$48)*(Y61/$B61)^(1/$C$49)</f>
        <v>6.2810987873799864E-2</v>
      </c>
      <c r="AA50" s="44">
        <f>100*$B$49*(Global!Z135*$B$48+Global!Z135^2*$C$48)*(Z61/$B61)^(1/$C$49)</f>
        <v>6.5581513656526008E-2</v>
      </c>
      <c r="AB50" s="44">
        <f>100*$B$49*(Global!AA135*$B$48+Global!AA135^2*$C$48)*(AA61/$B61)^(1/$C$49)</f>
        <v>6.8316801782165829E-2</v>
      </c>
      <c r="AC50" s="44">
        <f>100*$B$49*(Global!AB135*$B$48+Global!AB135^2*$C$48)*(AB61/$B61)^(1/$C$49)</f>
        <v>7.1022885925634716E-2</v>
      </c>
      <c r="AD50" s="44">
        <f>100*$B$49*(Global!AC135*$B$48+Global!AC135^2*$C$48)*(AC61/$B61)^(1/$C$49)</f>
        <v>7.3699430130523616E-2</v>
      </c>
      <c r="AE50" s="44">
        <f>100*$B$49*(Global!AD135*$B$48+Global!AD135^2*$C$48)*(AD61/$B61)^(1/$C$49)</f>
        <v>7.634841864755261E-2</v>
      </c>
      <c r="AF50" s="44">
        <f>100*$B$49*(Global!AE135*$B$48+Global!AE135^2*$C$48)*(AE61/$B61)^(1/$C$49)</f>
        <v>7.8972569541195928E-2</v>
      </c>
      <c r="AG50" s="44">
        <f>100*$B$49*(Global!AF135*$B$48+Global!AF135^2*$C$48)*(AF61/$B61)^(1/$C$49)</f>
        <v>8.153656562200659E-2</v>
      </c>
      <c r="AH50" s="44">
        <f>100*$B$49*(Global!AG135*$B$48+Global!AG135^2*$C$48)*(AG61/$B61)^(1/$C$49)</f>
        <v>8.4031609782401914E-2</v>
      </c>
      <c r="AI50" s="44">
        <f>100*$B$49*(Global!AH135*$B$48+Global!AH135^2*$C$48)*(AH61/$B61)^(1/$C$49)</f>
        <v>8.6492147608960082E-2</v>
      </c>
      <c r="AJ50" s="44">
        <f>100*$B$49*(Global!AI135*$B$48+Global!AI135^2*$C$48)*(AI61/$B61)^(1/$C$49)</f>
        <v>8.8925404544643025E-2</v>
      </c>
      <c r="AK50" s="44">
        <f>100*$B$49*(Global!AJ135*$B$48+Global!AJ135^2*$C$48)*(AJ61/$B61)^(1/$C$49)</f>
        <v>9.1336168900463505E-2</v>
      </c>
      <c r="AL50" s="44">
        <f>100*$B$49*(Global!AK135*$B$48+Global!AK135^2*$C$48)*(AK61/$B61)^(1/$C$49)</f>
        <v>9.3727825289955866E-2</v>
      </c>
      <c r="AM50" s="44">
        <f>100*$B$49*(Global!AL135*$B$48+Global!AL135^2*$C$48)*(AL61/$B61)^(1/$C$49)</f>
        <v>9.6102927194543913E-2</v>
      </c>
      <c r="AN50" s="44">
        <f>100*$B$49*(Global!AM135*$B$48+Global!AM135^2*$C$48)*(AM61/$B61)^(1/$C$49)</f>
        <v>9.84635174523604E-2</v>
      </c>
      <c r="AO50" s="44">
        <f>100*$B$49*(Global!AN135*$B$48+Global!AN135^2*$C$48)*(AN61/$B61)^(1/$C$49)</f>
        <v>0.10081130959503468</v>
      </c>
      <c r="AP50" s="44">
        <f>100*$B$49*(Global!AO135*$B$48+Global!AO135^2*$C$48)*(AO61/$B61)^(1/$C$49)</f>
        <v>0.10314779206440493</v>
      </c>
      <c r="AQ50" s="44">
        <f>100*$B$49*(Global!AP135*$B$48+Global!AP135^2*$C$48)*(AP61/$B61)^(1/$C$49)</f>
        <v>0.10547428950568602</v>
      </c>
      <c r="AR50" s="44">
        <f>100*$B$49*(Global!AQ135*$B$48+Global!AQ135^2*$C$48)*(AQ61/$B61)^(1/$C$49)</f>
        <v>0.10779200002654639</v>
      </c>
      <c r="AS50" s="44">
        <f>100*$B$49*(Global!AR135*$B$48+Global!AR135^2*$C$48)*(AR61/$B61)^(1/$C$49)</f>
        <v>0.11010201887356424</v>
      </c>
      <c r="AT50" s="44">
        <f>100*$B$49*(Global!AS135*$B$48+Global!AS135^2*$C$48)*(AS61/$B61)^(1/$C$49)</f>
        <v>0.11240535432150368</v>
      </c>
      <c r="AU50" s="44">
        <f>100*$B$49*(Global!AT135*$B$48+Global!AT135^2*$C$48)*(AT61/$B61)^(1/$C$49)</f>
        <v>0.11470293900048729</v>
      </c>
      <c r="AV50" s="44">
        <f>100*$B$49*(Global!AU135*$B$48+Global!AU135^2*$C$48)*(AU61/$B61)^(1/$C$49)</f>
        <v>0.11699563846639081</v>
      </c>
      <c r="AW50" s="44">
        <f>100*$B$49*(Global!AV135*$B$48+Global!AV135^2*$C$48)*(AV61/$B61)^(1/$C$49)</f>
        <v>0.11928425803470291</v>
      </c>
      <c r="AX50" s="44">
        <f>100*$B$49*(Global!AW135*$B$48+Global!AW135^2*$C$48)*(AW61/$B61)^(1/$C$49)</f>
        <v>0.12156954846299206</v>
      </c>
      <c r="AY50" s="44">
        <f>100*$B$49*(Global!AX135*$B$48+Global!AX135^2*$C$48)*(AX61/$B61)^(1/$C$49)</f>
        <v>0.12385221082500374</v>
      </c>
      <c r="AZ50" s="44">
        <f>100*$B$49*(Global!AY135*$B$48+Global!AY135^2*$C$48)*(AY61/$B61)^(1/$C$49)</f>
        <v>0.12613290078376388</v>
      </c>
      <c r="BA50" s="44">
        <f>100*$B$49*(Global!AZ135*$B$48+Global!AZ135^2*$C$48)*(AZ61/$B61)^(1/$C$49)</f>
        <v>0.12841223239423333</v>
      </c>
      <c r="BB50" s="44">
        <f>100*$B$49*(Global!BA135*$B$48+Global!BA135^2*$C$48)*(BA61/$B61)^(1/$C$49)</f>
        <v>0.13070864687788089</v>
      </c>
      <c r="BC50" s="44">
        <f>100*$B$49*(Global!BB135*$B$48+Global!BB135^2*$C$48)*(BB61/$B61)^(1/$C$49)</f>
        <v>0.13303180153651775</v>
      </c>
      <c r="BD50" s="44">
        <f>100*$B$49*(Global!BC135*$B$48+Global!BC135^2*$C$48)*(BC61/$B61)^(1/$C$49)</f>
        <v>0.13536933158272788</v>
      </c>
      <c r="BE50" s="44">
        <f>100*$B$49*(Global!BD135*$B$48+Global!BD135^2*$C$48)*(BD61/$B61)^(1/$C$49)</f>
        <v>0.13771455236103175</v>
      </c>
      <c r="BF50" s="44">
        <f>100*$B$49*(Global!BE135*$B$48+Global!BE135^2*$C$48)*(BE61/$B61)^(1/$C$49)</f>
        <v>0.14006325743476125</v>
      </c>
      <c r="BG50" s="44">
        <f>100*$B$49*(Global!BF135*$B$48+Global!BF135^2*$C$48)*(BF61/$B61)^(1/$C$49)</f>
        <v>0.14241296927809458</v>
      </c>
      <c r="BH50" s="44">
        <f>100*$B$49*(Global!BG135*$B$48+Global!BG135^2*$C$48)*(BG61/$B61)^(1/$C$49)</f>
        <v>0.14476238592488253</v>
      </c>
      <c r="BI50" s="44">
        <f>100*$B$49*(Global!BH135*$B$48+Global!BH135^2*$C$48)*(BH61/$B61)^(1/$C$49)</f>
        <v>0.14711098318850502</v>
      </c>
      <c r="BJ50" s="44">
        <f>100*$B$49*(Global!BI135*$B$48+Global!BI135^2*$C$48)*(BI61/$B61)^(1/$C$49)</f>
        <v>0.14945873515179126</v>
      </c>
      <c r="BK50" s="44">
        <f>100*$B$49*(Global!BJ80*$B$48+Global!BJ80^2*$C$48)*(BJ61/$B61)^(1/$C$49)</f>
        <v>0.15047098063023312</v>
      </c>
      <c r="BL50" s="44">
        <f>100*$B$49*(Global!BK80*$B$48+Global!BK80^2*$C$48)*(BK61/$B61)^(1/$C$49)</f>
        <v>0.15141701499440302</v>
      </c>
      <c r="BM50" s="44">
        <f>100*$B$49*(Global!BL80*$B$48+Global!BL80^2*$C$48)*(BL61/$B61)^(1/$C$49)</f>
        <v>0.15231172313476263</v>
      </c>
      <c r="BN50" s="44">
        <f>100*$B$49*(Global!BM80*$B$48+Global!BM80^2*$C$48)*(BM61/$B61)^(1/$C$49)</f>
        <v>0.15316541527688471</v>
      </c>
      <c r="BO50" s="44">
        <f>100*$B$49*(Global!BN80*$B$48+Global!BN80^2*$C$48)*(BN61/$B61)^(1/$C$49)</f>
        <v>0.15398529058744581</v>
      </c>
      <c r="BP50" s="44">
        <f>100*$B$49*(Global!BO80*$B$48+Global!BO80^2*$C$48)*(BO61/$B61)^(1/$C$49)</f>
        <v>0.15477642715419951</v>
      </c>
      <c r="BQ50" s="44">
        <f>100*$B$49*(Global!BP80*$B$48+Global!BP80^2*$C$48)*(BP61/$B61)^(1/$C$49)</f>
        <v>0.15554245260439473</v>
      </c>
      <c r="BR50" s="44">
        <f>100*$B$49*(Global!BQ80*$B$48+Global!BQ80^2*$C$48)*(BQ61/$B61)^(1/$C$49)</f>
        <v>0.15628599910193608</v>
      </c>
      <c r="BS50" s="44">
        <f>100*$B$49*(Global!BR80*$B$48+Global!BR80^2*$C$48)*(BR61/$B61)^(1/$C$49)</f>
        <v>0.15700901259437364</v>
      </c>
      <c r="BT50" s="44">
        <f>100*$B$49*(Global!BS80*$B$48+Global!BS80^2*$C$48)*(BS61/$B61)^(1/$C$49)</f>
        <v>0.1577129634257643</v>
      </c>
      <c r="BU50" s="44">
        <f>100*$B$49*(Global!BT80*$B$48+Global!BT80^2*$C$48)*(BT61/$B61)^(1/$C$49)</f>
        <v>0.15839899011912995</v>
      </c>
      <c r="BV50" s="44">
        <f>100*$B$49*(Global!BU80*$B$48+Global!BU80^2*$C$48)*(BU61/$B61)^(1/$C$49)</f>
        <v>0.15906799781606196</v>
      </c>
      <c r="BW50" s="44">
        <f>100*$B$49*(Global!BV80*$B$48+Global!BV80^2*$C$48)*(BV61/$B61)^(1/$C$49)</f>
        <v>0.15972072590433345</v>
      </c>
      <c r="BX50" s="44">
        <f>100*$B$49*(Global!BW80*$B$48+Global!BW80^2*$C$48)*(BW61/$B61)^(1/$C$49)</f>
        <v>0.16035779466943081</v>
      </c>
      <c r="BY50" s="44">
        <f>100*$B$49*(Global!BX80*$B$48+Global!BX80^2*$C$48)*(BX61/$B61)^(1/$C$49)</f>
        <v>0.16097973763505385</v>
      </c>
      <c r="BZ50" s="44">
        <f>100*$B$49*(Global!BY80*$B$48+Global!BY80^2*$C$48)*(BY61/$B61)^(1/$C$49)</f>
        <v>0.16158702411455667</v>
      </c>
      <c r="CA50" s="44">
        <f>100*$B$49*(Global!BZ80*$B$48+Global!BZ80^2*$C$48)*(BZ61/$B61)^(1/$C$49)</f>
        <v>0.16218007504574514</v>
      </c>
      <c r="CB50" s="44">
        <f>100*$B$49*(Global!CA80*$B$48+Global!CA80^2*$C$48)*(CA61/$B61)^(1/$C$49)</f>
        <v>0.16275927420014355</v>
      </c>
      <c r="CC50" s="44">
        <f>100*$B$49*(Global!CB80*$B$48+Global!CB80^2*$C$48)*(CB61/$B61)^(1/$C$49)</f>
        <v>0.16332497619287537</v>
      </c>
      <c r="CD50" s="44">
        <f>100*$B$49*(Global!CC80*$B$48+Global!CC80^2*$C$48)*(CC61/$B61)^(1/$C$49)</f>
        <v>0.16387751226817501</v>
      </c>
      <c r="CE50" s="44">
        <f>100*$B$49*(Global!CD80*$B$48+Global!CD80^2*$C$48)*(CD61/$B61)^(1/$C$49)</f>
        <v>0.16441719452907141</v>
      </c>
      <c r="CF50" s="44">
        <f>100*$B$49*(Global!CE80*$B$48+Global!CE80^2*$C$48)*(CE61/$B61)^(1/$C$49)</f>
        <v>0.16494431907123738</v>
      </c>
      <c r="CG50" s="44">
        <f>100*$B$49*(Global!CF80*$B$48+Global!CF80^2*$C$48)*(CF61/$B61)^(1/$C$49)</f>
        <v>0.16545916833881061</v>
      </c>
      <c r="CH50" s="44">
        <f>100*$B$49*(Global!CG80*$B$48+Global!CG80^2*$C$48)*(CG61/$B61)^(1/$C$49)</f>
        <v>0.16596201292281901</v>
      </c>
      <c r="CI50" s="44">
        <f>100*$B$49*(Global!CH80*$B$48+Global!CH80^2*$C$48)*(CH61/$B61)^(1/$C$49)</f>
        <v>0.16645311295624696</v>
      </c>
      <c r="CJ50" s="44">
        <f>100*$B$49*(Global!CI80*$B$48+Global!CI80^2*$C$48)*(CI61/$B61)^(1/$C$49)</f>
        <v>0.16693271921398872</v>
      </c>
      <c r="CK50" s="44">
        <f>100*$B$49*(Global!CJ80*$B$48+Global!CJ80^2*$C$48)*(CJ61/$B61)^(1/$C$49)</f>
        <v>0.16740107399431881</v>
      </c>
      <c r="CL50" s="44">
        <f>100*$B$49*(Global!CK80*$B$48+Global!CK80^2*$C$48)*(CK61/$B61)^(1/$C$49)</f>
        <v>0.16785841183658828</v>
      </c>
      <c r="CM50" s="44">
        <f>100*$B$49*(Global!CL80*$B$48+Global!CL80^2*$C$48)*(CL61/$B61)^(1/$C$49)</f>
        <v>0.16830496011456381</v>
      </c>
      <c r="CN50" s="44">
        <f>100*$B$49*(Global!CM80*$B$48+Global!CM80^2*$C$48)*(CM61/$B61)^(1/$C$49)</f>
        <v>0.16874093953409869</v>
      </c>
      <c r="CO50" s="44">
        <f>100*$B$49*(Global!CN80*$B$48+Global!CN80^2*$C$48)*(CN61/$B61)^(1/$C$49)</f>
        <v>0.16916656455624601</v>
      </c>
      <c r="CP50" s="44">
        <f>100*$B$49*(Global!CO80*$B$48+Global!CO80^2*$C$48)*(CO61/$B61)^(1/$C$49)</f>
        <v>0.1695820437615175</v>
      </c>
      <c r="CQ50" s="44">
        <f>100*$B$49*(Global!CP80*$B$48+Global!CP80^2*$C$48)*(CP61/$B61)^(1/$C$49)</f>
        <v>0.16998758016711657</v>
      </c>
      <c r="CR50" s="44">
        <f>100*$B$49*(Global!CQ80*$B$48+Global!CQ80^2*$C$48)*(CQ61/$B61)^(1/$C$49)</f>
        <v>0.17038337150615057</v>
      </c>
      <c r="CS50" s="44">
        <f>100*$B$49*(Global!CR80*$B$48+Global!CR80^2*$C$48)*(CR61/$B61)^(1/$C$49)</f>
        <v>0.17076961047576425</v>
      </c>
      <c r="CT50" s="44">
        <f>100*$B$49*(Global!CS80*$B$48+Global!CS80^2*$C$48)*(CS61/$B61)^(1/$C$49)</f>
        <v>0.17114648495960622</v>
      </c>
      <c r="CU50" s="44">
        <f>100*$B$49*(Global!CT80*$B$48+Global!CT80^2*$C$48)*(CT61/$B61)^(1/$C$49)</f>
        <v>0.17151417822888776</v>
      </c>
      <c r="CV50" s="44">
        <f>100*$B$49*(Global!CU80*$B$48+Global!CU80^2*$C$48)*(CU61/$B61)^(1/$C$49)</f>
        <v>0.17187286912542882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8.4964425453158739E-3</v>
      </c>
      <c r="C52" s="116">
        <f>+B95-B92</f>
        <v>1.6096017532746032E-2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2.9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2.9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0.8073350542869363</v>
      </c>
      <c r="C61" s="45">
        <f t="shared" si="11"/>
        <v>1.0932156136130002</v>
      </c>
      <c r="D61" s="45">
        <f t="shared" si="11"/>
        <v>1.5357464934554432</v>
      </c>
      <c r="E61" s="45">
        <f t="shared" si="11"/>
        <v>2.0290551872913847</v>
      </c>
      <c r="F61" s="45">
        <f t="shared" si="11"/>
        <v>2.575930151961102</v>
      </c>
      <c r="G61" s="45">
        <f t="shared" si="11"/>
        <v>3.1615362844848223</v>
      </c>
      <c r="H61" s="45">
        <f t="shared" si="11"/>
        <v>3.7906513054906994</v>
      </c>
      <c r="I61" s="45">
        <f t="shared" si="11"/>
        <v>4.4604661006877802</v>
      </c>
      <c r="J61" s="45">
        <f t="shared" si="11"/>
        <v>5.1649104415575051</v>
      </c>
      <c r="K61" s="45">
        <f t="shared" si="11"/>
        <v>5.8977065384951919</v>
      </c>
      <c r="L61" s="45">
        <f t="shared" si="11"/>
        <v>6.7632498374983214</v>
      </c>
      <c r="M61" s="45">
        <f t="shared" si="11"/>
        <v>7.7932422412061131</v>
      </c>
      <c r="N61" s="45">
        <f t="shared" si="11"/>
        <v>8.9327714941840313</v>
      </c>
      <c r="O61" s="45">
        <f t="shared" si="11"/>
        <v>10.113883897036716</v>
      </c>
      <c r="P61" s="45">
        <f t="shared" si="11"/>
        <v>11.337655877856399</v>
      </c>
      <c r="Q61" s="45">
        <f t="shared" si="11"/>
        <v>12.602836233825951</v>
      </c>
      <c r="R61" s="45">
        <f t="shared" si="11"/>
        <v>13.906916161905858</v>
      </c>
      <c r="S61" s="45">
        <f t="shared" si="11"/>
        <v>15.246777552474512</v>
      </c>
      <c r="T61" s="45">
        <f t="shared" si="11"/>
        <v>16.619161895938078</v>
      </c>
      <c r="U61" s="45">
        <f t="shared" si="11"/>
        <v>18.021007014453801</v>
      </c>
      <c r="V61" s="45">
        <f t="shared" si="11"/>
        <v>19.48604086190949</v>
      </c>
      <c r="W61" s="45">
        <f t="shared" si="11"/>
        <v>21.028456602840503</v>
      </c>
      <c r="X61" s="45">
        <f t="shared" si="11"/>
        <v>22.61953644440413</v>
      </c>
      <c r="Y61" s="45">
        <f t="shared" si="11"/>
        <v>24.254614577757128</v>
      </c>
      <c r="Z61" s="45">
        <f t="shared" si="11"/>
        <v>25.931215004542629</v>
      </c>
      <c r="AA61" s="45">
        <f t="shared" si="11"/>
        <v>27.648294629811129</v>
      </c>
      <c r="AB61" s="45">
        <f t="shared" si="11"/>
        <v>29.411177031782376</v>
      </c>
      <c r="AC61" s="45">
        <f t="shared" si="11"/>
        <v>31.215391918361512</v>
      </c>
      <c r="AD61" s="45">
        <f t="shared" si="11"/>
        <v>33.060582405579858</v>
      </c>
      <c r="AE61" s="45">
        <f t="shared" si="11"/>
        <v>34.948167092211492</v>
      </c>
      <c r="AF61" s="45">
        <f t="shared" si="11"/>
        <v>36.811433794992979</v>
      </c>
      <c r="AG61" s="45">
        <f t="shared" si="11"/>
        <v>38.627722128471255</v>
      </c>
      <c r="AH61" s="45">
        <f t="shared" si="11"/>
        <v>40.454603570011372</v>
      </c>
      <c r="AI61" s="45">
        <f t="shared" si="11"/>
        <v>42.302609138295445</v>
      </c>
      <c r="AJ61" s="45">
        <f t="shared" si="11"/>
        <v>44.178676608376186</v>
      </c>
      <c r="AK61" s="45">
        <f t="shared" si="11"/>
        <v>46.087767468993611</v>
      </c>
      <c r="AL61" s="45">
        <f t="shared" si="11"/>
        <v>48.033769945594806</v>
      </c>
      <c r="AM61" s="45">
        <f t="shared" si="11"/>
        <v>50.02000286521281</v>
      </c>
      <c r="AN61" s="45">
        <f t="shared" si="11"/>
        <v>52.049495651233578</v>
      </c>
      <c r="AO61" s="45">
        <f t="shared" si="11"/>
        <v>54.125143133705301</v>
      </c>
      <c r="AP61" s="45">
        <f t="shared" si="11"/>
        <v>56.249790679040238</v>
      </c>
      <c r="AQ61" s="45">
        <f t="shared" si="11"/>
        <v>58.426280791492985</v>
      </c>
      <c r="AR61" s="45">
        <f t="shared" si="11"/>
        <v>60.657478619007236</v>
      </c>
      <c r="AS61" s="45">
        <f t="shared" si="11"/>
        <v>62.946286079063917</v>
      </c>
      <c r="AT61" s="45">
        <f t="shared" si="11"/>
        <v>65.295649989153887</v>
      </c>
      <c r="AU61" s="45">
        <f t="shared" si="11"/>
        <v>67.708567162496067</v>
      </c>
      <c r="AV61" s="45">
        <f t="shared" si="11"/>
        <v>70.188088077751601</v>
      </c>
      <c r="AW61" s="45">
        <f t="shared" si="11"/>
        <v>72.737319981151785</v>
      </c>
      <c r="AX61" s="45">
        <f t="shared" si="11"/>
        <v>75.359429865825462</v>
      </c>
      <c r="AY61" s="45">
        <f t="shared" si="11"/>
        <v>78.057647547403036</v>
      </c>
      <c r="AZ61" s="45">
        <f t="shared" si="11"/>
        <v>80.835268933742014</v>
      </c>
      <c r="BA61" s="45">
        <f t="shared" si="11"/>
        <v>83.695659523170974</v>
      </c>
      <c r="BB61" s="45">
        <f t="shared" si="11"/>
        <v>86.640278319622681</v>
      </c>
      <c r="BC61" s="45">
        <f t="shared" si="11"/>
        <v>89.672214481851839</v>
      </c>
      <c r="BD61" s="45">
        <f t="shared" si="11"/>
        <v>92.797384519369288</v>
      </c>
      <c r="BE61" s="45">
        <f t="shared" si="11"/>
        <v>96.020353397022106</v>
      </c>
      <c r="BF61" s="45">
        <f t="shared" si="11"/>
        <v>99.345095013406493</v>
      </c>
      <c r="BG61" s="45">
        <f t="shared" si="11"/>
        <v>102.77538785604611</v>
      </c>
      <c r="BH61" s="45">
        <f t="shared" si="11"/>
        <v>106.31501260530891</v>
      </c>
      <c r="BI61" s="45">
        <f t="shared" si="11"/>
        <v>109.96784546763917</v>
      </c>
      <c r="BJ61" s="45">
        <f>+BI61</f>
        <v>109.96784546763917</v>
      </c>
      <c r="BK61" s="45">
        <f t="shared" ref="BK61:CV61" si="12">+BJ61</f>
        <v>109.96784546763917</v>
      </c>
      <c r="BL61" s="45">
        <f t="shared" si="12"/>
        <v>109.96784546763917</v>
      </c>
      <c r="BM61" s="45">
        <f t="shared" si="12"/>
        <v>109.96784546763917</v>
      </c>
      <c r="BN61" s="45">
        <f t="shared" si="12"/>
        <v>109.96784546763917</v>
      </c>
      <c r="BO61" s="45">
        <f t="shared" si="12"/>
        <v>109.96784546763917</v>
      </c>
      <c r="BP61" s="45">
        <f t="shared" si="12"/>
        <v>109.96784546763917</v>
      </c>
      <c r="BQ61" s="45">
        <f t="shared" si="12"/>
        <v>109.96784546763917</v>
      </c>
      <c r="BR61" s="45">
        <f t="shared" si="12"/>
        <v>109.96784546763917</v>
      </c>
      <c r="BS61" s="45">
        <f t="shared" si="12"/>
        <v>109.96784546763917</v>
      </c>
      <c r="BT61" s="45">
        <f t="shared" si="12"/>
        <v>109.96784546763917</v>
      </c>
      <c r="BU61" s="45">
        <f t="shared" si="12"/>
        <v>109.96784546763917</v>
      </c>
      <c r="BV61" s="45">
        <f t="shared" si="12"/>
        <v>109.96784546763917</v>
      </c>
      <c r="BW61" s="45">
        <f t="shared" si="12"/>
        <v>109.96784546763917</v>
      </c>
      <c r="BX61" s="45">
        <f t="shared" si="12"/>
        <v>109.96784546763917</v>
      </c>
      <c r="BY61" s="45">
        <f t="shared" si="12"/>
        <v>109.96784546763917</v>
      </c>
      <c r="BZ61" s="45">
        <f t="shared" si="12"/>
        <v>109.96784546763917</v>
      </c>
      <c r="CA61" s="45">
        <f t="shared" si="12"/>
        <v>109.96784546763917</v>
      </c>
      <c r="CB61" s="45">
        <f t="shared" si="12"/>
        <v>109.96784546763917</v>
      </c>
      <c r="CC61" s="45">
        <f t="shared" si="12"/>
        <v>109.96784546763917</v>
      </c>
      <c r="CD61" s="45">
        <f t="shared" si="12"/>
        <v>109.96784546763917</v>
      </c>
      <c r="CE61" s="45">
        <f t="shared" si="12"/>
        <v>109.96784546763917</v>
      </c>
      <c r="CF61" s="45">
        <f t="shared" si="12"/>
        <v>109.96784546763917</v>
      </c>
      <c r="CG61" s="45">
        <f t="shared" si="12"/>
        <v>109.96784546763917</v>
      </c>
      <c r="CH61" s="45">
        <f t="shared" si="12"/>
        <v>109.96784546763917</v>
      </c>
      <c r="CI61" s="45">
        <f t="shared" si="12"/>
        <v>109.96784546763917</v>
      </c>
      <c r="CJ61" s="45">
        <f t="shared" si="12"/>
        <v>109.96784546763917</v>
      </c>
      <c r="CK61" s="45">
        <f t="shared" si="12"/>
        <v>109.96784546763917</v>
      </c>
      <c r="CL61" s="45">
        <f t="shared" si="12"/>
        <v>109.96784546763917</v>
      </c>
      <c r="CM61" s="45">
        <f t="shared" si="12"/>
        <v>109.96784546763917</v>
      </c>
      <c r="CN61" s="45">
        <f t="shared" si="12"/>
        <v>109.96784546763917</v>
      </c>
      <c r="CO61" s="45">
        <f t="shared" si="12"/>
        <v>109.96784546763917</v>
      </c>
      <c r="CP61" s="45">
        <f t="shared" si="12"/>
        <v>109.96784546763917</v>
      </c>
      <c r="CQ61" s="45">
        <f t="shared" si="12"/>
        <v>109.96784546763917</v>
      </c>
      <c r="CR61" s="45">
        <f t="shared" si="12"/>
        <v>109.96784546763917</v>
      </c>
      <c r="CS61" s="45">
        <f t="shared" si="12"/>
        <v>109.96784546763917</v>
      </c>
      <c r="CT61" s="45">
        <f t="shared" si="12"/>
        <v>109.96784546763917</v>
      </c>
      <c r="CU61" s="45">
        <f t="shared" si="12"/>
        <v>109.96784546763917</v>
      </c>
      <c r="CV61" s="45">
        <f t="shared" si="12"/>
        <v>109.96784546763917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1.8725549092531921E-3</v>
      </c>
      <c r="E62" s="64">
        <f>($B24*E81+$B25*E81^$B$26+$B$29*(E81/$B$27)^$B$28)*Parameters!$B$116*0.01</f>
        <v>2.7068165388185461E-3</v>
      </c>
      <c r="F62" s="64">
        <f>($B24*F81+$B25*F81^$B$26+$B$29*(F81/$B$27)^$B$28)*Parameters!$B$116*0.01</f>
        <v>3.7238039194952737E-3</v>
      </c>
      <c r="G62" s="64">
        <f>($B24*G81+$B25*G81^$B$26+$B$29*(G81/$B$27)^$B$28)*Parameters!$B$116*0.01</f>
        <v>4.8716644801369566E-3</v>
      </c>
      <c r="H62" s="64">
        <f>($B24*H81+$B25*H81^$B$26+$B$29*(H81/$B$27)^$B$28)*Parameters!$B$116*0.01</f>
        <v>6.0874424028230477E-3</v>
      </c>
      <c r="I62" s="64">
        <f>($B24*I81+$B25*I81^$B$26+$B$29*(I81/$B$27)^$B$28)*Parameters!$B$116*0.01</f>
        <v>7.3083978931759433E-3</v>
      </c>
      <c r="J62" s="64">
        <f>($B24*J81+$B25*J81^$B$26+$B$29*(J81/$B$27)^$B$28)*Parameters!$B$116*0.01</f>
        <v>8.4773680968052521E-3</v>
      </c>
      <c r="K62" s="64">
        <f>($B24*K81+$B25*K81^$B$26+$B$29*(K81/$B$27)^$B$28)*Parameters!$B$116*0.01</f>
        <v>9.5429566543925159E-3</v>
      </c>
      <c r="L62" s="64">
        <f>($B24*L81+$B25*L81^$B$26+$B$29*(L81/$B$27)^$B$28)*Parameters!$B$116*0.01</f>
        <v>1.0458273297454716E-2</v>
      </c>
      <c r="M62" s="64">
        <f>($B24*M81+$B25*M81^$B$26+$B$29*(M81/$B$27)^$B$28)*Parameters!$B$116*0.01</f>
        <v>1.1123771921026806E-2</v>
      </c>
      <c r="N62" s="64">
        <f>($B24*N81+$B25*N81^$B$26+$B$29*(N81/$B$27)^$B$28)*Parameters!$B$116*0.01</f>
        <v>1.1527853168705568E-2</v>
      </c>
      <c r="O62" s="64">
        <f>($B24*O81+$B25*O81^$B$26+$B$29*(O81/$B$27)^$B$28)*Parameters!$B$116*0.01</f>
        <v>1.167618876990356E-2</v>
      </c>
      <c r="P62" s="64">
        <f>($B24*P81+$B25*P81^$B$26+$B$29*(P81/$B$27)^$B$28)*Parameters!$B$116*0.01</f>
        <v>1.1590660335435595E-2</v>
      </c>
      <c r="Q62" s="64">
        <f>($B24*Q81+$B25*Q81^$B$26+$B$29*(Q81/$B$27)^$B$28)*Parameters!$B$116*0.01</f>
        <v>1.1323914357832905E-2</v>
      </c>
      <c r="R62" s="64">
        <f>($B24*R81+$B25*R81^$B$26+$B$29*(R81/$B$27)^$B$28)*Parameters!$B$116*0.01</f>
        <v>1.095035227658718E-2</v>
      </c>
      <c r="S62" s="64">
        <f>($B24*S81+$B25*S81^$B$26+$B$29*(S81/$B$27)^$B$28)*Parameters!$B$116*0.01</f>
        <v>1.0535143951316184E-2</v>
      </c>
      <c r="T62" s="64">
        <f>($B24*T81+$B25*T81^$B$26+$B$29*(T81/$B$27)^$B$28)*Parameters!$B$116*0.01</f>
        <v>1.0119938967660579E-2</v>
      </c>
      <c r="U62" s="64">
        <f>($B24*U81+$B25*U81^$B$26+$B$29*(U81/$B$27)^$B$28)*Parameters!$B$116*0.01</f>
        <v>9.7279378678177247E-3</v>
      </c>
      <c r="V62" s="64">
        <f>($B24*V81+$B25*V81^$B$26+$B$29*(V81/$B$27)^$B$28)*Parameters!$B$116*0.01</f>
        <v>9.370603445084268E-3</v>
      </c>
      <c r="W62" s="64">
        <f>($B24*W81+$B25*W81^$B$26+$B$29*(W81/$B$27)^$B$28)*Parameters!$B$116*0.01</f>
        <v>9.0522194209029915E-3</v>
      </c>
      <c r="X62" s="64">
        <f>($B24*X81+$B25*X81^$B$26+$B$29*(X81/$B$27)^$B$28)*Parameters!$B$116*0.01</f>
        <v>8.7728723342352915E-3</v>
      </c>
      <c r="Y62" s="64">
        <f>($B24*Y81+$B25*Y81^$B$26+$B$29*(Y81/$B$27)^$B$28)*Parameters!$B$116*0.01</f>
        <v>8.5303460834411822E-3</v>
      </c>
      <c r="Z62" s="64">
        <f>($B24*Z81+$B25*Z81^$B$26+$B$29*(Z81/$B$27)^$B$28)*Parameters!$B$116*0.01</f>
        <v>8.3212940858043306E-3</v>
      </c>
      <c r="AA62" s="64">
        <f>($B24*AA81+$B25*AA81^$B$26+$B$29*(AA81/$B$27)^$B$28)*Parameters!$B$116*0.01</f>
        <v>8.1419437684614529E-3</v>
      </c>
      <c r="AB62" s="64">
        <f>($B24*AB81+$B25*AB81^$B$26+$B$29*(AB81/$B$27)^$B$28)*Parameters!$B$116*0.01</f>
        <v>7.9885043309182169E-3</v>
      </c>
      <c r="AC62" s="64">
        <f>($B24*AC81+$B25*AC81^$B$26+$B$29*(AC81/$B$27)^$B$28)*Parameters!$B$116*0.01</f>
        <v>7.8573896053566999E-3</v>
      </c>
      <c r="AD62" s="64">
        <f>($B24*AD81+$B25*AD81^$B$26+$B$29*(AD81/$B$27)^$B$28)*Parameters!$B$116*0.01</f>
        <v>7.745327861158377E-3</v>
      </c>
      <c r="AE62" s="64">
        <f>($B24*AE81+$B25*AE81^$B$26+$B$29*(AE81/$B$27)^$B$28)*Parameters!$B$116*0.01</f>
        <v>7.6494040746051904E-3</v>
      </c>
      <c r="AF62" s="64">
        <f>($B24*AF81+$B25*AF81^$B$26+$B$29*(AF81/$B$27)^$B$28)*Parameters!$B$116*0.01</f>
        <v>7.5670631579383288E-3</v>
      </c>
      <c r="AG62" s="64">
        <f>($B24*AG81+$B25*AG81^$B$26+$B$29*(AG81/$B$27)^$B$28)*Parameters!$B$116*0.01</f>
        <v>7.4960917674912596E-3</v>
      </c>
      <c r="AH62" s="64">
        <f>($B24*AH81+$B25*AH81^$B$26+$B$29*(AH81/$B$27)^$B$28)*Parameters!$B$116*0.01</f>
        <v>7.4345894308101013E-3</v>
      </c>
      <c r="AI62" s="64">
        <f>($B24*AI81+$B25*AI81^$B$26+$B$29*(AI81/$B$27)^$B$28)*Parameters!$B$116*0.01</f>
        <v>7.3809354139222063E-3</v>
      </c>
      <c r="AJ62" s="64">
        <f>($B24*AJ81+$B25*AJ81^$B$26+$B$29*(AJ81/$B$27)^$B$28)*Parameters!$B$116*0.01</f>
        <v>7.3337550588951821E-3</v>
      </c>
      <c r="AK62" s="64">
        <f>($B24*AK81+$B25*AK81^$B$26+$B$29*(AK81/$B$27)^$B$28)*Parameters!$B$116*0.01</f>
        <v>7.2918876590578677E-3</v>
      </c>
      <c r="AL62" s="64">
        <f>($B24*AL81+$B25*AL81^$B$26+$B$29*(AL81/$B$27)^$B$28)*Parameters!$B$116*0.01</f>
        <v>7.2543569230890202E-3</v>
      </c>
      <c r="AM62" s="64">
        <f>($B24*AM81+$B25*AM81^$B$26+$B$29*(AM81/$B$27)^$B$28)*Parameters!$B$116*0.01</f>
        <v>7.2203444680473666E-3</v>
      </c>
      <c r="AN62" s="64">
        <f>($B24*AN81+$B25*AN81^$B$26+$B$29*(AN81/$B$27)^$B$28)*Parameters!$B$116*0.01</f>
        <v>7.1891664229479504E-3</v>
      </c>
      <c r="AO62" s="64">
        <f>($B24*AO81+$B25*AO81^$B$26+$B$29*(AO81/$B$27)^$B$28)*Parameters!$B$116*0.01</f>
        <v>7.1602530227716137E-3</v>
      </c>
      <c r="AP62" s="64">
        <f>($B24*AP81+$B25*AP81^$B$26+$B$29*(AP81/$B$27)^$B$28)*Parameters!$B$116*0.01</f>
        <v>7.1331309675240753E-3</v>
      </c>
      <c r="AQ62" s="64">
        <f>($B24*AQ81+$B25*AQ81^$B$26+$B$29*(AQ81/$B$27)^$B$28)*Parameters!$B$116*0.01</f>
        <v>7.107408274263748E-3</v>
      </c>
      <c r="AR62" s="64">
        <f>($B24*AR81+$B25*AR81^$B$26+$B$29*(AR81/$B$27)^$B$28)*Parameters!$B$116*0.01</f>
        <v>7.0827613381418877E-3</v>
      </c>
      <c r="AS62" s="64">
        <f>($B24*AS81+$B25*AS81^$B$26+$B$29*(AS81/$B$27)^$B$28)*Parameters!$B$116*0.01</f>
        <v>7.0589239265980794E-3</v>
      </c>
      <c r="AT62" s="64">
        <f>($B24*AT81+$B25*AT81^$B$26+$B$29*(AT81/$B$27)^$B$28)*Parameters!$B$116*0.01</f>
        <v>7.0356778497009335E-3</v>
      </c>
      <c r="AU62" s="64">
        <f>($B24*AU81+$B25*AU81^$B$26+$B$29*(AU81/$B$27)^$B$28)*Parameters!$B$116*0.01</f>
        <v>7.0128450735438587E-3</v>
      </c>
      <c r="AV62" s="64">
        <f>($B24*AV81+$B25*AV81^$B$26+$B$29*(AV81/$B$27)^$B$28)*Parameters!$B$116*0.01</f>
        <v>6.9902810691695703E-3</v>
      </c>
      <c r="AW62" s="64">
        <f>($B24*AW81+$B25*AW81^$B$26+$B$29*(AW81/$B$27)^$B$28)*Parameters!$B$116*0.01</f>
        <v>6.9678692146948234E-3</v>
      </c>
      <c r="AX62" s="64">
        <f>($B24*AX81+$B25*AX81^$B$26+$B$29*(AX81/$B$27)^$B$28)*Parameters!$B$116*0.01</f>
        <v>6.9455160920207292E-3</v>
      </c>
      <c r="AY62" s="64">
        <f>($B24*AY81+$B25*AY81^$B$26+$B$29*(AY81/$B$27)^$B$28)*Parameters!$B$116*0.01</f>
        <v>6.9231475411834047E-3</v>
      </c>
      <c r="AZ62" s="64">
        <f>($B24*AZ81+$B25*AZ81^$B$26+$B$29*(AZ81/$B$27)^$B$28)*Parameters!$B$116*0.01</f>
        <v>6.9007053548061992E-3</v>
      </c>
      <c r="BA62" s="64">
        <f>($B24*BA81+$B25*BA81^$B$26+$B$29*(BA81/$B$27)^$B$28)*Parameters!$B$116*0.01</f>
        <v>6.9920410158589861E-3</v>
      </c>
      <c r="BB62" s="64">
        <f>($B24*BB81+$B25*BB81^$B$26+$B$29*(BB81/$B$27)^$B$28)*Parameters!$B$116*0.01</f>
        <v>7.148095080167634E-3</v>
      </c>
      <c r="BC62" s="64">
        <f>($B24*BC81+$B25*BC81^$B$26+$B$29*(BC81/$B$27)^$B$28)*Parameters!$B$116*0.01</f>
        <v>7.2245782382619039E-3</v>
      </c>
      <c r="BD62" s="64">
        <f>($B24*BD81+$B25*BD81^$B$26+$B$29*(BD81/$B$27)^$B$28)*Parameters!$B$116*0.01</f>
        <v>7.2500096306622091E-3</v>
      </c>
      <c r="BE62" s="64">
        <f>($B24*BE81+$B25*BE81^$B$26+$B$29*(BE81/$B$27)^$B$28)*Parameters!$B$116*0.01</f>
        <v>7.2436930098192347E-3</v>
      </c>
      <c r="BF62" s="64">
        <f>($B24*BF81+$B25*BF81^$B$26+$B$29*(BF81/$B$27)^$B$28)*Parameters!$B$116*0.01</f>
        <v>7.2183947715669938E-3</v>
      </c>
      <c r="BG62" s="64">
        <f>($B24*BG81+$B25*BG81^$B$26+$B$29*(BG81/$B$27)^$B$28)*Parameters!$B$116*0.01</f>
        <v>7.1823857553061669E-3</v>
      </c>
      <c r="BH62" s="64">
        <f>($B24*BH81+$B25*BH81^$B$26+$B$29*(BH81/$B$27)^$B$28)*Parameters!$B$116*0.01</f>
        <v>7.1409102217320462E-3</v>
      </c>
      <c r="BI62" s="64">
        <f>($B24*BI81+$B25*BI81^$B$26+$B$29*(BI81/$B$27)^$B$28)*Parameters!$B$116*0.01</f>
        <v>7.0972079147167246E-3</v>
      </c>
      <c r="BJ62" s="64">
        <f>($B24*BJ81+$B25*BJ81^$B$26+$B$29*(BJ81/$B$27)^$B$28)*Parameters!$B$116*0.01</f>
        <v>6.6797019189071055E-3</v>
      </c>
      <c r="BK62" s="64">
        <f>($B24*BK81+$B25*BK81^$B$26+$B$29*(BK81/$B$27)^$B$28)*Parameters!$B$116*0.01</f>
        <v>6.3871979259895444E-3</v>
      </c>
      <c r="BL62" s="64">
        <f>($B24*BL81+$B25*BL81^$B$26+$B$29*(BL81/$B$27)^$B$28)*Parameters!$B$116*0.01</f>
        <v>6.1769977627616811E-3</v>
      </c>
      <c r="BM62" s="64">
        <f>($B24*BM81+$B25*BM81^$B$26+$B$29*(BM81/$B$27)^$B$28)*Parameters!$B$116*0.01</f>
        <v>6.0217214346846328E-3</v>
      </c>
      <c r="BN62" s="64">
        <f>($B24*BN81+$B25*BN81^$B$26+$B$29*(BN81/$B$27)^$B$28)*Parameters!$B$116*0.01</f>
        <v>5.9035125434780122E-3</v>
      </c>
      <c r="BO62" s="64">
        <f>($B24*BO81+$B25*BO81^$B$26+$B$29*(BO81/$B$27)^$B$28)*Parameters!$B$116*0.01</f>
        <v>5.8105706017647701E-3</v>
      </c>
      <c r="BP62" s="64">
        <f>($B24*BP81+$B25*BP81^$B$26+$B$29*(BP81/$B$27)^$B$28)*Parameters!$B$116*0.01</f>
        <v>5.7350152335929284E-3</v>
      </c>
      <c r="BQ62" s="64">
        <f>($B24*BQ81+$B25*BQ81^$B$26+$B$29*(BQ81/$B$27)^$B$28)*Parameters!$B$116*0.01</f>
        <v>5.6715389430578725E-3</v>
      </c>
      <c r="BR62" s="64">
        <f>($B24*BR81+$B25*BR81^$B$26+$B$29*(BR81/$B$27)^$B$28)*Parameters!$B$116*0.01</f>
        <v>5.6165410119777106E-3</v>
      </c>
      <c r="BS62" s="64">
        <f>($B24*BS81+$B25*BS81^$B$26+$B$29*(BS81/$B$27)^$B$28)*Parameters!$B$116*0.01</f>
        <v>5.5675624589739941E-3</v>
      </c>
      <c r="BT62" s="64">
        <f>($B24*BT81+$B25*BT81^$B$26+$B$29*(BT81/$B$27)^$B$28)*Parameters!$B$116*0.01</f>
        <v>5.5229132477065236E-3</v>
      </c>
      <c r="BU62" s="64">
        <f>($B24*BU81+$B25*BU81^$B$26+$B$29*(BU81/$B$27)^$B$28)*Parameters!$B$116*0.01</f>
        <v>5.481424212033406E-3</v>
      </c>
      <c r="BV62" s="64">
        <f>($B24*BV81+$B25*BV81^$B$26+$B$29*(BV81/$B$27)^$B$28)*Parameters!$B$116*0.01</f>
        <v>5.4422808655541065E-3</v>
      </c>
      <c r="BW62" s="64">
        <f>($B24*BW81+$B25*BW81^$B$26+$B$29*(BW81/$B$27)^$B$28)*Parameters!$B$116*0.01</f>
        <v>5.4049114629979014E-3</v>
      </c>
      <c r="BX62" s="64">
        <f>($B24*BX81+$B25*BX81^$B$26+$B$29*(BX81/$B$27)^$B$28)*Parameters!$B$116*0.01</f>
        <v>5.3689112542672137E-3</v>
      </c>
      <c r="BY62" s="64">
        <f>($B24*BY81+$B25*BY81^$B$26+$B$29*(BY81/$B$27)^$B$28)*Parameters!$B$116*0.01</f>
        <v>5.3339910130832148E-3</v>
      </c>
      <c r="BZ62" s="64">
        <f>($B24*BZ81+$B25*BZ81^$B$26+$B$29*(BZ81/$B$27)^$B$28)*Parameters!$B$116*0.01</f>
        <v>5.2999419174086298E-3</v>
      </c>
      <c r="CA62" s="64">
        <f>($B24*CA81+$B25*CA81^$B$26+$B$29*(CA81/$B$27)^$B$28)*Parameters!$B$116*0.01</f>
        <v>5.266611485596851E-3</v>
      </c>
      <c r="CB62" s="64">
        <f>($B24*CB81+$B25*CB81^$B$26+$B$29*(CB81/$B$27)^$B$28)*Parameters!$B$116*0.01</f>
        <v>5.2338870128915893E-3</v>
      </c>
      <c r="CC62" s="64">
        <f>($B24*CC81+$B25*CC81^$B$26+$B$29*(CC81/$B$27)^$B$28)*Parameters!$B$116*0.01</f>
        <v>5.2016841131620403E-3</v>
      </c>
      <c r="CD62" s="64">
        <f>($B24*CD81+$B25*CD81^$B$26+$B$29*(CD81/$B$27)^$B$28)*Parameters!$B$116*0.01</f>
        <v>5.1699387475670853E-3</v>
      </c>
      <c r="CE62" s="64">
        <f>($B24*CE81+$B25*CE81^$B$26+$B$29*(CE81/$B$27)^$B$28)*Parameters!$B$116*0.01</f>
        <v>5.1386016437139923E-3</v>
      </c>
      <c r="CF62" s="64">
        <f>($B24*CF81+$B25*CF81^$B$26+$B$29*(CF81/$B$27)^$B$28)*Parameters!$B$116*0.01</f>
        <v>5.107634360457464E-3</v>
      </c>
      <c r="CG62" s="64">
        <f>($B24*CG81+$B25*CG81^$B$26+$B$29*(CG81/$B$27)^$B$28)*Parameters!$B$116*0.01</f>
        <v>5.0770064909100151E-3</v>
      </c>
      <c r="CH62" s="64">
        <f>($B24*CH81+$B25*CH81^$B$26+$B$29*(CH81/$B$27)^$B$28)*Parameters!$B$116*0.01</f>
        <v>5.0466936569246489E-3</v>
      </c>
      <c r="CI62" s="64">
        <f>($B24*CI81+$B25*CI81^$B$26+$B$29*(CI81/$B$27)^$B$28)*Parameters!$B$116*0.01</f>
        <v>5.0166760573030038E-3</v>
      </c>
      <c r="CJ62" s="64">
        <f>($B24*CJ81+$B25*CJ81^$B$26+$B$29*(CJ81/$B$27)^$B$28)*Parameters!$B$116*0.01</f>
        <v>4.9869374060774593E-3</v>
      </c>
      <c r="CK62" s="64">
        <f>($B24*CK81+$B25*CK81^$B$26+$B$29*(CK81/$B$27)^$B$28)*Parameters!$B$116*0.01</f>
        <v>4.9574641477126754E-3</v>
      </c>
      <c r="CL62" s="64">
        <f>($B24*CL81+$B25*CL81^$B$26+$B$29*(CL81/$B$27)^$B$28)*Parameters!$B$116*0.01</f>
        <v>4.9282448705829929E-3</v>
      </c>
      <c r="CM62" s="64">
        <f>($B24*CM81+$B25*CM81^$B$26+$B$29*(CM81/$B$27)^$B$28)*Parameters!$B$116*0.01</f>
        <v>4.8992698637437635E-3</v>
      </c>
      <c r="CN62" s="64">
        <f>($B24*CN81+$B25*CN81^$B$26+$B$29*(CN81/$B$27)^$B$28)*Parameters!$B$116*0.01</f>
        <v>4.8705307782981088E-3</v>
      </c>
      <c r="CO62" s="64">
        <f>($B24*CO81+$B25*CO81^$B$26+$B$29*(CO81/$B$27)^$B$28)*Parameters!$B$116*0.01</f>
        <v>4.8420203659152641E-3</v>
      </c>
      <c r="CP62" s="64">
        <f>($B24*CP81+$B25*CP81^$B$26+$B$29*(CP81/$B$27)^$B$28)*Parameters!$B$116*0.01</f>
        <v>4.8137322748742278E-3</v>
      </c>
      <c r="CQ62" s="64">
        <f>($B24*CQ81+$B25*CQ81^$B$26+$B$29*(CQ81/$B$27)^$B$28)*Parameters!$B$116*0.01</f>
        <v>4.7856608894682974E-3</v>
      </c>
      <c r="CR62" s="64">
        <f>($B24*CR81+$B25*CR81^$B$26+$B$29*(CR81/$B$27)^$B$28)*Parameters!$B$116*0.01</f>
        <v>4.7578012024469081E-3</v>
      </c>
      <c r="CS62" s="64">
        <f>($B24*CS81+$B25*CS81^$B$26+$B$29*(CS81/$B$27)^$B$28)*Parameters!$B$116*0.01</f>
        <v>4.7301487128924222E-3</v>
      </c>
      <c r="CT62" s="64">
        <f>($B24*CT81+$B25*CT81^$B$26+$B$29*(CT81/$B$27)^$B$28)*Parameters!$B$116*0.01</f>
        <v>4.7026993438732591E-3</v>
      </c>
      <c r="CU62" s="64">
        <f>($B24*CU81+$B25*CU81^$B$26+$B$29*(CU81/$B$27)^$B$28)*Parameters!$B$116*0.01</f>
        <v>4.6754493756159237E-3</v>
      </c>
      <c r="CV62" s="64">
        <f>($B24*CV81+$B25*CV81^$B$26+$B$29*(CV81/$B$27)^$B$28)*Parameters!$B$116*0.01</f>
        <v>4.6483953909582263E-3</v>
      </c>
    </row>
    <row r="63" spans="1:105" s="64" customFormat="1" ht="18" customHeight="1">
      <c r="A63" s="581" t="s">
        <v>1129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1.9071724728871105E-3</v>
      </c>
      <c r="E63" s="64">
        <f t="shared" si="13"/>
        <v>2.7544941885500329E-3</v>
      </c>
      <c r="F63" s="64">
        <f t="shared" si="13"/>
        <v>3.7869564279930778E-3</v>
      </c>
      <c r="G63" s="64">
        <f t="shared" si="13"/>
        <v>4.9528505242520957E-3</v>
      </c>
      <c r="H63" s="64">
        <f t="shared" si="13"/>
        <v>6.1890949664467525E-3</v>
      </c>
      <c r="I63" s="64">
        <f t="shared" si="13"/>
        <v>7.4328758038538683E-3</v>
      </c>
      <c r="J63" s="64">
        <f t="shared" si="13"/>
        <v>8.6268234174153111E-3</v>
      </c>
      <c r="K63" s="64">
        <f t="shared" si="13"/>
        <v>9.7192580338287156E-3</v>
      </c>
      <c r="L63" s="64">
        <f t="shared" si="13"/>
        <v>1.0662971332583555E-2</v>
      </c>
      <c r="M63" s="64">
        <f t="shared" si="13"/>
        <v>1.1359046597246616E-2</v>
      </c>
      <c r="N63" s="64">
        <f t="shared" si="13"/>
        <v>1.1793618012738701E-2</v>
      </c>
      <c r="O63" s="64">
        <f t="shared" si="13"/>
        <v>1.1973560832997604E-2</v>
      </c>
      <c r="P63" s="64">
        <f t="shared" si="13"/>
        <v>1.1919863603339499E-2</v>
      </c>
      <c r="Q63" s="64">
        <f t="shared" si="13"/>
        <v>1.1684909687328535E-2</v>
      </c>
      <c r="R63" s="64">
        <f t="shared" si="13"/>
        <v>1.1342873041048522E-2</v>
      </c>
      <c r="S63" s="64">
        <f t="shared" si="13"/>
        <v>1.0958762362267947E-2</v>
      </c>
      <c r="T63" s="64">
        <f t="shared" si="13"/>
        <v>1.0574131094996365E-2</v>
      </c>
      <c r="U63" s="64">
        <f t="shared" si="13"/>
        <v>1.021213115074807E-2</v>
      </c>
      <c r="V63" s="64">
        <f t="shared" si="13"/>
        <v>9.8842090609731897E-3</v>
      </c>
      <c r="W63" s="64">
        <f t="shared" si="13"/>
        <v>9.5949074737316717E-3</v>
      </c>
      <c r="X63" s="64">
        <f t="shared" si="13"/>
        <v>9.3444265352356712E-3</v>
      </c>
      <c r="Y63" s="64">
        <f t="shared" si="13"/>
        <v>9.1303742613480839E-3</v>
      </c>
      <c r="Z63" s="64">
        <f t="shared" si="13"/>
        <v>8.9494039645423296E-3</v>
      </c>
      <c r="AA63" s="64">
        <f t="shared" si="13"/>
        <v>8.7977589050267126E-3</v>
      </c>
      <c r="AB63" s="64">
        <f t="shared" si="13"/>
        <v>8.6716723487398756E-3</v>
      </c>
      <c r="AC63" s="64">
        <f t="shared" si="13"/>
        <v>8.5676184646130468E-3</v>
      </c>
      <c r="AD63" s="64">
        <f t="shared" si="13"/>
        <v>8.4823221624636125E-3</v>
      </c>
      <c r="AE63" s="64">
        <f t="shared" si="13"/>
        <v>8.4128882610807164E-3</v>
      </c>
      <c r="AF63" s="64">
        <f t="shared" si="13"/>
        <v>8.3567888533502884E-3</v>
      </c>
      <c r="AG63" s="64">
        <f t="shared" si="13"/>
        <v>8.311457423711326E-3</v>
      </c>
      <c r="AH63" s="64">
        <f t="shared" si="13"/>
        <v>8.2749055286341199E-3</v>
      </c>
      <c r="AI63" s="64">
        <f t="shared" si="13"/>
        <v>8.2458568900118066E-3</v>
      </c>
      <c r="AJ63" s="64">
        <f t="shared" si="13"/>
        <v>8.2230091043416116E-3</v>
      </c>
      <c r="AK63" s="64">
        <f t="shared" si="13"/>
        <v>8.205249348062502E-3</v>
      </c>
      <c r="AL63" s="64">
        <f t="shared" si="13"/>
        <v>8.1916351759885788E-3</v>
      </c>
      <c r="AM63" s="64">
        <f t="shared" si="13"/>
        <v>8.1813737399928053E-3</v>
      </c>
      <c r="AN63" s="64">
        <f t="shared" si="13"/>
        <v>8.1738015974715545E-3</v>
      </c>
      <c r="AO63" s="64">
        <f t="shared" si="13"/>
        <v>8.1683661187219609E-3</v>
      </c>
      <c r="AP63" s="64">
        <f t="shared" si="13"/>
        <v>8.1646088881681244E-3</v>
      </c>
      <c r="AQ63" s="64">
        <f t="shared" si="13"/>
        <v>8.1621511693206091E-3</v>
      </c>
      <c r="AR63" s="64">
        <f t="shared" si="13"/>
        <v>8.160681338407352E-3</v>
      </c>
      <c r="AS63" s="64">
        <f t="shared" si="13"/>
        <v>8.1599441153337223E-3</v>
      </c>
      <c r="AT63" s="64">
        <f t="shared" si="13"/>
        <v>8.1597313929159705E-3</v>
      </c>
      <c r="AU63" s="64">
        <f t="shared" si="13"/>
        <v>8.1598744635487316E-3</v>
      </c>
      <c r="AV63" s="64">
        <f t="shared" si="13"/>
        <v>8.1602374538334785E-3</v>
      </c>
      <c r="AW63" s="64">
        <f t="shared" si="13"/>
        <v>8.1607117950418528E-3</v>
      </c>
      <c r="AX63" s="64">
        <f t="shared" si="13"/>
        <v>8.1612115766506489E-3</v>
      </c>
      <c r="AY63" s="64">
        <f t="shared" si="13"/>
        <v>8.1616696494334427E-3</v>
      </c>
      <c r="AZ63" s="64">
        <f t="shared" si="13"/>
        <v>8.1620343626438371E-3</v>
      </c>
      <c r="BA63" s="64">
        <f t="shared" si="13"/>
        <v>8.2761633398013186E-3</v>
      </c>
      <c r="BB63" s="64">
        <f t="shared" si="13"/>
        <v>8.455181548946443E-3</v>
      </c>
      <c r="BC63" s="64">
        <f t="shared" si="13"/>
        <v>8.5548962536270805E-3</v>
      </c>
      <c r="BD63" s="64">
        <f t="shared" si="13"/>
        <v>8.6037029464894887E-3</v>
      </c>
      <c r="BE63" s="64">
        <f t="shared" si="13"/>
        <v>8.6208385334295527E-3</v>
      </c>
      <c r="BF63" s="64">
        <f t="shared" si="13"/>
        <v>8.6190273459146073E-3</v>
      </c>
      <c r="BG63" s="64">
        <f t="shared" si="13"/>
        <v>8.6065154480871129E-3</v>
      </c>
      <c r="BH63" s="64">
        <f t="shared" si="13"/>
        <v>8.5885340809808714E-3</v>
      </c>
      <c r="BI63" s="64">
        <f t="shared" si="13"/>
        <v>8.5683177466017741E-3</v>
      </c>
      <c r="BJ63" s="64">
        <f t="shared" si="13"/>
        <v>8.1742892704250187E-3</v>
      </c>
      <c r="BK63" s="64">
        <f t="shared" si="13"/>
        <v>7.8919077322918765E-3</v>
      </c>
      <c r="BL63" s="64">
        <f t="shared" si="13"/>
        <v>7.6911679127057118E-3</v>
      </c>
      <c r="BM63" s="64">
        <f t="shared" si="13"/>
        <v>7.5448386660322588E-3</v>
      </c>
      <c r="BN63" s="64">
        <f t="shared" ref="BN63:CV63" si="14">+BN62+BN50/100</f>
        <v>7.4351666962468596E-3</v>
      </c>
      <c r="BO63" s="64">
        <f t="shared" si="14"/>
        <v>7.3504235076392284E-3</v>
      </c>
      <c r="BP63" s="64">
        <f t="shared" si="14"/>
        <v>7.2827795051349231E-3</v>
      </c>
      <c r="BQ63" s="64">
        <f t="shared" si="14"/>
        <v>7.2269634691018193E-3</v>
      </c>
      <c r="BR63" s="64">
        <f t="shared" si="14"/>
        <v>7.1794010029970715E-3</v>
      </c>
      <c r="BS63" s="64">
        <f t="shared" si="14"/>
        <v>7.1376525849177301E-3</v>
      </c>
      <c r="BT63" s="64">
        <f t="shared" si="14"/>
        <v>7.1000428819641666E-3</v>
      </c>
      <c r="BU63" s="64">
        <f t="shared" si="14"/>
        <v>7.0654141132247055E-3</v>
      </c>
      <c r="BV63" s="64">
        <f t="shared" si="14"/>
        <v>7.0329608437147261E-3</v>
      </c>
      <c r="BW63" s="64">
        <f t="shared" si="14"/>
        <v>7.0021187220412357E-3</v>
      </c>
      <c r="BX63" s="64">
        <f t="shared" si="14"/>
        <v>6.9724892009615218E-3</v>
      </c>
      <c r="BY63" s="64">
        <f t="shared" si="14"/>
        <v>6.9437883894337537E-3</v>
      </c>
      <c r="BZ63" s="64">
        <f t="shared" si="14"/>
        <v>6.9158121585541962E-3</v>
      </c>
      <c r="CA63" s="64">
        <f t="shared" si="14"/>
        <v>6.8884122360543028E-3</v>
      </c>
      <c r="CB63" s="64">
        <f t="shared" si="14"/>
        <v>6.861479754893025E-3</v>
      </c>
      <c r="CC63" s="64">
        <f t="shared" si="14"/>
        <v>6.8349338750907937E-3</v>
      </c>
      <c r="CD63" s="64">
        <f t="shared" si="14"/>
        <v>6.8087138702488358E-3</v>
      </c>
      <c r="CE63" s="64">
        <f t="shared" si="14"/>
        <v>6.7827735890047067E-3</v>
      </c>
      <c r="CF63" s="64">
        <f t="shared" si="14"/>
        <v>6.7570775511698374E-3</v>
      </c>
      <c r="CG63" s="64">
        <f t="shared" si="14"/>
        <v>6.7315981742981212E-3</v>
      </c>
      <c r="CH63" s="64">
        <f t="shared" si="14"/>
        <v>6.7063137861528392E-3</v>
      </c>
      <c r="CI63" s="64">
        <f t="shared" si="14"/>
        <v>6.6812071868654734E-3</v>
      </c>
      <c r="CJ63" s="64">
        <f t="shared" si="14"/>
        <v>6.6562645982173466E-3</v>
      </c>
      <c r="CK63" s="64">
        <f t="shared" si="14"/>
        <v>6.6314748876558638E-3</v>
      </c>
      <c r="CL63" s="64">
        <f t="shared" si="14"/>
        <v>6.6068289889488754E-3</v>
      </c>
      <c r="CM63" s="64">
        <f t="shared" si="14"/>
        <v>6.5823194648894018E-3</v>
      </c>
      <c r="CN63" s="64">
        <f t="shared" si="14"/>
        <v>6.5579401736390961E-3</v>
      </c>
      <c r="CO63" s="64">
        <f t="shared" si="14"/>
        <v>6.5336860114777245E-3</v>
      </c>
      <c r="CP63" s="64">
        <f t="shared" si="14"/>
        <v>6.5095527124894026E-3</v>
      </c>
      <c r="CQ63" s="64">
        <f t="shared" si="14"/>
        <v>6.4855366911394634E-3</v>
      </c>
      <c r="CR63" s="64">
        <f t="shared" si="14"/>
        <v>6.4616349175084138E-3</v>
      </c>
      <c r="CS63" s="64">
        <f t="shared" si="14"/>
        <v>6.4378448176500647E-3</v>
      </c>
      <c r="CT63" s="64">
        <f t="shared" si="14"/>
        <v>6.4141641934693213E-3</v>
      </c>
      <c r="CU63" s="64">
        <f t="shared" si="14"/>
        <v>6.3905911579048014E-3</v>
      </c>
      <c r="CV63" s="64">
        <f t="shared" si="14"/>
        <v>6.3671240822125146E-3</v>
      </c>
    </row>
    <row r="64" spans="1:105" s="147" customFormat="1" ht="18" customHeight="1">
      <c r="A64" s="577" t="s">
        <v>1133</v>
      </c>
      <c r="B64" s="147">
        <f>+B61-B65</f>
        <v>7.2500098378058819E-4</v>
      </c>
      <c r="C64" s="147">
        <f>+C63*C61/(1+C63^Parameters!$B$125)</f>
        <v>1.3993995280724E-3</v>
      </c>
      <c r="D64" s="147">
        <f>+D63*D61/(1+D63^Parameters!$B$125)</f>
        <v>2.9289334376511262E-3</v>
      </c>
      <c r="E64" s="147">
        <f>+E63*E61/(1+E63^Parameters!$B$125)</f>
        <v>5.5890207216414177E-3</v>
      </c>
      <c r="F64" s="147">
        <f>+F63*F61/(1+F63^Parameters!$B$125)</f>
        <v>9.7549352470302809E-3</v>
      </c>
      <c r="G64" s="147">
        <f>+G63*G61/(1+G63^Parameters!$B$125)</f>
        <v>1.5658616644052676E-2</v>
      </c>
      <c r="H64" s="147">
        <f>+H63*H61/(1+H63^Parameters!$B$125)</f>
        <v>2.3460700914367298E-2</v>
      </c>
      <c r="I64" s="147">
        <f>+I63*I61/(1+I63^Parameters!$B$125)</f>
        <v>3.3154090553712615E-2</v>
      </c>
      <c r="J64" s="147">
        <f>+J63*J61/(1+J63^Parameters!$B$125)</f>
        <v>4.4556770346081138E-2</v>
      </c>
      <c r="K64" s="147">
        <f>+K63*K61/(1+K63^Parameters!$B$125)</f>
        <v>5.7321331655433537E-2</v>
      </c>
      <c r="L64" s="147">
        <f>+L63*L61/(1+L63^Parameters!$B$125)</f>
        <v>7.2116339132344984E-2</v>
      </c>
      <c r="M64" s="147">
        <f>+M63*M61/(1+M63^Parameters!$B$125)</f>
        <v>8.8523801761490897E-2</v>
      </c>
      <c r="N64" s="147">
        <f>+N63*N61/(1+N63^Parameters!$B$125)</f>
        <v>0.1053496947974876</v>
      </c>
      <c r="O64" s="147">
        <f>+O63*O61/(1+O63^Parameters!$B$125)</f>
        <v>0.121099204099044</v>
      </c>
      <c r="P64" s="147">
        <f>+P63*P61/(1+P63^Parameters!$B$125)</f>
        <v>0.13514331164564863</v>
      </c>
      <c r="Q64" s="147">
        <f>+Q63*Q61/(1+Q63^Parameters!$B$125)</f>
        <v>0.14726300319644792</v>
      </c>
      <c r="R64" s="147">
        <f>+R63*R61/(1+R63^Parameters!$B$125)</f>
        <v>0.15774438441700395</v>
      </c>
      <c r="S64" s="147">
        <f>+S63*S61/(1+S63^Parameters!$B$125)</f>
        <v>0.16708581198792949</v>
      </c>
      <c r="T64" s="147">
        <f>+T63*T61/(1+T63^Parameters!$B$125)</f>
        <v>0.17573319657661757</v>
      </c>
      <c r="U64" s="147">
        <f>+U63*U61/(1+U63^Parameters!$B$125)</f>
        <v>0.18403288710015311</v>
      </c>
      <c r="V64" s="147">
        <f>+V63*V61/(1+V63^Parameters!$B$125)</f>
        <v>0.19260410164977962</v>
      </c>
      <c r="W64" s="147">
        <f>+W63*W61/(1+W63^Parameters!$B$125)</f>
        <v>0.20176609541963647</v>
      </c>
      <c r="X64" s="147">
        <f>+X63*X61/(1+X63^Parameters!$B$125)</f>
        <v>0.21136659656582027</v>
      </c>
      <c r="Y64" s="147">
        <f>+Y63*Y61/(1+Y63^Parameters!$B$125)</f>
        <v>0.22145370865967171</v>
      </c>
      <c r="Z64" s="147">
        <f>+Z63*Z61/(1+Z63^Parameters!$B$125)</f>
        <v>0.23206891836705335</v>
      </c>
      <c r="AA64" s="147">
        <f>+AA63*AA61/(1+AA63^Parameters!$B$125)</f>
        <v>0.24324303028822311</v>
      </c>
      <c r="AB64" s="147">
        <f>+AB63*AB61/(1+AB63^Parameters!$B$125)</f>
        <v>0.25504409061040056</v>
      </c>
      <c r="AC64" s="147">
        <f>+AC63*AC61/(1+AC63^Parameters!$B$125)</f>
        <v>0.26744156817988696</v>
      </c>
      <c r="AD64" s="147">
        <f>+AD63*AD61/(1+AD63^Parameters!$B$125)</f>
        <v>0.28043051084280463</v>
      </c>
      <c r="AE64" s="147">
        <f>+AE63*AE61/(1+AE63^Parameters!$B$125)</f>
        <v>0.29401502467635343</v>
      </c>
      <c r="AF64" s="147">
        <f>+AF63*AF61/(1+AF63^Parameters!$B$125)</f>
        <v>0.30762537961383946</v>
      </c>
      <c r="AG64" s="147">
        <f>+AG63*AG61/(1+AG63^Parameters!$B$125)</f>
        <v>0.32105266784574066</v>
      </c>
      <c r="AH64" s="147">
        <f>+AH63*AH61/(1+AH63^Parameters!$B$125)</f>
        <v>0.33475802274018873</v>
      </c>
      <c r="AI64" s="147">
        <f>+AI63*AI61/(1+AI63^Parameters!$B$125)</f>
        <v>0.34882126102848993</v>
      </c>
      <c r="AJ64" s="147">
        <f>+AJ63*AJ61/(1+AJ63^Parameters!$B$125)</f>
        <v>0.3632816599684412</v>
      </c>
      <c r="AK64" s="147">
        <f>+AK63*AK61/(1+AK63^Parameters!$B$125)</f>
        <v>0.37816162397861602</v>
      </c>
      <c r="AL64" s="147">
        <f>+AL63*AL61/(1+AL63^Parameters!$B$125)</f>
        <v>0.39347511952167741</v>
      </c>
      <c r="AM64" s="147">
        <f>+AM63*AM61/(1+AM63^Parameters!$B$125)</f>
        <v>0.40923233791581698</v>
      </c>
      <c r="AN64" s="147">
        <f>+AN63*AN61/(1+AN63^Parameters!$B$125)</f>
        <v>0.42544225070164177</v>
      </c>
      <c r="AO64" s="147">
        <f>+AO63*AO61/(1+AO63^Parameters!$B$125)</f>
        <v>0.44211398534433494</v>
      </c>
      <c r="AP64" s="147">
        <f>+AP63*AP61/(1+AP63^Parameters!$B$125)</f>
        <v>0.45925754093568844</v>
      </c>
      <c r="AQ64" s="147">
        <f>+AQ63*AQ61/(1+AQ63^Parameters!$B$125)</f>
        <v>0.47688413608133873</v>
      </c>
      <c r="AR64" s="147">
        <f>+AR63*AR61/(1+AR63^Parameters!$B$125)</f>
        <v>0.4950063538009753</v>
      </c>
      <c r="AS64" s="147">
        <f>+AS63*AS61/(1+AS63^Parameters!$B$125)</f>
        <v>0.51363817667297063</v>
      </c>
      <c r="AT64" s="147">
        <f>+AT63*AT61/(1+AT63^Parameters!$B$125)</f>
        <v>0.53279496503735235</v>
      </c>
      <c r="AU64" s="147">
        <f>+AU63*AU61/(1+AU63^Parameters!$B$125)</f>
        <v>0.55249340815272585</v>
      </c>
      <c r="AV64" s="147">
        <f>+AV63*AV61/(1+AV63^Parameters!$B$125)</f>
        <v>0.57275146514503161</v>
      </c>
      <c r="AW64" s="147">
        <f>+AW63*AW61/(1+AW63^Parameters!$B$125)</f>
        <v>0.59358830510991878</v>
      </c>
      <c r="AX64" s="147">
        <f>+AX63*AX61/(1+AX63^Parameters!$B$125)</f>
        <v>0.61502425143076744</v>
      </c>
      <c r="AY64" s="147">
        <f>+AY63*AY61/(1+AY63^Parameters!$B$125)</f>
        <v>0.63708073289381217</v>
      </c>
      <c r="AZ64" s="147">
        <f>+AZ63*AZ61/(1+AZ63^Parameters!$B$125)</f>
        <v>0.65978024275075819</v>
      </c>
      <c r="BA64" s="147">
        <f>+BA63*BA61/(1+BA63^Parameters!$B$125)</f>
        <v>0.69267894904616067</v>
      </c>
      <c r="BB64" s="147">
        <f>+BB63*BB61/(1+BB63^Parameters!$B$125)</f>
        <v>0.73255928264365822</v>
      </c>
      <c r="BC64" s="147">
        <f>+BC63*BC61/(1+BC63^Parameters!$B$125)</f>
        <v>0.76713649172523835</v>
      </c>
      <c r="BD64" s="147">
        <f>+BD63*BD61/(1+BD63^Parameters!$B$125)</f>
        <v>0.79840113061581564</v>
      </c>
      <c r="BE64" s="147">
        <f>+BE63*BE61/(1+BE63^Parameters!$B$125)</f>
        <v>0.82777596255857144</v>
      </c>
      <c r="BF64" s="147">
        <f>+BF63*BF61/(1+BF63^Parameters!$B$125)</f>
        <v>0.85625809060303548</v>
      </c>
      <c r="BG64" s="147">
        <f>+BG63*BG61/(1+BG63^Parameters!$B$125)</f>
        <v>0.88453796326620548</v>
      </c>
      <c r="BH64" s="147">
        <f>+BH63*BH61/(1+BH63^Parameters!$B$125)</f>
        <v>0.9130901090806065</v>
      </c>
      <c r="BI64" s="147">
        <f>+BI63*BI61/(1+BI63^Parameters!$B$125)</f>
        <v>0.94223944187593411</v>
      </c>
      <c r="BJ64" s="147">
        <f>+BJ63*BJ61/(1+BJ63^Parameters!$B$125)</f>
        <v>0.89890897929787938</v>
      </c>
      <c r="BK64" s="147">
        <f>+BK63*BK61/(1+BK63^Parameters!$B$125)</f>
        <v>0.86785608994953967</v>
      </c>
      <c r="BL64" s="147">
        <f>+BL63*BL61/(1+BL63^Parameters!$B$125)</f>
        <v>0.84578116449008656</v>
      </c>
      <c r="BM64" s="147">
        <f>+BM63*BM61/(1+BM63^Parameters!$B$125)</f>
        <v>0.82968965250450422</v>
      </c>
      <c r="BN64" s="147">
        <f>+BN63*BN61/(1+BN63^Parameters!$B$125)</f>
        <v>0.81762926227901189</v>
      </c>
      <c r="BO64" s="147">
        <f>+BO63*BO61/(1+BO63^Parameters!$B$125)</f>
        <v>0.80831023640977295</v>
      </c>
      <c r="BP64" s="147">
        <f>+BP63*BP61/(1+BP63^Parameters!$B$125)</f>
        <v>0.80087157119556684</v>
      </c>
      <c r="BQ64" s="147">
        <f>+BQ63*BQ61/(1+BQ63^Parameters!$B$125)</f>
        <v>0.79473360197046228</v>
      </c>
      <c r="BR64" s="147">
        <f>+BR63*BR61/(1+BR63^Parameters!$B$125)</f>
        <v>0.78950326004779559</v>
      </c>
      <c r="BS64" s="147">
        <f>+BS63*BS61/(1+BS63^Parameters!$B$125)</f>
        <v>0.78491227645992823</v>
      </c>
      <c r="BT64" s="147">
        <f>+BT63*BT61/(1+BT63^Parameters!$B$125)</f>
        <v>0.78077641845744694</v>
      </c>
      <c r="BU64" s="147">
        <f>+BU63*BU61/(1+BU63^Parameters!$B$125)</f>
        <v>0.77696836736797126</v>
      </c>
      <c r="BV64" s="147">
        <f>+BV63*BV61/(1+BV63^Parameters!$B$125)</f>
        <v>0.77339955124157811</v>
      </c>
      <c r="BW64" s="147">
        <f>+BW63*BW61/(1+BW63^Parameters!$B$125)</f>
        <v>0.77000790957149368</v>
      </c>
      <c r="BX64" s="147">
        <f>+BX63*BX61/(1+BX63^Parameters!$B$125)</f>
        <v>0.76674961497611949</v>
      </c>
      <c r="BY64" s="147">
        <f>+BY63*BY61/(1+BY63^Parameters!$B$125)</f>
        <v>0.76359344856923805</v>
      </c>
      <c r="BZ64" s="147">
        <f>+BZ63*BZ61/(1+BZ63^Parameters!$B$125)</f>
        <v>0.76051696273510794</v>
      </c>
      <c r="CA64" s="147">
        <f>+CA63*CA61/(1+CA63^Parameters!$B$125)</f>
        <v>0.75750385229181438</v>
      </c>
      <c r="CB64" s="147">
        <f>+CB63*CB61/(1+CB63^Parameters!$B$125)</f>
        <v>0.75454214536541087</v>
      </c>
      <c r="CC64" s="147">
        <f>+CC63*CC61/(1+CC63^Parameters!$B$125)</f>
        <v>0.75162295215751651</v>
      </c>
      <c r="CD64" s="147">
        <f>+CD63*CD61/(1+CD63^Parameters!$B$125)</f>
        <v>0.74873959471689533</v>
      </c>
      <c r="CE64" s="147">
        <f>+CE63*CE61/(1+CE63^Parameters!$B$125)</f>
        <v>0.74588699787765389</v>
      </c>
      <c r="CF64" s="147">
        <f>+CF63*CF61/(1+CF63^Parameters!$B$125)</f>
        <v>0.74306125995989836</v>
      </c>
      <c r="CG64" s="147">
        <f>+CG63*CG61/(1+CG63^Parameters!$B$125)</f>
        <v>0.74025934778145774</v>
      </c>
      <c r="CH64" s="147">
        <f>+CH63*CH61/(1+CH63^Parameters!$B$125)</f>
        <v>0.7374788780931536</v>
      </c>
      <c r="CI64" s="147">
        <f>+CI63*CI61/(1+CI63^Parameters!$B$125)</f>
        <v>0.73471795946250251</v>
      </c>
      <c r="CJ64" s="147">
        <f>+CJ63*CJ61/(1+CJ63^Parameters!$B$125)</f>
        <v>0.7319750767284825</v>
      </c>
      <c r="CK64" s="147">
        <f>+CK63*CK61/(1+CK63^Parameters!$B$125)</f>
        <v>0.72924900566826978</v>
      </c>
      <c r="CL64" s="147">
        <f>+CL63*CL61/(1+CL63^Parameters!$B$125)</f>
        <v>0.72653874928784867</v>
      </c>
      <c r="CM64" s="147">
        <f>+CM63*CM61/(1+CM63^Parameters!$B$125)</f>
        <v>0.72384348973359103</v>
      </c>
      <c r="CN64" s="147">
        <f>+CN63*CN61/(1+CN63^Parameters!$B$125)</f>
        <v>0.72116255160076692</v>
      </c>
      <c r="CO64" s="147">
        <f>+CO63*CO61/(1+CO63^Parameters!$B$125)</f>
        <v>0.71849537364425808</v>
      </c>
      <c r="CP64" s="147">
        <f>+CP63*CP61/(1+CP63^Parameters!$B$125)</f>
        <v>0.71584148675048598</v>
      </c>
      <c r="CQ64" s="147">
        <f>+CQ63*CQ61/(1+CQ63^Parameters!$B$125)</f>
        <v>0.71320049662592833</v>
      </c>
      <c r="CR64" s="147">
        <f>+CR63*CR61/(1+CR63^Parameters!$B$125)</f>
        <v>0.71057207007686662</v>
      </c>
      <c r="CS64" s="147">
        <f>+CS63*CS61/(1+CS63^Parameters!$B$125)</f>
        <v>0.70795592405198393</v>
      </c>
      <c r="CT64" s="147">
        <f>+CT63*CT61/(1+CT63^Parameters!$B$125)</f>
        <v>0.70535181683149872</v>
      </c>
      <c r="CU64" s="147">
        <f>+CU63*CU61/(1+CU63^Parameters!$B$125)</f>
        <v>0.70275954089933645</v>
      </c>
      <c r="CV64" s="147">
        <f>+CV63*CV61/(1+CV63^Parameters!$B$125)</f>
        <v>0.70017891714602964</v>
      </c>
    </row>
    <row r="65" spans="1:237" s="45" customFormat="1" ht="18" customHeight="1">
      <c r="A65" s="573" t="s">
        <v>21</v>
      </c>
      <c r="B65" s="45">
        <f>+B61/(1+B63)</f>
        <v>0.80661005330315572</v>
      </c>
      <c r="C65" s="45">
        <f t="shared" ref="C65:BN65" si="15">+C61-C64</f>
        <v>1.0918162140849279</v>
      </c>
      <c r="D65" s="45">
        <f t="shared" si="15"/>
        <v>1.532817560017792</v>
      </c>
      <c r="E65" s="45">
        <f t="shared" si="15"/>
        <v>2.0234661665697433</v>
      </c>
      <c r="F65" s="45">
        <f t="shared" si="15"/>
        <v>2.5661752167140719</v>
      </c>
      <c r="G65" s="45">
        <f t="shared" si="15"/>
        <v>3.1458776678407694</v>
      </c>
      <c r="H65" s="45">
        <f t="shared" si="15"/>
        <v>3.7671906045763319</v>
      </c>
      <c r="I65" s="45">
        <f t="shared" si="15"/>
        <v>4.4273120101340675</v>
      </c>
      <c r="J65" s="45">
        <f t="shared" si="15"/>
        <v>5.1203536712114239</v>
      </c>
      <c r="K65" s="45">
        <f t="shared" si="15"/>
        <v>5.8403852068397581</v>
      </c>
      <c r="L65" s="45">
        <f t="shared" si="15"/>
        <v>6.6911334983659767</v>
      </c>
      <c r="M65" s="45">
        <f t="shared" si="15"/>
        <v>7.7047184394446218</v>
      </c>
      <c r="N65" s="45">
        <f t="shared" si="15"/>
        <v>8.8274217993865438</v>
      </c>
      <c r="O65" s="45">
        <f t="shared" si="15"/>
        <v>9.992784692937672</v>
      </c>
      <c r="P65" s="45">
        <f t="shared" si="15"/>
        <v>11.20251256621075</v>
      </c>
      <c r="Q65" s="45">
        <f t="shared" si="15"/>
        <v>12.455573230629502</v>
      </c>
      <c r="R65" s="45">
        <f t="shared" si="15"/>
        <v>13.749171777488854</v>
      </c>
      <c r="S65" s="45">
        <f t="shared" si="15"/>
        <v>15.079691740486583</v>
      </c>
      <c r="T65" s="45">
        <f t="shared" si="15"/>
        <v>16.443428699361458</v>
      </c>
      <c r="U65" s="45">
        <f t="shared" si="15"/>
        <v>17.836974127353649</v>
      </c>
      <c r="V65" s="45">
        <f t="shared" si="15"/>
        <v>19.293436760259709</v>
      </c>
      <c r="W65" s="45">
        <f t="shared" si="15"/>
        <v>20.826690507420867</v>
      </c>
      <c r="X65" s="45">
        <f t="shared" si="15"/>
        <v>22.408169847838309</v>
      </c>
      <c r="Y65" s="45">
        <f t="shared" si="15"/>
        <v>24.033160869097458</v>
      </c>
      <c r="Z65" s="45">
        <f t="shared" si="15"/>
        <v>25.699146086175578</v>
      </c>
      <c r="AA65" s="45">
        <f t="shared" si="15"/>
        <v>27.405051599522906</v>
      </c>
      <c r="AB65" s="45">
        <f t="shared" si="15"/>
        <v>29.156132941171975</v>
      </c>
      <c r="AC65" s="45">
        <f t="shared" si="15"/>
        <v>30.947950350181625</v>
      </c>
      <c r="AD65" s="45">
        <f t="shared" si="15"/>
        <v>32.780151894737052</v>
      </c>
      <c r="AE65" s="45">
        <f t="shared" si="15"/>
        <v>34.654152067535136</v>
      </c>
      <c r="AF65" s="45">
        <f t="shared" si="15"/>
        <v>36.50380841537914</v>
      </c>
      <c r="AG65" s="45">
        <f t="shared" si="15"/>
        <v>38.306669460625514</v>
      </c>
      <c r="AH65" s="45">
        <f t="shared" si="15"/>
        <v>40.119845547271183</v>
      </c>
      <c r="AI65" s="45">
        <f t="shared" si="15"/>
        <v>41.953787877266954</v>
      </c>
      <c r="AJ65" s="45">
        <f t="shared" si="15"/>
        <v>43.815394948407743</v>
      </c>
      <c r="AK65" s="45">
        <f t="shared" si="15"/>
        <v>45.709605845014998</v>
      </c>
      <c r="AL65" s="45">
        <f t="shared" si="15"/>
        <v>47.640294826073131</v>
      </c>
      <c r="AM65" s="45">
        <f t="shared" si="15"/>
        <v>49.610770527296992</v>
      </c>
      <c r="AN65" s="45">
        <f t="shared" si="15"/>
        <v>51.624053400531935</v>
      </c>
      <c r="AO65" s="45">
        <f t="shared" si="15"/>
        <v>53.683029148360966</v>
      </c>
      <c r="AP65" s="45">
        <f t="shared" si="15"/>
        <v>55.79053313810455</v>
      </c>
      <c r="AQ65" s="45">
        <f t="shared" si="15"/>
        <v>57.949396655411647</v>
      </c>
      <c r="AR65" s="45">
        <f t="shared" si="15"/>
        <v>60.162472265206262</v>
      </c>
      <c r="AS65" s="45">
        <f t="shared" si="15"/>
        <v>62.432647902390947</v>
      </c>
      <c r="AT65" s="45">
        <f t="shared" si="15"/>
        <v>64.762855024116533</v>
      </c>
      <c r="AU65" s="45">
        <f t="shared" si="15"/>
        <v>67.156073754343339</v>
      </c>
      <c r="AV65" s="45">
        <f t="shared" si="15"/>
        <v>69.615336612606569</v>
      </c>
      <c r="AW65" s="45">
        <f t="shared" si="15"/>
        <v>72.143731676041867</v>
      </c>
      <c r="AX65" s="45">
        <f t="shared" si="15"/>
        <v>74.744405614394694</v>
      </c>
      <c r="AY65" s="45">
        <f t="shared" si="15"/>
        <v>77.420566814509229</v>
      </c>
      <c r="AZ65" s="45">
        <f t="shared" si="15"/>
        <v>80.175488690991259</v>
      </c>
      <c r="BA65" s="45">
        <f t="shared" si="15"/>
        <v>83.00298057412482</v>
      </c>
      <c r="BB65" s="45">
        <f t="shared" si="15"/>
        <v>85.907719036979017</v>
      </c>
      <c r="BC65" s="45">
        <f t="shared" si="15"/>
        <v>88.9050779901266</v>
      </c>
      <c r="BD65" s="45">
        <f t="shared" si="15"/>
        <v>91.998983388753473</v>
      </c>
      <c r="BE65" s="45">
        <f t="shared" si="15"/>
        <v>95.19257743446353</v>
      </c>
      <c r="BF65" s="45">
        <f t="shared" si="15"/>
        <v>98.488836922803458</v>
      </c>
      <c r="BG65" s="45">
        <f t="shared" si="15"/>
        <v>101.8908498927799</v>
      </c>
      <c r="BH65" s="45">
        <f t="shared" si="15"/>
        <v>105.40192249622829</v>
      </c>
      <c r="BI65" s="45">
        <f t="shared" si="15"/>
        <v>109.02560602576322</v>
      </c>
      <c r="BJ65" s="45">
        <f t="shared" si="15"/>
        <v>109.06893648834128</v>
      </c>
      <c r="BK65" s="45">
        <f t="shared" si="15"/>
        <v>109.09998937768962</v>
      </c>
      <c r="BL65" s="45">
        <f t="shared" si="15"/>
        <v>109.12206430314907</v>
      </c>
      <c r="BM65" s="45">
        <f t="shared" si="15"/>
        <v>109.13815581513467</v>
      </c>
      <c r="BN65" s="45">
        <f t="shared" si="15"/>
        <v>109.15021620536015</v>
      </c>
      <c r="BO65" s="45">
        <f t="shared" ref="BO65:CV65" si="16">+BO61-BO64</f>
        <v>109.1595352312294</v>
      </c>
      <c r="BP65" s="45">
        <f t="shared" si="16"/>
        <v>109.16697389644359</v>
      </c>
      <c r="BQ65" s="45">
        <f t="shared" si="16"/>
        <v>109.1731118656687</v>
      </c>
      <c r="BR65" s="45">
        <f t="shared" si="16"/>
        <v>109.17834220759137</v>
      </c>
      <c r="BS65" s="45">
        <f t="shared" si="16"/>
        <v>109.18293319117923</v>
      </c>
      <c r="BT65" s="45">
        <f t="shared" si="16"/>
        <v>109.18706904918172</v>
      </c>
      <c r="BU65" s="45">
        <f t="shared" si="16"/>
        <v>109.19087710027119</v>
      </c>
      <c r="BV65" s="45">
        <f t="shared" si="16"/>
        <v>109.19444591639758</v>
      </c>
      <c r="BW65" s="45">
        <f t="shared" si="16"/>
        <v>109.19783755806768</v>
      </c>
      <c r="BX65" s="45">
        <f t="shared" si="16"/>
        <v>109.20109585266304</v>
      </c>
      <c r="BY65" s="45">
        <f t="shared" si="16"/>
        <v>109.20425201906993</v>
      </c>
      <c r="BZ65" s="45">
        <f t="shared" si="16"/>
        <v>109.20732850490405</v>
      </c>
      <c r="CA65" s="45">
        <f t="shared" si="16"/>
        <v>109.21034161534735</v>
      </c>
      <c r="CB65" s="45">
        <f t="shared" si="16"/>
        <v>109.21330332227376</v>
      </c>
      <c r="CC65" s="45">
        <f t="shared" si="16"/>
        <v>109.21622251548165</v>
      </c>
      <c r="CD65" s="45">
        <f t="shared" si="16"/>
        <v>109.21910587292227</v>
      </c>
      <c r="CE65" s="45">
        <f t="shared" si="16"/>
        <v>109.22195846976152</v>
      </c>
      <c r="CF65" s="45">
        <f t="shared" si="16"/>
        <v>109.22478420767926</v>
      </c>
      <c r="CG65" s="45">
        <f t="shared" si="16"/>
        <v>109.2275861198577</v>
      </c>
      <c r="CH65" s="45">
        <f t="shared" si="16"/>
        <v>109.23036658954601</v>
      </c>
      <c r="CI65" s="45">
        <f t="shared" si="16"/>
        <v>109.23312750817666</v>
      </c>
      <c r="CJ65" s="45">
        <f t="shared" si="16"/>
        <v>109.23587039091068</v>
      </c>
      <c r="CK65" s="45">
        <f t="shared" si="16"/>
        <v>109.2385964619709</v>
      </c>
      <c r="CL65" s="45">
        <f t="shared" si="16"/>
        <v>109.24130671835131</v>
      </c>
      <c r="CM65" s="45">
        <f t="shared" si="16"/>
        <v>109.24400197790557</v>
      </c>
      <c r="CN65" s="45">
        <f t="shared" si="16"/>
        <v>109.2466829160384</v>
      </c>
      <c r="CO65" s="45">
        <f t="shared" si="16"/>
        <v>109.24935009399491</v>
      </c>
      <c r="CP65" s="45">
        <f t="shared" si="16"/>
        <v>109.25200398088867</v>
      </c>
      <c r="CQ65" s="45">
        <f t="shared" si="16"/>
        <v>109.25464497101324</v>
      </c>
      <c r="CR65" s="45">
        <f t="shared" si="16"/>
        <v>109.2572733975623</v>
      </c>
      <c r="CS65" s="45">
        <f t="shared" si="16"/>
        <v>109.25988954358718</v>
      </c>
      <c r="CT65" s="45">
        <f t="shared" si="16"/>
        <v>109.26249365080767</v>
      </c>
      <c r="CU65" s="45">
        <f t="shared" si="16"/>
        <v>109.26508592673983</v>
      </c>
      <c r="CV65" s="45">
        <f t="shared" si="16"/>
        <v>109.26766655049313</v>
      </c>
    </row>
    <row r="66" spans="1:237" s="33" customFormat="1" ht="18" customHeight="1">
      <c r="A66" s="23" t="s">
        <v>159</v>
      </c>
      <c r="B66" s="33">
        <f t="shared" ref="B66:AG66" si="17">(B31*(B103)^$B38)</f>
        <v>6.1561834852538497E-11</v>
      </c>
      <c r="C66" s="33">
        <f t="shared" si="17"/>
        <v>5.5766722671729964E-4</v>
      </c>
      <c r="D66" s="33">
        <f t="shared" si="17"/>
        <v>1.0478565962303748E-3</v>
      </c>
      <c r="E66" s="33">
        <f t="shared" si="17"/>
        <v>1.4557284773584489E-3</v>
      </c>
      <c r="F66" s="33">
        <f t="shared" si="17"/>
        <v>1.952149655168351E-3</v>
      </c>
      <c r="G66" s="33">
        <f t="shared" si="17"/>
        <v>2.5474235336920554E-3</v>
      </c>
      <c r="H66" s="33">
        <f t="shared" si="17"/>
        <v>3.2538545080015731E-3</v>
      </c>
      <c r="I66" s="33">
        <f t="shared" si="17"/>
        <v>4.0921425996289333E-3</v>
      </c>
      <c r="J66" s="33">
        <f t="shared" si="17"/>
        <v>5.0777201939470086E-3</v>
      </c>
      <c r="K66" s="33">
        <f t="shared" si="17"/>
        <v>6.2222564441671742E-3</v>
      </c>
      <c r="L66" s="33">
        <f t="shared" si="17"/>
        <v>7.5196601730882088E-3</v>
      </c>
      <c r="M66" s="33">
        <f t="shared" si="17"/>
        <v>7.7919580079810532E-3</v>
      </c>
      <c r="N66" s="33">
        <f t="shared" si="17"/>
        <v>6.8065933761237421E-3</v>
      </c>
      <c r="O66" s="33">
        <f t="shared" si="17"/>
        <v>5.9883186761717144E-3</v>
      </c>
      <c r="P66" s="33">
        <f t="shared" si="17"/>
        <v>5.3025449971857552E-3</v>
      </c>
      <c r="Q66" s="33">
        <f t="shared" si="17"/>
        <v>4.7229136698162246E-3</v>
      </c>
      <c r="R66" s="33">
        <f t="shared" si="17"/>
        <v>4.2291206595931564E-3</v>
      </c>
      <c r="S66" s="33">
        <f t="shared" si="17"/>
        <v>3.8053672172741987E-3</v>
      </c>
      <c r="T66" s="33">
        <f t="shared" si="17"/>
        <v>3.4392431246884725E-3</v>
      </c>
      <c r="U66" s="33">
        <f t="shared" si="17"/>
        <v>3.1209125581592068E-3</v>
      </c>
      <c r="V66" s="33">
        <f t="shared" si="17"/>
        <v>2.8425141823359762E-3</v>
      </c>
      <c r="W66" s="33">
        <f t="shared" si="17"/>
        <v>2.5977146200043487E-3</v>
      </c>
      <c r="X66" s="33">
        <f t="shared" si="17"/>
        <v>2.3813729051683197E-3</v>
      </c>
      <c r="Y66" s="33">
        <f t="shared" si="17"/>
        <v>2.1892860573807715E-3</v>
      </c>
      <c r="Z66" s="33">
        <f t="shared" si="17"/>
        <v>2.0179945190127798E-3</v>
      </c>
      <c r="AA66" s="33">
        <f t="shared" si="17"/>
        <v>9.6735155258585693E-4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4.9701027282677573E-11</v>
      </c>
      <c r="C67" s="23">
        <f>+C61*C66</f>
        <v>6.0965051944761285E-4</v>
      </c>
      <c r="D67" s="23">
        <f t="shared" ref="D67:BI67" si="19">+D61*D66</f>
        <v>1.6092420933049541E-3</v>
      </c>
      <c r="E67" s="23">
        <f t="shared" si="19"/>
        <v>2.9537534182719496E-3</v>
      </c>
      <c r="F67" s="23">
        <f t="shared" si="19"/>
        <v>5.0286011578886229E-3</v>
      </c>
      <c r="G67" s="23">
        <f t="shared" si="19"/>
        <v>8.0537719337179774E-3</v>
      </c>
      <c r="H67" s="23">
        <f t="shared" si="19"/>
        <v>1.2334227838632961E-2</v>
      </c>
      <c r="I67" s="23">
        <f t="shared" si="19"/>
        <v>1.8252863344825225E-2</v>
      </c>
      <c r="J67" s="23">
        <f t="shared" si="19"/>
        <v>2.6225970049024303E-2</v>
      </c>
      <c r="K67" s="23">
        <f t="shared" si="19"/>
        <v>3.6697042514958589E-2</v>
      </c>
      <c r="L67" s="23">
        <f t="shared" si="19"/>
        <v>5.0857340443681426E-2</v>
      </c>
      <c r="M67" s="23">
        <f t="shared" si="19"/>
        <v>6.0724616289502181E-2</v>
      </c>
      <c r="N67" s="23">
        <f t="shared" si="19"/>
        <v>6.080174328274001E-2</v>
      </c>
      <c r="O67" s="23">
        <f t="shared" si="19"/>
        <v>6.056515982925733E-2</v>
      </c>
      <c r="P67" s="23">
        <f t="shared" si="19"/>
        <v>6.011843045494112E-2</v>
      </c>
      <c r="Q67" s="23">
        <f t="shared" si="19"/>
        <v>5.9522107527191809E-2</v>
      </c>
      <c r="R67" s="23">
        <f t="shared" si="19"/>
        <v>5.8814026451546028E-2</v>
      </c>
      <c r="S67" s="23">
        <f t="shared" si="19"/>
        <v>5.8019587467258653E-2</v>
      </c>
      <c r="T67" s="23">
        <f t="shared" si="19"/>
        <v>5.7157338288689671E-2</v>
      </c>
      <c r="U67" s="23">
        <f t="shared" si="19"/>
        <v>5.6241987102084022E-2</v>
      </c>
      <c r="V67" s="23">
        <f t="shared" si="19"/>
        <v>5.5389347507556072E-2</v>
      </c>
      <c r="W67" s="23">
        <f t="shared" si="19"/>
        <v>5.4625929153325758E-2</v>
      </c>
      <c r="X67" s="23">
        <f t="shared" si="19"/>
        <v>5.3865551216171349E-2</v>
      </c>
      <c r="Y67" s="23">
        <f t="shared" si="19"/>
        <v>5.3100289522228089E-2</v>
      </c>
      <c r="Z67" s="23">
        <f t="shared" si="19"/>
        <v>5.2329049750508984E-2</v>
      </c>
      <c r="AA67" s="23">
        <f t="shared" si="19"/>
        <v>2.6745620736499005E-2</v>
      </c>
      <c r="AB67" s="23">
        <f t="shared" si="19"/>
        <v>1.3661736924837254E-2</v>
      </c>
      <c r="AC67" s="23">
        <f t="shared" si="19"/>
        <v>6.9733559011197748E-3</v>
      </c>
      <c r="AD67" s="23">
        <f t="shared" si="19"/>
        <v>3.5568567667963982E-3</v>
      </c>
      <c r="AE67" s="23">
        <f t="shared" si="19"/>
        <v>1.8130346253971449E-3</v>
      </c>
      <c r="AF67" s="23">
        <f t="shared" si="19"/>
        <v>9.2188962809637033E-4</v>
      </c>
      <c r="AG67" s="23">
        <f t="shared" si="19"/>
        <v>4.674655477326487E-4</v>
      </c>
      <c r="AH67" s="23">
        <f t="shared" si="19"/>
        <v>2.3679286242474299E-4</v>
      </c>
      <c r="AI67" s="23">
        <f t="shared" si="19"/>
        <v>1.1985998232317322E-4</v>
      </c>
      <c r="AJ67" s="23">
        <f t="shared" si="19"/>
        <v>6.0638266653522801E-5</v>
      </c>
      <c r="AK67" s="23">
        <f t="shared" si="19"/>
        <v>3.0664460683722381E-5</v>
      </c>
      <c r="AL67" s="23">
        <f t="shared" si="19"/>
        <v>1.5501424985711603E-5</v>
      </c>
      <c r="AM67" s="23">
        <f t="shared" si="19"/>
        <v>7.8338939183517447E-6</v>
      </c>
      <c r="AN67" s="23">
        <f t="shared" si="19"/>
        <v>3.9579461963320269E-6</v>
      </c>
      <c r="AO67" s="23">
        <f t="shared" si="19"/>
        <v>1.9992224982153517E-6</v>
      </c>
      <c r="AP67" s="23">
        <f t="shared" si="19"/>
        <v>1.0096296320383932E-6</v>
      </c>
      <c r="AQ67" s="23">
        <f t="shared" si="19"/>
        <v>5.097789261158546E-7</v>
      </c>
      <c r="AR67" s="23">
        <f t="shared" si="19"/>
        <v>2.5735254505613804E-7</v>
      </c>
      <c r="AS67" s="23">
        <f t="shared" si="19"/>
        <v>1.2989993046187031E-7</v>
      </c>
      <c r="AT67" s="23">
        <f t="shared" si="19"/>
        <v>6.5558581085415253E-8</v>
      </c>
      <c r="AU67" s="23">
        <f t="shared" si="19"/>
        <v>3.308232495672142E-8</v>
      </c>
      <c r="AV67" s="23">
        <f t="shared" si="19"/>
        <v>1.6692195785739732E-8</v>
      </c>
      <c r="AW67" s="23">
        <f t="shared" si="19"/>
        <v>8.4214429156987882E-9</v>
      </c>
      <c r="AX67" s="23">
        <f t="shared" si="19"/>
        <v>4.2483405491341516E-9</v>
      </c>
      <c r="AY67" s="23">
        <f t="shared" si="19"/>
        <v>2.1429680486173398E-9</v>
      </c>
      <c r="AZ67" s="23">
        <f t="shared" si="19"/>
        <v>1.0808839190278816E-9</v>
      </c>
      <c r="BA67" s="23">
        <f t="shared" si="19"/>
        <v>5.4514559371237142E-10</v>
      </c>
      <c r="BB67" s="23">
        <f t="shared" si="19"/>
        <v>2.7492164571852403E-10</v>
      </c>
      <c r="BC67" s="23">
        <f t="shared" si="19"/>
        <v>1.3863402387686611E-10</v>
      </c>
      <c r="BD67" s="23">
        <f t="shared" si="19"/>
        <v>6.9905200874453948E-11</v>
      </c>
      <c r="BE67" s="23">
        <f t="shared" si="19"/>
        <v>3.5247957223504852E-11</v>
      </c>
      <c r="BF67" s="23">
        <f t="shared" si="19"/>
        <v>1.7772378625108935E-11</v>
      </c>
      <c r="BG67" s="23">
        <f t="shared" si="19"/>
        <v>8.960766144610143E-12</v>
      </c>
      <c r="BH67" s="23">
        <f t="shared" si="19"/>
        <v>4.5178632431156069E-12</v>
      </c>
      <c r="BI67" s="23">
        <f t="shared" si="19"/>
        <v>2.2777690419504572E-12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0.8066100532534547</v>
      </c>
      <c r="C68" s="23">
        <f>+C65-C67</f>
        <v>1.0912065635654804</v>
      </c>
      <c r="D68" s="23">
        <f>+D65-D67</f>
        <v>1.5312083179244871</v>
      </c>
      <c r="E68" s="23">
        <f>+E65-E67</f>
        <v>2.0205124131514713</v>
      </c>
      <c r="F68" s="23">
        <f>+F65-F67</f>
        <v>2.5611466155561833</v>
      </c>
      <c r="G68" s="23">
        <f t="shared" ref="G68:BI68" si="20">+G65-G67</f>
        <v>3.1378238959070512</v>
      </c>
      <c r="H68" s="23">
        <f t="shared" si="20"/>
        <v>3.754856376737699</v>
      </c>
      <c r="I68" s="23">
        <f t="shared" si="20"/>
        <v>4.4090591467892422</v>
      </c>
      <c r="J68" s="23">
        <f t="shared" si="20"/>
        <v>5.0941277011623995</v>
      </c>
      <c r="K68" s="23">
        <f t="shared" si="20"/>
        <v>5.8036881643247993</v>
      </c>
      <c r="L68" s="23">
        <f t="shared" si="20"/>
        <v>6.6402761579222949</v>
      </c>
      <c r="M68" s="23">
        <f t="shared" si="20"/>
        <v>7.6439938231551192</v>
      </c>
      <c r="N68" s="23">
        <f t="shared" si="20"/>
        <v>8.7666200561038039</v>
      </c>
      <c r="O68" s="23">
        <f t="shared" si="20"/>
        <v>9.9322195331084142</v>
      </c>
      <c r="P68" s="23">
        <f t="shared" si="20"/>
        <v>11.14239413575581</v>
      </c>
      <c r="Q68" s="23">
        <f t="shared" si="20"/>
        <v>12.39605112310231</v>
      </c>
      <c r="R68" s="23">
        <f t="shared" si="20"/>
        <v>13.690357751037308</v>
      </c>
      <c r="S68" s="23">
        <f t="shared" si="20"/>
        <v>15.021672153019324</v>
      </c>
      <c r="T68" s="23">
        <f t="shared" si="20"/>
        <v>16.386271361072769</v>
      </c>
      <c r="U68" s="23">
        <f t="shared" si="20"/>
        <v>17.780732140251565</v>
      </c>
      <c r="V68" s="23">
        <f t="shared" si="20"/>
        <v>19.238047412752152</v>
      </c>
      <c r="W68" s="23">
        <f t="shared" si="20"/>
        <v>20.772064578267543</v>
      </c>
      <c r="X68" s="23">
        <f t="shared" si="20"/>
        <v>22.354304296622139</v>
      </c>
      <c r="Y68" s="23">
        <f t="shared" si="20"/>
        <v>23.98006057957523</v>
      </c>
      <c r="Z68" s="23">
        <f t="shared" si="20"/>
        <v>25.64681703642507</v>
      </c>
      <c r="AA68" s="23">
        <f t="shared" si="20"/>
        <v>27.378305978786408</v>
      </c>
      <c r="AB68" s="23">
        <f t="shared" si="20"/>
        <v>29.142471204247137</v>
      </c>
      <c r="AC68" s="23">
        <f t="shared" si="20"/>
        <v>30.940976994280504</v>
      </c>
      <c r="AD68" s="23">
        <f t="shared" si="20"/>
        <v>32.776595037970253</v>
      </c>
      <c r="AE68" s="23">
        <f t="shared" si="20"/>
        <v>34.652339032909737</v>
      </c>
      <c r="AF68" s="23">
        <f t="shared" si="20"/>
        <v>36.502886525751045</v>
      </c>
      <c r="AG68" s="23">
        <f t="shared" si="20"/>
        <v>38.306201995077778</v>
      </c>
      <c r="AH68" s="23">
        <f t="shared" si="20"/>
        <v>40.119608754408759</v>
      </c>
      <c r="AI68" s="23">
        <f t="shared" si="20"/>
        <v>41.953668017284635</v>
      </c>
      <c r="AJ68" s="23">
        <f t="shared" si="20"/>
        <v>43.81533431014109</v>
      </c>
      <c r="AK68" s="23">
        <f t="shared" si="20"/>
        <v>45.709575180554317</v>
      </c>
      <c r="AL68" s="23">
        <f t="shared" si="20"/>
        <v>47.640279324648148</v>
      </c>
      <c r="AM68" s="23">
        <f t="shared" si="20"/>
        <v>49.610762693403075</v>
      </c>
      <c r="AN68" s="23">
        <f t="shared" si="20"/>
        <v>51.624049442585736</v>
      </c>
      <c r="AO68" s="23">
        <f t="shared" si="20"/>
        <v>53.683027149138468</v>
      </c>
      <c r="AP68" s="23">
        <f t="shared" si="20"/>
        <v>55.790532128474915</v>
      </c>
      <c r="AQ68" s="23">
        <f t="shared" si="20"/>
        <v>57.949396145632718</v>
      </c>
      <c r="AR68" s="23">
        <f t="shared" si="20"/>
        <v>60.162472007853715</v>
      </c>
      <c r="AS68" s="23">
        <f t="shared" si="20"/>
        <v>62.432647772491016</v>
      </c>
      <c r="AT68" s="23">
        <f t="shared" si="20"/>
        <v>64.762854958557952</v>
      </c>
      <c r="AU68" s="23">
        <f t="shared" si="20"/>
        <v>67.156073721261009</v>
      </c>
      <c r="AV68" s="23">
        <f t="shared" si="20"/>
        <v>69.615336595914371</v>
      </c>
      <c r="AW68" s="23">
        <f t="shared" si="20"/>
        <v>72.143731667620429</v>
      </c>
      <c r="AX68" s="23">
        <f t="shared" si="20"/>
        <v>74.744405610146359</v>
      </c>
      <c r="AY68" s="23">
        <f t="shared" si="20"/>
        <v>77.42056681236626</v>
      </c>
      <c r="AZ68" s="23">
        <f t="shared" si="20"/>
        <v>80.175488689910381</v>
      </c>
      <c r="BA68" s="23">
        <f t="shared" si="20"/>
        <v>83.002980573579677</v>
      </c>
      <c r="BB68" s="23">
        <f t="shared" si="20"/>
        <v>85.907719036704094</v>
      </c>
      <c r="BC68" s="23">
        <f t="shared" si="20"/>
        <v>88.905077989987959</v>
      </c>
      <c r="BD68" s="23">
        <f t="shared" si="20"/>
        <v>91.99898338868357</v>
      </c>
      <c r="BE68" s="23">
        <f t="shared" si="20"/>
        <v>95.192577434428287</v>
      </c>
      <c r="BF68" s="23">
        <f t="shared" si="20"/>
        <v>98.48883692278568</v>
      </c>
      <c r="BG68" s="23">
        <f t="shared" si="20"/>
        <v>101.89084989277093</v>
      </c>
      <c r="BH68" s="23">
        <f t="shared" si="20"/>
        <v>105.40192249622378</v>
      </c>
      <c r="BI68" s="23">
        <f t="shared" si="20"/>
        <v>109.02560602576095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0.18818945763471009</v>
      </c>
      <c r="D70" s="45">
        <f t="shared" si="21"/>
        <v>0.19322152129395534</v>
      </c>
      <c r="E70" s="45">
        <f t="shared" si="21"/>
        <v>0.19187029499930588</v>
      </c>
      <c r="F70" s="45">
        <f t="shared" si="21"/>
        <v>0.18288432160084039</v>
      </c>
      <c r="G70" s="45">
        <f t="shared" si="21"/>
        <v>0.16708907174426335</v>
      </c>
      <c r="H70" s="45">
        <f t="shared" si="21"/>
        <v>0.14625052554069562</v>
      </c>
      <c r="I70" s="45">
        <f t="shared" si="21"/>
        <v>0.12089780037615971</v>
      </c>
      <c r="J70" s="45">
        <f t="shared" si="21"/>
        <v>9.1376998085830302E-2</v>
      </c>
      <c r="K70" s="45">
        <f t="shared" si="21"/>
        <v>5.8032664910190823E-2</v>
      </c>
      <c r="L70" s="45">
        <f t="shared" si="21"/>
        <v>2.1785710369279256E-2</v>
      </c>
      <c r="M70" s="45">
        <f t="shared" si="21"/>
        <v>0</v>
      </c>
      <c r="N70" s="45">
        <f t="shared" si="21"/>
        <v>0</v>
      </c>
      <c r="O70" s="45">
        <f t="shared" si="21"/>
        <v>0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0.18818945763471009</v>
      </c>
      <c r="D71" s="46">
        <f t="shared" si="23"/>
        <v>0.19322152129395534</v>
      </c>
      <c r="E71" s="46">
        <f t="shared" si="23"/>
        <v>0.19187029499930588</v>
      </c>
      <c r="F71" s="46">
        <f t="shared" si="23"/>
        <v>0.18288432160084039</v>
      </c>
      <c r="G71" s="46">
        <f t="shared" si="23"/>
        <v>0.16708907174426335</v>
      </c>
      <c r="H71" s="46">
        <f t="shared" si="23"/>
        <v>0.14625052554069562</v>
      </c>
      <c r="I71" s="46">
        <f t="shared" si="23"/>
        <v>0.12089780037615971</v>
      </c>
      <c r="J71" s="46">
        <f t="shared" si="23"/>
        <v>9.1376998085830302E-2</v>
      </c>
      <c r="K71" s="46">
        <f t="shared" si="23"/>
        <v>5.8032664910190823E-2</v>
      </c>
      <c r="L71" s="46">
        <f t="shared" si="23"/>
        <v>2.1785710369279256E-2</v>
      </c>
      <c r="M71" s="46">
        <f t="shared" si="23"/>
        <v>0</v>
      </c>
      <c r="N71" s="46">
        <f t="shared" si="23"/>
        <v>0</v>
      </c>
      <c r="O71" s="46">
        <f t="shared" si="23"/>
        <v>0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0.24638970434352514</v>
      </c>
      <c r="D73" s="45">
        <f>(D97)*D68</f>
        <v>0.33409429814387942</v>
      </c>
      <c r="E73" s="45">
        <f>(E97)*E68</f>
        <v>0.43191523986104013</v>
      </c>
      <c r="F73" s="45">
        <f>(F97)*F68</f>
        <v>0.54050429632674801</v>
      </c>
      <c r="G73" s="45">
        <f t="shared" ref="G73:BI73" si="25">(G97)*G68</f>
        <v>0.66064640572582611</v>
      </c>
      <c r="H73" s="45">
        <f t="shared" si="25"/>
        <v>0.78908919296125302</v>
      </c>
      <c r="I73" s="45">
        <f t="shared" si="25"/>
        <v>0.92662533866130503</v>
      </c>
      <c r="J73" s="45">
        <f t="shared" si="25"/>
        <v>1.0732181608169471</v>
      </c>
      <c r="K73" s="45">
        <f t="shared" si="25"/>
        <v>1.2582062138819101</v>
      </c>
      <c r="L73" s="45">
        <f t="shared" si="25"/>
        <v>1.4790521032173942</v>
      </c>
      <c r="M73" s="45">
        <f t="shared" si="25"/>
        <v>1.7497788902101528</v>
      </c>
      <c r="N73" s="45">
        <f t="shared" si="25"/>
        <v>2.0067581250781048</v>
      </c>
      <c r="O73" s="45">
        <f t="shared" si="25"/>
        <v>2.2735743217532645</v>
      </c>
      <c r="P73" s="45">
        <f t="shared" si="25"/>
        <v>2.5505941653285489</v>
      </c>
      <c r="Q73" s="45">
        <f t="shared" si="25"/>
        <v>2.8375675175804127</v>
      </c>
      <c r="R73" s="45">
        <f t="shared" si="25"/>
        <v>3.1338459379212797</v>
      </c>
      <c r="S73" s="45">
        <f t="shared" si="25"/>
        <v>3.4385957703667702</v>
      </c>
      <c r="T73" s="45">
        <f t="shared" si="25"/>
        <v>3.7509647940852964</v>
      </c>
      <c r="U73" s="45">
        <f t="shared" si="25"/>
        <v>4.070169399829723</v>
      </c>
      <c r="V73" s="45">
        <f t="shared" si="25"/>
        <v>4.403761964030652</v>
      </c>
      <c r="W73" s="45">
        <f t="shared" si="25"/>
        <v>4.7549122809380151</v>
      </c>
      <c r="X73" s="45">
        <f t="shared" si="25"/>
        <v>5.1171011736137784</v>
      </c>
      <c r="Y73" s="45">
        <f t="shared" si="25"/>
        <v>5.4892513990523</v>
      </c>
      <c r="Z73" s="45">
        <f t="shared" si="25"/>
        <v>5.8707869328046716</v>
      </c>
      <c r="AA73" s="45">
        <f t="shared" si="25"/>
        <v>6.2671403143051334</v>
      </c>
      <c r="AB73" s="45">
        <f t="shared" si="25"/>
        <v>6.6709735907009371</v>
      </c>
      <c r="AC73" s="45">
        <f t="shared" si="25"/>
        <v>7.0826677309798436</v>
      </c>
      <c r="AD73" s="45">
        <f t="shared" si="25"/>
        <v>7.5028571996850175</v>
      </c>
      <c r="AE73" s="45">
        <f t="shared" si="25"/>
        <v>7.9322318592826413</v>
      </c>
      <c r="AF73" s="45">
        <f t="shared" si="25"/>
        <v>8.3558388130842491</v>
      </c>
      <c r="AG73" s="45">
        <f t="shared" si="25"/>
        <v>8.7686339321827251</v>
      </c>
      <c r="AH73" s="45">
        <f t="shared" si="25"/>
        <v>9.1837390382635213</v>
      </c>
      <c r="AI73" s="45">
        <f t="shared" si="25"/>
        <v>9.6035716880301027</v>
      </c>
      <c r="AJ73" s="45">
        <f t="shared" si="25"/>
        <v>10.029723835090769</v>
      </c>
      <c r="AK73" s="45">
        <f t="shared" si="25"/>
        <v>10.463332595733942</v>
      </c>
      <c r="AL73" s="45">
        <f t="shared" si="25"/>
        <v>10.905288127453908</v>
      </c>
      <c r="AM73" s="45">
        <f t="shared" si="25"/>
        <v>11.35634948123381</v>
      </c>
      <c r="AN73" s="45">
        <f t="shared" si="25"/>
        <v>11.817208913509695</v>
      </c>
      <c r="AO73" s="45">
        <f t="shared" si="25"/>
        <v>12.288527416597157</v>
      </c>
      <c r="AP73" s="45">
        <f t="shared" si="25"/>
        <v>12.770954248587138</v>
      </c>
      <c r="AQ73" s="45">
        <f t="shared" si="25"/>
        <v>13.265137625948608</v>
      </c>
      <c r="AR73" s="45">
        <f t="shared" si="25"/>
        <v>13.77173058190021</v>
      </c>
      <c r="AS73" s="45">
        <f t="shared" si="25"/>
        <v>14.291394218727881</v>
      </c>
      <c r="AT73" s="45">
        <f t="shared" si="25"/>
        <v>14.824799587482216</v>
      </c>
      <c r="AU73" s="45">
        <f t="shared" si="25"/>
        <v>15.372628872475568</v>
      </c>
      <c r="AV73" s="45">
        <f t="shared" si="25"/>
        <v>15.93557624829773</v>
      </c>
      <c r="AW73" s="45">
        <f t="shared" si="25"/>
        <v>16.514348605384299</v>
      </c>
      <c r="AX73" s="45">
        <f t="shared" si="25"/>
        <v>17.109666245642828</v>
      </c>
      <c r="AY73" s="45">
        <f t="shared" si="25"/>
        <v>17.722263598123547</v>
      </c>
      <c r="AZ73" s="45">
        <f t="shared" si="25"/>
        <v>18.352889977085628</v>
      </c>
      <c r="BA73" s="45">
        <f t="shared" si="25"/>
        <v>19.000128282707774</v>
      </c>
      <c r="BB73" s="45">
        <f t="shared" si="25"/>
        <v>19.665049024658178</v>
      </c>
      <c r="BC73" s="45">
        <f t="shared" si="25"/>
        <v>20.351171429277507</v>
      </c>
      <c r="BD73" s="45">
        <f t="shared" si="25"/>
        <v>21.059394183009442</v>
      </c>
      <c r="BE73" s="45">
        <f t="shared" si="25"/>
        <v>21.790436564050825</v>
      </c>
      <c r="BF73" s="45">
        <f t="shared" si="25"/>
        <v>22.544979987661549</v>
      </c>
      <c r="BG73" s="45">
        <f t="shared" si="25"/>
        <v>23.32373133372743</v>
      </c>
      <c r="BH73" s="45">
        <f t="shared" si="25"/>
        <v>24.127447410120226</v>
      </c>
      <c r="BI73" s="45">
        <f t="shared" si="25"/>
        <v>24.956941139638861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6">+B74*(1-$B$8)^10+10*B73</f>
        <v>2.0480094521291439</v>
      </c>
      <c r="D74" s="45">
        <f t="shared" si="26"/>
        <v>3.177993784513697</v>
      </c>
      <c r="E74" s="45">
        <f t="shared" si="26"/>
        <v>4.4490408968705264</v>
      </c>
      <c r="F74" s="45">
        <f t="shared" si="26"/>
        <v>5.8704370384723221</v>
      </c>
      <c r="G74" s="45">
        <f t="shared" si="26"/>
        <v>7.4519377925472732</v>
      </c>
      <c r="H74" s="45">
        <f t="shared" si="26"/>
        <v>9.2047941024858826</v>
      </c>
      <c r="I74" s="45">
        <f t="shared" si="26"/>
        <v>11.100405178708989</v>
      </c>
      <c r="J74" s="45">
        <f t="shared" si="26"/>
        <v>13.136725348803264</v>
      </c>
      <c r="K74" s="45">
        <f t="shared" si="26"/>
        <v>15.312674510812323</v>
      </c>
      <c r="L74" s="45">
        <f t="shared" si="26"/>
        <v>17.921261601008176</v>
      </c>
      <c r="M74" s="45">
        <f t="shared" si="26"/>
        <v>21.039278571837503</v>
      </c>
      <c r="N74" s="45">
        <f t="shared" si="26"/>
        <v>24.833731735359187</v>
      </c>
      <c r="O74" s="45">
        <f t="shared" si="26"/>
        <v>28.726568094127956</v>
      </c>
      <c r="P74" s="45">
        <f t="shared" si="26"/>
        <v>32.752078170019615</v>
      </c>
      <c r="Q74" s="45">
        <f t="shared" si="26"/>
        <v>36.925885179641199</v>
      </c>
      <c r="R74" s="45">
        <f t="shared" si="26"/>
        <v>41.250935219553135</v>
      </c>
      <c r="S74" s="45">
        <f t="shared" si="26"/>
        <v>45.721771124232745</v>
      </c>
      <c r="T74" s="45">
        <f t="shared" si="26"/>
        <v>50.3281535378744</v>
      </c>
      <c r="U74" s="45">
        <f t="shared" si="26"/>
        <v>55.057990009552313</v>
      </c>
      <c r="V74" s="45">
        <f t="shared" si="26"/>
        <v>59.899228069869324</v>
      </c>
      <c r="W74" s="45">
        <f t="shared" si="26"/>
        <v>64.923189046902692</v>
      </c>
      <c r="X74" s="45">
        <f t="shared" si="26"/>
        <v>70.18643909257159</v>
      </c>
      <c r="Y74" s="45">
        <f t="shared" si="26"/>
        <v>75.643509835109313</v>
      </c>
      <c r="Z74" s="45">
        <f t="shared" si="26"/>
        <v>81.26777500351794</v>
      </c>
      <c r="AA74" s="45">
        <f t="shared" si="26"/>
        <v>87.04419034667113</v>
      </c>
      <c r="AB74" s="45">
        <f t="shared" si="26"/>
        <v>93.021835652896115</v>
      </c>
      <c r="AC74" s="45">
        <f t="shared" si="26"/>
        <v>99.144444457699763</v>
      </c>
      <c r="AD74" s="45">
        <f t="shared" si="26"/>
        <v>105.3962075478903</v>
      </c>
      <c r="AE74" s="45">
        <f t="shared" si="26"/>
        <v>111.77795723710443</v>
      </c>
      <c r="AF74" s="45">
        <f t="shared" si="26"/>
        <v>118.29688235982451</v>
      </c>
      <c r="AG74" s="45">
        <f t="shared" si="26"/>
        <v>124.80596054075932</v>
      </c>
      <c r="AH74" s="45">
        <f t="shared" si="26"/>
        <v>131.20348695836137</v>
      </c>
      <c r="AI74" s="45">
        <f t="shared" si="26"/>
        <v>137.58521755095737</v>
      </c>
      <c r="AJ74" s="45">
        <f t="shared" si="26"/>
        <v>144.00871591678799</v>
      </c>
      <c r="AK74" s="45">
        <f t="shared" si="26"/>
        <v>150.50997277757739</v>
      </c>
      <c r="AL74" s="45">
        <f t="shared" si="26"/>
        <v>157.11290848491859</v>
      </c>
      <c r="AM74" s="45">
        <f t="shared" si="26"/>
        <v>163.83476512463457</v>
      </c>
      <c r="AN74" s="45">
        <f t="shared" si="26"/>
        <v>170.68914515014558</v>
      </c>
      <c r="AO74" s="45">
        <f t="shared" si="26"/>
        <v>177.68771400805221</v>
      </c>
      <c r="AP74" s="45">
        <f t="shared" si="26"/>
        <v>184.84114911123416</v>
      </c>
      <c r="AQ74" s="45">
        <f t="shared" si="26"/>
        <v>192.15966602426803</v>
      </c>
      <c r="AR74" s="45">
        <f t="shared" si="26"/>
        <v>199.65330885896486</v>
      </c>
      <c r="AS74" s="45">
        <f t="shared" si="26"/>
        <v>207.33211011274949</v>
      </c>
      <c r="AT74" s="45">
        <f t="shared" si="26"/>
        <v>215.20617892403374</v>
      </c>
      <c r="AU74" s="45">
        <f t="shared" si="26"/>
        <v>223.28575064193575</v>
      </c>
      <c r="AV74" s="45">
        <f t="shared" si="26"/>
        <v>231.58121595514342</v>
      </c>
      <c r="AW74" s="45">
        <f t="shared" si="26"/>
        <v>240.10313961867797</v>
      </c>
      <c r="AX74" s="45">
        <f t="shared" si="26"/>
        <v>248.86227423919615</v>
      </c>
      <c r="AY74" s="45">
        <f t="shared" si="26"/>
        <v>257.86957203788961</v>
      </c>
      <c r="AZ74" s="45">
        <f t="shared" si="26"/>
        <v>267.13619610866147</v>
      </c>
      <c r="BA74" s="45">
        <f t="shared" si="26"/>
        <v>276.67353192427208</v>
      </c>
      <c r="BB74" s="45">
        <f t="shared" si="26"/>
        <v>286.47137835539053</v>
      </c>
      <c r="BC74" s="45">
        <f t="shared" si="26"/>
        <v>296.53688358483629</v>
      </c>
      <c r="BD74" s="45">
        <f t="shared" si="26"/>
        <v>306.90773229325112</v>
      </c>
      <c r="BE74" s="45">
        <f t="shared" si="26"/>
        <v>317.60605118073363</v>
      </c>
      <c r="BF74" s="45">
        <f t="shared" si="26"/>
        <v>328.64674813252725</v>
      </c>
      <c r="BG74" s="45">
        <f t="shared" si="26"/>
        <v>340.04183535940274</v>
      </c>
      <c r="BH74" s="45">
        <f t="shared" si="26"/>
        <v>351.80257005913194</v>
      </c>
      <c r="BI74" s="45">
        <f t="shared" si="26"/>
        <v>363.9404454525914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0.16013826681460999</v>
      </c>
      <c r="D77" s="23">
        <f t="shared" si="28"/>
        <v>0.14497320614084647</v>
      </c>
      <c r="E77" s="23">
        <f t="shared" si="28"/>
        <v>0.13681972593589534</v>
      </c>
      <c r="F77" s="23">
        <f t="shared" si="28"/>
        <v>0.13163909952936531</v>
      </c>
      <c r="G77" s="23">
        <f t="shared" si="28"/>
        <v>0.12727708037149851</v>
      </c>
      <c r="H77" s="23">
        <f t="shared" si="28"/>
        <v>0.12354381629678107</v>
      </c>
      <c r="I77" s="23">
        <f t="shared" si="28"/>
        <v>0.12054873751572047</v>
      </c>
      <c r="J77" s="23">
        <f t="shared" si="28"/>
        <v>0.11794972425212545</v>
      </c>
      <c r="K77" s="23">
        <f t="shared" si="28"/>
        <v>0.11554558678167169</v>
      </c>
      <c r="L77" s="23">
        <f t="shared" si="28"/>
        <v>0.11321607799840133</v>
      </c>
      <c r="M77" s="23">
        <f t="shared" si="28"/>
        <v>0.1111241844333659</v>
      </c>
      <c r="N77" s="23">
        <f t="shared" si="28"/>
        <v>0.10791094454964922</v>
      </c>
      <c r="O77" s="23">
        <f t="shared" si="28"/>
        <v>0.10562226435016557</v>
      </c>
      <c r="P77" s="23">
        <f t="shared" si="28"/>
        <v>0.10384979987225289</v>
      </c>
      <c r="Q77" s="23">
        <f t="shared" si="28"/>
        <v>0.10239025690932733</v>
      </c>
      <c r="R77" s="23">
        <f t="shared" si="28"/>
        <v>0.10113891542982943</v>
      </c>
      <c r="S77" s="23">
        <f t="shared" si="28"/>
        <v>0.10004059670641445</v>
      </c>
      <c r="T77" s="23">
        <f t="shared" si="28"/>
        <v>9.9064802070066071E-2</v>
      </c>
      <c r="U77" s="23">
        <f t="shared" si="28"/>
        <v>9.8192870887552755E-2</v>
      </c>
      <c r="V77" s="23">
        <f t="shared" si="28"/>
        <v>9.7594116768149539E-2</v>
      </c>
      <c r="W77" s="23">
        <f t="shared" si="28"/>
        <v>9.7169240659060227E-2</v>
      </c>
      <c r="X77" s="23">
        <f t="shared" si="28"/>
        <v>9.6683362499287162E-2</v>
      </c>
      <c r="Y77" s="23">
        <f t="shared" si="28"/>
        <v>9.6193108823063422E-2</v>
      </c>
      <c r="Z77" s="23">
        <f t="shared" si="28"/>
        <v>9.5725082925255847E-2</v>
      </c>
      <c r="AA77" s="23">
        <f t="shared" si="28"/>
        <v>9.5290545594241938E-2</v>
      </c>
      <c r="AB77" s="23">
        <f t="shared" si="28"/>
        <v>9.4852494015043753E-2</v>
      </c>
      <c r="AC77" s="23">
        <f t="shared" si="28"/>
        <v>9.4454284622109017E-2</v>
      </c>
      <c r="AD77" s="23">
        <f t="shared" si="28"/>
        <v>9.4103715422277426E-2</v>
      </c>
      <c r="AE77" s="23">
        <f t="shared" si="28"/>
        <v>9.3797116952349865E-2</v>
      </c>
      <c r="AF77" s="23">
        <f t="shared" si="28"/>
        <v>9.3353518015014209E-2</v>
      </c>
      <c r="AG77" s="23">
        <f t="shared" si="28"/>
        <v>9.2850666653511688E-2</v>
      </c>
      <c r="AH77" s="23">
        <f t="shared" si="28"/>
        <v>9.2500446080789028E-2</v>
      </c>
      <c r="AI77" s="23">
        <f t="shared" si="28"/>
        <v>9.2239435074399287E-2</v>
      </c>
      <c r="AJ77" s="23">
        <f t="shared" si="28"/>
        <v>9.2033339080470206E-2</v>
      </c>
      <c r="AK77" s="23">
        <f t="shared" si="28"/>
        <v>9.1863216672894751E-2</v>
      </c>
      <c r="AL77" s="23">
        <f t="shared" si="28"/>
        <v>9.1718313425925041E-2</v>
      </c>
      <c r="AM77" s="23">
        <f t="shared" si="28"/>
        <v>9.1592287193431002E-2</v>
      </c>
      <c r="AN77" s="23">
        <f t="shared" si="28"/>
        <v>9.1481205097339813E-2</v>
      </c>
      <c r="AO77" s="23">
        <f t="shared" si="28"/>
        <v>9.138247419501247E-2</v>
      </c>
      <c r="AP77" s="23">
        <f t="shared" si="28"/>
        <v>9.1294266914327779E-2</v>
      </c>
      <c r="AQ77" s="23">
        <f t="shared" si="28"/>
        <v>9.1215209726864754E-2</v>
      </c>
      <c r="AR77" s="23">
        <f t="shared" si="28"/>
        <v>9.114421238346071E-2</v>
      </c>
      <c r="AS77" s="23">
        <f t="shared" si="28"/>
        <v>9.10803725165866E-2</v>
      </c>
      <c r="AT77" s="23">
        <f t="shared" si="28"/>
        <v>9.1022920878404884E-2</v>
      </c>
      <c r="AU77" s="23">
        <f t="shared" si="28"/>
        <v>9.0971188669008926E-2</v>
      </c>
      <c r="AV77" s="23">
        <f t="shared" si="28"/>
        <v>9.0924587024381318E-2</v>
      </c>
      <c r="AW77" s="23">
        <f t="shared" si="28"/>
        <v>9.0882593326355787E-2</v>
      </c>
      <c r="AX77" s="23">
        <f t="shared" si="28"/>
        <v>9.0844741449312344E-2</v>
      </c>
      <c r="AY77" s="23">
        <f t="shared" si="28"/>
        <v>9.0810614370508719E-2</v>
      </c>
      <c r="AZ77" s="23">
        <f t="shared" si="28"/>
        <v>9.0779838274923752E-2</v>
      </c>
      <c r="BA77" s="23">
        <f t="shared" si="28"/>
        <v>9.075207766467433E-2</v>
      </c>
      <c r="BB77" s="23">
        <f t="shared" si="28"/>
        <v>9.0731868730151308E-2</v>
      </c>
      <c r="BC77" s="23">
        <f t="shared" si="28"/>
        <v>9.0719454589733184E-2</v>
      </c>
      <c r="BD77" s="23">
        <f t="shared" si="28"/>
        <v>9.0708745419324749E-2</v>
      </c>
      <c r="BE77" s="23">
        <f t="shared" si="28"/>
        <v>9.0697598210162947E-2</v>
      </c>
      <c r="BF77" s="23">
        <f t="shared" si="28"/>
        <v>9.0685602925861405E-2</v>
      </c>
      <c r="BG77" s="23">
        <f t="shared" si="28"/>
        <v>9.0673008879115419E-2</v>
      </c>
      <c r="BH77" s="23">
        <f t="shared" si="28"/>
        <v>9.0660235302521403E-2</v>
      </c>
      <c r="BI77" s="23">
        <f t="shared" si="28"/>
        <v>9.0647670662889354E-2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0.10430150574137416</v>
      </c>
      <c r="D78" s="23">
        <f t="shared" si="29"/>
        <v>9.4424174767360342E-2</v>
      </c>
      <c r="E78" s="23">
        <f t="shared" si="29"/>
        <v>8.9113637321657807E-2</v>
      </c>
      <c r="F78" s="23">
        <f t="shared" si="29"/>
        <v>8.5739383649297535E-2</v>
      </c>
      <c r="G78" s="23">
        <f t="shared" si="29"/>
        <v>8.289830652708205E-2</v>
      </c>
      <c r="H78" s="23">
        <f t="shared" si="29"/>
        <v>8.0466751146418464E-2</v>
      </c>
      <c r="I78" s="23">
        <f t="shared" si="29"/>
        <v>7.851599176271469E-2</v>
      </c>
      <c r="J78" s="23">
        <f t="shared" si="29"/>
        <v>7.6823198389669195E-2</v>
      </c>
      <c r="K78" s="23">
        <f t="shared" si="29"/>
        <v>7.5257331822199208E-2</v>
      </c>
      <c r="L78" s="23">
        <f t="shared" si="29"/>
        <v>7.3740072527678807E-2</v>
      </c>
      <c r="M78" s="23">
        <f t="shared" si="29"/>
        <v>7.237757714775514E-2</v>
      </c>
      <c r="N78" s="23">
        <f t="shared" si="29"/>
        <v>7.0284724734359899E-2</v>
      </c>
      <c r="O78" s="23">
        <f t="shared" si="29"/>
        <v>6.8794057976719974E-2</v>
      </c>
      <c r="P78" s="23">
        <f t="shared" si="29"/>
        <v>6.7639613648098562E-2</v>
      </c>
      <c r="Q78" s="23">
        <f t="shared" si="29"/>
        <v>6.6688981848744805E-2</v>
      </c>
      <c r="R78" s="23">
        <f t="shared" si="29"/>
        <v>6.5873956164350669E-2</v>
      </c>
      <c r="S78" s="23">
        <f t="shared" si="29"/>
        <v>6.5158597500148643E-2</v>
      </c>
      <c r="T78" s="23">
        <f t="shared" si="29"/>
        <v>6.4523041415460169E-2</v>
      </c>
      <c r="U78" s="23">
        <f t="shared" si="29"/>
        <v>6.3955133837540146E-2</v>
      </c>
      <c r="V78" s="23">
        <f t="shared" si="29"/>
        <v>6.3565152370493885E-2</v>
      </c>
      <c r="W78" s="23">
        <f t="shared" si="29"/>
        <v>6.3288421400357592E-2</v>
      </c>
      <c r="X78" s="23">
        <f t="shared" si="29"/>
        <v>6.2971958479412865E-2</v>
      </c>
      <c r="Y78" s="23">
        <f t="shared" si="29"/>
        <v>6.2652645690268099E-2</v>
      </c>
      <c r="Z78" s="23">
        <f t="shared" si="29"/>
        <v>6.2347810332434472E-2</v>
      </c>
      <c r="AA78" s="23">
        <f t="shared" si="29"/>
        <v>6.2064786800163717E-2</v>
      </c>
      <c r="AB78" s="23">
        <f t="shared" si="29"/>
        <v>6.177947436228369E-2</v>
      </c>
      <c r="AC78" s="23">
        <f t="shared" si="29"/>
        <v>6.1520111999310602E-2</v>
      </c>
      <c r="AD78" s="23">
        <f t="shared" si="29"/>
        <v>6.1291778721223399E-2</v>
      </c>
      <c r="AE78" s="23">
        <f t="shared" si="29"/>
        <v>6.1092084527527235E-2</v>
      </c>
      <c r="AF78" s="23">
        <f t="shared" si="29"/>
        <v>6.0803158975691794E-2</v>
      </c>
      <c r="AG78" s="23">
        <f t="shared" si="29"/>
        <v>6.0475641042520123E-2</v>
      </c>
      <c r="AH78" s="23">
        <f t="shared" si="29"/>
        <v>6.0247534832785332E-2</v>
      </c>
      <c r="AI78" s="23">
        <f t="shared" si="29"/>
        <v>6.0077532736952502E-2</v>
      </c>
      <c r="AJ78" s="23">
        <f t="shared" si="29"/>
        <v>5.9943297972697464E-2</v>
      </c>
      <c r="AK78" s="23">
        <f t="shared" si="29"/>
        <v>5.9832493580821475E-2</v>
      </c>
      <c r="AL78" s="23">
        <f t="shared" si="29"/>
        <v>5.9738114971970589E-2</v>
      </c>
      <c r="AM78" s="23">
        <f t="shared" si="29"/>
        <v>5.9656031369634252E-2</v>
      </c>
      <c r="AN78" s="23">
        <f t="shared" si="29"/>
        <v>5.9583681205531182E-2</v>
      </c>
      <c r="AO78" s="23">
        <f t="shared" si="29"/>
        <v>5.9519375640216997E-2</v>
      </c>
      <c r="AP78" s="23">
        <f t="shared" si="29"/>
        <v>5.9461924336566906E-2</v>
      </c>
      <c r="AQ78" s="23">
        <f t="shared" si="29"/>
        <v>5.9410432685907191E-2</v>
      </c>
      <c r="AR78" s="23">
        <f t="shared" si="29"/>
        <v>5.9364190585452503E-2</v>
      </c>
      <c r="AS78" s="23">
        <f t="shared" si="29"/>
        <v>5.9322610303776259E-2</v>
      </c>
      <c r="AT78" s="23">
        <f t="shared" si="29"/>
        <v>5.9285190813176923E-2</v>
      </c>
      <c r="AU78" s="23">
        <f t="shared" si="29"/>
        <v>5.9251496509856082E-2</v>
      </c>
      <c r="AV78" s="23">
        <f t="shared" si="29"/>
        <v>5.9221143853983325E-2</v>
      </c>
      <c r="AW78" s="23">
        <f t="shared" si="29"/>
        <v>5.9193792453079361E-2</v>
      </c>
      <c r="AX78" s="23">
        <f t="shared" si="29"/>
        <v>5.9169138709478285E-2</v>
      </c>
      <c r="AY78" s="23">
        <f t="shared" si="29"/>
        <v>5.9146911007277071E-2</v>
      </c>
      <c r="AZ78" s="23">
        <f t="shared" si="29"/>
        <v>5.9126865872693044E-2</v>
      </c>
      <c r="BA78" s="23">
        <f t="shared" si="29"/>
        <v>5.9108784788721613E-2</v>
      </c>
      <c r="BB78" s="23">
        <f t="shared" si="29"/>
        <v>5.9095622273964164E-2</v>
      </c>
      <c r="BC78" s="23">
        <f t="shared" si="29"/>
        <v>5.9087536676662208E-2</v>
      </c>
      <c r="BD78" s="23">
        <f t="shared" si="29"/>
        <v>5.9080561563086553E-2</v>
      </c>
      <c r="BE78" s="23">
        <f t="shared" si="29"/>
        <v>5.9073301145426763E-2</v>
      </c>
      <c r="BF78" s="23">
        <f t="shared" si="29"/>
        <v>5.9065488358144035E-2</v>
      </c>
      <c r="BG78" s="23">
        <f t="shared" si="29"/>
        <v>5.9057285583971983E-2</v>
      </c>
      <c r="BH78" s="23">
        <f t="shared" si="29"/>
        <v>5.9048965878139272E-2</v>
      </c>
      <c r="BI78" s="23">
        <f t="shared" si="29"/>
        <v>5.9040782257454551E-2</v>
      </c>
    </row>
    <row r="79" spans="1:237" s="37" customFormat="1" ht="18" customHeight="1">
      <c r="A79" s="35" t="s">
        <v>70</v>
      </c>
      <c r="B79" s="29">
        <f>+C134</f>
        <v>5.4069404336237081E-2</v>
      </c>
      <c r="C79" s="23">
        <f t="shared" ref="C79:BI79" si="30">+D134</f>
        <v>6.7963293476770881E-2</v>
      </c>
      <c r="D79" s="23">
        <f t="shared" si="30"/>
        <v>6.0450056089929927E-2</v>
      </c>
      <c r="E79" s="23">
        <f t="shared" si="30"/>
        <v>5.5175476800332968E-2</v>
      </c>
      <c r="F79" s="23">
        <f t="shared" si="30"/>
        <v>5.1150697381887378E-2</v>
      </c>
      <c r="G79" s="23">
        <f t="shared" si="30"/>
        <v>4.7951228915880328E-2</v>
      </c>
      <c r="H79" s="23">
        <f t="shared" si="30"/>
        <v>4.4902946819747935E-2</v>
      </c>
      <c r="I79" s="23">
        <f t="shared" si="30"/>
        <v>4.2270141771189262E-2</v>
      </c>
      <c r="J79" s="23">
        <f t="shared" si="30"/>
        <v>3.8968610908935331E-2</v>
      </c>
      <c r="K79" s="23">
        <f t="shared" si="30"/>
        <v>3.7088816963591897E-2</v>
      </c>
      <c r="L79" s="23">
        <f t="shared" si="30"/>
        <v>3.5421018248196656E-2</v>
      </c>
      <c r="M79" s="23">
        <f t="shared" si="30"/>
        <v>3.6078750984632091E-2</v>
      </c>
      <c r="N79" s="23">
        <f t="shared" si="30"/>
        <v>3.4184696765893863E-2</v>
      </c>
      <c r="O79" s="23">
        <f t="shared" si="30"/>
        <v>3.2656348159827209E-2</v>
      </c>
      <c r="P79" s="23">
        <f t="shared" si="30"/>
        <v>3.1363397658386694E-2</v>
      </c>
      <c r="Q79" s="23">
        <f t="shared" si="30"/>
        <v>3.0233586127838663E-2</v>
      </c>
      <c r="R79" s="23">
        <f t="shared" si="30"/>
        <v>2.9227805526797823E-2</v>
      </c>
      <c r="S79" s="23">
        <f t="shared" si="30"/>
        <v>2.8324700457214469E-2</v>
      </c>
      <c r="T79" s="23">
        <f t="shared" si="30"/>
        <v>2.7510841151060506E-2</v>
      </c>
      <c r="U79" s="23">
        <f t="shared" si="30"/>
        <v>2.6653044528021752E-2</v>
      </c>
      <c r="V79" s="23">
        <f t="shared" si="30"/>
        <v>2.592545650449285E-2</v>
      </c>
      <c r="W79" s="23">
        <f t="shared" si="30"/>
        <v>2.5416329840920016E-2</v>
      </c>
      <c r="X79" s="23">
        <f t="shared" si="30"/>
        <v>2.4923315494348897E-2</v>
      </c>
      <c r="Y79" s="23">
        <f t="shared" si="30"/>
        <v>2.4461129391682768E-2</v>
      </c>
      <c r="Z79" s="23">
        <f t="shared" si="30"/>
        <v>2.4174527237714072E-2</v>
      </c>
      <c r="AA79" s="23">
        <f t="shared" si="30"/>
        <v>2.3731285538805214E-2</v>
      </c>
      <c r="AB79" s="23">
        <f t="shared" si="30"/>
        <v>2.3338120094003045E-2</v>
      </c>
      <c r="AC79" s="23">
        <f t="shared" si="30"/>
        <v>2.2992564377868785E-2</v>
      </c>
      <c r="AD79" s="23">
        <f t="shared" si="30"/>
        <v>2.2688360389501394E-2</v>
      </c>
      <c r="AE79" s="23">
        <f t="shared" si="30"/>
        <v>2.254215644478097E-2</v>
      </c>
      <c r="AF79" s="23">
        <f t="shared" si="30"/>
        <v>2.2368182444304274E-2</v>
      </c>
      <c r="AG79" s="23">
        <f t="shared" si="30"/>
        <v>2.2066565157506712E-2</v>
      </c>
      <c r="AH79" s="23">
        <f t="shared" si="30"/>
        <v>2.1828542280939445E-2</v>
      </c>
      <c r="AI79" s="23">
        <f t="shared" si="30"/>
        <v>2.1631961149610079E-2</v>
      </c>
      <c r="AJ79" s="23">
        <f t="shared" si="30"/>
        <v>2.1464318418936701E-2</v>
      </c>
      <c r="AK79" s="23">
        <f t="shared" si="30"/>
        <v>2.1318289882391372E-2</v>
      </c>
      <c r="AL79" s="23">
        <f t="shared" si="30"/>
        <v>2.118936420546591E-2</v>
      </c>
      <c r="AM79" s="23">
        <f t="shared" si="30"/>
        <v>2.1074585825729963E-2</v>
      </c>
      <c r="AN79" s="23">
        <f t="shared" si="30"/>
        <v>2.097188213898793E-2</v>
      </c>
      <c r="AO79" s="23">
        <f t="shared" si="30"/>
        <v>2.0879700367644194E-2</v>
      </c>
      <c r="AP79" s="23">
        <f t="shared" si="30"/>
        <v>2.0796809315154041E-2</v>
      </c>
      <c r="AQ79" s="23">
        <f t="shared" si="30"/>
        <v>2.0722189289023252E-2</v>
      </c>
      <c r="AR79" s="23">
        <f t="shared" si="30"/>
        <v>2.0654969412617019E-2</v>
      </c>
      <c r="AS79" s="23">
        <f t="shared" si="30"/>
        <v>2.0594390592355794E-2</v>
      </c>
      <c r="AT79" s="23">
        <f t="shared" si="30"/>
        <v>2.0539782527113193E-2</v>
      </c>
      <c r="AU79" s="23">
        <f t="shared" si="30"/>
        <v>2.0490548534137121E-2</v>
      </c>
      <c r="AV79" s="23">
        <f t="shared" si="30"/>
        <v>2.0446154838530628E-2</v>
      </c>
      <c r="AW79" s="23">
        <f t="shared" si="30"/>
        <v>2.0406122507715896E-2</v>
      </c>
      <c r="AX79" s="23">
        <f t="shared" si="30"/>
        <v>2.0370021033611962E-2</v>
      </c>
      <c r="AY79" s="23">
        <f t="shared" si="30"/>
        <v>2.0337463006206535E-2</v>
      </c>
      <c r="AZ79" s="23">
        <f t="shared" si="30"/>
        <v>2.029052382257146E-2</v>
      </c>
      <c r="BA79" s="23">
        <f t="shared" si="30"/>
        <v>2.025050236191972E-2</v>
      </c>
      <c r="BB79" s="23">
        <f t="shared" si="30"/>
        <v>2.0234955002381261E-2</v>
      </c>
      <c r="BC79" s="23">
        <f t="shared" si="30"/>
        <v>2.0221593625045386E-2</v>
      </c>
      <c r="BD79" s="23">
        <f t="shared" si="30"/>
        <v>2.0208766159312219E-2</v>
      </c>
      <c r="BE79" s="23">
        <f t="shared" si="30"/>
        <v>2.0196033516683753E-2</v>
      </c>
      <c r="BF79" s="23">
        <f t="shared" si="30"/>
        <v>2.018343771593778E-2</v>
      </c>
      <c r="BG79" s="23">
        <f t="shared" si="30"/>
        <v>2.0171165672779878E-2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0.64931557638439785</v>
      </c>
      <c r="C84" s="397">
        <f t="shared" ref="C84:BH84" si="31">C68-C73</f>
        <v>0.84481685922195526</v>
      </c>
      <c r="D84" s="397">
        <f>D68-D73</f>
        <v>1.1971140197806076</v>
      </c>
      <c r="E84" s="397">
        <f>E68-E73</f>
        <v>1.5885971732904312</v>
      </c>
      <c r="F84" s="397">
        <f t="shared" si="31"/>
        <v>2.0206423192294354</v>
      </c>
      <c r="G84" s="397">
        <f t="shared" si="31"/>
        <v>2.4771774901812251</v>
      </c>
      <c r="H84" s="397">
        <f t="shared" si="31"/>
        <v>2.9657671837764461</v>
      </c>
      <c r="I84" s="397">
        <f t="shared" si="31"/>
        <v>3.4824338081279373</v>
      </c>
      <c r="J84" s="397">
        <f>J68-J73</f>
        <v>4.0209095403454524</v>
      </c>
      <c r="K84" s="397">
        <f t="shared" si="31"/>
        <v>4.5454819504428894</v>
      </c>
      <c r="L84" s="397">
        <f>L68-L73</f>
        <v>5.1612240547049009</v>
      </c>
      <c r="M84" s="397">
        <f t="shared" si="31"/>
        <v>5.8942149329449665</v>
      </c>
      <c r="N84" s="397">
        <f t="shared" si="31"/>
        <v>6.7598619310256991</v>
      </c>
      <c r="O84" s="397">
        <f t="shared" si="31"/>
        <v>7.6586452113551502</v>
      </c>
      <c r="P84" s="397">
        <f t="shared" si="31"/>
        <v>8.5917999704272603</v>
      </c>
      <c r="Q84" s="397">
        <f t="shared" si="31"/>
        <v>9.5584836055218982</v>
      </c>
      <c r="R84" s="397">
        <f t="shared" si="31"/>
        <v>10.556511813116028</v>
      </c>
      <c r="S84" s="397">
        <f t="shared" si="31"/>
        <v>11.583076382652553</v>
      </c>
      <c r="T84" s="397">
        <f t="shared" si="31"/>
        <v>12.635306566987472</v>
      </c>
      <c r="U84" s="397">
        <f t="shared" si="31"/>
        <v>13.710562740421842</v>
      </c>
      <c r="V84" s="397">
        <f t="shared" si="31"/>
        <v>14.8342854487215</v>
      </c>
      <c r="W84" s="397">
        <f t="shared" si="31"/>
        <v>16.017152297329527</v>
      </c>
      <c r="X84" s="397">
        <f t="shared" si="31"/>
        <v>17.23720312300836</v>
      </c>
      <c r="Y84" s="397">
        <f t="shared" si="31"/>
        <v>18.49080918052293</v>
      </c>
      <c r="Z84" s="397">
        <f t="shared" si="31"/>
        <v>19.7760301036204</v>
      </c>
      <c r="AA84" s="397">
        <f t="shared" si="31"/>
        <v>21.111165664481273</v>
      </c>
      <c r="AB84" s="397">
        <f t="shared" si="31"/>
        <v>22.471497613546198</v>
      </c>
      <c r="AC84" s="397">
        <f t="shared" si="31"/>
        <v>23.858309263300661</v>
      </c>
      <c r="AD84" s="397">
        <f t="shared" si="31"/>
        <v>25.273737838285236</v>
      </c>
      <c r="AE84" s="397">
        <f t="shared" si="31"/>
        <v>26.720107173627095</v>
      </c>
      <c r="AF84" s="397">
        <f t="shared" si="31"/>
        <v>28.147047712666797</v>
      </c>
      <c r="AG84" s="397">
        <f t="shared" si="31"/>
        <v>29.537568062895055</v>
      </c>
      <c r="AH84" s="397">
        <f t="shared" si="31"/>
        <v>30.935869716145238</v>
      </c>
      <c r="AI84" s="397">
        <f t="shared" si="31"/>
        <v>32.350096329254534</v>
      </c>
      <c r="AJ84" s="397">
        <f t="shared" si="31"/>
        <v>33.785610475050319</v>
      </c>
      <c r="AK84" s="397">
        <f t="shared" si="31"/>
        <v>35.246242584820379</v>
      </c>
      <c r="AL84" s="397">
        <f t="shared" si="31"/>
        <v>36.73499119719424</v>
      </c>
      <c r="AM84" s="397">
        <f t="shared" si="31"/>
        <v>38.254413212169268</v>
      </c>
      <c r="AN84" s="397">
        <f t="shared" si="31"/>
        <v>39.806840529076041</v>
      </c>
      <c r="AO84" s="397">
        <f t="shared" si="31"/>
        <v>41.394499732541313</v>
      </c>
      <c r="AP84" s="397">
        <f t="shared" si="31"/>
        <v>43.019577879887777</v>
      </c>
      <c r="AQ84" s="397">
        <f t="shared" si="31"/>
        <v>44.684258519684107</v>
      </c>
      <c r="AR84" s="397">
        <f t="shared" si="31"/>
        <v>46.390741425953507</v>
      </c>
      <c r="AS84" s="397">
        <f t="shared" si="31"/>
        <v>48.141253553763136</v>
      </c>
      <c r="AT84" s="397">
        <f t="shared" si="31"/>
        <v>49.938055371075734</v>
      </c>
      <c r="AU84" s="397">
        <f t="shared" si="31"/>
        <v>51.783444848785443</v>
      </c>
      <c r="AV84" s="397">
        <f t="shared" si="31"/>
        <v>53.679760347616643</v>
      </c>
      <c r="AW84" s="397">
        <f t="shared" si="31"/>
        <v>55.62938306223613</v>
      </c>
      <c r="AX84" s="397">
        <f t="shared" si="31"/>
        <v>57.634739364503531</v>
      </c>
      <c r="AY84" s="397">
        <f t="shared" si="31"/>
        <v>59.698303214242713</v>
      </c>
      <c r="AZ84" s="397">
        <f t="shared" si="31"/>
        <v>61.822598712824757</v>
      </c>
      <c r="BA84" s="397">
        <f t="shared" si="31"/>
        <v>64.0028522908719</v>
      </c>
      <c r="BB84" s="397">
        <f t="shared" si="31"/>
        <v>66.24267001204592</v>
      </c>
      <c r="BC84" s="397">
        <f t="shared" si="31"/>
        <v>68.553906560710459</v>
      </c>
      <c r="BD84" s="397">
        <f t="shared" si="31"/>
        <v>70.939589205674125</v>
      </c>
      <c r="BE84" s="397">
        <f t="shared" si="31"/>
        <v>73.402140870377465</v>
      </c>
      <c r="BF84" s="397">
        <f t="shared" si="31"/>
        <v>75.943856935124131</v>
      </c>
      <c r="BG84" s="397">
        <f t="shared" si="31"/>
        <v>78.567118559043507</v>
      </c>
      <c r="BH84" s="397">
        <f t="shared" si="31"/>
        <v>81.27447508610355</v>
      </c>
      <c r="BI84" s="397">
        <f>+BH84</f>
        <v>81.27447508610355</v>
      </c>
    </row>
    <row r="85" spans="1:103" s="397" customFormat="1" ht="18" customHeight="1">
      <c r="A85" s="427" t="s">
        <v>970</v>
      </c>
      <c r="B85" s="399">
        <f>+C85/C84*B84</f>
        <v>5.2689527593882991E-2</v>
      </c>
      <c r="C85" s="399">
        <f>+(C74-B74)/10</f>
        <v>6.8553724621263162E-2</v>
      </c>
      <c r="D85" s="399">
        <f t="shared" ref="D85:BI85" si="32">+(D74-C74)/10</f>
        <v>0.11299843323845531</v>
      </c>
      <c r="E85" s="399">
        <f t="shared" si="32"/>
        <v>0.12710471123568295</v>
      </c>
      <c r="F85" s="399">
        <f t="shared" si="32"/>
        <v>0.14213961416017956</v>
      </c>
      <c r="G85" s="399">
        <f t="shared" si="32"/>
        <v>0.15815007540749509</v>
      </c>
      <c r="H85" s="399">
        <f t="shared" si="32"/>
        <v>0.17528563099386094</v>
      </c>
      <c r="I85" s="399">
        <f t="shared" si="32"/>
        <v>0.18956110762231065</v>
      </c>
      <c r="J85" s="399">
        <f t="shared" si="32"/>
        <v>0.20363201700942746</v>
      </c>
      <c r="K85" s="399">
        <f t="shared" si="32"/>
        <v>0.21759491620090596</v>
      </c>
      <c r="L85" s="399">
        <f t="shared" si="32"/>
        <v>0.26085870901958524</v>
      </c>
      <c r="M85" s="399">
        <f t="shared" si="32"/>
        <v>0.31180169708293271</v>
      </c>
      <c r="N85" s="399">
        <f t="shared" si="32"/>
        <v>0.37944531635216838</v>
      </c>
      <c r="O85" s="399">
        <f t="shared" si="32"/>
        <v>0.38928363587687687</v>
      </c>
      <c r="P85" s="399">
        <f t="shared" si="32"/>
        <v>0.40255100758916595</v>
      </c>
      <c r="Q85" s="399">
        <f t="shared" si="32"/>
        <v>0.41738070096215835</v>
      </c>
      <c r="R85" s="399">
        <f t="shared" si="32"/>
        <v>0.43250500399119363</v>
      </c>
      <c r="S85" s="399">
        <f t="shared" si="32"/>
        <v>0.44708359046796103</v>
      </c>
      <c r="T85" s="399">
        <f t="shared" si="32"/>
        <v>0.46063824136416542</v>
      </c>
      <c r="U85" s="399">
        <f t="shared" si="32"/>
        <v>0.47298364716779134</v>
      </c>
      <c r="V85" s="399">
        <f t="shared" si="32"/>
        <v>0.48412380603170108</v>
      </c>
      <c r="W85" s="399">
        <f t="shared" si="32"/>
        <v>0.50239609770333682</v>
      </c>
      <c r="X85" s="399">
        <f t="shared" si="32"/>
        <v>0.52632500456688969</v>
      </c>
      <c r="Y85" s="399">
        <f t="shared" si="32"/>
        <v>0.54570707425377241</v>
      </c>
      <c r="Z85" s="399">
        <f t="shared" si="32"/>
        <v>0.56242651684086264</v>
      </c>
      <c r="AA85" s="399">
        <f t="shared" si="32"/>
        <v>0.57764153431531895</v>
      </c>
      <c r="AB85" s="399">
        <f t="shared" si="32"/>
        <v>0.59776453062249857</v>
      </c>
      <c r="AC85" s="399">
        <f t="shared" si="32"/>
        <v>0.61226088048036476</v>
      </c>
      <c r="AD85" s="399">
        <f t="shared" si="32"/>
        <v>0.62517630901905363</v>
      </c>
      <c r="AE85" s="399">
        <f t="shared" si="32"/>
        <v>0.63817496892141323</v>
      </c>
      <c r="AF85" s="399">
        <f t="shared" si="32"/>
        <v>0.65189251227200773</v>
      </c>
      <c r="AG85" s="399">
        <f t="shared" si="32"/>
        <v>0.65090781809348075</v>
      </c>
      <c r="AH85" s="399">
        <f t="shared" si="32"/>
        <v>0.63975264176020519</v>
      </c>
      <c r="AI85" s="399">
        <f t="shared" si="32"/>
        <v>0.6381730592596</v>
      </c>
      <c r="AJ85" s="399">
        <f t="shared" si="32"/>
        <v>0.64234983658306244</v>
      </c>
      <c r="AK85" s="399">
        <f t="shared" si="32"/>
        <v>0.65012568607893972</v>
      </c>
      <c r="AL85" s="399">
        <f t="shared" si="32"/>
        <v>0.66029357073412032</v>
      </c>
      <c r="AM85" s="399">
        <f t="shared" si="32"/>
        <v>0.67218566397159807</v>
      </c>
      <c r="AN85" s="399">
        <f t="shared" si="32"/>
        <v>0.68543800255110054</v>
      </c>
      <c r="AO85" s="399">
        <f t="shared" si="32"/>
        <v>0.6998568857906633</v>
      </c>
      <c r="AP85" s="399">
        <f t="shared" si="32"/>
        <v>0.71534351031819488</v>
      </c>
      <c r="AQ85" s="399">
        <f t="shared" si="32"/>
        <v>0.73185169130338745</v>
      </c>
      <c r="AR85" s="399">
        <f t="shared" si="32"/>
        <v>0.74936428346968287</v>
      </c>
      <c r="AS85" s="399">
        <f t="shared" si="32"/>
        <v>0.76788012537846273</v>
      </c>
      <c r="AT85" s="399">
        <f t="shared" si="32"/>
        <v>0.78740688112842461</v>
      </c>
      <c r="AU85" s="399">
        <f t="shared" si="32"/>
        <v>0.80795717179020132</v>
      </c>
      <c r="AV85" s="399">
        <f t="shared" si="32"/>
        <v>0.82954653132076717</v>
      </c>
      <c r="AW85" s="399">
        <f t="shared" si="32"/>
        <v>0.85219236635345508</v>
      </c>
      <c r="AX85" s="399">
        <f t="shared" si="32"/>
        <v>0.87591346205181819</v>
      </c>
      <c r="AY85" s="399">
        <f t="shared" si="32"/>
        <v>0.90072977986934577</v>
      </c>
      <c r="AZ85" s="399">
        <f t="shared" si="32"/>
        <v>0.92666240707718539</v>
      </c>
      <c r="BA85" s="399">
        <f t="shared" si="32"/>
        <v>0.95373358156106181</v>
      </c>
      <c r="BB85" s="399">
        <f t="shared" si="32"/>
        <v>0.97978464311184443</v>
      </c>
      <c r="BC85" s="399">
        <f t="shared" si="32"/>
        <v>1.0065505229445761</v>
      </c>
      <c r="BD85" s="399">
        <f t="shared" si="32"/>
        <v>1.0370848708414826</v>
      </c>
      <c r="BE85" s="399">
        <f t="shared" si="32"/>
        <v>1.0698318887482514</v>
      </c>
      <c r="BF85" s="399">
        <f t="shared" si="32"/>
        <v>1.104069695179362</v>
      </c>
      <c r="BG85" s="399">
        <f t="shared" si="32"/>
        <v>1.1395087226875489</v>
      </c>
      <c r="BH85" s="399">
        <f t="shared" si="32"/>
        <v>1.1760734699729198</v>
      </c>
      <c r="BI85" s="399">
        <f t="shared" si="32"/>
        <v>1.2137875393459467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0.70200510397828086</v>
      </c>
      <c r="C87" s="399">
        <f>+SUM(C84:C86)</f>
        <v>0.91337058384321845</v>
      </c>
      <c r="D87" s="399">
        <f t="shared" ref="D87:BI87" si="35">+SUM(D84:D86)</f>
        <v>1.3101124530190629</v>
      </c>
      <c r="E87" s="399">
        <f t="shared" si="35"/>
        <v>1.7157018845261141</v>
      </c>
      <c r="F87" s="399">
        <f t="shared" si="35"/>
        <v>2.1627819333896148</v>
      </c>
      <c r="G87" s="399">
        <f t="shared" si="35"/>
        <v>2.6353275655887201</v>
      </c>
      <c r="H87" s="399">
        <f t="shared" si="35"/>
        <v>3.141052814770307</v>
      </c>
      <c r="I87" s="399">
        <f t="shared" si="35"/>
        <v>3.6719949157502478</v>
      </c>
      <c r="J87" s="399">
        <f t="shared" si="35"/>
        <v>4.2245415573548799</v>
      </c>
      <c r="K87" s="399">
        <f t="shared" si="35"/>
        <v>4.7630768666437957</v>
      </c>
      <c r="L87" s="399">
        <f t="shared" si="35"/>
        <v>5.4220827637244859</v>
      </c>
      <c r="M87" s="399">
        <f t="shared" si="35"/>
        <v>6.2060166300278992</v>
      </c>
      <c r="N87" s="399">
        <f t="shared" si="35"/>
        <v>7.1393072473778671</v>
      </c>
      <c r="O87" s="399">
        <f t="shared" si="35"/>
        <v>8.0479288472320274</v>
      </c>
      <c r="P87" s="399">
        <f t="shared" si="35"/>
        <v>8.9943509780164259</v>
      </c>
      <c r="Q87" s="399">
        <f t="shared" si="35"/>
        <v>9.9758643064840573</v>
      </c>
      <c r="R87" s="399">
        <f t="shared" si="35"/>
        <v>10.989016817107222</v>
      </c>
      <c r="S87" s="399">
        <f t="shared" si="35"/>
        <v>12.030159973120515</v>
      </c>
      <c r="T87" s="399">
        <f t="shared" si="35"/>
        <v>13.095944808351637</v>
      </c>
      <c r="U87" s="399">
        <f t="shared" si="35"/>
        <v>14.183546387589633</v>
      </c>
      <c r="V87" s="399">
        <f t="shared" si="35"/>
        <v>15.318409254753201</v>
      </c>
      <c r="W87" s="399">
        <f t="shared" si="35"/>
        <v>16.519548395032864</v>
      </c>
      <c r="X87" s="399">
        <f t="shared" si="35"/>
        <v>17.763528127575249</v>
      </c>
      <c r="Y87" s="399">
        <f t="shared" si="35"/>
        <v>19.036516254776704</v>
      </c>
      <c r="Z87" s="399">
        <f t="shared" si="35"/>
        <v>20.338456620461262</v>
      </c>
      <c r="AA87" s="399">
        <f t="shared" si="35"/>
        <v>21.688807198796592</v>
      </c>
      <c r="AB87" s="399">
        <f t="shared" si="35"/>
        <v>23.069262144168697</v>
      </c>
      <c r="AC87" s="399">
        <f t="shared" si="35"/>
        <v>24.470570143781025</v>
      </c>
      <c r="AD87" s="399">
        <f t="shared" si="35"/>
        <v>25.898914147304289</v>
      </c>
      <c r="AE87" s="399">
        <f t="shared" si="35"/>
        <v>27.358282142548507</v>
      </c>
      <c r="AF87" s="399">
        <f t="shared" si="35"/>
        <v>28.798940224938804</v>
      </c>
      <c r="AG87" s="399">
        <f t="shared" si="35"/>
        <v>30.188475880988534</v>
      </c>
      <c r="AH87" s="399">
        <f t="shared" si="35"/>
        <v>31.575622357905441</v>
      </c>
      <c r="AI87" s="399">
        <f t="shared" si="35"/>
        <v>32.988269388514134</v>
      </c>
      <c r="AJ87" s="399">
        <f t="shared" si="35"/>
        <v>34.427960311633385</v>
      </c>
      <c r="AK87" s="399">
        <f t="shared" si="35"/>
        <v>35.896368270899316</v>
      </c>
      <c r="AL87" s="399">
        <f t="shared" si="35"/>
        <v>37.395284767928359</v>
      </c>
      <c r="AM87" s="399">
        <f t="shared" si="35"/>
        <v>38.926598876140865</v>
      </c>
      <c r="AN87" s="399">
        <f t="shared" si="35"/>
        <v>40.492278531627143</v>
      </c>
      <c r="AO87" s="399">
        <f t="shared" si="35"/>
        <v>42.094356618331979</v>
      </c>
      <c r="AP87" s="399">
        <f t="shared" si="35"/>
        <v>43.734921390205969</v>
      </c>
      <c r="AQ87" s="399">
        <f t="shared" si="35"/>
        <v>45.416110210987497</v>
      </c>
      <c r="AR87" s="399">
        <f t="shared" si="35"/>
        <v>47.140105709423189</v>
      </c>
      <c r="AS87" s="399">
        <f t="shared" si="35"/>
        <v>48.909133679141597</v>
      </c>
      <c r="AT87" s="399">
        <f t="shared" si="35"/>
        <v>50.72546225220416</v>
      </c>
      <c r="AU87" s="399">
        <f t="shared" si="35"/>
        <v>52.591402020575643</v>
      </c>
      <c r="AV87" s="399">
        <f t="shared" si="35"/>
        <v>54.509306878937409</v>
      </c>
      <c r="AW87" s="399">
        <f t="shared" si="35"/>
        <v>56.481575428589586</v>
      </c>
      <c r="AX87" s="399">
        <f t="shared" si="35"/>
        <v>58.510652826555351</v>
      </c>
      <c r="AY87" s="399">
        <f t="shared" si="35"/>
        <v>60.599032994112058</v>
      </c>
      <c r="AZ87" s="399">
        <f t="shared" si="35"/>
        <v>62.749261119901945</v>
      </c>
      <c r="BA87" s="399">
        <f t="shared" si="35"/>
        <v>64.956585872432967</v>
      </c>
      <c r="BB87" s="399">
        <f t="shared" si="35"/>
        <v>67.222454655157762</v>
      </c>
      <c r="BC87" s="399">
        <f t="shared" si="35"/>
        <v>69.560457083655038</v>
      </c>
      <c r="BD87" s="399">
        <f t="shared" si="35"/>
        <v>71.976674076515607</v>
      </c>
      <c r="BE87" s="399">
        <f t="shared" si="35"/>
        <v>74.47197275912572</v>
      </c>
      <c r="BF87" s="399">
        <f t="shared" si="35"/>
        <v>77.047926630303493</v>
      </c>
      <c r="BG87" s="399">
        <f t="shared" si="35"/>
        <v>79.706627281731059</v>
      </c>
      <c r="BH87" s="399">
        <f t="shared" si="35"/>
        <v>82.45054855607647</v>
      </c>
      <c r="BI87" s="399">
        <f t="shared" si="35"/>
        <v>82.488262625449494</v>
      </c>
    </row>
    <row r="88" spans="1:103" ht="18" customHeight="1">
      <c r="A88" s="21" t="s">
        <v>153</v>
      </c>
      <c r="B88" s="29">
        <f t="shared" ref="B88:AG88" si="36">(B84/B56)*1000</f>
        <v>4.1638149162040827</v>
      </c>
      <c r="C88" s="23">
        <f t="shared" si="36"/>
        <v>5.3560651643678936</v>
      </c>
      <c r="D88" s="23">
        <f t="shared" si="36"/>
        <v>7.5182092756352228</v>
      </c>
      <c r="E88" s="23">
        <f t="shared" si="36"/>
        <v>10.067978008276024</v>
      </c>
      <c r="F88" s="23">
        <f t="shared" si="36"/>
        <v>13.041670947620819</v>
      </c>
      <c r="G88" s="23">
        <f t="shared" si="36"/>
        <v>16.468707212816902</v>
      </c>
      <c r="H88" s="23">
        <f t="shared" si="36"/>
        <v>20.377912924128083</v>
      </c>
      <c r="I88" s="23">
        <f t="shared" si="36"/>
        <v>24.730094749011222</v>
      </c>
      <c r="J88" s="23">
        <f t="shared" si="36"/>
        <v>29.511241209419381</v>
      </c>
      <c r="K88" s="23">
        <f t="shared" si="36"/>
        <v>34.479691689637136</v>
      </c>
      <c r="L88" s="23">
        <f t="shared" si="36"/>
        <v>39.801193974522761</v>
      </c>
      <c r="M88" s="23">
        <f t="shared" si="36"/>
        <v>45.453674330546633</v>
      </c>
      <c r="N88" s="23">
        <f t="shared" si="36"/>
        <v>52.129131941368101</v>
      </c>
      <c r="O88" s="23">
        <f t="shared" si="36"/>
        <v>59.060110947808084</v>
      </c>
      <c r="P88" s="23">
        <f t="shared" si="36"/>
        <v>66.256135999572209</v>
      </c>
      <c r="Q88" s="23">
        <f t="shared" si="36"/>
        <v>73.710708665628985</v>
      </c>
      <c r="R88" s="23">
        <f t="shared" si="36"/>
        <v>81.406983954442467</v>
      </c>
      <c r="S88" s="23">
        <f t="shared" si="36"/>
        <v>89.323305649060131</v>
      </c>
      <c r="T88" s="23">
        <f t="shared" si="36"/>
        <v>97.437535351648819</v>
      </c>
      <c r="U88" s="23">
        <f t="shared" si="36"/>
        <v>105.72931703610016</v>
      </c>
      <c r="V88" s="23">
        <f t="shared" si="36"/>
        <v>114.08970953457829</v>
      </c>
      <c r="W88" s="23">
        <f t="shared" si="36"/>
        <v>122.53069608919805</v>
      </c>
      <c r="X88" s="23">
        <f t="shared" si="36"/>
        <v>131.16143150991556</v>
      </c>
      <c r="Y88" s="23">
        <f t="shared" si="36"/>
        <v>139.95068171984931</v>
      </c>
      <c r="Z88" s="23">
        <f t="shared" si="36"/>
        <v>148.88055150035859</v>
      </c>
      <c r="AA88" s="23">
        <f t="shared" si="36"/>
        <v>158.08505732861514</v>
      </c>
      <c r="AB88" s="23">
        <f t="shared" si="36"/>
        <v>167.37491795654108</v>
      </c>
      <c r="AC88" s="23">
        <f t="shared" si="36"/>
        <v>176.75747008554075</v>
      </c>
      <c r="AD88" s="23">
        <f t="shared" si="36"/>
        <v>186.24616643111253</v>
      </c>
      <c r="AE88" s="23">
        <f t="shared" si="36"/>
        <v>195.85551928443803</v>
      </c>
      <c r="AF88" s="23">
        <f t="shared" si="36"/>
        <v>205.76445045190954</v>
      </c>
      <c r="AG88" s="23">
        <f t="shared" si="36"/>
        <v>215.92962509571967</v>
      </c>
      <c r="AH88" s="23">
        <f t="shared" ref="AH88:BI88" si="37">(AH84/AH56)*1000</f>
        <v>226.15168369966838</v>
      </c>
      <c r="AI88" s="23">
        <f t="shared" si="37"/>
        <v>236.49015915299077</v>
      </c>
      <c r="AJ88" s="23">
        <f t="shared" si="37"/>
        <v>246.98425367902823</v>
      </c>
      <c r="AK88" s="23">
        <f t="shared" si="37"/>
        <v>257.66196902762579</v>
      </c>
      <c r="AL88" s="23">
        <f t="shared" si="37"/>
        <v>268.54522553158569</v>
      </c>
      <c r="AM88" s="23">
        <f t="shared" si="37"/>
        <v>279.65271499575329</v>
      </c>
      <c r="AN88" s="23">
        <f t="shared" si="37"/>
        <v>291.00148439390591</v>
      </c>
      <c r="AO88" s="23">
        <f t="shared" si="37"/>
        <v>302.60781081367224</v>
      </c>
      <c r="AP88" s="23">
        <f t="shared" si="37"/>
        <v>314.48768238470279</v>
      </c>
      <c r="AQ88" s="23">
        <f t="shared" si="37"/>
        <v>326.65706158646822</v>
      </c>
      <c r="AR88" s="23">
        <f t="shared" si="37"/>
        <v>339.132029512006</v>
      </c>
      <c r="AS88" s="23">
        <f t="shared" si="37"/>
        <v>351.92886595698974</v>
      </c>
      <c r="AT88" s="23">
        <f t="shared" si="37"/>
        <v>365.06409570770847</v>
      </c>
      <c r="AU88" s="23">
        <f t="shared" si="37"/>
        <v>378.55451770957956</v>
      </c>
      <c r="AV88" s="23">
        <f t="shared" si="37"/>
        <v>392.41722617135702</v>
      </c>
      <c r="AW88" s="23">
        <f t="shared" si="37"/>
        <v>406.66962843241924</v>
      </c>
      <c r="AX88" s="23">
        <f t="shared" si="37"/>
        <v>421.32946209272285</v>
      </c>
      <c r="AY88" s="23">
        <f t="shared" si="37"/>
        <v>436.41481263635831</v>
      </c>
      <c r="AZ88" s="23">
        <f t="shared" si="37"/>
        <v>451.94413209910579</v>
      </c>
      <c r="BA88" s="23">
        <f t="shared" si="37"/>
        <v>467.88252407229987</v>
      </c>
      <c r="BB88" s="23">
        <f t="shared" si="37"/>
        <v>484.25635010245992</v>
      </c>
      <c r="BC88" s="23">
        <f t="shared" si="37"/>
        <v>501.15227194673594</v>
      </c>
      <c r="BD88" s="23">
        <f t="shared" si="37"/>
        <v>518.5924199652685</v>
      </c>
      <c r="BE88" s="23">
        <f t="shared" si="37"/>
        <v>536.59450654890293</v>
      </c>
      <c r="BF88" s="23">
        <f t="shared" si="37"/>
        <v>555.17531170496306</v>
      </c>
      <c r="BG88" s="23">
        <f t="shared" si="37"/>
        <v>574.35224251303657</v>
      </c>
      <c r="BH88" s="23">
        <f t="shared" si="37"/>
        <v>594.14393554083495</v>
      </c>
      <c r="BI88" s="23">
        <f t="shared" si="37"/>
        <v>594.14393554083495</v>
      </c>
    </row>
    <row r="89" spans="1:103" ht="18" customHeight="1">
      <c r="A89" s="21" t="s">
        <v>166</v>
      </c>
      <c r="C89" s="23">
        <f>+LN(C88/B88)/10</f>
        <v>2.517978931590386E-2</v>
      </c>
      <c r="D89" s="23">
        <f>+LN(D88/C88)/10</f>
        <v>3.3909838699892302E-2</v>
      </c>
      <c r="E89" s="23">
        <f>+LN(E88/D88)/10</f>
        <v>2.9203191158693527E-2</v>
      </c>
      <c r="F89" s="23">
        <f>+LN(F88/E88)/10</f>
        <v>2.5878979549257369E-2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1.9868634667667417E-2</v>
      </c>
      <c r="C90" s="33">
        <f t="shared" si="38"/>
        <v>0.13581431201750849</v>
      </c>
      <c r="D90" s="33">
        <f t="shared" si="38"/>
        <v>0.2705881905645372</v>
      </c>
      <c r="E90" s="33">
        <f t="shared" si="38"/>
        <v>0.36968322336703896</v>
      </c>
      <c r="F90" s="33">
        <f t="shared" si="38"/>
        <v>0.44618670610231914</v>
      </c>
      <c r="G90" s="33">
        <f t="shared" si="38"/>
        <v>0.50716647688137195</v>
      </c>
      <c r="H90" s="33">
        <f t="shared" si="38"/>
        <v>0.55695264863628569</v>
      </c>
      <c r="I90" s="33">
        <f t="shared" si="38"/>
        <v>0.59782311547059197</v>
      </c>
      <c r="J90" s="33">
        <f t="shared" si="38"/>
        <v>0.63184029125089258</v>
      </c>
      <c r="K90" s="33">
        <f t="shared" si="38"/>
        <v>0.65939712556444796</v>
      </c>
      <c r="L90" s="33">
        <f t="shared" si="38"/>
        <v>0.6829834426371113</v>
      </c>
      <c r="M90" s="33">
        <f t="shared" si="38"/>
        <v>0.70334921788678262</v>
      </c>
      <c r="N90" s="33">
        <f t="shared" si="38"/>
        <v>0.72299363448433518</v>
      </c>
      <c r="O90" s="33">
        <f t="shared" si="38"/>
        <v>0.73975471709011842</v>
      </c>
      <c r="P90" s="33">
        <f t="shared" si="38"/>
        <v>0.75429333153890887</v>
      </c>
      <c r="Q90" s="33">
        <f t="shared" si="38"/>
        <v>0.76704893388283113</v>
      </c>
      <c r="R90" s="33">
        <f t="shared" si="38"/>
        <v>0.77833395978300857</v>
      </c>
      <c r="S90" s="33">
        <f t="shared" si="38"/>
        <v>0.78838443796483182</v>
      </c>
      <c r="T90" s="33">
        <f t="shared" si="38"/>
        <v>0.79738721292057047</v>
      </c>
      <c r="U90" s="33">
        <f t="shared" si="38"/>
        <v>0.80549432268069143</v>
      </c>
      <c r="V90" s="33">
        <f t="shared" si="38"/>
        <v>0.81275649656192495</v>
      </c>
      <c r="W90" s="33">
        <f t="shared" si="38"/>
        <v>0.81932105529490162</v>
      </c>
      <c r="X90" s="33">
        <f t="shared" si="38"/>
        <v>0.82536675595239795</v>
      </c>
      <c r="Y90" s="33">
        <f t="shared" si="38"/>
        <v>0.83093936864714157</v>
      </c>
      <c r="Z90" s="33">
        <f t="shared" si="38"/>
        <v>0.83608790119880005</v>
      </c>
      <c r="AA90" s="33">
        <f t="shared" si="38"/>
        <v>0.84093135371450256</v>
      </c>
      <c r="AB90" s="33">
        <f t="shared" si="38"/>
        <v>0.84540878621376581</v>
      </c>
      <c r="AC90" s="33">
        <f t="shared" si="38"/>
        <v>0.84956769598040371</v>
      </c>
      <c r="AD90" s="33">
        <f t="shared" si="38"/>
        <v>0.85344983068755653</v>
      </c>
      <c r="AE90" s="33">
        <f t="shared" si="38"/>
        <v>0.85709017469305659</v>
      </c>
      <c r="AF90" s="33">
        <f t="shared" si="38"/>
        <v>0.86057366120803103</v>
      </c>
      <c r="AG90" s="33">
        <f t="shared" si="38"/>
        <v>0.86389506254849457</v>
      </c>
      <c r="AH90" s="33">
        <f t="shared" si="38"/>
        <v>0.86700660184393175</v>
      </c>
      <c r="AI90" s="33">
        <f t="shared" si="38"/>
        <v>0.86994607642495225</v>
      </c>
      <c r="AJ90" s="33">
        <f t="shared" si="38"/>
        <v>0.87273899087724316</v>
      </c>
      <c r="AK90" s="33">
        <f t="shared" si="38"/>
        <v>0.87540378914784689</v>
      </c>
      <c r="AL90" s="33">
        <f t="shared" si="38"/>
        <v>0.87795463854980849</v>
      </c>
      <c r="AM90" s="33">
        <f t="shared" si="38"/>
        <v>0.88040294772803751</v>
      </c>
      <c r="AN90" s="33">
        <f t="shared" si="38"/>
        <v>0.88275822267324733</v>
      </c>
      <c r="AO90" s="33">
        <f t="shared" si="38"/>
        <v>0.88502857113286038</v>
      </c>
      <c r="AP90" s="33">
        <f t="shared" si="38"/>
        <v>0.8872210165570642</v>
      </c>
      <c r="AQ90" s="33">
        <f t="shared" si="38"/>
        <v>0.88934170609366447</v>
      </c>
      <c r="AR90" s="33">
        <f t="shared" si="38"/>
        <v>0.89139605748020656</v>
      </c>
      <c r="AS90" s="33">
        <f t="shared" si="38"/>
        <v>0.89338886900407821</v>
      </c>
      <c r="AT90" s="33">
        <f t="shared" si="38"/>
        <v>0.89532440584054507</v>
      </c>
      <c r="AU90" s="33">
        <f t="shared" si="38"/>
        <v>0.89720647032052869</v>
      </c>
      <c r="AV90" s="33">
        <f t="shared" si="38"/>
        <v>0.89903846058797077</v>
      </c>
      <c r="AW90" s="33">
        <f t="shared" si="38"/>
        <v>0.90082342041627839</v>
      </c>
      <c r="AX90" s="33">
        <f t="shared" si="38"/>
        <v>0.90256408200565752</v>
      </c>
      <c r="AY90" s="33">
        <f t="shared" si="38"/>
        <v>0.90426290303327805</v>
      </c>
      <c r="AZ90" s="33">
        <f t="shared" si="38"/>
        <v>0.90592209889474229</v>
      </c>
      <c r="BA90" s="33">
        <f t="shared" si="38"/>
        <v>0.90753836184874215</v>
      </c>
      <c r="BB90" s="33">
        <f t="shared" si="38"/>
        <v>0.90911497448494638</v>
      </c>
      <c r="BC90" s="33">
        <f t="shared" si="38"/>
        <v>0.91066016544371831</v>
      </c>
      <c r="BD90" s="33">
        <f t="shared" si="38"/>
        <v>0.91217525178846026</v>
      </c>
      <c r="BE90" s="33">
        <f t="shared" si="38"/>
        <v>0.913661025781902</v>
      </c>
      <c r="BF90" s="33">
        <f t="shared" si="38"/>
        <v>0.91511813305834</v>
      </c>
      <c r="BG90" s="33">
        <f t="shared" si="38"/>
        <v>0.91654721489955493</v>
      </c>
      <c r="BH90" s="33">
        <f t="shared" si="38"/>
        <v>0.91794894654189374</v>
      </c>
      <c r="BI90" s="33">
        <f t="shared" si="38"/>
        <v>0.91794894654189374</v>
      </c>
    </row>
    <row r="91" spans="1:103" ht="18" customHeight="1">
      <c r="A91" s="28" t="s">
        <v>115</v>
      </c>
      <c r="B91" s="29">
        <f t="shared" ref="B91:BH91" si="39">B$17*B$56*B90</f>
        <v>3.0983639356786372</v>
      </c>
      <c r="C91" s="29">
        <f t="shared" si="39"/>
        <v>18.458730767970088</v>
      </c>
      <c r="D91" s="29">
        <f t="shared" si="39"/>
        <v>31.989621386982673</v>
      </c>
      <c r="E91" s="29">
        <f t="shared" si="39"/>
        <v>37.318141061278133</v>
      </c>
      <c r="F91" s="29">
        <f t="shared" si="39"/>
        <v>38.109315000791028</v>
      </c>
      <c r="G91" s="29">
        <f t="shared" si="39"/>
        <v>36.236483302817142</v>
      </c>
      <c r="H91" s="29">
        <f t="shared" si="39"/>
        <v>33.176692835795514</v>
      </c>
      <c r="I91" s="29">
        <f t="shared" si="39"/>
        <v>29.689770199021865</v>
      </c>
      <c r="J91" s="29">
        <f t="shared" si="39"/>
        <v>26.161386897509043</v>
      </c>
      <c r="K91" s="29">
        <f t="shared" si="39"/>
        <v>22.762492252510732</v>
      </c>
      <c r="L91" s="29">
        <f t="shared" si="39"/>
        <v>19.983086241922393</v>
      </c>
      <c r="M91" s="36">
        <f t="shared" si="39"/>
        <v>17.732229105309877</v>
      </c>
      <c r="N91" s="29">
        <f t="shared" si="39"/>
        <v>15.706041341608382</v>
      </c>
      <c r="O91" s="29">
        <f t="shared" si="39"/>
        <v>13.847135547242059</v>
      </c>
      <c r="P91" s="29">
        <f t="shared" si="39"/>
        <v>12.166128696872306</v>
      </c>
      <c r="Q91" s="29">
        <f t="shared" si="39"/>
        <v>10.660440395173374</v>
      </c>
      <c r="R91" s="29">
        <f t="shared" si="39"/>
        <v>9.320903098495041</v>
      </c>
      <c r="S91" s="29">
        <f t="shared" si="39"/>
        <v>8.135232962712557</v>
      </c>
      <c r="T91" s="29">
        <f t="shared" si="39"/>
        <v>7.0899170734546164</v>
      </c>
      <c r="U91" s="29">
        <f t="shared" si="39"/>
        <v>6.1712666222588783</v>
      </c>
      <c r="V91" s="29">
        <f t="shared" si="39"/>
        <v>5.3798746521033891</v>
      </c>
      <c r="W91" s="29">
        <f t="shared" si="39"/>
        <v>4.6981366843174479</v>
      </c>
      <c r="X91" s="29">
        <f t="shared" si="39"/>
        <v>4.0999478154170896</v>
      </c>
      <c r="Y91" s="29">
        <f t="shared" si="39"/>
        <v>3.5756954088316211</v>
      </c>
      <c r="Z91" s="29">
        <f t="shared" si="39"/>
        <v>3.1167570084499556</v>
      </c>
      <c r="AA91" s="29">
        <f t="shared" si="39"/>
        <v>2.7156348641609291</v>
      </c>
      <c r="AB91" s="29">
        <f t="shared" si="39"/>
        <v>2.3650341279922289</v>
      </c>
      <c r="AC91" s="29">
        <f t="shared" si="39"/>
        <v>2.0588678406882144</v>
      </c>
      <c r="AD91" s="29">
        <f t="shared" si="39"/>
        <v>1.7917124059936438</v>
      </c>
      <c r="AE91" s="29">
        <f t="shared" si="39"/>
        <v>1.5587506421444481</v>
      </c>
      <c r="AF91" s="29">
        <f t="shared" si="39"/>
        <v>1.3521904980294239</v>
      </c>
      <c r="AG91" s="29">
        <f t="shared" si="39"/>
        <v>1.1696351176635731</v>
      </c>
      <c r="AH91" s="29">
        <f t="shared" si="39"/>
        <v>1.0114662343192338</v>
      </c>
      <c r="AI91" s="29">
        <f t="shared" si="39"/>
        <v>0.87450217937578456</v>
      </c>
      <c r="AJ91" s="29">
        <f t="shared" si="39"/>
        <v>0.75594903861241336</v>
      </c>
      <c r="AK91" s="29">
        <f t="shared" si="39"/>
        <v>0.65336541133691028</v>
      </c>
      <c r="AL91" s="29">
        <f t="shared" si="39"/>
        <v>0.56462404972515479</v>
      </c>
      <c r="AM91" s="29">
        <f t="shared" si="39"/>
        <v>0.48787477096849891</v>
      </c>
      <c r="AN91" s="29">
        <f t="shared" si="39"/>
        <v>0.4215103291785896</v>
      </c>
      <c r="AO91" s="29">
        <f t="shared" si="39"/>
        <v>0.36413574961513123</v>
      </c>
      <c r="AP91" s="29">
        <f t="shared" si="39"/>
        <v>0.31454111779958421</v>
      </c>
      <c r="AQ91" s="29">
        <f t="shared" si="39"/>
        <v>0.27167760605765789</v>
      </c>
      <c r="AR91" s="29">
        <f t="shared" si="39"/>
        <v>0.2346364444199126</v>
      </c>
      <c r="AS91" s="29">
        <f t="shared" si="39"/>
        <v>0.202630527332227</v>
      </c>
      <c r="AT91" s="29">
        <f t="shared" si="39"/>
        <v>0.17497835855949545</v>
      </c>
      <c r="AU91" s="29">
        <f t="shared" si="39"/>
        <v>0.15109005851527191</v>
      </c>
      <c r="AV91" s="29">
        <f t="shared" si="39"/>
        <v>0.13045518383322013</v>
      </c>
      <c r="AW91" s="29">
        <f t="shared" si="39"/>
        <v>0.11263213496970989</v>
      </c>
      <c r="AX91" s="29">
        <f t="shared" si="39"/>
        <v>9.7238952454297395E-2</v>
      </c>
      <c r="AY91" s="29">
        <f t="shared" si="39"/>
        <v>8.3945325417665237E-2</v>
      </c>
      <c r="AZ91" s="29">
        <f t="shared" si="39"/>
        <v>7.2465656982412058E-2</v>
      </c>
      <c r="BA91" s="29">
        <f t="shared" si="39"/>
        <v>6.2552684043996915E-2</v>
      </c>
      <c r="BB91" s="29">
        <f t="shared" si="39"/>
        <v>5.3993234675907532E-2</v>
      </c>
      <c r="BC91" s="29">
        <f t="shared" si="39"/>
        <v>4.6603276613950126E-2</v>
      </c>
      <c r="BD91" s="29">
        <f t="shared" si="39"/>
        <v>4.0223325672605073E-2</v>
      </c>
      <c r="BE91" s="29">
        <f t="shared" si="39"/>
        <v>3.4715575332128226E-2</v>
      </c>
      <c r="BF91" s="29">
        <f t="shared" si="39"/>
        <v>2.9960979404983549E-2</v>
      </c>
      <c r="BG91" s="29">
        <f t="shared" si="39"/>
        <v>2.5856710005984114E-2</v>
      </c>
      <c r="BH91" s="29">
        <f t="shared" si="39"/>
        <v>2.2313953713323842E-2</v>
      </c>
      <c r="BI91" s="29">
        <f>BI$17*BI$56*BI90/(1-(BJ17/BI17))</f>
        <v>0.1389923946748646</v>
      </c>
    </row>
    <row r="92" spans="1:103" ht="18" customHeight="1">
      <c r="A92" s="57" t="s">
        <v>62</v>
      </c>
      <c r="B92" s="200">
        <f>SUM(B91:AO91)*10*B52+B53</f>
        <v>26.64949954321844</v>
      </c>
      <c r="C92" s="180">
        <v>29.076506020496197</v>
      </c>
      <c r="D92" s="201">
        <f>+B92-C92</f>
        <v>-2.4270064772777573</v>
      </c>
      <c r="I92" s="33"/>
    </row>
    <row r="93" spans="1:103" s="33" customFormat="1" ht="18" customHeight="1">
      <c r="A93" s="32" t="s">
        <v>270</v>
      </c>
      <c r="B93" s="33">
        <f>+B90*Data!B363</f>
        <v>1.9868634667667417E-2</v>
      </c>
      <c r="C93" s="33">
        <f>+C90*Data!C363</f>
        <v>0.11907907874608416</v>
      </c>
      <c r="D93" s="33">
        <f>+D90*Data!D363</f>
        <v>0.25773704325928015</v>
      </c>
      <c r="E93" s="33">
        <f>+E90*Data!E363</f>
        <v>0.37416422475303279</v>
      </c>
      <c r="F93" s="33">
        <f>+F90*Data!F363</f>
        <v>0.47186277308812902</v>
      </c>
      <c r="G93" s="33">
        <f>+G90*Data!G363</f>
        <v>0.55536224414215574</v>
      </c>
      <c r="H93" s="33">
        <f>+H90*Data!H363</f>
        <v>0.62868741250447691</v>
      </c>
      <c r="I93" s="33">
        <f>+I90*Data!I363</f>
        <v>0.69063808172001351</v>
      </c>
      <c r="J93" s="33">
        <f>+J90*Data!J363</f>
        <v>0.74287783594514623</v>
      </c>
      <c r="K93" s="33">
        <f>+K90*Data!K363</f>
        <v>0.77866180538687957</v>
      </c>
      <c r="L93" s="33">
        <f>+L90*Data!L363</f>
        <v>0.81019039736394227</v>
      </c>
      <c r="M93" s="33">
        <f>+M90*Data!M363</f>
        <v>0.84013925792406463</v>
      </c>
      <c r="N93" s="33">
        <f>+N90*Data!N363</f>
        <v>0.88813173062273465</v>
      </c>
      <c r="O93" s="33">
        <f>+O90*Data!O363</f>
        <v>0.92679456685782857</v>
      </c>
      <c r="P93" s="33">
        <f>+P90*Data!P363</f>
        <v>0.95994797006460442</v>
      </c>
      <c r="Q93" s="33">
        <f>+Q90*Data!Q363</f>
        <v>0.98987692202512267</v>
      </c>
      <c r="R93" s="33">
        <f>+R90*Data!R363</f>
        <v>1.0179881648089129</v>
      </c>
      <c r="S93" s="33">
        <f>+S90*Data!S363</f>
        <v>1.0451881694132845</v>
      </c>
      <c r="T93" s="33">
        <f>+T90*Data!T363</f>
        <v>1.0720952967635455</v>
      </c>
      <c r="U93" s="33">
        <f>+U90*Data!U363</f>
        <v>1.0991581604021083</v>
      </c>
      <c r="V93" s="33">
        <f>+V90*Data!V363</f>
        <v>1.1273212183272774</v>
      </c>
      <c r="W93" s="33">
        <f>+W90*Data!W363</f>
        <v>1.1551972936350972</v>
      </c>
      <c r="X93" s="33">
        <f>+X90*Data!X363</f>
        <v>1.1819746232357329</v>
      </c>
      <c r="Y93" s="33">
        <f>+Y90*Data!Y363</f>
        <v>1.2075767920576745</v>
      </c>
      <c r="Z93" s="33">
        <f>+Z90*Data!Z363</f>
        <v>1.2331628837222777</v>
      </c>
      <c r="AA93" s="33">
        <f>+AA90*Data!AA363</f>
        <v>1.2594790740433668</v>
      </c>
      <c r="AB93" s="33">
        <f>+AB90*Data!AB363</f>
        <v>1.2867221319291684</v>
      </c>
      <c r="AC93" s="33">
        <f>+AC90*Data!AC363</f>
        <v>1.3129787279862883</v>
      </c>
      <c r="AD93" s="33">
        <f>+AD90*Data!AD363</f>
        <v>1.3389713339674776</v>
      </c>
      <c r="AE93" s="33">
        <f>+AE90*Data!AE363</f>
        <v>1.364930404366925</v>
      </c>
      <c r="AF93" s="33">
        <f>+AF90*Data!AF363</f>
        <v>1.3911598491350619</v>
      </c>
      <c r="AG93" s="33">
        <f>+AG90*Data!AG363</f>
        <v>1.4176647656899086</v>
      </c>
      <c r="AH93" s="33">
        <f>+AH90*Data!AH363</f>
        <v>1.4443788794055199</v>
      </c>
      <c r="AI93" s="33">
        <f>+AI90*Data!AI363</f>
        <v>1.4715113330164271</v>
      </c>
      <c r="AJ93" s="33">
        <f>+AJ90*Data!AJ363</f>
        <v>1.4991897045521747</v>
      </c>
      <c r="AK93" s="33">
        <f>+AK90*Data!AK363</f>
        <v>1.5274975121896774</v>
      </c>
      <c r="AL93" s="33">
        <f>+AL90*Data!AL363</f>
        <v>1.5564872680216897</v>
      </c>
      <c r="AM93" s="33">
        <f>+AM90*Data!AM363</f>
        <v>1.5861895142219884</v>
      </c>
      <c r="AN93" s="33">
        <f>+AN90*Data!AN363</f>
        <v>1.6166190472260329</v>
      </c>
      <c r="AO93" s="33">
        <f>+AO90*Data!AO363</f>
        <v>1.6477791284073322</v>
      </c>
      <c r="AP93" s="33">
        <f>+AP90*Data!AP363</f>
        <v>1.6796643044745807</v>
      </c>
      <c r="AQ93" s="33">
        <f>+AQ90*Data!AQ363</f>
        <v>1.7122623015798126</v>
      </c>
      <c r="AR93" s="33">
        <f>+AR90*Data!AR363</f>
        <v>1.7455553242322301</v>
      </c>
      <c r="AS93" s="33">
        <f>+AS90*Data!AS363</f>
        <v>1.7795209867923831</v>
      </c>
      <c r="AT93" s="33">
        <f>+AT90*Data!AT363</f>
        <v>1.8141330281094146</v>
      </c>
      <c r="AU93" s="33">
        <f>+AU90*Data!AU363</f>
        <v>1.8493619026332078</v>
      </c>
      <c r="AV93" s="33">
        <f>+AV90*Data!AV363</f>
        <v>1.8851752972569109</v>
      </c>
      <c r="AW93" s="33">
        <f>+AW90*Data!AW363</f>
        <v>1.9215385851334563</v>
      </c>
      <c r="AX93" s="33">
        <f>+AX90*Data!AX363</f>
        <v>1.9584151879976137</v>
      </c>
      <c r="AY93" s="33">
        <f>+AY90*Data!AY363</f>
        <v>1.9957667680060063</v>
      </c>
      <c r="AZ93" s="33">
        <f>+AZ90*Data!AZ363</f>
        <v>2.033553098102336</v>
      </c>
      <c r="BA93" s="33">
        <f>+BA90*Data!BA363</f>
        <v>2.0717192361855061</v>
      </c>
      <c r="BB93" s="33">
        <f>+BB90*Data!BB363</f>
        <v>2.1102208847925978</v>
      </c>
      <c r="BC93" s="33">
        <f>+BC90*Data!BC363</f>
        <v>2.1490185298177371</v>
      </c>
      <c r="BD93" s="33">
        <f>+BD90*Data!BD363</f>
        <v>2.1880444591256647</v>
      </c>
      <c r="BE93" s="33">
        <f>+BE90*Data!BE363</f>
        <v>2.2272084797436222</v>
      </c>
      <c r="BF93" s="33">
        <f>+BF90*Data!BF363</f>
        <v>2.2663867976012475</v>
      </c>
      <c r="BG93" s="33">
        <f>+BG90*Data!BG363</f>
        <v>2.3054074677356269</v>
      </c>
      <c r="BH93" s="33">
        <f>+BH90*Data!BH363</f>
        <v>2.3440349742912989</v>
      </c>
      <c r="BI93" s="33">
        <f>+BI90*Data!BI363</f>
        <v>2.342894696208889</v>
      </c>
    </row>
    <row r="94" spans="1:103" ht="18" customHeight="1">
      <c r="A94" s="21" t="s">
        <v>271</v>
      </c>
      <c r="B94" s="29">
        <f>B$17*B$56*B93</f>
        <v>3.0983639356786372</v>
      </c>
      <c r="C94" s="29">
        <f t="shared" ref="C94:BH94" si="40">C$17*C$56*C93</f>
        <v>16.184219630612386</v>
      </c>
      <c r="D94" s="29">
        <f t="shared" si="40"/>
        <v>30.470326195918283</v>
      </c>
      <c r="E94" s="29">
        <f t="shared" si="40"/>
        <v>37.77048141985663</v>
      </c>
      <c r="F94" s="29">
        <f t="shared" si="40"/>
        <v>40.302337140090827</v>
      </c>
      <c r="G94" s="29">
        <f t="shared" si="40"/>
        <v>39.680017517363325</v>
      </c>
      <c r="H94" s="29">
        <f t="shared" si="40"/>
        <v>37.449806954797566</v>
      </c>
      <c r="I94" s="29">
        <f t="shared" si="40"/>
        <v>34.299252414854401</v>
      </c>
      <c r="J94" s="29">
        <f t="shared" si="40"/>
        <v>30.758903401473713</v>
      </c>
      <c r="K94" s="29">
        <f t="shared" si="40"/>
        <v>26.879527715976579</v>
      </c>
      <c r="L94" s="29">
        <f t="shared" si="40"/>
        <v>23.704973755129963</v>
      </c>
      <c r="M94" s="29">
        <f t="shared" si="40"/>
        <v>21.180860691982144</v>
      </c>
      <c r="N94" s="29">
        <f t="shared" si="40"/>
        <v>19.293439129521268</v>
      </c>
      <c r="O94" s="29">
        <f t="shared" si="40"/>
        <v>17.348250298706034</v>
      </c>
      <c r="P94" s="29">
        <f t="shared" si="40"/>
        <v>15.483168228837602</v>
      </c>
      <c r="Q94" s="29">
        <f t="shared" si="40"/>
        <v>13.757302122029191</v>
      </c>
      <c r="R94" s="29">
        <f t="shared" si="40"/>
        <v>12.190871181110985</v>
      </c>
      <c r="S94" s="29">
        <f t="shared" si="40"/>
        <v>10.78515612256091</v>
      </c>
      <c r="T94" s="29">
        <f t="shared" si="40"/>
        <v>9.5324663171535153</v>
      </c>
      <c r="U94" s="29">
        <f t="shared" si="40"/>
        <v>8.4211618590910309</v>
      </c>
      <c r="V94" s="29">
        <f t="shared" si="40"/>
        <v>7.4620712020296249</v>
      </c>
      <c r="W94" s="29">
        <f t="shared" si="40"/>
        <v>6.6241124254982351</v>
      </c>
      <c r="X94" s="29">
        <f t="shared" si="40"/>
        <v>5.8713708051179001</v>
      </c>
      <c r="Y94" s="29">
        <f t="shared" si="40"/>
        <v>5.1964402627863109</v>
      </c>
      <c r="Z94" s="29">
        <f t="shared" si="40"/>
        <v>4.5969676811384561</v>
      </c>
      <c r="AA94" s="29">
        <f t="shared" si="40"/>
        <v>4.0672586044573658</v>
      </c>
      <c r="AB94" s="29">
        <f t="shared" si="40"/>
        <v>3.5996098040148934</v>
      </c>
      <c r="AC94" s="29">
        <f t="shared" si="40"/>
        <v>3.1819120375559118</v>
      </c>
      <c r="AD94" s="29">
        <f t="shared" si="40"/>
        <v>2.8110047762346655</v>
      </c>
      <c r="AE94" s="29">
        <f t="shared" si="40"/>
        <v>2.4823364064946403</v>
      </c>
      <c r="AF94" s="29">
        <f t="shared" si="40"/>
        <v>2.1858827594140671</v>
      </c>
      <c r="AG94" s="29">
        <f t="shared" si="40"/>
        <v>1.919388785639851</v>
      </c>
      <c r="AH94" s="29">
        <f t="shared" si="40"/>
        <v>1.6850396098200842</v>
      </c>
      <c r="AI94" s="29">
        <f t="shared" si="40"/>
        <v>1.479217968299031</v>
      </c>
      <c r="AJ94" s="29">
        <f t="shared" si="40"/>
        <v>1.2985681030644505</v>
      </c>
      <c r="AK94" s="29">
        <f t="shared" si="40"/>
        <v>1.1400613668115631</v>
      </c>
      <c r="AL94" s="29">
        <f t="shared" si="40"/>
        <v>1.0009972110491796</v>
      </c>
      <c r="AM94" s="29">
        <f t="shared" si="40"/>
        <v>0.87898597791012656</v>
      </c>
      <c r="AN94" s="29">
        <f t="shared" si="40"/>
        <v>0.77192328459890314</v>
      </c>
      <c r="AO94" s="29">
        <f t="shared" si="40"/>
        <v>0.67796148925987298</v>
      </c>
      <c r="AP94" s="29">
        <f t="shared" si="40"/>
        <v>0.5954812588949927</v>
      </c>
      <c r="AQ94" s="29">
        <f t="shared" si="40"/>
        <v>0.52306477909289273</v>
      </c>
      <c r="AR94" s="29">
        <f t="shared" si="40"/>
        <v>0.45947128818795874</v>
      </c>
      <c r="AS94" s="29">
        <f t="shared" si="40"/>
        <v>0.4036151428151043</v>
      </c>
      <c r="AT94" s="29">
        <f t="shared" si="40"/>
        <v>0.35454637156812474</v>
      </c>
      <c r="AU94" s="29">
        <f t="shared" si="40"/>
        <v>0.3114335521732724</v>
      </c>
      <c r="AV94" s="29">
        <f t="shared" si="40"/>
        <v>0.27354879767953089</v>
      </c>
      <c r="AW94" s="29">
        <f t="shared" si="40"/>
        <v>0.2402546252297082</v>
      </c>
      <c r="AX94" s="29">
        <f t="shared" si="40"/>
        <v>0.21099248812150287</v>
      </c>
      <c r="AY94" s="29">
        <f t="shared" si="40"/>
        <v>0.18527276772722001</v>
      </c>
      <c r="AZ94" s="29">
        <f t="shared" si="40"/>
        <v>0.16266604097901255</v>
      </c>
      <c r="BA94" s="29">
        <f t="shared" si="40"/>
        <v>0.1427946236289033</v>
      </c>
      <c r="BB94" s="29">
        <f t="shared" si="40"/>
        <v>0.12532809891857591</v>
      </c>
      <c r="BC94" s="29">
        <f t="shared" si="40"/>
        <v>0.10997659587405122</v>
      </c>
      <c r="BD94" s="29">
        <f t="shared" si="40"/>
        <v>9.6484118257969195E-2</v>
      </c>
      <c r="BE94" s="29">
        <f t="shared" si="40"/>
        <v>8.4625283969758713E-2</v>
      </c>
      <c r="BF94" s="29">
        <f t="shared" si="40"/>
        <v>7.420153280071512E-2</v>
      </c>
      <c r="BG94" s="29">
        <f t="shared" si="40"/>
        <v>6.5037841335214813E-2</v>
      </c>
      <c r="BH94" s="29">
        <f t="shared" si="40"/>
        <v>5.6979953096292578E-2</v>
      </c>
      <c r="BI94" s="29">
        <f>BI$17*BI$56*BI93/(1-(BJ17/BI17))</f>
        <v>0.35475234818219931</v>
      </c>
    </row>
    <row r="95" spans="1:103" ht="39" customHeight="1">
      <c r="A95" s="57" t="s">
        <v>62</v>
      </c>
      <c r="B95" s="197">
        <f>SUM(B94:BI94)*10*B52+B53-C53</f>
        <v>26.665595560751186</v>
      </c>
      <c r="C95" s="85">
        <v>26.634243139209183</v>
      </c>
      <c r="D95" s="189">
        <f>+B95-C95</f>
        <v>3.1352421542003128E-2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37.699592117087846</v>
      </c>
      <c r="D101" s="479">
        <f t="shared" si="41"/>
        <v>64.022639968439151</v>
      </c>
      <c r="E101" s="479">
        <f t="shared" si="41"/>
        <v>88.44194732359226</v>
      </c>
      <c r="F101" s="479">
        <f t="shared" si="41"/>
        <v>118.11282996379494</v>
      </c>
      <c r="G101" s="479">
        <f t="shared" si="41"/>
        <v>153.45763947341931</v>
      </c>
      <c r="H101" s="479">
        <f t="shared" si="41"/>
        <v>194.9007532916157</v>
      </c>
      <c r="I101" s="479">
        <f t="shared" si="41"/>
        <v>243.11113645924252</v>
      </c>
      <c r="J101" s="479">
        <f t="shared" si="41"/>
        <v>298.4719880635148</v>
      </c>
      <c r="K101" s="479">
        <f t="shared" si="41"/>
        <v>361.14776783382592</v>
      </c>
      <c r="L101" s="479">
        <f t="shared" si="41"/>
        <v>430.58472580113983</v>
      </c>
      <c r="M101" s="479">
        <f t="shared" si="41"/>
        <v>462.61158278490319</v>
      </c>
      <c r="N101" s="479">
        <f t="shared" si="41"/>
        <v>443.26100364565804</v>
      </c>
      <c r="O101" s="479">
        <f t="shared" si="41"/>
        <v>424.87795346337509</v>
      </c>
      <c r="P101" s="479">
        <f t="shared" si="41"/>
        <v>407.41405579020636</v>
      </c>
      <c r="Q101" s="479">
        <f t="shared" si="41"/>
        <v>390.82335300069599</v>
      </c>
      <c r="R101" s="479">
        <f t="shared" si="41"/>
        <v>375.06218535066114</v>
      </c>
      <c r="S101" s="479">
        <f t="shared" si="41"/>
        <v>360.08907608312808</v>
      </c>
      <c r="T101" s="479">
        <f t="shared" si="41"/>
        <v>345.86462227897164</v>
      </c>
      <c r="U101" s="479">
        <f t="shared" si="41"/>
        <v>332.35139116502307</v>
      </c>
      <c r="V101" s="479">
        <f t="shared" si="41"/>
        <v>319.5138216067719</v>
      </c>
      <c r="W101" s="479">
        <f t="shared" si="41"/>
        <v>307.31813052643332</v>
      </c>
      <c r="X101" s="479">
        <f t="shared" si="41"/>
        <v>295.73222400011161</v>
      </c>
      <c r="Y101" s="479">
        <f t="shared" si="41"/>
        <v>284.72561280010598</v>
      </c>
      <c r="Z101" s="479">
        <f t="shared" si="41"/>
        <v>274.2693321601007</v>
      </c>
      <c r="AA101" s="479">
        <f t="shared" si="41"/>
        <v>137.13466608005035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0.25652713039837899</v>
      </c>
      <c r="C102" s="481">
        <f>+C119*(1-MIN(C103,1))</f>
        <v>0.18818945763471009</v>
      </c>
      <c r="D102" s="481">
        <f t="shared" ref="D102:BI102" si="43">+D119*(1-MIN(D103,1))</f>
        <v>0.19322152129395534</v>
      </c>
      <c r="E102" s="481">
        <f t="shared" si="43"/>
        <v>0.19187029499930588</v>
      </c>
      <c r="F102" s="481">
        <f t="shared" si="43"/>
        <v>0.18288432160084039</v>
      </c>
      <c r="G102" s="481">
        <f t="shared" si="43"/>
        <v>0.16708907174426335</v>
      </c>
      <c r="H102" s="481">
        <f t="shared" si="43"/>
        <v>0.14625052554069562</v>
      </c>
      <c r="I102" s="481">
        <f t="shared" si="43"/>
        <v>0.12089780037615971</v>
      </c>
      <c r="J102" s="481">
        <f t="shared" si="43"/>
        <v>9.1376998085830302E-2</v>
      </c>
      <c r="K102" s="481">
        <f t="shared" si="43"/>
        <v>5.8032664910190823E-2</v>
      </c>
      <c r="L102" s="481">
        <f t="shared" si="43"/>
        <v>2.1785710369279256E-2</v>
      </c>
      <c r="M102" s="481">
        <f t="shared" si="43"/>
        <v>0</v>
      </c>
      <c r="N102" s="481">
        <f t="shared" si="43"/>
        <v>0</v>
      </c>
      <c r="O102" s="481">
        <f t="shared" si="43"/>
        <v>0</v>
      </c>
      <c r="P102" s="481">
        <f t="shared" si="43"/>
        <v>0</v>
      </c>
      <c r="Q102" s="481">
        <f t="shared" si="43"/>
        <v>0</v>
      </c>
      <c r="R102" s="481">
        <f t="shared" si="43"/>
        <v>0</v>
      </c>
      <c r="S102" s="481">
        <f t="shared" si="43"/>
        <v>0</v>
      </c>
      <c r="T102" s="481">
        <f t="shared" si="43"/>
        <v>0</v>
      </c>
      <c r="U102" s="481">
        <f t="shared" si="43"/>
        <v>0</v>
      </c>
      <c r="V102" s="481">
        <f t="shared" si="43"/>
        <v>0</v>
      </c>
      <c r="W102" s="481">
        <f t="shared" si="43"/>
        <v>0</v>
      </c>
      <c r="X102" s="481">
        <f t="shared" si="43"/>
        <v>0</v>
      </c>
      <c r="Y102" s="481">
        <f t="shared" si="43"/>
        <v>0</v>
      </c>
      <c r="Z102" s="481">
        <f t="shared" si="43"/>
        <v>0</v>
      </c>
      <c r="AA102" s="481">
        <f t="shared" si="43"/>
        <v>0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0.19394252560356942</v>
      </c>
      <c r="D103" s="484">
        <f t="shared" ref="D103:BI103" si="44">+IF($B$98&gt;0,D109,IF($B$99&gt;0,D114,D122))</f>
        <v>0.2669923631446155</v>
      </c>
      <c r="E103" s="484">
        <f t="shared" si="44"/>
        <v>0.32767610654640422</v>
      </c>
      <c r="F103" s="484">
        <f t="shared" si="44"/>
        <v>0.39460935511403034</v>
      </c>
      <c r="G103" s="484">
        <f t="shared" si="44"/>
        <v>0.46793497695196051</v>
      </c>
      <c r="H103" s="484">
        <f t="shared" si="44"/>
        <v>0.54783854342741489</v>
      </c>
      <c r="I103" s="484">
        <f t="shared" si="44"/>
        <v>0.63488520807681836</v>
      </c>
      <c r="J103" s="484">
        <f t="shared" si="44"/>
        <v>0.72917777776699544</v>
      </c>
      <c r="K103" s="484">
        <f t="shared" si="44"/>
        <v>0.83058481327093692</v>
      </c>
      <c r="L103" s="484">
        <f t="shared" si="44"/>
        <v>0.93819657916412647</v>
      </c>
      <c r="M103" s="484">
        <f t="shared" si="44"/>
        <v>1</v>
      </c>
      <c r="N103" s="484">
        <f t="shared" si="44"/>
        <v>1</v>
      </c>
      <c r="O103" s="484">
        <f t="shared" si="44"/>
        <v>1</v>
      </c>
      <c r="P103" s="484">
        <f t="shared" si="44"/>
        <v>1</v>
      </c>
      <c r="Q103" s="484">
        <f t="shared" si="44"/>
        <v>1</v>
      </c>
      <c r="R103" s="484">
        <f t="shared" si="44"/>
        <v>1</v>
      </c>
      <c r="S103" s="484">
        <f t="shared" si="44"/>
        <v>1</v>
      </c>
      <c r="T103" s="484">
        <f t="shared" si="44"/>
        <v>1</v>
      </c>
      <c r="U103" s="484">
        <f t="shared" si="44"/>
        <v>1</v>
      </c>
      <c r="V103" s="484">
        <f t="shared" si="44"/>
        <v>1</v>
      </c>
      <c r="W103" s="484">
        <f t="shared" si="44"/>
        <v>1</v>
      </c>
      <c r="X103" s="484">
        <f t="shared" si="44"/>
        <v>1</v>
      </c>
      <c r="Y103" s="484">
        <f t="shared" si="44"/>
        <v>1</v>
      </c>
      <c r="Z103" s="484">
        <f t="shared" si="44"/>
        <v>1</v>
      </c>
      <c r="AA103" s="484">
        <f t="shared" si="44"/>
        <v>1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37.699592117087825</v>
      </c>
      <c r="D106" s="389">
        <f t="shared" si="45"/>
        <v>64.022639968439137</v>
      </c>
      <c r="E106" s="389">
        <f t="shared" si="45"/>
        <v>88.44194732359226</v>
      </c>
      <c r="F106" s="389">
        <f t="shared" si="45"/>
        <v>118.11282996379495</v>
      </c>
      <c r="G106" s="389">
        <f t="shared" si="45"/>
        <v>153.45763947341928</v>
      </c>
      <c r="H106" s="389">
        <f t="shared" si="45"/>
        <v>194.90075329161564</v>
      </c>
      <c r="I106" s="389">
        <f t="shared" si="45"/>
        <v>243.11113645924249</v>
      </c>
      <c r="J106" s="389">
        <f t="shared" si="45"/>
        <v>298.4719880635148</v>
      </c>
      <c r="K106" s="389">
        <f t="shared" si="45"/>
        <v>361.14776783382587</v>
      </c>
      <c r="L106" s="389">
        <f t="shared" si="45"/>
        <v>430.58472580113983</v>
      </c>
      <c r="M106" s="466">
        <f t="shared" si="45"/>
        <v>462.61158278490319</v>
      </c>
      <c r="N106" s="389">
        <f t="shared" si="45"/>
        <v>443.26100364565804</v>
      </c>
      <c r="O106" s="389">
        <f t="shared" si="45"/>
        <v>424.87795346337509</v>
      </c>
      <c r="P106" s="389">
        <f t="shared" si="45"/>
        <v>407.41405579020636</v>
      </c>
      <c r="Q106" s="389">
        <f t="shared" si="45"/>
        <v>390.82335300069599</v>
      </c>
      <c r="R106" s="389">
        <f t="shared" si="45"/>
        <v>375.06218535066114</v>
      </c>
      <c r="S106" s="389">
        <f t="shared" si="45"/>
        <v>360.08907608312808</v>
      </c>
      <c r="T106" s="389">
        <f t="shared" si="45"/>
        <v>345.86462227897164</v>
      </c>
      <c r="U106" s="389">
        <f t="shared" si="45"/>
        <v>332.35139116502307</v>
      </c>
      <c r="V106" s="389">
        <f t="shared" si="45"/>
        <v>319.5138216067719</v>
      </c>
      <c r="W106" s="389">
        <f t="shared" si="45"/>
        <v>307.31813052643332</v>
      </c>
      <c r="X106" s="389">
        <f t="shared" si="45"/>
        <v>295.73222400011161</v>
      </c>
      <c r="Y106" s="389">
        <f t="shared" si="45"/>
        <v>284.72561280010598</v>
      </c>
      <c r="Z106" s="389">
        <f t="shared" si="45"/>
        <v>274.2693321601007</v>
      </c>
      <c r="AA106" s="389">
        <f t="shared" si="45"/>
        <v>137.13466608005035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37.699592117087825</v>
      </c>
      <c r="D108" s="389">
        <f>+Controls!D15</f>
        <v>64.022639968439137</v>
      </c>
      <c r="E108" s="389">
        <f>+Controls!E15</f>
        <v>88.44194732359226</v>
      </c>
      <c r="F108" s="389">
        <f>+Controls!F15</f>
        <v>118.11282996379477</v>
      </c>
      <c r="G108" s="389">
        <f>+Controls!G15</f>
        <v>153.45763947341564</v>
      </c>
      <c r="H108" s="389">
        <f>+Controls!H15</f>
        <v>194.90075329157744</v>
      </c>
      <c r="I108" s="389">
        <f>+Controls!I15</f>
        <v>243.11113645899107</v>
      </c>
      <c r="J108" s="389">
        <f>+Controls!J15</f>
        <v>298.47198806235912</v>
      </c>
      <c r="K108" s="389">
        <f>+Controls!K15</f>
        <v>361.14776782986883</v>
      </c>
      <c r="L108" s="389">
        <f>+Controls!L15</f>
        <v>430.5847257906488</v>
      </c>
      <c r="M108" s="389">
        <f>+Controls!M15</f>
        <v>505.82064753755714</v>
      </c>
      <c r="N108" s="389">
        <f>+Controls!N15</f>
        <v>586.11224913261344</v>
      </c>
      <c r="O108" s="389">
        <f>+Controls!O15</f>
        <v>672.4501089362808</v>
      </c>
      <c r="P108" s="389">
        <f>+Controls!P15</f>
        <v>759.14072687963437</v>
      </c>
      <c r="Q108" s="389">
        <f>+Controls!Q15</f>
        <v>857.5774545443262</v>
      </c>
      <c r="R108" s="389">
        <f>+Controls!R15</f>
        <v>880.49767911549066</v>
      </c>
      <c r="S108" s="389">
        <f>+Controls!S15</f>
        <v>847.14993958213279</v>
      </c>
      <c r="T108" s="389">
        <f>+Controls!T15</f>
        <v>809.48154170211774</v>
      </c>
      <c r="U108" s="389">
        <f>+Controls!U15</f>
        <v>783.54623463460405</v>
      </c>
      <c r="V108" s="389">
        <f>+Controls!V15</f>
        <v>753.18325167100852</v>
      </c>
      <c r="W108" s="389">
        <f>+Controls!W15</f>
        <v>729.34178871195445</v>
      </c>
      <c r="X108" s="389">
        <f>+Controls!X15</f>
        <v>697.49720536048142</v>
      </c>
      <c r="Y108" s="389">
        <f>+Controls!Y15</f>
        <v>681.60368669129923</v>
      </c>
      <c r="Z108" s="389">
        <f>+Controls!Z15</f>
        <v>650.96217075027084</v>
      </c>
      <c r="AA108" s="389">
        <f>+Controls!AA15</f>
        <v>1200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6">+(C106/(1000*C$36))^(1/($B$38-1))</f>
        <v>0.19394252560356942</v>
      </c>
      <c r="D109" s="391">
        <f t="shared" si="46"/>
        <v>0.2669923631446155</v>
      </c>
      <c r="E109" s="391">
        <f t="shared" si="46"/>
        <v>0.32767610654640422</v>
      </c>
      <c r="F109" s="391">
        <f t="shared" si="46"/>
        <v>0.39460935511403034</v>
      </c>
      <c r="G109" s="391">
        <f t="shared" si="46"/>
        <v>0.46793497695196051</v>
      </c>
      <c r="H109" s="391">
        <f t="shared" si="46"/>
        <v>0.54783854342741489</v>
      </c>
      <c r="I109" s="391">
        <f t="shared" si="46"/>
        <v>0.63488520807681836</v>
      </c>
      <c r="J109" s="391">
        <f t="shared" si="46"/>
        <v>0.72917777776699544</v>
      </c>
      <c r="K109" s="391">
        <f t="shared" si="46"/>
        <v>0.83058481327093692</v>
      </c>
      <c r="L109" s="391">
        <f t="shared" si="46"/>
        <v>0.93819657916412647</v>
      </c>
      <c r="M109" s="391">
        <f t="shared" si="46"/>
        <v>1</v>
      </c>
      <c r="N109" s="391">
        <f t="shared" si="46"/>
        <v>1</v>
      </c>
      <c r="O109" s="391">
        <f t="shared" si="46"/>
        <v>1</v>
      </c>
      <c r="P109" s="391">
        <f t="shared" si="46"/>
        <v>1</v>
      </c>
      <c r="Q109" s="391">
        <f t="shared" si="46"/>
        <v>1</v>
      </c>
      <c r="R109" s="391">
        <f t="shared" si="46"/>
        <v>1</v>
      </c>
      <c r="S109" s="391">
        <f t="shared" si="46"/>
        <v>1</v>
      </c>
      <c r="T109" s="391">
        <f t="shared" si="46"/>
        <v>1</v>
      </c>
      <c r="U109" s="391">
        <f t="shared" si="46"/>
        <v>1</v>
      </c>
      <c r="V109" s="391">
        <f t="shared" si="46"/>
        <v>1</v>
      </c>
      <c r="W109" s="391">
        <f t="shared" si="46"/>
        <v>1</v>
      </c>
      <c r="X109" s="391">
        <f t="shared" si="46"/>
        <v>1</v>
      </c>
      <c r="Y109" s="391">
        <f t="shared" si="46"/>
        <v>1</v>
      </c>
      <c r="Z109" s="391">
        <f t="shared" si="46"/>
        <v>1</v>
      </c>
      <c r="AA109" s="391">
        <f t="shared" si="46"/>
        <v>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0.25666629327477047</v>
      </c>
      <c r="C112" s="471">
        <f>+C40*C61</f>
        <v>0.23346903119485973</v>
      </c>
      <c r="D112" s="471">
        <f t="shared" ref="D112:BI112" si="47">+D40*D61</f>
        <v>0.2636009661821247</v>
      </c>
      <c r="E112" s="471">
        <f t="shared" si="47"/>
        <v>0.28538372184529376</v>
      </c>
      <c r="F112" s="471">
        <f t="shared" si="47"/>
        <v>0.30209307518336065</v>
      </c>
      <c r="G112" s="471">
        <f t="shared" si="47"/>
        <v>0.31403881951694668</v>
      </c>
      <c r="H112" s="471">
        <f t="shared" si="47"/>
        <v>0.32344757257570039</v>
      </c>
      <c r="I112" s="471">
        <f t="shared" si="47"/>
        <v>0.33112271277575633</v>
      </c>
      <c r="J112" s="471">
        <f t="shared" si="47"/>
        <v>0.33740583520953904</v>
      </c>
      <c r="K112" s="471">
        <f t="shared" si="47"/>
        <v>0.34254700555859524</v>
      </c>
      <c r="L112" s="471">
        <f t="shared" si="47"/>
        <v>0.35250007321008731</v>
      </c>
      <c r="M112" s="471">
        <f t="shared" si="47"/>
        <v>0.36754143635366582</v>
      </c>
      <c r="N112" s="471">
        <f t="shared" si="47"/>
        <v>0.38407367170012868</v>
      </c>
      <c r="O112" s="471">
        <f t="shared" si="47"/>
        <v>0.39913214168816291</v>
      </c>
      <c r="P112" s="471">
        <f t="shared" si="47"/>
        <v>0.41317083414646782</v>
      </c>
      <c r="Q112" s="471">
        <f t="shared" si="47"/>
        <v>0.42643792853350876</v>
      </c>
      <c r="R112" s="471">
        <f t="shared" si="47"/>
        <v>0.43907192059461664</v>
      </c>
      <c r="S112" s="471">
        <f t="shared" si="47"/>
        <v>0.45115182797386733</v>
      </c>
      <c r="T112" s="471">
        <f t="shared" si="47"/>
        <v>0.4627259826512225</v>
      </c>
      <c r="U112" s="471">
        <f t="shared" si="47"/>
        <v>0.47382850823585876</v>
      </c>
      <c r="V112" s="471">
        <f t="shared" si="47"/>
        <v>0.48539425381111578</v>
      </c>
      <c r="W112" s="471">
        <f t="shared" si="47"/>
        <v>0.4977011976719552</v>
      </c>
      <c r="X112" s="471">
        <f t="shared" si="47"/>
        <v>0.51000036913536628</v>
      </c>
      <c r="Y112" s="471">
        <f t="shared" si="47"/>
        <v>0.52218979950574829</v>
      </c>
      <c r="Z112" s="471">
        <f t="shared" si="47"/>
        <v>0.53422429021665263</v>
      </c>
      <c r="AA112" s="471">
        <f t="shared" si="47"/>
        <v>0.54608903935699671</v>
      </c>
      <c r="AB112" s="471">
        <f t="shared" si="47"/>
        <v>0.55788757843643666</v>
      </c>
      <c r="AC112" s="471">
        <f t="shared" si="47"/>
        <v>0.56952474764441274</v>
      </c>
      <c r="AD112" s="471">
        <f t="shared" si="47"/>
        <v>0.58098797228799182</v>
      </c>
      <c r="AE112" s="471">
        <f t="shared" si="47"/>
        <v>0.59229335323847865</v>
      </c>
      <c r="AF112" s="471">
        <f t="shared" si="47"/>
        <v>0.60233719918213435</v>
      </c>
      <c r="AG112" s="471">
        <f t="shared" si="47"/>
        <v>0.61085813345541118</v>
      </c>
      <c r="AH112" s="471">
        <f t="shared" si="47"/>
        <v>0.61885564255130276</v>
      </c>
      <c r="AI112" s="471">
        <f t="shared" si="47"/>
        <v>0.62650559326187116</v>
      </c>
      <c r="AJ112" s="471">
        <f t="shared" si="47"/>
        <v>0.63390987530275955</v>
      </c>
      <c r="AK112" s="471">
        <f t="shared" si="47"/>
        <v>0.64112995047544086</v>
      </c>
      <c r="AL112" s="471">
        <f t="shared" si="47"/>
        <v>0.64820496508283021</v>
      </c>
      <c r="AM112" s="471">
        <f t="shared" si="47"/>
        <v>0.65516156591905483</v>
      </c>
      <c r="AN112" s="471">
        <f t="shared" si="47"/>
        <v>0.66201923458209044</v>
      </c>
      <c r="AO112" s="471">
        <f t="shared" si="47"/>
        <v>0.66879319847974661</v>
      </c>
      <c r="AP112" s="471">
        <f t="shared" si="47"/>
        <v>0.67549603057553431</v>
      </c>
      <c r="AQ112" s="471">
        <f t="shared" si="47"/>
        <v>0.68213853899490873</v>
      </c>
      <c r="AR112" s="471">
        <f t="shared" si="47"/>
        <v>0.68873027148760213</v>
      </c>
      <c r="AS112" s="471">
        <f t="shared" si="47"/>
        <v>0.69527981045385634</v>
      </c>
      <c r="AT112" s="471">
        <f t="shared" si="47"/>
        <v>0.70179495352495058</v>
      </c>
      <c r="AU112" s="471">
        <f t="shared" si="47"/>
        <v>0.70828283105305589</v>
      </c>
      <c r="AV112" s="471">
        <f t="shared" si="47"/>
        <v>0.71474998828421565</v>
      </c>
      <c r="AW112" s="471">
        <f t="shared" si="47"/>
        <v>0.72120244725072902</v>
      </c>
      <c r="AX112" s="471">
        <f t="shared" si="47"/>
        <v>0.72764575654333008</v>
      </c>
      <c r="AY112" s="471">
        <f t="shared" si="47"/>
        <v>0.73408503341482401</v>
      </c>
      <c r="AZ112" s="471">
        <f t="shared" si="47"/>
        <v>0.74052500066818605</v>
      </c>
      <c r="BA112" s="471">
        <f t="shared" si="47"/>
        <v>0.74697001970606469</v>
      </c>
      <c r="BB112" s="471">
        <f t="shared" si="47"/>
        <v>0.7534069044620777</v>
      </c>
      <c r="BC112" s="471">
        <f t="shared" si="47"/>
        <v>0.75983708382954618</v>
      </c>
      <c r="BD112" s="471">
        <f t="shared" si="47"/>
        <v>0.76628467516951726</v>
      </c>
      <c r="BE112" s="471">
        <f t="shared" si="47"/>
        <v>0.7727599409924002</v>
      </c>
      <c r="BF112" s="471">
        <f t="shared" si="47"/>
        <v>0.77926684775227206</v>
      </c>
      <c r="BG112" s="471">
        <f t="shared" si="47"/>
        <v>0.78580679989455537</v>
      </c>
      <c r="BH112" s="471">
        <f t="shared" si="47"/>
        <v>0.79238038358345542</v>
      </c>
      <c r="BI112" s="471">
        <f t="shared" si="47"/>
        <v>0.79898811010957305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0.10930113080866344</v>
      </c>
      <c r="G114" s="399">
        <f t="shared" si="48"/>
        <v>0.39669355977835641</v>
      </c>
      <c r="H114" s="399">
        <f t="shared" si="48"/>
        <v>0.52414697251873688</v>
      </c>
      <c r="I114" s="399">
        <f t="shared" si="48"/>
        <v>0.61468379641345972</v>
      </c>
      <c r="J114" s="399">
        <f t="shared" si="48"/>
        <v>0.67956657874587933</v>
      </c>
      <c r="K114" s="399">
        <f t="shared" si="48"/>
        <v>0.72645638461039708</v>
      </c>
      <c r="L114" s="399">
        <f t="shared" si="48"/>
        <v>0.76324643026555505</v>
      </c>
      <c r="M114" s="399">
        <f t="shared" si="48"/>
        <v>0.79507419497617593</v>
      </c>
      <c r="N114" s="399">
        <f t="shared" si="48"/>
        <v>0.82301533775313718</v>
      </c>
      <c r="O114" s="399">
        <f t="shared" si="48"/>
        <v>0.84629759014002615</v>
      </c>
      <c r="P114" s="399">
        <f t="shared" si="48"/>
        <v>0.86599687300898198</v>
      </c>
      <c r="Q114" s="399">
        <f t="shared" si="48"/>
        <v>0.88282472665451717</v>
      </c>
      <c r="R114" s="399">
        <f t="shared" si="48"/>
        <v>0.89729221889720012</v>
      </c>
      <c r="S114" s="399">
        <f t="shared" si="48"/>
        <v>0.90978816848090993</v>
      </c>
      <c r="T114" s="399">
        <f t="shared" si="48"/>
        <v>0.92062028309601129</v>
      </c>
      <c r="U114" s="399">
        <f t="shared" si="48"/>
        <v>0.93003844466120011</v>
      </c>
      <c r="V114" s="399">
        <f t="shared" si="48"/>
        <v>0.93836417371314451</v>
      </c>
      <c r="W114" s="399">
        <f t="shared" si="48"/>
        <v>0.94289386433856615</v>
      </c>
      <c r="X114" s="399">
        <f t="shared" si="48"/>
        <v>0.94705748438332893</v>
      </c>
      <c r="Y114" s="399">
        <f t="shared" si="48"/>
        <v>0.95087865100704272</v>
      </c>
      <c r="Z114" s="399">
        <f t="shared" si="48"/>
        <v>0.95438594901198215</v>
      </c>
      <c r="AA114" s="399">
        <f t="shared" si="48"/>
        <v>0.95760814511203307</v>
      </c>
      <c r="AB114" s="399">
        <f t="shared" si="48"/>
        <v>0.96057943966354109</v>
      </c>
      <c r="AC114" s="399">
        <f t="shared" si="48"/>
        <v>0.96331567857974232</v>
      </c>
      <c r="AD114" s="399">
        <f t="shared" si="48"/>
        <v>0.96583750714107497</v>
      </c>
      <c r="AE114" s="399">
        <f t="shared" si="48"/>
        <v>0.96816510352751273</v>
      </c>
      <c r="AF114" s="399">
        <f t="shared" si="48"/>
        <v>0.97026114653564943</v>
      </c>
      <c r="AG114" s="399">
        <f t="shared" si="48"/>
        <v>0.9721421785428076</v>
      </c>
      <c r="AH114" s="399">
        <f t="shared" si="48"/>
        <v>0.97387707752012509</v>
      </c>
      <c r="AI114" s="399">
        <f t="shared" si="48"/>
        <v>0.97548624905675596</v>
      </c>
      <c r="AJ114" s="399">
        <f t="shared" si="48"/>
        <v>0.97698394907176045</v>
      </c>
      <c r="AK114" s="399">
        <f t="shared" si="48"/>
        <v>0.97838098677981022</v>
      </c>
      <c r="AL114" s="399">
        <f t="shared" si="48"/>
        <v>0.9796861058758688</v>
      </c>
      <c r="AM114" s="399">
        <f t="shared" si="48"/>
        <v>0.9809067116714798</v>
      </c>
      <c r="AN114" s="399">
        <f t="shared" si="48"/>
        <v>0.98204926892590028</v>
      </c>
      <c r="AO114" s="399">
        <f t="shared" si="48"/>
        <v>0.98311953110582784</v>
      </c>
      <c r="AP114" s="399">
        <f t="shared" si="48"/>
        <v>0.98412268146823201</v>
      </c>
      <c r="AQ114" s="399">
        <f t="shared" si="48"/>
        <v>0.98506342659192714</v>
      </c>
      <c r="AR114" s="399">
        <f t="shared" si="48"/>
        <v>0.98594606314724964</v>
      </c>
      <c r="AS114" s="399">
        <f t="shared" si="48"/>
        <v>0.986774528731305</v>
      </c>
      <c r="AT114" s="399">
        <f t="shared" si="48"/>
        <v>0.98755244255442265</v>
      </c>
      <c r="AU114" s="399">
        <f t="shared" si="48"/>
        <v>0.98828313918505029</v>
      </c>
      <c r="AV114" s="399">
        <f t="shared" si="48"/>
        <v>0.98896969722162642</v>
      </c>
      <c r="AW114" s="399">
        <f t="shared" si="48"/>
        <v>0.98961496404915927</v>
      </c>
      <c r="AX114" s="399">
        <f t="shared" si="48"/>
        <v>0.99022157744833517</v>
      </c>
      <c r="AY114" s="399">
        <f t="shared" si="48"/>
        <v>0.99079198460130369</v>
      </c>
      <c r="AZ114" s="399">
        <f t="shared" si="48"/>
        <v>0.99132845890245413</v>
      </c>
      <c r="BA114" s="399">
        <f t="shared" si="48"/>
        <v>0.99183311489448778</v>
      </c>
      <c r="BB114" s="399">
        <f t="shared" si="48"/>
        <v>0.99230774581774051</v>
      </c>
      <c r="BC114" s="399">
        <f t="shared" si="48"/>
        <v>0.99275420000106618</v>
      </c>
      <c r="BD114" s="399">
        <f t="shared" si="48"/>
        <v>0.99317440850166439</v>
      </c>
      <c r="BE114" s="399">
        <f t="shared" si="48"/>
        <v>0.99357002272975781</v>
      </c>
      <c r="BF114" s="399">
        <f t="shared" si="48"/>
        <v>0.99394252761200663</v>
      </c>
      <c r="BG114" s="399">
        <f t="shared" si="48"/>
        <v>0.99429329442926317</v>
      </c>
      <c r="BH114" s="399">
        <f t="shared" si="48"/>
        <v>0.9946236053685592</v>
      </c>
      <c r="BI114" s="399">
        <f t="shared" si="48"/>
        <v>0.99493466535092212</v>
      </c>
    </row>
    <row r="115" spans="1:6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11.714403412409782</v>
      </c>
      <c r="G115" s="400">
        <f t="shared" si="49"/>
        <v>113.99186716467352</v>
      </c>
      <c r="H115" s="400">
        <f t="shared" si="49"/>
        <v>179.9925018048848</v>
      </c>
      <c r="I115" s="400">
        <f t="shared" si="49"/>
        <v>229.36473974434111</v>
      </c>
      <c r="J115" s="400">
        <f t="shared" si="49"/>
        <v>262.91843313638987</v>
      </c>
      <c r="K115" s="400">
        <f t="shared" si="49"/>
        <v>283.77291477731563</v>
      </c>
      <c r="L115" s="400">
        <f t="shared" si="49"/>
        <v>296.97938664681107</v>
      </c>
      <c r="M115" s="400">
        <f t="shared" si="49"/>
        <v>306.16129561331491</v>
      </c>
      <c r="N115" s="400">
        <f t="shared" si="49"/>
        <v>312.1718925674798</v>
      </c>
      <c r="O115" s="400">
        <f t="shared" si="49"/>
        <v>314.63409600455344</v>
      </c>
      <c r="P115" s="400">
        <f t="shared" si="49"/>
        <v>314.45998618641511</v>
      </c>
      <c r="Q115" s="400">
        <f t="shared" si="49"/>
        <v>312.28748915356118</v>
      </c>
      <c r="R115" s="400">
        <f t="shared" si="49"/>
        <v>308.5917439415291</v>
      </c>
      <c r="S115" s="400">
        <f t="shared" si="49"/>
        <v>303.74032891438367</v>
      </c>
      <c r="T115" s="400">
        <f t="shared" si="49"/>
        <v>298.0239122521084</v>
      </c>
      <c r="U115" s="400">
        <f t="shared" si="49"/>
        <v>291.67494399643948</v>
      </c>
      <c r="V115" s="400">
        <f t="shared" si="49"/>
        <v>284.94313790187783</v>
      </c>
      <c r="W115" s="400">
        <f t="shared" si="49"/>
        <v>276.45295728086717</v>
      </c>
      <c r="X115" s="400">
        <f t="shared" si="49"/>
        <v>268.14892629623233</v>
      </c>
      <c r="Y115" s="400">
        <f t="shared" si="49"/>
        <v>260.04691772720452</v>
      </c>
      <c r="Z115" s="400">
        <f t="shared" si="49"/>
        <v>252.16250796417617</v>
      </c>
      <c r="AA115" s="400">
        <f t="shared" si="49"/>
        <v>126.84850404707446</v>
      </c>
      <c r="AB115" s="400">
        <f t="shared" si="49"/>
        <v>63.778921901634341</v>
      </c>
      <c r="AC115" s="400">
        <f t="shared" si="49"/>
        <v>32.053155748184636</v>
      </c>
      <c r="AD115" s="400">
        <f t="shared" si="49"/>
        <v>16.102176636478571</v>
      </c>
      <c r="AE115" s="400">
        <f t="shared" si="49"/>
        <v>8.086046519760254</v>
      </c>
      <c r="AF115" s="400">
        <f t="shared" si="49"/>
        <v>4.0587923046265928</v>
      </c>
      <c r="AG115" s="400">
        <f t="shared" si="49"/>
        <v>2.0364834959884446</v>
      </c>
      <c r="AH115" s="400">
        <f t="shared" si="49"/>
        <v>1.0215149867206601</v>
      </c>
      <c r="AI115" s="400">
        <f t="shared" si="49"/>
        <v>0.51227759407759377</v>
      </c>
      <c r="AJ115" s="400">
        <f t="shared" si="49"/>
        <v>0.25684709853504128</v>
      </c>
      <c r="AK115" s="400">
        <f t="shared" si="49"/>
        <v>0.1287542888595119</v>
      </c>
      <c r="AL115" s="400">
        <f t="shared" si="49"/>
        <v>6.4531804428963599E-2</v>
      </c>
      <c r="AM115" s="400">
        <f t="shared" si="49"/>
        <v>3.2338299313309039E-2</v>
      </c>
      <c r="AN115" s="400">
        <f t="shared" si="49"/>
        <v>1.6203066250834224E-2</v>
      </c>
      <c r="AO115" s="400">
        <f t="shared" si="49"/>
        <v>8.1174327139936896E-3</v>
      </c>
      <c r="AP115" s="400">
        <f t="shared" si="49"/>
        <v>4.0661739405223772E-3</v>
      </c>
      <c r="AQ115" s="400">
        <f t="shared" si="49"/>
        <v>2.0365865606503638E-3</v>
      </c>
      <c r="AR115" s="400">
        <f t="shared" si="49"/>
        <v>1.0199362090232815E-3</v>
      </c>
      <c r="AS115" s="400">
        <f t="shared" si="49"/>
        <v>5.1073968772766623E-4</v>
      </c>
      <c r="AT115" s="400">
        <f t="shared" si="49"/>
        <v>2.5573233099579121E-4</v>
      </c>
      <c r="AU115" s="400">
        <f t="shared" si="49"/>
        <v>1.2803651214643368E-4</v>
      </c>
      <c r="AV115" s="400">
        <f t="shared" si="49"/>
        <v>6.4098330321915066E-5</v>
      </c>
      <c r="AW115" s="400">
        <f t="shared" si="49"/>
        <v>3.2086814634303886E-5</v>
      </c>
      <c r="AX115" s="400">
        <f t="shared" si="49"/>
        <v>1.6061113352549451E-5</v>
      </c>
      <c r="AY115" s="400">
        <f t="shared" si="49"/>
        <v>8.0388852529244963E-6</v>
      </c>
      <c r="AZ115" s="400">
        <f t="shared" si="49"/>
        <v>4.0233609367537374E-6</v>
      </c>
      <c r="BA115" s="400">
        <f t="shared" si="49"/>
        <v>2.0135242003505738E-6</v>
      </c>
      <c r="BB115" s="400">
        <f t="shared" si="49"/>
        <v>1.0076294612121868E-6</v>
      </c>
      <c r="BC115" s="400">
        <f t="shared" si="49"/>
        <v>5.0422281692057218E-7</v>
      </c>
      <c r="BD115" s="400">
        <f t="shared" si="49"/>
        <v>2.5230352361574978E-7</v>
      </c>
      <c r="BE115" s="400">
        <f t="shared" si="49"/>
        <v>1.2624222697659039E-7</v>
      </c>
      <c r="BF115" s="400">
        <f t="shared" si="49"/>
        <v>6.3163717036347482E-8</v>
      </c>
      <c r="BG115" s="400">
        <f t="shared" si="49"/>
        <v>3.1601923035548774E-8</v>
      </c>
      <c r="BH115" s="400">
        <f t="shared" si="49"/>
        <v>1.5810411308092845E-8</v>
      </c>
      <c r="BI115" s="400">
        <f t="shared" si="49"/>
        <v>7.9096563239297799E-9</v>
      </c>
    </row>
    <row r="116" spans="1:61" s="395" customFormat="1" ht="18" customHeight="1">
      <c r="A116" s="398" t="s">
        <v>969</v>
      </c>
      <c r="B116" s="399">
        <f t="shared" ref="B116:AG116" si="50">+B112*(1-B103)</f>
        <v>0.25652713039837899</v>
      </c>
      <c r="C116" s="399">
        <f t="shared" si="50"/>
        <v>0.18818945763471009</v>
      </c>
      <c r="D116" s="399">
        <f t="shared" si="50"/>
        <v>0.19322152129395534</v>
      </c>
      <c r="E116" s="399">
        <f t="shared" si="50"/>
        <v>0.19187029499930588</v>
      </c>
      <c r="F116" s="399">
        <f t="shared" si="50"/>
        <v>0.18288432160084039</v>
      </c>
      <c r="G116" s="399">
        <f t="shared" si="50"/>
        <v>0.16708907174426335</v>
      </c>
      <c r="H116" s="399">
        <f t="shared" si="50"/>
        <v>0.14625052554069562</v>
      </c>
      <c r="I116" s="399">
        <f t="shared" si="50"/>
        <v>0.12089780037615971</v>
      </c>
      <c r="J116" s="399">
        <f t="shared" si="50"/>
        <v>9.1376998085830302E-2</v>
      </c>
      <c r="K116" s="399">
        <f t="shared" si="50"/>
        <v>5.8032664910190823E-2</v>
      </c>
      <c r="L116" s="399">
        <f t="shared" si="50"/>
        <v>2.1785710369279256E-2</v>
      </c>
      <c r="M116" s="399">
        <f t="shared" si="50"/>
        <v>0</v>
      </c>
      <c r="N116" s="399">
        <f t="shared" si="50"/>
        <v>0</v>
      </c>
      <c r="O116" s="399">
        <f t="shared" si="50"/>
        <v>0</v>
      </c>
      <c r="P116" s="399">
        <f t="shared" si="50"/>
        <v>0</v>
      </c>
      <c r="Q116" s="399">
        <f t="shared" si="50"/>
        <v>0</v>
      </c>
      <c r="R116" s="399">
        <f t="shared" si="50"/>
        <v>0</v>
      </c>
      <c r="S116" s="399">
        <f t="shared" si="50"/>
        <v>0</v>
      </c>
      <c r="T116" s="399">
        <f t="shared" si="50"/>
        <v>0</v>
      </c>
      <c r="U116" s="399">
        <f t="shared" si="50"/>
        <v>0</v>
      </c>
      <c r="V116" s="399">
        <f t="shared" si="50"/>
        <v>0</v>
      </c>
      <c r="W116" s="399">
        <f t="shared" si="50"/>
        <v>0</v>
      </c>
      <c r="X116" s="399">
        <f t="shared" si="50"/>
        <v>0</v>
      </c>
      <c r="Y116" s="399">
        <f t="shared" si="50"/>
        <v>0</v>
      </c>
      <c r="Z116" s="399">
        <f t="shared" si="50"/>
        <v>0</v>
      </c>
      <c r="AA116" s="399">
        <f t="shared" si="50"/>
        <v>0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0.25666629327477047</v>
      </c>
      <c r="C119" s="421">
        <f t="shared" ref="C119:BI120" si="52">+C112</f>
        <v>0.23346903119485973</v>
      </c>
      <c r="D119" s="421">
        <f t="shared" si="52"/>
        <v>0.2636009661821247</v>
      </c>
      <c r="E119" s="421">
        <f t="shared" si="52"/>
        <v>0.28538372184529376</v>
      </c>
      <c r="F119" s="421">
        <f t="shared" si="52"/>
        <v>0.30209307518336065</v>
      </c>
      <c r="G119" s="421">
        <f t="shared" si="52"/>
        <v>0.31403881951694668</v>
      </c>
      <c r="H119" s="421">
        <f t="shared" si="52"/>
        <v>0.32344757257570039</v>
      </c>
      <c r="I119" s="421">
        <f t="shared" si="52"/>
        <v>0.33112271277575633</v>
      </c>
      <c r="J119" s="421">
        <f t="shared" si="52"/>
        <v>0.33740583520953904</v>
      </c>
      <c r="K119" s="421">
        <f t="shared" si="52"/>
        <v>0.34254700555859524</v>
      </c>
      <c r="L119" s="421">
        <f t="shared" si="52"/>
        <v>0.35250007321008731</v>
      </c>
      <c r="M119" s="421">
        <f t="shared" si="52"/>
        <v>0.36754143635366582</v>
      </c>
      <c r="N119" s="421">
        <f t="shared" si="52"/>
        <v>0.38407367170012868</v>
      </c>
      <c r="O119" s="421">
        <f t="shared" si="52"/>
        <v>0.39913214168816291</v>
      </c>
      <c r="P119" s="421">
        <f t="shared" si="52"/>
        <v>0.41317083414646782</v>
      </c>
      <c r="Q119" s="421">
        <f t="shared" si="52"/>
        <v>0.42643792853350876</v>
      </c>
      <c r="R119" s="421">
        <f t="shared" si="52"/>
        <v>0.43907192059461664</v>
      </c>
      <c r="S119" s="421">
        <f t="shared" si="52"/>
        <v>0.45115182797386733</v>
      </c>
      <c r="T119" s="421">
        <f t="shared" si="52"/>
        <v>0.4627259826512225</v>
      </c>
      <c r="U119" s="421">
        <f t="shared" si="52"/>
        <v>0.47382850823585876</v>
      </c>
      <c r="V119" s="421">
        <f t="shared" si="52"/>
        <v>0.48539425381111578</v>
      </c>
      <c r="W119" s="421">
        <f t="shared" si="52"/>
        <v>0.4977011976719552</v>
      </c>
      <c r="X119" s="421">
        <f t="shared" si="52"/>
        <v>0.51000036913536628</v>
      </c>
      <c r="Y119" s="421">
        <f t="shared" si="52"/>
        <v>0.52218979950574829</v>
      </c>
      <c r="Z119" s="421">
        <f t="shared" si="52"/>
        <v>0.53422429021665263</v>
      </c>
      <c r="AA119" s="421">
        <f t="shared" si="52"/>
        <v>0.54608903935699671</v>
      </c>
      <c r="AB119" s="421">
        <f t="shared" si="52"/>
        <v>0.55788757843643666</v>
      </c>
      <c r="AC119" s="421">
        <f t="shared" si="52"/>
        <v>0.56952474764441274</v>
      </c>
      <c r="AD119" s="421">
        <f t="shared" si="52"/>
        <v>0.58098797228799182</v>
      </c>
      <c r="AE119" s="421">
        <f t="shared" si="52"/>
        <v>0.59229335323847865</v>
      </c>
      <c r="AF119" s="421">
        <f t="shared" si="52"/>
        <v>0.60233719918213435</v>
      </c>
      <c r="AG119" s="421">
        <f t="shared" si="52"/>
        <v>0.61085813345541118</v>
      </c>
      <c r="AH119" s="421">
        <f t="shared" si="52"/>
        <v>0.61885564255130276</v>
      </c>
      <c r="AI119" s="421">
        <f t="shared" si="52"/>
        <v>0.62650559326187116</v>
      </c>
      <c r="AJ119" s="421">
        <f t="shared" si="52"/>
        <v>0.63390987530275955</v>
      </c>
      <c r="AK119" s="421">
        <f t="shared" si="52"/>
        <v>0.64112995047544086</v>
      </c>
      <c r="AL119" s="421">
        <f t="shared" si="52"/>
        <v>0.64820496508283021</v>
      </c>
      <c r="AM119" s="421">
        <f t="shared" si="52"/>
        <v>0.65516156591905483</v>
      </c>
      <c r="AN119" s="421">
        <f t="shared" si="52"/>
        <v>0.66201923458209044</v>
      </c>
      <c r="AO119" s="421">
        <f t="shared" si="52"/>
        <v>0.66879319847974661</v>
      </c>
      <c r="AP119" s="421">
        <f t="shared" si="52"/>
        <v>0.67549603057553431</v>
      </c>
      <c r="AQ119" s="421">
        <f t="shared" si="52"/>
        <v>0.68213853899490873</v>
      </c>
      <c r="AR119" s="421">
        <f t="shared" si="52"/>
        <v>0.68873027148760213</v>
      </c>
      <c r="AS119" s="421">
        <f t="shared" si="52"/>
        <v>0.69527981045385634</v>
      </c>
      <c r="AT119" s="421">
        <f t="shared" si="52"/>
        <v>0.70179495352495058</v>
      </c>
      <c r="AU119" s="421">
        <f t="shared" si="52"/>
        <v>0.70828283105305589</v>
      </c>
      <c r="AV119" s="421">
        <f t="shared" si="52"/>
        <v>0.71474998828421565</v>
      </c>
      <c r="AW119" s="421">
        <f t="shared" si="52"/>
        <v>0.72120244725072902</v>
      </c>
      <c r="AX119" s="421">
        <f t="shared" si="52"/>
        <v>0.72764575654333008</v>
      </c>
      <c r="AY119" s="421">
        <f t="shared" si="52"/>
        <v>0.73408503341482401</v>
      </c>
      <c r="AZ119" s="421">
        <f t="shared" si="52"/>
        <v>0.74052500066818605</v>
      </c>
      <c r="BA119" s="421">
        <f t="shared" si="52"/>
        <v>0.74697001970606469</v>
      </c>
      <c r="BB119" s="421">
        <f t="shared" si="52"/>
        <v>0.7534069044620777</v>
      </c>
      <c r="BC119" s="421">
        <f t="shared" si="52"/>
        <v>0.75983708382954618</v>
      </c>
      <c r="BD119" s="421">
        <f t="shared" si="52"/>
        <v>0.76628467516951726</v>
      </c>
      <c r="BE119" s="421">
        <f t="shared" si="52"/>
        <v>0.7727599409924002</v>
      </c>
      <c r="BF119" s="421">
        <f t="shared" si="52"/>
        <v>0.77926684775227206</v>
      </c>
      <c r="BG119" s="421">
        <f t="shared" si="52"/>
        <v>0.78580679989455537</v>
      </c>
      <c r="BH119" s="421">
        <f t="shared" si="52"/>
        <v>0.79238038358345542</v>
      </c>
      <c r="BI119" s="421">
        <f t="shared" si="52"/>
        <v>0.79898811010957305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965</v>
      </c>
      <c r="B121" s="421">
        <f>+B119*(1-B122)</f>
        <v>0.25666629327477047</v>
      </c>
      <c r="C121" s="421">
        <f t="shared" ref="C121:BI121" si="53">+C119*(1-C122)</f>
        <v>0.23346903119485973</v>
      </c>
      <c r="D121" s="421">
        <f t="shared" si="53"/>
        <v>0.20356211548143574</v>
      </c>
      <c r="E121" s="421">
        <f t="shared" si="53"/>
        <v>0.17950625584162444</v>
      </c>
      <c r="F121" s="421">
        <f t="shared" si="53"/>
        <v>0.12782782184222666</v>
      </c>
      <c r="G121" s="421">
        <f t="shared" si="53"/>
        <v>8.5508774540648258E-2</v>
      </c>
      <c r="H121" s="421">
        <f t="shared" si="53"/>
        <v>6.0799070833274543E-2</v>
      </c>
      <c r="I121" s="421">
        <f t="shared" si="53"/>
        <v>6.3779672223885267E-2</v>
      </c>
      <c r="J121" s="421">
        <f t="shared" si="53"/>
        <v>4.6489718807009341E-2</v>
      </c>
      <c r="K121" s="421">
        <f t="shared" si="53"/>
        <v>3.3200261698216126E-2</v>
      </c>
      <c r="L121" s="421">
        <f t="shared" si="53"/>
        <v>2.3830502852469241E-2</v>
      </c>
      <c r="M121" s="421">
        <f t="shared" si="53"/>
        <v>1.6543638951055414E-2</v>
      </c>
      <c r="N121" s="421">
        <f t="shared" si="53"/>
        <v>9.8645386485401564E-3</v>
      </c>
      <c r="O121" s="421">
        <f t="shared" si="53"/>
        <v>3.3752886509691819E-3</v>
      </c>
      <c r="P121" s="421">
        <f t="shared" si="53"/>
        <v>-2.504268633857398E-3</v>
      </c>
      <c r="Q121" s="421">
        <f t="shared" si="53"/>
        <v>-7.9285501684549179E-3</v>
      </c>
      <c r="R121" s="421">
        <f t="shared" si="53"/>
        <v>-1.281755671725119E-2</v>
      </c>
      <c r="S121" s="421">
        <f t="shared" si="53"/>
        <v>-1.7081200854824782E-2</v>
      </c>
      <c r="T121" s="421">
        <f t="shared" si="53"/>
        <v>-2.1265641059732894E-2</v>
      </c>
      <c r="U121" s="421">
        <f t="shared" si="53"/>
        <v>-2.5319936282050686E-2</v>
      </c>
      <c r="V121" s="421">
        <f t="shared" si="53"/>
        <v>-2.9247503689209954E-2</v>
      </c>
      <c r="W121" s="421">
        <f t="shared" si="53"/>
        <v>-1.086554032670712E-2</v>
      </c>
      <c r="X121" s="421">
        <f t="shared" si="53"/>
        <v>7.8880325051887256E-3</v>
      </c>
      <c r="Y121" s="421">
        <f t="shared" si="53"/>
        <v>2.6980112773094235E-2</v>
      </c>
      <c r="Z121" s="421">
        <f t="shared" si="53"/>
        <v>4.6369097784569761E-2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0.25666629327477047</v>
      </c>
      <c r="C124" s="421">
        <f t="shared" ref="C124:BI124" si="56">+C119*(1-C122)</f>
        <v>0.23346903119485973</v>
      </c>
      <c r="D124" s="421">
        <f t="shared" si="56"/>
        <v>0.20356211548143574</v>
      </c>
      <c r="E124" s="421">
        <f t="shared" si="56"/>
        <v>0.17950625584162444</v>
      </c>
      <c r="F124" s="421">
        <f t="shared" si="56"/>
        <v>0.12782782184222666</v>
      </c>
      <c r="G124" s="421">
        <f t="shared" si="56"/>
        <v>8.5508774540648258E-2</v>
      </c>
      <c r="H124" s="421">
        <f t="shared" si="56"/>
        <v>6.0799070833274543E-2</v>
      </c>
      <c r="I124" s="421">
        <f t="shared" si="56"/>
        <v>6.3779672223885267E-2</v>
      </c>
      <c r="J124" s="421">
        <f t="shared" si="56"/>
        <v>4.6489718807009341E-2</v>
      </c>
      <c r="K124" s="421">
        <f t="shared" si="56"/>
        <v>3.3200261698216126E-2</v>
      </c>
      <c r="L124" s="421">
        <f t="shared" si="56"/>
        <v>2.3830502852469241E-2</v>
      </c>
      <c r="M124" s="421">
        <f t="shared" si="56"/>
        <v>1.6543638951055414E-2</v>
      </c>
      <c r="N124" s="421">
        <f t="shared" si="56"/>
        <v>9.8645386485401564E-3</v>
      </c>
      <c r="O124" s="421">
        <f t="shared" si="56"/>
        <v>3.3752886509691819E-3</v>
      </c>
      <c r="P124" s="421">
        <f t="shared" si="56"/>
        <v>-2.504268633857398E-3</v>
      </c>
      <c r="Q124" s="421">
        <f t="shared" si="56"/>
        <v>-7.9285501684549179E-3</v>
      </c>
      <c r="R124" s="421">
        <f t="shared" si="56"/>
        <v>-1.281755671725119E-2</v>
      </c>
      <c r="S124" s="421">
        <f t="shared" si="56"/>
        <v>-1.7081200854824782E-2</v>
      </c>
      <c r="T124" s="421">
        <f t="shared" si="56"/>
        <v>-2.1265641059732894E-2</v>
      </c>
      <c r="U124" s="421">
        <f t="shared" si="56"/>
        <v>-2.5319936282050686E-2</v>
      </c>
      <c r="V124" s="421">
        <f t="shared" si="56"/>
        <v>-2.9247503689209954E-2</v>
      </c>
      <c r="W124" s="421">
        <f t="shared" si="56"/>
        <v>-1.086554032670712E-2</v>
      </c>
      <c r="X124" s="421">
        <f t="shared" si="56"/>
        <v>7.8880325051887256E-3</v>
      </c>
      <c r="Y124" s="421">
        <f t="shared" si="56"/>
        <v>2.6980112773094235E-2</v>
      </c>
      <c r="Z124" s="421">
        <f t="shared" si="56"/>
        <v>4.6369097784569761E-2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0.16013826681460999</v>
      </c>
      <c r="D128" s="23">
        <f t="shared" si="57"/>
        <v>0.14497320614084647</v>
      </c>
      <c r="E128" s="23">
        <f t="shared" si="57"/>
        <v>0.13681972593589534</v>
      </c>
      <c r="F128" s="23">
        <f t="shared" si="57"/>
        <v>0.13163909952936531</v>
      </c>
      <c r="G128" s="23">
        <f t="shared" si="57"/>
        <v>0.12727708037149851</v>
      </c>
      <c r="H128" s="23">
        <f t="shared" si="57"/>
        <v>0.12354381629678107</v>
      </c>
      <c r="I128" s="23">
        <f t="shared" si="57"/>
        <v>0.12054873751572047</v>
      </c>
      <c r="J128" s="23">
        <f t="shared" si="57"/>
        <v>0.11794972425212545</v>
      </c>
      <c r="K128" s="23">
        <f t="shared" si="57"/>
        <v>0.11554558678167169</v>
      </c>
      <c r="L128" s="23">
        <f t="shared" si="57"/>
        <v>0.11321607799840133</v>
      </c>
      <c r="M128" s="23">
        <f t="shared" si="57"/>
        <v>0.1111241844333659</v>
      </c>
      <c r="N128" s="23">
        <f t="shared" si="57"/>
        <v>0.10791094454964922</v>
      </c>
      <c r="O128" s="23">
        <f t="shared" si="57"/>
        <v>0.10562226435016557</v>
      </c>
      <c r="P128" s="23">
        <f t="shared" si="57"/>
        <v>0.10384979987225289</v>
      </c>
      <c r="Q128" s="23">
        <f t="shared" si="57"/>
        <v>0.10239025690932733</v>
      </c>
      <c r="R128" s="23">
        <f t="shared" si="57"/>
        <v>0.10113891542982943</v>
      </c>
      <c r="S128" s="23">
        <f t="shared" si="57"/>
        <v>0.10004059670641445</v>
      </c>
      <c r="T128" s="23">
        <f t="shared" si="57"/>
        <v>9.9064802070066071E-2</v>
      </c>
      <c r="U128" s="23">
        <f t="shared" si="57"/>
        <v>9.8192870887552755E-2</v>
      </c>
      <c r="V128" s="23">
        <f t="shared" si="57"/>
        <v>9.7594116768149539E-2</v>
      </c>
      <c r="W128" s="23">
        <f t="shared" si="57"/>
        <v>9.7169240659060227E-2</v>
      </c>
      <c r="X128" s="23">
        <f t="shared" si="57"/>
        <v>9.6683362499287162E-2</v>
      </c>
      <c r="Y128" s="23">
        <f t="shared" si="57"/>
        <v>9.6193108823063422E-2</v>
      </c>
      <c r="Z128" s="23">
        <f t="shared" si="57"/>
        <v>9.5725082925255847E-2</v>
      </c>
      <c r="AA128" s="23">
        <f t="shared" si="57"/>
        <v>9.5290545594241938E-2</v>
      </c>
      <c r="AB128" s="23">
        <f t="shared" si="57"/>
        <v>9.4852494015043753E-2</v>
      </c>
      <c r="AC128" s="23">
        <f t="shared" si="57"/>
        <v>9.4454284622109017E-2</v>
      </c>
      <c r="AD128" s="23">
        <f t="shared" si="57"/>
        <v>9.4103715422277426E-2</v>
      </c>
      <c r="AE128" s="23">
        <f t="shared" si="57"/>
        <v>9.3797116952349865E-2</v>
      </c>
      <c r="AF128" s="23">
        <f t="shared" si="57"/>
        <v>9.3353518015014209E-2</v>
      </c>
      <c r="AG128" s="23">
        <f t="shared" si="57"/>
        <v>9.2850666653511688E-2</v>
      </c>
      <c r="AH128" s="23">
        <f t="shared" si="57"/>
        <v>9.2500446080789028E-2</v>
      </c>
      <c r="AI128" s="23">
        <f t="shared" si="57"/>
        <v>9.2239435074399287E-2</v>
      </c>
      <c r="AJ128" s="23">
        <f t="shared" si="57"/>
        <v>9.2033339080470206E-2</v>
      </c>
      <c r="AK128" s="23">
        <f t="shared" si="57"/>
        <v>9.1863216672894751E-2</v>
      </c>
      <c r="AL128" s="23">
        <f t="shared" si="57"/>
        <v>9.1718313425925041E-2</v>
      </c>
      <c r="AM128" s="23">
        <f t="shared" si="57"/>
        <v>9.1592287193431002E-2</v>
      </c>
      <c r="AN128" s="23">
        <f t="shared" si="57"/>
        <v>9.1481205097339813E-2</v>
      </c>
      <c r="AO128" s="23">
        <f t="shared" si="57"/>
        <v>9.138247419501247E-2</v>
      </c>
      <c r="AP128" s="23">
        <f t="shared" si="57"/>
        <v>9.1294266914327779E-2</v>
      </c>
      <c r="AQ128" s="23">
        <f t="shared" si="57"/>
        <v>9.1215209726864754E-2</v>
      </c>
      <c r="AR128" s="23">
        <f t="shared" si="57"/>
        <v>9.114421238346071E-2</v>
      </c>
      <c r="AS128" s="23">
        <f t="shared" si="57"/>
        <v>9.10803725165866E-2</v>
      </c>
      <c r="AT128" s="23">
        <f t="shared" si="57"/>
        <v>9.1022920878404884E-2</v>
      </c>
      <c r="AU128" s="23">
        <f t="shared" si="57"/>
        <v>9.0971188669008926E-2</v>
      </c>
      <c r="AV128" s="23">
        <f t="shared" si="57"/>
        <v>9.0924587024381318E-2</v>
      </c>
      <c r="AW128" s="23">
        <f t="shared" si="57"/>
        <v>9.0882593326355787E-2</v>
      </c>
      <c r="AX128" s="23">
        <f t="shared" si="57"/>
        <v>9.0844741449312344E-2</v>
      </c>
      <c r="AY128" s="23">
        <f t="shared" si="57"/>
        <v>9.0810614370508719E-2</v>
      </c>
      <c r="AZ128" s="23">
        <f t="shared" si="57"/>
        <v>9.0779838274923752E-2</v>
      </c>
      <c r="BA128" s="23">
        <f t="shared" si="57"/>
        <v>9.075207766467433E-2</v>
      </c>
      <c r="BB128" s="23">
        <f t="shared" si="57"/>
        <v>9.0731868730151308E-2</v>
      </c>
      <c r="BC128" s="23">
        <f t="shared" si="57"/>
        <v>9.0719454589733184E-2</v>
      </c>
      <c r="BD128" s="23">
        <f t="shared" si="57"/>
        <v>9.0708745419324749E-2</v>
      </c>
      <c r="BE128" s="23">
        <f t="shared" si="57"/>
        <v>9.0697598210162947E-2</v>
      </c>
      <c r="BF128" s="23">
        <f t="shared" si="57"/>
        <v>9.0685602925861405E-2</v>
      </c>
      <c r="BG128" s="23">
        <f t="shared" si="57"/>
        <v>9.0673008879115419E-2</v>
      </c>
      <c r="BH128" s="23">
        <f t="shared" si="57"/>
        <v>9.0660235302521403E-2</v>
      </c>
      <c r="BI128" s="23">
        <f t="shared" si="57"/>
        <v>9.0647670662889354E-2</v>
      </c>
    </row>
    <row r="129" spans="1:61" ht="18" customHeight="1">
      <c r="A129" s="23" t="s">
        <v>11</v>
      </c>
      <c r="B129" s="23"/>
      <c r="C129" s="23">
        <f>+$B$14+LN(D56/C56)/10+$B$18*LN(D88/C88)/10</f>
        <v>6.6809827992313997E-2</v>
      </c>
      <c r="D129" s="23">
        <f t="shared" ref="D129:BH129" si="58">+$B$14+LN(E56/D56)/10+$B$18*LN(E88/D88)/10</f>
        <v>5.7895362497748321E-2</v>
      </c>
      <c r="E129" s="23">
        <f t="shared" si="58"/>
        <v>5.19958992587276E-2</v>
      </c>
      <c r="F129" s="23">
        <f t="shared" si="58"/>
        <v>4.703605421619711E-2</v>
      </c>
      <c r="G129" s="23">
        <f t="shared" si="58"/>
        <v>4.3651072580275389E-2</v>
      </c>
      <c r="H129" s="23">
        <f t="shared" si="58"/>
        <v>4.0738032305355887E-2</v>
      </c>
      <c r="I129" s="23">
        <f t="shared" si="58"/>
        <v>3.8215187928550137E-2</v>
      </c>
      <c r="J129" s="23">
        <f t="shared" si="58"/>
        <v>3.5042525851816525E-2</v>
      </c>
      <c r="K129" s="23">
        <f t="shared" si="58"/>
        <v>3.488032131366102E-2</v>
      </c>
      <c r="L129" s="23">
        <f t="shared" si="58"/>
        <v>3.4919595353842481E-2</v>
      </c>
      <c r="M129" s="23">
        <f t="shared" si="58"/>
        <v>3.5554625845573923E-2</v>
      </c>
      <c r="N129" s="23">
        <f t="shared" si="58"/>
        <v>3.372485413294718E-2</v>
      </c>
      <c r="O129" s="23">
        <f t="shared" si="58"/>
        <v>3.2245931611655926E-2</v>
      </c>
      <c r="P129" s="23">
        <f t="shared" si="58"/>
        <v>3.099308442045929E-2</v>
      </c>
      <c r="Q129" s="23">
        <f t="shared" si="58"/>
        <v>2.9897029611938811E-2</v>
      </c>
      <c r="R129" s="23">
        <f t="shared" si="58"/>
        <v>2.8920288134698165E-2</v>
      </c>
      <c r="S129" s="23">
        <f t="shared" si="58"/>
        <v>2.8042444070012842E-2</v>
      </c>
      <c r="T129" s="23">
        <f t="shared" si="58"/>
        <v>2.7250688764495233E-2</v>
      </c>
      <c r="U129" s="23">
        <f t="shared" si="58"/>
        <v>2.6682597201304208E-2</v>
      </c>
      <c r="V129" s="23">
        <f t="shared" si="58"/>
        <v>2.6240733774391491E-2</v>
      </c>
      <c r="W129" s="23">
        <f t="shared" si="58"/>
        <v>2.5744349722337717E-2</v>
      </c>
      <c r="X129" s="23">
        <f t="shared" si="58"/>
        <v>2.526343978412858E-2</v>
      </c>
      <c r="Y129" s="23">
        <f t="shared" si="58"/>
        <v>2.4812391068837272E-2</v>
      </c>
      <c r="Z129" s="23">
        <f t="shared" si="58"/>
        <v>2.4532592994532414E-2</v>
      </c>
      <c r="AA129" s="23">
        <f t="shared" si="58"/>
        <v>2.4099719858410081E-2</v>
      </c>
      <c r="AB129" s="23">
        <f t="shared" si="58"/>
        <v>2.3715594680675703E-2</v>
      </c>
      <c r="AC129" s="23">
        <f t="shared" si="58"/>
        <v>2.3377862639573213E-2</v>
      </c>
      <c r="AD129" s="23">
        <f t="shared" si="58"/>
        <v>2.3080451653405401E-2</v>
      </c>
      <c r="AE129" s="23">
        <f t="shared" si="58"/>
        <v>2.2670352707077727E-2</v>
      </c>
      <c r="AF129" s="23">
        <f t="shared" si="58"/>
        <v>2.2233071205682371E-2</v>
      </c>
      <c r="AG129" s="23">
        <f t="shared" si="58"/>
        <v>2.1938009414798967E-2</v>
      </c>
      <c r="AH129" s="23">
        <f t="shared" si="58"/>
        <v>2.1705098364934533E-2</v>
      </c>
      <c r="AI129" s="23">
        <f t="shared" si="58"/>
        <v>2.1512698138352274E-2</v>
      </c>
      <c r="AJ129" s="23">
        <f t="shared" si="58"/>
        <v>2.1348591597974444E-2</v>
      </c>
      <c r="AK129" s="23">
        <f t="shared" si="58"/>
        <v>2.1205621380584898E-2</v>
      </c>
      <c r="AL129" s="23">
        <f t="shared" si="58"/>
        <v>2.107937884059877E-2</v>
      </c>
      <c r="AM129" s="23">
        <f t="shared" si="58"/>
        <v>2.09669757598362E-2</v>
      </c>
      <c r="AN129" s="23">
        <f t="shared" si="58"/>
        <v>2.0866386778694072E-2</v>
      </c>
      <c r="AO129" s="23">
        <f t="shared" si="58"/>
        <v>2.0776094445797928E-2</v>
      </c>
      <c r="AP129" s="23">
        <f t="shared" si="58"/>
        <v>2.0694895438861591E-2</v>
      </c>
      <c r="AQ129" s="23">
        <f t="shared" si="58"/>
        <v>2.0621792983077303E-2</v>
      </c>
      <c r="AR129" s="23">
        <f t="shared" si="58"/>
        <v>2.0555935602294934E-2</v>
      </c>
      <c r="AS129" s="23">
        <f t="shared" si="58"/>
        <v>2.0496580952671123E-2</v>
      </c>
      <c r="AT129" s="23">
        <f t="shared" si="58"/>
        <v>2.0443073382247923E-2</v>
      </c>
      <c r="AU129" s="23">
        <f t="shared" si="58"/>
        <v>2.0394829128121503E-2</v>
      </c>
      <c r="AV129" s="23">
        <f t="shared" si="58"/>
        <v>2.035132587244496E-2</v>
      </c>
      <c r="AW129" s="23">
        <f t="shared" si="58"/>
        <v>2.0312094879330403E-2</v>
      </c>
      <c r="AX129" s="23">
        <f t="shared" si="58"/>
        <v>2.0276714738082038E-2</v>
      </c>
      <c r="AY129" s="23">
        <f t="shared" si="58"/>
        <v>2.0244806169447842E-2</v>
      </c>
      <c r="AZ129" s="23">
        <f t="shared" si="58"/>
        <v>2.0198801523871848E-2</v>
      </c>
      <c r="BA129" s="23">
        <f t="shared" si="58"/>
        <v>2.0159575200908331E-2</v>
      </c>
      <c r="BB129" s="23">
        <f t="shared" si="58"/>
        <v>2.0144336317942661E-2</v>
      </c>
      <c r="BC129" s="23">
        <f t="shared" si="58"/>
        <v>2.0131239859363378E-2</v>
      </c>
      <c r="BD129" s="23">
        <f t="shared" si="58"/>
        <v>2.0118666565036726E-2</v>
      </c>
      <c r="BE129" s="23">
        <f t="shared" si="58"/>
        <v>2.010618605858944E-2</v>
      </c>
      <c r="BF129" s="23">
        <f t="shared" si="58"/>
        <v>2.0093839530971866E-2</v>
      </c>
      <c r="BG129" s="23">
        <f t="shared" si="58"/>
        <v>2.0081810207110317E-2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5.3909996706792015E-2</v>
      </c>
      <c r="D130" s="23">
        <f t="shared" ref="D130:BH130" si="59">+$B$14+LN(D56/C56)/10+$B$18*LN(D88/C88)/10</f>
        <v>6.6809827992313997E-2</v>
      </c>
      <c r="E130" s="23">
        <f t="shared" si="59"/>
        <v>5.7895362497748321E-2</v>
      </c>
      <c r="F130" s="23">
        <f t="shared" si="59"/>
        <v>5.19958992587276E-2</v>
      </c>
      <c r="G130" s="23">
        <f t="shared" si="59"/>
        <v>4.703605421619711E-2</v>
      </c>
      <c r="H130" s="23">
        <f t="shared" si="59"/>
        <v>4.3651072580275389E-2</v>
      </c>
      <c r="I130" s="23">
        <f t="shared" si="59"/>
        <v>4.0738032305355887E-2</v>
      </c>
      <c r="J130" s="23">
        <f t="shared" si="59"/>
        <v>3.8215187928550137E-2</v>
      </c>
      <c r="K130" s="23">
        <f t="shared" si="59"/>
        <v>3.5042525851816525E-2</v>
      </c>
      <c r="L130" s="23">
        <f t="shared" si="59"/>
        <v>3.488032131366102E-2</v>
      </c>
      <c r="M130" s="23">
        <f t="shared" si="59"/>
        <v>3.4919595353842481E-2</v>
      </c>
      <c r="N130" s="23">
        <f t="shared" si="59"/>
        <v>3.5554625845573923E-2</v>
      </c>
      <c r="O130" s="23">
        <f t="shared" si="59"/>
        <v>3.372485413294718E-2</v>
      </c>
      <c r="P130" s="23">
        <f t="shared" si="59"/>
        <v>3.2245931611655926E-2</v>
      </c>
      <c r="Q130" s="23">
        <f t="shared" si="59"/>
        <v>3.099308442045929E-2</v>
      </c>
      <c r="R130" s="23">
        <f t="shared" si="59"/>
        <v>2.9897029611938811E-2</v>
      </c>
      <c r="S130" s="23">
        <f t="shared" si="59"/>
        <v>2.8920288134698165E-2</v>
      </c>
      <c r="T130" s="23">
        <f t="shared" si="59"/>
        <v>2.8042444070012842E-2</v>
      </c>
      <c r="U130" s="23">
        <f t="shared" si="59"/>
        <v>2.7250688764495233E-2</v>
      </c>
      <c r="V130" s="23">
        <f t="shared" si="59"/>
        <v>2.6682597201304208E-2</v>
      </c>
      <c r="W130" s="23">
        <f t="shared" si="59"/>
        <v>2.6240733774391491E-2</v>
      </c>
      <c r="X130" s="23">
        <f t="shared" si="59"/>
        <v>2.5744349722337717E-2</v>
      </c>
      <c r="Y130" s="23">
        <f t="shared" si="59"/>
        <v>2.526343978412858E-2</v>
      </c>
      <c r="Z130" s="23">
        <f t="shared" si="59"/>
        <v>2.4812391068837272E-2</v>
      </c>
      <c r="AA130" s="23">
        <f t="shared" si="59"/>
        <v>2.4532592994532414E-2</v>
      </c>
      <c r="AB130" s="23">
        <f t="shared" si="59"/>
        <v>2.4099719858410081E-2</v>
      </c>
      <c r="AC130" s="23">
        <f t="shared" si="59"/>
        <v>2.3715594680675703E-2</v>
      </c>
      <c r="AD130" s="23">
        <f t="shared" si="59"/>
        <v>2.3377862639573213E-2</v>
      </c>
      <c r="AE130" s="23">
        <f t="shared" si="59"/>
        <v>2.3080451653405401E-2</v>
      </c>
      <c r="AF130" s="23">
        <f t="shared" si="59"/>
        <v>2.2670352707077727E-2</v>
      </c>
      <c r="AG130" s="23">
        <f t="shared" si="59"/>
        <v>2.2233071205682371E-2</v>
      </c>
      <c r="AH130" s="23">
        <f t="shared" si="59"/>
        <v>2.1938009414798967E-2</v>
      </c>
      <c r="AI130" s="23">
        <f t="shared" si="59"/>
        <v>2.1705098364934533E-2</v>
      </c>
      <c r="AJ130" s="23">
        <f t="shared" si="59"/>
        <v>2.1512698138352274E-2</v>
      </c>
      <c r="AK130" s="23">
        <f t="shared" si="59"/>
        <v>2.1348591597974444E-2</v>
      </c>
      <c r="AL130" s="23">
        <f t="shared" si="59"/>
        <v>2.1205621380584898E-2</v>
      </c>
      <c r="AM130" s="23">
        <f t="shared" si="59"/>
        <v>2.107937884059877E-2</v>
      </c>
      <c r="AN130" s="23">
        <f t="shared" si="59"/>
        <v>2.09669757598362E-2</v>
      </c>
      <c r="AO130" s="23">
        <f t="shared" si="59"/>
        <v>2.0866386778694072E-2</v>
      </c>
      <c r="AP130" s="23">
        <f t="shared" si="59"/>
        <v>2.0776094445797928E-2</v>
      </c>
      <c r="AQ130" s="23">
        <f t="shared" si="59"/>
        <v>2.0694895438861591E-2</v>
      </c>
      <c r="AR130" s="23">
        <f t="shared" si="59"/>
        <v>2.0621792983077303E-2</v>
      </c>
      <c r="AS130" s="23">
        <f t="shared" si="59"/>
        <v>2.0555935602294934E-2</v>
      </c>
      <c r="AT130" s="23">
        <f t="shared" si="59"/>
        <v>2.0496580952671123E-2</v>
      </c>
      <c r="AU130" s="23">
        <f t="shared" si="59"/>
        <v>2.0443073382247923E-2</v>
      </c>
      <c r="AV130" s="23">
        <f t="shared" si="59"/>
        <v>2.0394829128121503E-2</v>
      </c>
      <c r="AW130" s="23">
        <f t="shared" si="59"/>
        <v>2.035132587244496E-2</v>
      </c>
      <c r="AX130" s="23">
        <f t="shared" si="59"/>
        <v>2.0312094879330403E-2</v>
      </c>
      <c r="AY130" s="23">
        <f t="shared" si="59"/>
        <v>2.0276714738082038E-2</v>
      </c>
      <c r="AZ130" s="23">
        <f t="shared" si="59"/>
        <v>2.0244806169447842E-2</v>
      </c>
      <c r="BA130" s="23">
        <f t="shared" si="59"/>
        <v>2.0198801523871848E-2</v>
      </c>
      <c r="BB130" s="23">
        <f t="shared" si="59"/>
        <v>2.0159575200908331E-2</v>
      </c>
      <c r="BC130" s="23">
        <f t="shared" si="59"/>
        <v>2.0144336317942661E-2</v>
      </c>
      <c r="BD130" s="23">
        <f t="shared" si="59"/>
        <v>2.0131239859363378E-2</v>
      </c>
      <c r="BE130" s="23">
        <f t="shared" si="59"/>
        <v>2.0118666565036726E-2</v>
      </c>
      <c r="BF130" s="23">
        <f t="shared" si="59"/>
        <v>2.010618605858944E-2</v>
      </c>
      <c r="BG130" s="23">
        <f t="shared" si="59"/>
        <v>2.0093839530971866E-2</v>
      </c>
      <c r="BH130" s="23">
        <f t="shared" si="59"/>
        <v>2.0081810207110317E-2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6.0359912349553006E-2</v>
      </c>
      <c r="D131" s="23">
        <f t="shared" si="60"/>
        <v>6.2352595245031159E-2</v>
      </c>
      <c r="E131" s="23">
        <f t="shared" si="60"/>
        <v>5.4945630878237964E-2</v>
      </c>
      <c r="F131" s="23">
        <f t="shared" si="60"/>
        <v>4.9515976737462358E-2</v>
      </c>
      <c r="G131" s="23">
        <f t="shared" si="60"/>
        <v>4.5343563398236253E-2</v>
      </c>
      <c r="H131" s="23">
        <f t="shared" si="60"/>
        <v>4.2194552442815642E-2</v>
      </c>
      <c r="I131" s="23">
        <f t="shared" si="60"/>
        <v>3.9476610116953012E-2</v>
      </c>
      <c r="J131" s="23">
        <f t="shared" si="60"/>
        <v>3.6628856890183331E-2</v>
      </c>
      <c r="K131" s="23">
        <f t="shared" si="60"/>
        <v>3.4961423582738772E-2</v>
      </c>
      <c r="L131" s="23">
        <f t="shared" si="60"/>
        <v>3.489995833375175E-2</v>
      </c>
      <c r="M131" s="23">
        <f t="shared" si="60"/>
        <v>3.5237110599708202E-2</v>
      </c>
      <c r="N131" s="23">
        <f t="shared" si="60"/>
        <v>3.4639739989260551E-2</v>
      </c>
      <c r="O131" s="23">
        <f t="shared" si="60"/>
        <v>3.2985392872301553E-2</v>
      </c>
      <c r="P131" s="23">
        <f t="shared" si="60"/>
        <v>3.1619508016057604E-2</v>
      </c>
      <c r="Q131" s="23">
        <f t="shared" si="60"/>
        <v>3.044505701619905E-2</v>
      </c>
      <c r="R131" s="23">
        <f t="shared" si="60"/>
        <v>2.9408658873318488E-2</v>
      </c>
      <c r="S131" s="23">
        <f t="shared" si="60"/>
        <v>2.8481366102355504E-2</v>
      </c>
      <c r="T131" s="23">
        <f t="shared" si="60"/>
        <v>2.7646566417254038E-2</v>
      </c>
      <c r="U131" s="23">
        <f t="shared" si="60"/>
        <v>2.6966642982899719E-2</v>
      </c>
      <c r="V131" s="23">
        <f t="shared" si="60"/>
        <v>2.6461665487847848E-2</v>
      </c>
      <c r="W131" s="23">
        <f t="shared" si="60"/>
        <v>2.5992541748364604E-2</v>
      </c>
      <c r="X131" s="23">
        <f t="shared" si="60"/>
        <v>2.5503894753233149E-2</v>
      </c>
      <c r="Y131" s="23">
        <f t="shared" si="60"/>
        <v>2.5037915426482926E-2</v>
      </c>
      <c r="Z131" s="23">
        <f t="shared" si="60"/>
        <v>2.4672492031684843E-2</v>
      </c>
      <c r="AA131" s="23">
        <f t="shared" si="60"/>
        <v>2.4316156426471246E-2</v>
      </c>
      <c r="AB131" s="23">
        <f t="shared" si="60"/>
        <v>2.3907657269542894E-2</v>
      </c>
      <c r="AC131" s="23">
        <f t="shared" si="60"/>
        <v>2.3546728660124458E-2</v>
      </c>
      <c r="AD131" s="23">
        <f t="shared" si="60"/>
        <v>2.3229157146489307E-2</v>
      </c>
      <c r="AE131" s="23">
        <f t="shared" si="60"/>
        <v>2.2875402180241564E-2</v>
      </c>
      <c r="AF131" s="23">
        <f t="shared" si="60"/>
        <v>2.2451711956380051E-2</v>
      </c>
      <c r="AG131" s="23">
        <f t="shared" si="60"/>
        <v>2.2085540310240667E-2</v>
      </c>
      <c r="AH131" s="23">
        <f t="shared" si="60"/>
        <v>2.182155388986675E-2</v>
      </c>
      <c r="AI131" s="23">
        <f t="shared" si="60"/>
        <v>2.1608898251643402E-2</v>
      </c>
      <c r="AJ131" s="23">
        <f t="shared" si="60"/>
        <v>2.1430644868163359E-2</v>
      </c>
      <c r="AK131" s="23">
        <f t="shared" si="60"/>
        <v>2.1277106489279669E-2</v>
      </c>
      <c r="AL131" s="23">
        <f t="shared" si="60"/>
        <v>2.1142500110591836E-2</v>
      </c>
      <c r="AM131" s="23">
        <f t="shared" si="60"/>
        <v>2.1023177300217487E-2</v>
      </c>
      <c r="AN131" s="23">
        <f t="shared" si="60"/>
        <v>2.0916681269265137E-2</v>
      </c>
      <c r="AO131" s="23">
        <f t="shared" si="60"/>
        <v>2.0821240612246002E-2</v>
      </c>
      <c r="AP131" s="23">
        <f t="shared" si="60"/>
        <v>2.073549494232976E-2</v>
      </c>
      <c r="AQ131" s="23">
        <f t="shared" si="60"/>
        <v>2.0658344210969445E-2</v>
      </c>
      <c r="AR131" s="23">
        <f t="shared" si="60"/>
        <v>2.0588864292686117E-2</v>
      </c>
      <c r="AS131" s="23">
        <f t="shared" si="60"/>
        <v>2.0526258277483028E-2</v>
      </c>
      <c r="AT131" s="23">
        <f t="shared" si="60"/>
        <v>2.0469827167459521E-2</v>
      </c>
      <c r="AU131" s="23">
        <f t="shared" si="60"/>
        <v>2.0418951255184711E-2</v>
      </c>
      <c r="AV131" s="23">
        <f t="shared" si="60"/>
        <v>2.0373077500283231E-2</v>
      </c>
      <c r="AW131" s="23">
        <f t="shared" si="60"/>
        <v>2.0331710375887681E-2</v>
      </c>
      <c r="AX131" s="23">
        <f t="shared" si="60"/>
        <v>2.0294404808706222E-2</v>
      </c>
      <c r="AY131" s="23">
        <f t="shared" si="60"/>
        <v>2.0260760453764938E-2</v>
      </c>
      <c r="AZ131" s="23">
        <f t="shared" si="60"/>
        <v>2.0221803846659843E-2</v>
      </c>
      <c r="BA131" s="23">
        <f t="shared" si="60"/>
        <v>2.0179188362390091E-2</v>
      </c>
      <c r="BB131" s="23">
        <f t="shared" si="60"/>
        <v>2.0151955759425494E-2</v>
      </c>
      <c r="BC131" s="23">
        <f>+AVERAGE(BC129:BC130)</f>
        <v>2.0137788088653019E-2</v>
      </c>
      <c r="BD131" s="23">
        <f>+AVERAGE(BD129:BD130)</f>
        <v>2.012495321220005E-2</v>
      </c>
      <c r="BE131" s="23">
        <f>+AVERAGE(BE129:BE130)</f>
        <v>2.0112426311813085E-2</v>
      </c>
      <c r="BF131" s="23">
        <f>+AVERAGE(BF129:BF130)</f>
        <v>2.0100012794780651E-2</v>
      </c>
      <c r="BG131" s="23">
        <f>+AVERAGE(BG129:BG130)</f>
        <v>2.0087824869041093E-2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0.1176963175666155</v>
      </c>
      <c r="C132" s="23">
        <f t="shared" si="61"/>
        <v>8.0673559923395755E-2</v>
      </c>
      <c r="D132" s="23">
        <f t="shared" si="61"/>
        <v>4.8509677151400782E-2</v>
      </c>
      <c r="E132" s="23">
        <f t="shared" si="61"/>
        <v>3.1303046953163369E-2</v>
      </c>
      <c r="F132" s="23">
        <f t="shared" si="61"/>
        <v>2.1232451582391471E-2</v>
      </c>
      <c r="G132" s="23">
        <f t="shared" si="61"/>
        <v>1.4962726483323365E-2</v>
      </c>
      <c r="H132" s="23">
        <f t="shared" si="61"/>
        <v>1.0870773494157307E-2</v>
      </c>
      <c r="I132" s="23">
        <f t="shared" si="61"/>
        <v>8.1313251851873377E-3</v>
      </c>
      <c r="J132" s="23">
        <f t="shared" si="61"/>
        <v>6.2376181695739438E-3</v>
      </c>
      <c r="K132" s="23">
        <f t="shared" si="61"/>
        <v>4.9391809750131853E-3</v>
      </c>
      <c r="L132" s="23">
        <f t="shared" si="61"/>
        <v>3.9825005949044546E-3</v>
      </c>
      <c r="M132" s="23">
        <f t="shared" si="61"/>
        <v>3.2632211419908953E-3</v>
      </c>
      <c r="N132" s="23">
        <f t="shared" si="61"/>
        <v>2.6569247865783183E-3</v>
      </c>
      <c r="O132" s="23">
        <f t="shared" si="61"/>
        <v>2.2032237895714623E-3</v>
      </c>
      <c r="P132" s="23">
        <f t="shared" si="61"/>
        <v>1.8542182150697538E-3</v>
      </c>
      <c r="Q132" s="23">
        <f t="shared" si="61"/>
        <v>1.5801711198700844E-3</v>
      </c>
      <c r="R132" s="23">
        <f t="shared" si="61"/>
        <v>1.3614682024151745E-3</v>
      </c>
      <c r="S132" s="23">
        <f t="shared" si="61"/>
        <v>1.1845484249462209E-3</v>
      </c>
      <c r="T132" s="23">
        <f t="shared" si="61"/>
        <v>1.039706034990555E-3</v>
      </c>
      <c r="U132" s="23">
        <f t="shared" si="61"/>
        <v>9.198284958792292E-4</v>
      </c>
      <c r="V132" s="23">
        <f t="shared" si="61"/>
        <v>8.2059768668849638E-4</v>
      </c>
      <c r="W132" s="23">
        <f t="shared" si="61"/>
        <v>7.3728033248734027E-4</v>
      </c>
      <c r="X132" s="23">
        <f t="shared" si="61"/>
        <v>6.6571873315670585E-4</v>
      </c>
      <c r="Y132" s="23">
        <f t="shared" si="61"/>
        <v>6.0400074253043258E-4</v>
      </c>
      <c r="Z132" s="23">
        <f t="shared" si="61"/>
        <v>5.5048190361118221E-4</v>
      </c>
      <c r="AA132" s="23">
        <f t="shared" si="61"/>
        <v>5.0311094854094194E-4</v>
      </c>
      <c r="AB132" s="23">
        <f t="shared" si="61"/>
        <v>4.6181117121256438E-4</v>
      </c>
      <c r="AC132" s="23">
        <f t="shared" si="61"/>
        <v>4.2553308764488258E-4</v>
      </c>
      <c r="AD132" s="23">
        <f t="shared" si="61"/>
        <v>3.9343137128851596E-4</v>
      </c>
      <c r="AE132" s="23">
        <f t="shared" si="61"/>
        <v>3.648348175968371E-4</v>
      </c>
      <c r="AF132" s="23">
        <f t="shared" si="61"/>
        <v>3.3880084359993757E-4</v>
      </c>
      <c r="AG132" s="23">
        <f t="shared" si="61"/>
        <v>3.1516040791339163E-4</v>
      </c>
      <c r="AH132" s="23">
        <f t="shared" si="61"/>
        <v>2.9403583466724211E-4</v>
      </c>
      <c r="AI132" s="23">
        <f t="shared" si="61"/>
        <v>2.7496688242937206E-4</v>
      </c>
      <c r="AJ132" s="23">
        <f t="shared" si="61"/>
        <v>2.5762980276495813E-4</v>
      </c>
      <c r="AK132" s="23">
        <f t="shared" si="61"/>
        <v>2.4178230749838446E-4</v>
      </c>
      <c r="AL132" s="23">
        <f t="shared" si="61"/>
        <v>2.2723427908390953E-4</v>
      </c>
      <c r="AM132" s="23">
        <f t="shared" si="61"/>
        <v>2.1383138059964592E-4</v>
      </c>
      <c r="AN132" s="23">
        <f t="shared" si="61"/>
        <v>2.0144532522049213E-4</v>
      </c>
      <c r="AO132" s="23">
        <f t="shared" si="61"/>
        <v>1.8996771523840806E-4</v>
      </c>
      <c r="AP132" s="23">
        <f t="shared" si="61"/>
        <v>1.7930588344152831E-4</v>
      </c>
      <c r="AQ132" s="23">
        <f t="shared" si="61"/>
        <v>1.6937991998229563E-4</v>
      </c>
      <c r="AR132" s="23">
        <f t="shared" si="61"/>
        <v>1.6012044435329359E-4</v>
      </c>
      <c r="AS132" s="23">
        <f t="shared" si="61"/>
        <v>1.51466874855544E-4</v>
      </c>
      <c r="AT132" s="23">
        <f t="shared" si="61"/>
        <v>1.4336604912697888E-4</v>
      </c>
      <c r="AU132" s="23">
        <f t="shared" si="61"/>
        <v>1.3577110412182799E-4</v>
      </c>
      <c r="AV132" s="23">
        <f t="shared" si="61"/>
        <v>1.2864055484651719E-4</v>
      </c>
      <c r="AW132" s="23">
        <f t="shared" si="61"/>
        <v>1.2193752944621837E-4</v>
      </c>
      <c r="AX132" s="23">
        <f t="shared" si="61"/>
        <v>1.1562912964878238E-4</v>
      </c>
      <c r="AY132" s="23">
        <f t="shared" si="61"/>
        <v>1.0968589309375099E-4</v>
      </c>
      <c r="AZ132" s="23">
        <f t="shared" si="61"/>
        <v>1.0408133928888749E-4</v>
      </c>
      <c r="BA132" s="23">
        <f t="shared" si="61"/>
        <v>9.8808604077046177E-5</v>
      </c>
      <c r="BB132" s="23">
        <f t="shared" si="61"/>
        <v>9.3839787021712917E-5</v>
      </c>
      <c r="BC132" s="23">
        <f t="shared" si="61"/>
        <v>8.9134420372115024E-5</v>
      </c>
      <c r="BD132" s="23">
        <f t="shared" si="61"/>
        <v>8.4676081668742489E-5</v>
      </c>
      <c r="BE132" s="23">
        <f t="shared" si="61"/>
        <v>8.0450855501098406E-5</v>
      </c>
      <c r="BF132" s="23">
        <f t="shared" si="61"/>
        <v>7.6446002867981249E-5</v>
      </c>
      <c r="BG132" s="23">
        <f t="shared" si="61"/>
        <v>7.264948138384857E-5</v>
      </c>
      <c r="BH132" s="23">
        <f t="shared" si="61"/>
        <v>6.9049811459757823E-5</v>
      </c>
      <c r="BI132" s="23">
        <f t="shared" si="61"/>
        <v>6.9049811459757823E-5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0.59061969388313085</v>
      </c>
      <c r="D133" s="23">
        <f t="shared" si="62"/>
        <v>0.3060163735548932</v>
      </c>
      <c r="E133" s="23">
        <f t="shared" si="62"/>
        <v>0.1701541203351403</v>
      </c>
      <c r="F133" s="23">
        <f t="shared" si="62"/>
        <v>9.9447890993764027E-2</v>
      </c>
      <c r="G133" s="23">
        <f t="shared" si="62"/>
        <v>6.0387319124108399E-2</v>
      </c>
      <c r="H133" s="23">
        <f t="shared" si="62"/>
        <v>3.7803763433511051E-2</v>
      </c>
      <c r="I133" s="23">
        <f t="shared" si="62"/>
        <v>2.4365509492995638E-2</v>
      </c>
      <c r="J133" s="23">
        <f t="shared" si="62"/>
        <v>1.6105437666520658E-2</v>
      </c>
      <c r="K133" s="23">
        <f t="shared" si="62"/>
        <v>1.0988749210040704E-2</v>
      </c>
      <c r="L133" s="23">
        <f t="shared" si="62"/>
        <v>7.6346432701831952E-3</v>
      </c>
      <c r="M133" s="23">
        <f t="shared" si="62"/>
        <v>5.3903750518918409E-3</v>
      </c>
      <c r="N133" s="23">
        <f t="shared" si="62"/>
        <v>3.7817369372096991E-3</v>
      </c>
      <c r="O133" s="23">
        <f t="shared" si="62"/>
        <v>2.7021549229473037E-3</v>
      </c>
      <c r="P133" s="23">
        <f t="shared" si="62"/>
        <v>1.9595306151756831E-3</v>
      </c>
      <c r="Q133" s="23">
        <f t="shared" si="62"/>
        <v>1.4389142305755622E-3</v>
      </c>
      <c r="R133" s="23">
        <f t="shared" si="62"/>
        <v>1.0682622158385987E-3</v>
      </c>
      <c r="S133" s="23">
        <f t="shared" si="62"/>
        <v>8.0087135831748092E-4</v>
      </c>
      <c r="T133" s="23">
        <f t="shared" si="62"/>
        <v>6.0570350244926381E-4</v>
      </c>
      <c r="U133" s="23">
        <f t="shared" si="62"/>
        <v>4.6173836130425355E-4</v>
      </c>
      <c r="V133" s="23">
        <f t="shared" si="62"/>
        <v>3.5494328424266362E-4</v>
      </c>
      <c r="W133" s="23">
        <f t="shared" si="62"/>
        <v>2.7478998574677891E-4</v>
      </c>
      <c r="X133" s="23">
        <f t="shared" si="62"/>
        <v>2.1379552378972857E-4</v>
      </c>
      <c r="Y133" s="23">
        <f t="shared" si="62"/>
        <v>1.6714172505470941E-4</v>
      </c>
      <c r="Z133" s="23">
        <f t="shared" si="62"/>
        <v>1.3125928427345465E-4</v>
      </c>
      <c r="AA133" s="23">
        <f t="shared" si="62"/>
        <v>1.0336900384972537E-4</v>
      </c>
      <c r="AB133" s="23">
        <f t="shared" si="62"/>
        <v>8.1758059383475864E-5</v>
      </c>
      <c r="AC133" s="23">
        <f t="shared" si="62"/>
        <v>6.4914101808065446E-5</v>
      </c>
      <c r="AD133" s="23">
        <f t="shared" si="62"/>
        <v>5.1714732401582293E-5</v>
      </c>
      <c r="AE133" s="23">
        <f t="shared" si="62"/>
        <v>4.1321982622096137E-5</v>
      </c>
      <c r="AF133" s="23">
        <f t="shared" si="62"/>
        <v>3.3065030925628014E-5</v>
      </c>
      <c r="AG133" s="23">
        <f t="shared" si="62"/>
        <v>2.6503039364881953E-5</v>
      </c>
      <c r="AH133" s="23">
        <f t="shared" ref="AH133:BI133" si="63">+AH17*AH132/$B132</f>
        <v>2.1306095390485393E-5</v>
      </c>
      <c r="AI133" s="23">
        <f t="shared" si="63"/>
        <v>1.7168152896642598E-5</v>
      </c>
      <c r="AJ133" s="23">
        <f t="shared" si="63"/>
        <v>1.386049885358883E-5</v>
      </c>
      <c r="AK133" s="23">
        <f t="shared" si="63"/>
        <v>1.1208483472937852E-5</v>
      </c>
      <c r="AL133" s="23">
        <f t="shared" si="63"/>
        <v>9.0768626136679762E-6</v>
      </c>
      <c r="AM133" s="23">
        <f t="shared" si="63"/>
        <v>7.3599172717950761E-6</v>
      </c>
      <c r="AN133" s="23">
        <f t="shared" si="63"/>
        <v>5.9744545795671748E-6</v>
      </c>
      <c r="AO133" s="23">
        <f t="shared" si="63"/>
        <v>4.8546781990720415E-6</v>
      </c>
      <c r="AP133" s="23">
        <f t="shared" si="63"/>
        <v>3.9483420150722227E-6</v>
      </c>
      <c r="AQ133" s="23">
        <f t="shared" si="63"/>
        <v>3.2138213102158596E-6</v>
      </c>
      <c r="AR133" s="23">
        <f t="shared" si="63"/>
        <v>2.6178584909617152E-6</v>
      </c>
      <c r="AS133" s="23">
        <f t="shared" si="63"/>
        <v>2.1338143070628127E-6</v>
      </c>
      <c r="AT133" s="23">
        <f t="shared" si="63"/>
        <v>1.7403029343214669E-6</v>
      </c>
      <c r="AU133" s="23">
        <f t="shared" si="63"/>
        <v>1.4201213695823143E-6</v>
      </c>
      <c r="AV133" s="23">
        <f t="shared" si="63"/>
        <v>1.1594061371323895E-6</v>
      </c>
      <c r="AW133" s="23">
        <f t="shared" si="63"/>
        <v>9.4696659555519362E-7</v>
      </c>
      <c r="AX133" s="23">
        <f t="shared" si="63"/>
        <v>7.7375612879694948E-7</v>
      </c>
      <c r="AY133" s="23">
        <f t="shared" si="63"/>
        <v>6.3245145871997088E-7</v>
      </c>
      <c r="AZ133" s="23">
        <f t="shared" si="63"/>
        <v>5.1711706795094045E-7</v>
      </c>
      <c r="BA133" s="23">
        <f t="shared" si="63"/>
        <v>4.2300971502370104E-7</v>
      </c>
      <c r="BB133" s="23">
        <f t="shared" si="63"/>
        <v>3.4616421378924403E-7</v>
      </c>
      <c r="BC133" s="23">
        <f t="shared" si="63"/>
        <v>2.8332192085738057E-7</v>
      </c>
      <c r="BD133" s="23">
        <f t="shared" si="63"/>
        <v>2.3191832381204689E-7</v>
      </c>
      <c r="BE133" s="23">
        <f t="shared" si="63"/>
        <v>1.8986484303067098E-7</v>
      </c>
      <c r="BF133" s="23">
        <f t="shared" si="63"/>
        <v>1.554562716838496E-7</v>
      </c>
      <c r="BG133" s="23">
        <f t="shared" si="63"/>
        <v>1.2729916685288547E-7</v>
      </c>
      <c r="BH133" s="23">
        <f t="shared" si="63"/>
        <v>1.0425457387111055E-7</v>
      </c>
      <c r="BI133" s="23">
        <f t="shared" si="63"/>
        <v>8.9832750061895835E-8</v>
      </c>
    </row>
    <row r="134" spans="1:61" ht="18" customHeight="1">
      <c r="A134" s="23" t="s">
        <v>15</v>
      </c>
      <c r="B134" s="23"/>
      <c r="C134" s="23">
        <f>+(C133/B133)^-0.1-1</f>
        <v>5.4069404336237081E-2</v>
      </c>
      <c r="D134" s="23">
        <f t="shared" ref="D134:BI134" si="64">+(D133/C133)^-0.1-1</f>
        <v>6.7963293476770881E-2</v>
      </c>
      <c r="E134" s="23">
        <f t="shared" si="64"/>
        <v>6.0450056089929927E-2</v>
      </c>
      <c r="F134" s="23">
        <f t="shared" si="64"/>
        <v>5.5175476800332968E-2</v>
      </c>
      <c r="G134" s="23">
        <f t="shared" si="64"/>
        <v>5.1150697381887378E-2</v>
      </c>
      <c r="H134" s="23">
        <f t="shared" si="64"/>
        <v>4.7951228915880328E-2</v>
      </c>
      <c r="I134" s="23">
        <f t="shared" si="64"/>
        <v>4.4902946819747935E-2</v>
      </c>
      <c r="J134" s="23">
        <f t="shared" si="64"/>
        <v>4.2270141771189262E-2</v>
      </c>
      <c r="K134" s="23">
        <f t="shared" si="64"/>
        <v>3.8968610908935331E-2</v>
      </c>
      <c r="L134" s="23">
        <f t="shared" si="64"/>
        <v>3.7088816963591897E-2</v>
      </c>
      <c r="M134" s="23">
        <f t="shared" si="64"/>
        <v>3.5421018248196656E-2</v>
      </c>
      <c r="N134" s="23">
        <f t="shared" si="64"/>
        <v>3.6078750984632091E-2</v>
      </c>
      <c r="O134" s="23">
        <f t="shared" si="64"/>
        <v>3.4184696765893863E-2</v>
      </c>
      <c r="P134" s="23">
        <f t="shared" si="64"/>
        <v>3.2656348159827209E-2</v>
      </c>
      <c r="Q134" s="23">
        <f t="shared" si="64"/>
        <v>3.1363397658386694E-2</v>
      </c>
      <c r="R134" s="23">
        <f t="shared" si="64"/>
        <v>3.0233586127838663E-2</v>
      </c>
      <c r="S134" s="23">
        <f t="shared" si="64"/>
        <v>2.9227805526797823E-2</v>
      </c>
      <c r="T134" s="23">
        <f t="shared" si="64"/>
        <v>2.8324700457214469E-2</v>
      </c>
      <c r="U134" s="23">
        <f t="shared" si="64"/>
        <v>2.7510841151060506E-2</v>
      </c>
      <c r="V134" s="23">
        <f t="shared" si="64"/>
        <v>2.6653044528021752E-2</v>
      </c>
      <c r="W134" s="23">
        <f t="shared" si="64"/>
        <v>2.592545650449285E-2</v>
      </c>
      <c r="X134" s="23">
        <f t="shared" si="64"/>
        <v>2.5416329840920016E-2</v>
      </c>
      <c r="Y134" s="23">
        <f t="shared" si="64"/>
        <v>2.4923315494348897E-2</v>
      </c>
      <c r="Z134" s="23">
        <f t="shared" si="64"/>
        <v>2.4461129391682768E-2</v>
      </c>
      <c r="AA134" s="23">
        <f t="shared" si="64"/>
        <v>2.4174527237714072E-2</v>
      </c>
      <c r="AB134" s="23">
        <f t="shared" si="64"/>
        <v>2.3731285538805214E-2</v>
      </c>
      <c r="AC134" s="23">
        <f t="shared" si="64"/>
        <v>2.3338120094003045E-2</v>
      </c>
      <c r="AD134" s="23">
        <f t="shared" si="64"/>
        <v>2.2992564377868785E-2</v>
      </c>
      <c r="AE134" s="23">
        <f t="shared" si="64"/>
        <v>2.2688360389501394E-2</v>
      </c>
      <c r="AF134" s="23">
        <f t="shared" si="64"/>
        <v>2.254215644478097E-2</v>
      </c>
      <c r="AG134" s="23">
        <f t="shared" si="64"/>
        <v>2.2368182444304274E-2</v>
      </c>
      <c r="AH134" s="23">
        <f t="shared" si="64"/>
        <v>2.2066565157506712E-2</v>
      </c>
      <c r="AI134" s="23">
        <f t="shared" si="64"/>
        <v>2.1828542280939445E-2</v>
      </c>
      <c r="AJ134" s="23">
        <f t="shared" si="64"/>
        <v>2.1631961149610079E-2</v>
      </c>
      <c r="AK134" s="23">
        <f t="shared" si="64"/>
        <v>2.1464318418936701E-2</v>
      </c>
      <c r="AL134" s="23">
        <f t="shared" si="64"/>
        <v>2.1318289882391372E-2</v>
      </c>
      <c r="AM134" s="23">
        <f t="shared" si="64"/>
        <v>2.118936420546591E-2</v>
      </c>
      <c r="AN134" s="23">
        <f t="shared" si="64"/>
        <v>2.1074585825729963E-2</v>
      </c>
      <c r="AO134" s="23">
        <f t="shared" si="64"/>
        <v>2.097188213898793E-2</v>
      </c>
      <c r="AP134" s="23">
        <f t="shared" si="64"/>
        <v>2.0879700367644194E-2</v>
      </c>
      <c r="AQ134" s="23">
        <f t="shared" si="64"/>
        <v>2.0796809315154041E-2</v>
      </c>
      <c r="AR134" s="23">
        <f t="shared" si="64"/>
        <v>2.0722189289023252E-2</v>
      </c>
      <c r="AS134" s="23">
        <f t="shared" si="64"/>
        <v>2.0654969412617019E-2</v>
      </c>
      <c r="AT134" s="23">
        <f t="shared" si="64"/>
        <v>2.0594390592355794E-2</v>
      </c>
      <c r="AU134" s="23">
        <f t="shared" si="64"/>
        <v>2.0539782527113193E-2</v>
      </c>
      <c r="AV134" s="23">
        <f t="shared" si="64"/>
        <v>2.0490548534137121E-2</v>
      </c>
      <c r="AW134" s="23">
        <f t="shared" si="64"/>
        <v>2.0446154838530628E-2</v>
      </c>
      <c r="AX134" s="23">
        <f t="shared" si="64"/>
        <v>2.0406122507715896E-2</v>
      </c>
      <c r="AY134" s="23">
        <f t="shared" si="64"/>
        <v>2.0370021033611962E-2</v>
      </c>
      <c r="AZ134" s="23">
        <f t="shared" si="64"/>
        <v>2.0337463006206535E-2</v>
      </c>
      <c r="BA134" s="23">
        <f t="shared" si="64"/>
        <v>2.029052382257146E-2</v>
      </c>
      <c r="BB134" s="23">
        <f t="shared" si="64"/>
        <v>2.025050236191972E-2</v>
      </c>
      <c r="BC134" s="23">
        <f t="shared" si="64"/>
        <v>2.0234955002381261E-2</v>
      </c>
      <c r="BD134" s="23">
        <f t="shared" si="64"/>
        <v>2.0221593625045386E-2</v>
      </c>
      <c r="BE134" s="23">
        <f t="shared" si="64"/>
        <v>2.0208766159312219E-2</v>
      </c>
      <c r="BF134" s="23">
        <f t="shared" si="64"/>
        <v>2.0196033516683753E-2</v>
      </c>
      <c r="BG134" s="23">
        <f t="shared" si="64"/>
        <v>2.018343771593778E-2</v>
      </c>
      <c r="BH134" s="23">
        <f t="shared" si="64"/>
        <v>2.0171165672779878E-2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207</v>
      </c>
      <c r="B136" s="23"/>
      <c r="C136" s="23">
        <f>+C134+C135</f>
        <v>5.5209717069173304E-2</v>
      </c>
      <c r="D136" s="23">
        <f t="shared" ref="D136:K136" si="66">+D134+D135</f>
        <v>6.8908363419246429E-2</v>
      </c>
      <c r="E136" s="23">
        <f t="shared" si="66"/>
        <v>5.9540631849637947E-2</v>
      </c>
      <c r="F136" s="23">
        <f t="shared" si="66"/>
        <v>5.3352906735174517E-2</v>
      </c>
      <c r="G136" s="23">
        <f t="shared" si="66"/>
        <v>4.8189897716463398E-2</v>
      </c>
      <c r="H136" s="23">
        <f t="shared" si="66"/>
        <v>4.4653866467956639E-2</v>
      </c>
      <c r="I136" s="23">
        <f t="shared" si="66"/>
        <v>4.1605584371824239E-2</v>
      </c>
      <c r="J136" s="23">
        <f t="shared" si="66"/>
        <v>3.8972779323265573E-2</v>
      </c>
      <c r="K136" s="23">
        <f t="shared" si="66"/>
        <v>3.5671248461011634E-2</v>
      </c>
    </row>
    <row r="137" spans="1:61" ht="18" customHeight="1">
      <c r="A137" s="23" t="s">
        <v>208</v>
      </c>
      <c r="B137" s="23"/>
      <c r="C137" s="23">
        <f>+C136-C129</f>
        <v>-1.1600110923140693E-2</v>
      </c>
      <c r="D137" s="23">
        <f t="shared" ref="D137:K137" si="67">+D136-D129</f>
        <v>1.1013000921498109E-2</v>
      </c>
      <c r="E137" s="23">
        <f t="shared" si="67"/>
        <v>7.5447325909103469E-3</v>
      </c>
      <c r="F137" s="23">
        <f t="shared" si="67"/>
        <v>6.3168525189774075E-3</v>
      </c>
      <c r="G137" s="23">
        <f t="shared" si="67"/>
        <v>4.5388251361880086E-3</v>
      </c>
      <c r="H137" s="23">
        <f t="shared" si="67"/>
        <v>3.9158341626007523E-3</v>
      </c>
      <c r="I137" s="23">
        <f t="shared" si="67"/>
        <v>3.3903964432741018E-3</v>
      </c>
      <c r="J137" s="23">
        <f t="shared" si="67"/>
        <v>3.9302534714490481E-3</v>
      </c>
      <c r="K137" s="23">
        <f t="shared" si="67"/>
        <v>7.9092714735061465E-4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0.11247368060999031</v>
      </c>
      <c r="C139" s="23">
        <f t="shared" si="68"/>
        <v>9.4711817742305457E-2</v>
      </c>
      <c r="D139" s="23">
        <f t="shared" si="68"/>
        <v>7.9412650112457087E-2</v>
      </c>
      <c r="E139" s="23">
        <f t="shared" si="68"/>
        <v>7.1111528434616669E-2</v>
      </c>
      <c r="F139" s="23">
        <f t="shared" si="68"/>
        <v>6.5751452782474476E-2</v>
      </c>
      <c r="G139" s="23">
        <f t="shared" si="68"/>
        <v>6.1190311397417305E-2</v>
      </c>
      <c r="H139" s="23">
        <f t="shared" si="68"/>
        <v>5.7245042291610052E-2</v>
      </c>
      <c r="I139" s="23">
        <f t="shared" si="68"/>
        <v>5.4027255107335179E-2</v>
      </c>
      <c r="J139" s="23">
        <f t="shared" si="68"/>
        <v>5.1201121122164059E-2</v>
      </c>
      <c r="K139" s="23">
        <f t="shared" si="68"/>
        <v>4.8571459147123158E-2</v>
      </c>
      <c r="L139" s="23">
        <f t="shared" si="68"/>
        <v>4.6025355781639021E-2</v>
      </c>
      <c r="M139" s="23">
        <f t="shared" si="68"/>
        <v>4.3863888675530344E-2</v>
      </c>
      <c r="N139" s="23">
        <f t="shared" si="68"/>
        <v>4.0771622179853945E-2</v>
      </c>
      <c r="O139" s="23">
        <f t="shared" si="68"/>
        <v>3.8592933974422275E-2</v>
      </c>
      <c r="P139" s="23">
        <f t="shared" si="68"/>
        <v>3.6929100195770184E-2</v>
      </c>
      <c r="Q139" s="23">
        <f t="shared" si="68"/>
        <v>3.5578099670466434E-2</v>
      </c>
      <c r="R139" s="23">
        <f t="shared" si="68"/>
        <v>3.4431824885866422E-2</v>
      </c>
      <c r="S139" s="23">
        <f t="shared" si="68"/>
        <v>3.3431428383426248E-2</v>
      </c>
      <c r="T139" s="23">
        <f t="shared" si="68"/>
        <v>3.2544413936659231E-2</v>
      </c>
      <c r="U139" s="23">
        <f t="shared" si="68"/>
        <v>3.175150505810595E-2</v>
      </c>
      <c r="V139" s="23">
        <f t="shared" si="68"/>
        <v>3.121990746386609E-2</v>
      </c>
      <c r="W139" s="23">
        <f t="shared" si="68"/>
        <v>3.0852336838569056E-2</v>
      </c>
      <c r="X139" s="23">
        <f t="shared" si="68"/>
        <v>3.0417516791396676E-2</v>
      </c>
      <c r="Y139" s="23">
        <f t="shared" si="68"/>
        <v>2.9972079516183844E-2</v>
      </c>
      <c r="Z139" s="23">
        <f t="shared" si="68"/>
        <v>2.9543071805943233E-2</v>
      </c>
      <c r="AA139" s="23">
        <f t="shared" si="68"/>
        <v>2.9227866900948016E-2</v>
      </c>
      <c r="AB139" s="23">
        <f t="shared" si="68"/>
        <v>2.8853748501253149E-2</v>
      </c>
      <c r="AC139" s="23">
        <f t="shared" si="68"/>
        <v>2.8491779764105399E-2</v>
      </c>
      <c r="AD139" s="23">
        <f t="shared" si="68"/>
        <v>2.8163217156354767E-2</v>
      </c>
      <c r="AE139" s="23">
        <f t="shared" si="68"/>
        <v>2.7870990308527036E-2</v>
      </c>
      <c r="AF139" s="23">
        <f t="shared" si="68"/>
        <v>2.7438888481112811E-2</v>
      </c>
      <c r="AG139" s="23">
        <f t="shared" si="68"/>
        <v>2.6945662639265761E-2</v>
      </c>
      <c r="AH139" s="23">
        <f t="shared" si="68"/>
        <v>2.6602316205409926E-2</v>
      </c>
      <c r="AI139" s="23">
        <f t="shared" si="68"/>
        <v>2.6346424552447331E-2</v>
      </c>
      <c r="AJ139" s="23">
        <f t="shared" si="68"/>
        <v>2.6144265783232284E-2</v>
      </c>
      <c r="AK139" s="23">
        <f t="shared" si="68"/>
        <v>2.5977238963057939E-2</v>
      </c>
      <c r="AL139" s="23">
        <f t="shared" si="68"/>
        <v>2.5834804874112299E-2</v>
      </c>
      <c r="AM139" s="23">
        <f t="shared" si="68"/>
        <v>2.5710766125454296E-2</v>
      </c>
      <c r="AN139" s="23">
        <f t="shared" si="68"/>
        <v>2.5601292930565497E-2</v>
      </c>
      <c r="AO139" s="23">
        <f t="shared" si="68"/>
        <v>2.5503869323555001E-2</v>
      </c>
      <c r="AP139" s="23">
        <f t="shared" si="68"/>
        <v>2.541672730259599E-2</v>
      </c>
      <c r="AQ139" s="23">
        <f t="shared" si="68"/>
        <v>2.5338540610265067E-2</v>
      </c>
      <c r="AR139" s="23">
        <f t="shared" si="68"/>
        <v>2.526825713366003E-2</v>
      </c>
      <c r="AS139" s="23">
        <f t="shared" si="68"/>
        <v>2.5205005588888274E-2</v>
      </c>
      <c r="AT139" s="23">
        <f t="shared" si="68"/>
        <v>2.5148042212049013E-2</v>
      </c>
      <c r="AU139" s="23">
        <f t="shared" si="68"/>
        <v>2.5096719155221617E-2</v>
      </c>
      <c r="AV139" s="23">
        <f t="shared" si="68"/>
        <v>2.505046479224686E-2</v>
      </c>
      <c r="AW139" s="23">
        <f t="shared" si="68"/>
        <v>2.5008770674511155E-2</v>
      </c>
      <c r="AX139" s="23">
        <f t="shared" si="68"/>
        <v>2.4971182298597086E-2</v>
      </c>
      <c r="AY139" s="23">
        <f t="shared" si="68"/>
        <v>2.4937292142861472E-2</v>
      </c>
      <c r="AZ139" s="23">
        <f t="shared" si="68"/>
        <v>2.4906734124274743E-2</v>
      </c>
      <c r="BA139" s="23">
        <f t="shared" si="68"/>
        <v>2.4868842655904055E-2</v>
      </c>
      <c r="BB139" s="23">
        <f t="shared" si="68"/>
        <v>2.4832558317474815E-2</v>
      </c>
      <c r="BC139" s="23">
        <f t="shared" si="68"/>
        <v>2.4811203077392138E-2</v>
      </c>
      <c r="BD139" s="23">
        <f t="shared" si="68"/>
        <v>2.4796158329019824E-2</v>
      </c>
      <c r="BE139" s="23">
        <f t="shared" si="68"/>
        <v>2.4783552870590003E-2</v>
      </c>
      <c r="BF139" s="23">
        <f t="shared" si="68"/>
        <v>2.4771825244346429E-2</v>
      </c>
      <c r="BG139" s="23">
        <f t="shared" si="68"/>
        <v>2.4760474237464886E-2</v>
      </c>
      <c r="BH139" s="23">
        <f t="shared" si="68"/>
        <v>2.4749440791832097E-2</v>
      </c>
      <c r="BI139" s="23">
        <f t="shared" si="68"/>
        <v>2.4738816627658533E-2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0.55650233942470473</v>
      </c>
      <c r="D140" s="23">
        <f t="shared" si="69"/>
        <v>0.30393461361380514</v>
      </c>
      <c r="E140" s="23">
        <f t="shared" si="69"/>
        <v>0.1780243400148119</v>
      </c>
      <c r="F140" s="23">
        <f t="shared" si="69"/>
        <v>0.10979658746925502</v>
      </c>
      <c r="G140" s="23">
        <f t="shared" si="69"/>
        <v>7.0469038786988944E-2</v>
      </c>
      <c r="H140" s="23">
        <f t="shared" si="69"/>
        <v>4.6613354727417323E-2</v>
      </c>
      <c r="I140" s="23">
        <f t="shared" si="69"/>
        <v>3.1649229771496042E-2</v>
      </c>
      <c r="J140" s="23">
        <f t="shared" si="69"/>
        <v>2.2086667996940836E-2</v>
      </c>
      <c r="K140" s="23">
        <f t="shared" si="69"/>
        <v>1.5663491577138859E-2</v>
      </c>
      <c r="L140" s="23">
        <f t="shared" si="69"/>
        <v>1.1114882687227627E-2</v>
      </c>
      <c r="M140" s="23">
        <f t="shared" si="69"/>
        <v>7.8615207269609223E-3</v>
      </c>
      <c r="N140" s="23">
        <f t="shared" si="69"/>
        <v>5.5926161119314909E-3</v>
      </c>
      <c r="O140" s="23">
        <f t="shared" si="69"/>
        <v>4.0427157471780014E-3</v>
      </c>
      <c r="P140" s="23">
        <f t="shared" si="69"/>
        <v>2.961268215809265E-3</v>
      </c>
      <c r="Q140" s="23">
        <f t="shared" si="69"/>
        <v>2.1939632177856226E-3</v>
      </c>
      <c r="R140" s="23">
        <f t="shared" si="69"/>
        <v>1.6419168972471741E-3</v>
      </c>
      <c r="S140" s="23">
        <f t="shared" si="69"/>
        <v>1.2399006743369124E-3</v>
      </c>
      <c r="T140" s="23">
        <f t="shared" si="69"/>
        <v>9.4395032670266518E-4</v>
      </c>
      <c r="U140" s="23">
        <f t="shared" si="69"/>
        <v>7.2341209650029874E-4</v>
      </c>
      <c r="V140" s="23">
        <f t="shared" si="69"/>
        <v>5.5713240467369538E-4</v>
      </c>
      <c r="W140" s="23">
        <f t="shared" si="69"/>
        <v>4.3103881641399789E-4</v>
      </c>
      <c r="X140" s="23">
        <f t="shared" si="69"/>
        <v>3.3507593676120018E-4</v>
      </c>
      <c r="Y140" s="23">
        <f t="shared" si="69"/>
        <v>2.6166397890860216E-4</v>
      </c>
      <c r="Z140" s="23">
        <f t="shared" si="69"/>
        <v>2.0506576687964899E-4</v>
      </c>
      <c r="AA140" s="23">
        <f t="shared" si="69"/>
        <v>1.6126975938401172E-4</v>
      </c>
      <c r="AB140" s="23">
        <f t="shared" si="69"/>
        <v>1.2733418978185508E-4</v>
      </c>
      <c r="AC140" s="23">
        <f t="shared" si="69"/>
        <v>1.0089468375151113E-4</v>
      </c>
      <c r="AD140" s="23">
        <f t="shared" si="69"/>
        <v>8.0193508366259864E-5</v>
      </c>
      <c r="AE140" s="23">
        <f t="shared" si="69"/>
        <v>6.3960502091306226E-5</v>
      </c>
      <c r="AF140" s="23">
        <f t="shared" si="69"/>
        <v>5.1225216190530604E-5</v>
      </c>
      <c r="AG140" s="23">
        <f t="shared" si="69"/>
        <v>4.117289050793982E-5</v>
      </c>
      <c r="AH140" s="23">
        <f t="shared" si="69"/>
        <v>3.3178806879235349E-5</v>
      </c>
      <c r="AI140" s="23">
        <f t="shared" ref="AI140:BG140" si="70">+AH140/(1+AI131)^10</f>
        <v>2.6792552764174348E-5</v>
      </c>
      <c r="AJ140" s="23">
        <f t="shared" si="70"/>
        <v>2.1673310898519268E-5</v>
      </c>
      <c r="AK140" s="23">
        <f t="shared" si="70"/>
        <v>1.7558576114658861E-5</v>
      </c>
      <c r="AL140" s="23">
        <f t="shared" si="70"/>
        <v>1.4243796976300934E-5</v>
      </c>
      <c r="AM140" s="23">
        <f t="shared" si="70"/>
        <v>1.1568305994901519E-5</v>
      </c>
      <c r="AN140" s="23">
        <f t="shared" si="70"/>
        <v>9.4051725445885707E-6</v>
      </c>
      <c r="AO140" s="23">
        <f t="shared" si="70"/>
        <v>7.6536709586495608E-6</v>
      </c>
      <c r="AP140" s="23">
        <f t="shared" si="70"/>
        <v>6.2335811270909364E-6</v>
      </c>
      <c r="AQ140" s="23">
        <f t="shared" si="70"/>
        <v>5.0808188598259508E-6</v>
      </c>
      <c r="AR140" s="23">
        <f t="shared" si="70"/>
        <v>4.1440544942034973E-6</v>
      </c>
      <c r="AS140" s="23">
        <f t="shared" si="70"/>
        <v>3.3820780142074971E-6</v>
      </c>
      <c r="AT140" s="23">
        <f t="shared" si="70"/>
        <v>2.7617345888136415E-6</v>
      </c>
      <c r="AU140" s="23">
        <f t="shared" si="70"/>
        <v>2.2562996798179942E-6</v>
      </c>
      <c r="AV140" s="23">
        <f t="shared" si="70"/>
        <v>1.8441951234310208E-6</v>
      </c>
      <c r="AW140" s="23">
        <f t="shared" si="70"/>
        <v>1.5079711348500288E-6</v>
      </c>
      <c r="AX140" s="23">
        <f t="shared" si="70"/>
        <v>1.2334966608162555E-6</v>
      </c>
      <c r="AY140" s="23">
        <f t="shared" si="70"/>
        <v>1.0093136330748763E-6</v>
      </c>
      <c r="AZ140" s="23">
        <f t="shared" si="70"/>
        <v>8.261903736421101E-7</v>
      </c>
      <c r="BA140" s="23">
        <f t="shared" si="70"/>
        <v>6.7657435725159373E-7</v>
      </c>
      <c r="BB140" s="23">
        <f t="shared" si="70"/>
        <v>5.5420044304304361E-7</v>
      </c>
      <c r="BC140" s="23">
        <f t="shared" si="70"/>
        <v>4.5402369418486361E-7</v>
      </c>
      <c r="BD140" s="23">
        <f t="shared" si="70"/>
        <v>3.7200160065095332E-7</v>
      </c>
      <c r="BE140" s="23">
        <f t="shared" si="70"/>
        <v>3.048347194017639E-7</v>
      </c>
      <c r="BF140" s="23">
        <f t="shared" si="70"/>
        <v>2.4982557731773006E-7</v>
      </c>
      <c r="BG140" s="23">
        <f t="shared" si="70"/>
        <v>2.0476760861774704E-7</v>
      </c>
      <c r="BH140" s="23">
        <f>+BG140</f>
        <v>2.0476760861774704E-7</v>
      </c>
      <c r="BI140" s="23">
        <f>+BH140</f>
        <v>2.0476760861774704E-7</v>
      </c>
    </row>
    <row r="141" spans="1:61" ht="18" customHeight="1">
      <c r="A141" s="23" t="s">
        <v>208</v>
      </c>
      <c r="B141" s="23">
        <f t="shared" ref="B141:K141" si="71">+B139-C131</f>
        <v>5.2113768260437308E-2</v>
      </c>
      <c r="C141" s="23">
        <f t="shared" si="71"/>
        <v>3.2359222497274298E-2</v>
      </c>
      <c r="D141" s="23">
        <f t="shared" si="71"/>
        <v>2.4467019234219123E-2</v>
      </c>
      <c r="E141" s="23">
        <f t="shared" si="71"/>
        <v>2.1595551697154311E-2</v>
      </c>
      <c r="F141" s="23">
        <f t="shared" si="71"/>
        <v>2.0407889384238223E-2</v>
      </c>
      <c r="G141" s="23">
        <f t="shared" si="71"/>
        <v>1.8995758954601663E-2</v>
      </c>
      <c r="H141" s="23">
        <f t="shared" si="71"/>
        <v>1.776843217465704E-2</v>
      </c>
      <c r="I141" s="23">
        <f t="shared" si="71"/>
        <v>1.7398398217151848E-2</v>
      </c>
      <c r="J141" s="23">
        <f t="shared" si="71"/>
        <v>1.6239697539425287E-2</v>
      </c>
      <c r="K141" s="23">
        <f t="shared" si="71"/>
        <v>1.3671500813371408E-2</v>
      </c>
    </row>
    <row r="142" spans="1:61" ht="18" customHeight="1">
      <c r="A142" s="23" t="s">
        <v>13</v>
      </c>
      <c r="B142" s="23"/>
      <c r="C142" s="23">
        <f>+EXP(C128-0.1)</f>
        <v>1.0619833734526973</v>
      </c>
      <c r="D142" s="23">
        <f>+EXP(D128-0.1)</f>
        <v>1.0459998331610418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28.434275356901708</v>
      </c>
    </row>
    <row r="145" spans="1:74" ht="18" customHeight="1">
      <c r="A145" s="23" t="s">
        <v>150</v>
      </c>
      <c r="B145" s="23">
        <f>+SUMPRODUCT(B140:AE140*B84:AE84)*10</f>
        <v>28.856747289427691</v>
      </c>
    </row>
    <row r="146" spans="1:74" ht="18" customHeight="1">
      <c r="A146" s="23" t="s">
        <v>151</v>
      </c>
      <c r="B146" s="23">
        <f>+SUMPRODUCT(B140:BI140*B84:BI84)*10</f>
        <v>28.949325599024839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0.59061969388313151</v>
      </c>
      <c r="D148" s="23">
        <f t="shared" si="72"/>
        <v>0.30601637355489358</v>
      </c>
      <c r="E148" s="23">
        <f t="shared" si="72"/>
        <v>0.17015412033514055</v>
      </c>
      <c r="F148" s="23">
        <f t="shared" si="72"/>
        <v>9.9447890993764138E-2</v>
      </c>
      <c r="G148" s="23">
        <f t="shared" si="72"/>
        <v>6.0387319124108475E-2</v>
      </c>
      <c r="H148" s="23">
        <f t="shared" si="72"/>
        <v>3.7803763433511071E-2</v>
      </c>
      <c r="I148" s="23">
        <f t="shared" si="72"/>
        <v>2.4365509492995641E-2</v>
      </c>
      <c r="J148" s="23">
        <f t="shared" si="72"/>
        <v>1.6105437666520669E-2</v>
      </c>
      <c r="K148" s="23">
        <f t="shared" si="72"/>
        <v>1.0988749210040722E-2</v>
      </c>
      <c r="L148" s="23">
        <f t="shared" si="72"/>
        <v>7.6346432701832169E-3</v>
      </c>
      <c r="M148" s="23">
        <f t="shared" si="72"/>
        <v>5.3903750518918617E-3</v>
      </c>
      <c r="N148" s="23">
        <f t="shared" si="72"/>
        <v>3.78173693720971E-3</v>
      </c>
      <c r="O148" s="23">
        <f t="shared" si="72"/>
        <v>2.7021549229473115E-3</v>
      </c>
      <c r="P148" s="23">
        <f t="shared" si="72"/>
        <v>1.9595306151756892E-3</v>
      </c>
      <c r="Q148" s="23">
        <f t="shared" si="72"/>
        <v>1.4389142305755683E-3</v>
      </c>
      <c r="R148" s="23">
        <f t="shared" si="72"/>
        <v>1.0682622158386024E-3</v>
      </c>
      <c r="S148" s="23">
        <f t="shared" si="72"/>
        <v>8.0087135831748396E-4</v>
      </c>
      <c r="T148" s="23">
        <f t="shared" si="72"/>
        <v>6.0570350244926663E-4</v>
      </c>
      <c r="U148" s="23">
        <f t="shared" si="72"/>
        <v>4.6173836130425594E-4</v>
      </c>
      <c r="V148" s="23">
        <f t="shared" si="72"/>
        <v>3.5494328424266595E-4</v>
      </c>
      <c r="W148" s="23">
        <f t="shared" si="72"/>
        <v>2.7478998574678054E-4</v>
      </c>
      <c r="X148" s="23">
        <f t="shared" si="72"/>
        <v>2.1379552378973012E-4</v>
      </c>
      <c r="Y148" s="23">
        <f t="shared" si="72"/>
        <v>1.6714172505471062E-4</v>
      </c>
      <c r="Z148" s="23">
        <f t="shared" si="72"/>
        <v>1.3125928427345566E-4</v>
      </c>
      <c r="AA148" s="23">
        <f t="shared" si="72"/>
        <v>1.0336900384972607E-4</v>
      </c>
      <c r="AB148" s="23">
        <f t="shared" si="72"/>
        <v>8.1758059383476542E-5</v>
      </c>
      <c r="AC148" s="23">
        <f t="shared" si="72"/>
        <v>6.4914101808066042E-5</v>
      </c>
      <c r="AD148" s="23">
        <f t="shared" si="72"/>
        <v>5.1714732401582869E-5</v>
      </c>
      <c r="AE148" s="23">
        <f t="shared" si="72"/>
        <v>4.1321982622096571E-5</v>
      </c>
      <c r="AF148" s="23">
        <f t="shared" si="72"/>
        <v>3.306503092562836E-5</v>
      </c>
      <c r="AG148" s="23">
        <f t="shared" si="72"/>
        <v>2.65030393648822E-5</v>
      </c>
      <c r="AH148" s="23">
        <f t="shared" si="72"/>
        <v>2.1306095390485569E-5</v>
      </c>
      <c r="AI148" s="23">
        <f t="shared" ref="AI148:BI148" si="73">+AH148/(1+AH79)^10</f>
        <v>1.7168152896642757E-5</v>
      </c>
      <c r="AJ148" s="23">
        <f t="shared" si="73"/>
        <v>1.3860498853588947E-5</v>
      </c>
      <c r="AK148" s="23">
        <f t="shared" si="73"/>
        <v>1.1208483472937949E-5</v>
      </c>
      <c r="AL148" s="23">
        <f t="shared" si="73"/>
        <v>9.0768626136680609E-6</v>
      </c>
      <c r="AM148" s="23">
        <f t="shared" si="73"/>
        <v>7.359917271795154E-6</v>
      </c>
      <c r="AN148" s="23">
        <f t="shared" si="73"/>
        <v>5.9744545795672383E-6</v>
      </c>
      <c r="AO148" s="23">
        <f t="shared" si="73"/>
        <v>4.854678199072094E-6</v>
      </c>
      <c r="AP148" s="23">
        <f t="shared" si="73"/>
        <v>3.9483420150722676E-6</v>
      </c>
      <c r="AQ148" s="23">
        <f t="shared" si="73"/>
        <v>3.2138213102158922E-6</v>
      </c>
      <c r="AR148" s="23">
        <f t="shared" si="73"/>
        <v>2.6178584909617453E-6</v>
      </c>
      <c r="AS148" s="23">
        <f t="shared" si="73"/>
        <v>2.1338143070628347E-6</v>
      </c>
      <c r="AT148" s="23">
        <f t="shared" si="73"/>
        <v>1.7403029343214862E-6</v>
      </c>
      <c r="AU148" s="23">
        <f t="shared" si="73"/>
        <v>1.4201213695823278E-6</v>
      </c>
      <c r="AV148" s="23">
        <f t="shared" si="73"/>
        <v>1.1594061371324001E-6</v>
      </c>
      <c r="AW148" s="23">
        <f t="shared" si="73"/>
        <v>9.4696659555520262E-7</v>
      </c>
      <c r="AX148" s="23">
        <f t="shared" si="73"/>
        <v>7.7375612879695593E-7</v>
      </c>
      <c r="AY148" s="23">
        <f t="shared" si="73"/>
        <v>6.3245145871997586E-7</v>
      </c>
      <c r="AZ148" s="23">
        <f t="shared" si="73"/>
        <v>5.1711706795094405E-7</v>
      </c>
      <c r="BA148" s="23">
        <f t="shared" si="73"/>
        <v>4.23009715023704E-7</v>
      </c>
      <c r="BB148" s="23">
        <f t="shared" si="73"/>
        <v>3.4616421378924635E-7</v>
      </c>
      <c r="BC148" s="23">
        <f t="shared" si="73"/>
        <v>2.8332192085738226E-7</v>
      </c>
      <c r="BD148" s="23">
        <f t="shared" si="73"/>
        <v>2.3191832381204822E-7</v>
      </c>
      <c r="BE148" s="23">
        <f t="shared" si="73"/>
        <v>1.8986484303067233E-7</v>
      </c>
      <c r="BF148" s="23">
        <f t="shared" si="73"/>
        <v>1.5545627168385074E-7</v>
      </c>
      <c r="BG148" s="23">
        <f t="shared" si="73"/>
        <v>1.2729916685288642E-7</v>
      </c>
      <c r="BH148" s="23">
        <f t="shared" si="73"/>
        <v>1.0425457387111125E-7</v>
      </c>
      <c r="BI148" s="23">
        <f t="shared" si="73"/>
        <v>8.9832750061896431E-8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26.297010769591246</v>
      </c>
    </row>
    <row r="152" spans="1:74" ht="18" customHeight="1">
      <c r="A152" s="23" t="s">
        <v>150</v>
      </c>
      <c r="B152" s="23">
        <f>+SUMPRODUCT(B148:AE148*B84:AE84)*10</f>
        <v>26.567187294898268</v>
      </c>
    </row>
    <row r="153" spans="1:74" ht="18" customHeight="1">
      <c r="A153" s="23" t="s">
        <v>151</v>
      </c>
      <c r="B153" s="23">
        <f>+SUMPRODUCT(B148:BI148*B84:BI84)*10</f>
        <v>26.626285861566569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7.2565263252259878E-4</v>
      </c>
      <c r="C155" s="29">
        <f t="shared" ref="C155:BI155" si="74">+C63*C61</f>
        <v>1.3993995280724E-3</v>
      </c>
      <c r="D155" s="29">
        <f t="shared" si="74"/>
        <v>2.9289334376511262E-3</v>
      </c>
      <c r="E155" s="29">
        <f t="shared" si="74"/>
        <v>5.5890207216414177E-3</v>
      </c>
      <c r="F155" s="29">
        <f t="shared" si="74"/>
        <v>9.7549352470302809E-3</v>
      </c>
      <c r="G155" s="29">
        <f t="shared" si="74"/>
        <v>1.5658616644052676E-2</v>
      </c>
      <c r="H155" s="29">
        <f t="shared" si="74"/>
        <v>2.3460700914367298E-2</v>
      </c>
      <c r="I155" s="29">
        <f t="shared" si="74"/>
        <v>3.3154090553712615E-2</v>
      </c>
      <c r="J155" s="29">
        <f t="shared" si="74"/>
        <v>4.4556770346081138E-2</v>
      </c>
      <c r="K155" s="29">
        <f t="shared" si="74"/>
        <v>5.7321331655433537E-2</v>
      </c>
      <c r="L155" s="29">
        <f t="shared" si="74"/>
        <v>7.2116339132344984E-2</v>
      </c>
      <c r="M155" s="29">
        <f t="shared" si="74"/>
        <v>8.8523801761490897E-2</v>
      </c>
      <c r="N155" s="29">
        <f t="shared" si="74"/>
        <v>0.1053496947974876</v>
      </c>
      <c r="O155" s="29">
        <f t="shared" si="74"/>
        <v>0.121099204099044</v>
      </c>
      <c r="P155" s="29">
        <f t="shared" si="74"/>
        <v>0.13514331164564863</v>
      </c>
      <c r="Q155" s="29">
        <f t="shared" si="74"/>
        <v>0.14726300319644792</v>
      </c>
      <c r="R155" s="29">
        <f t="shared" si="74"/>
        <v>0.15774438441700395</v>
      </c>
      <c r="S155" s="29">
        <f t="shared" si="74"/>
        <v>0.16708581198792949</v>
      </c>
      <c r="T155" s="29">
        <f t="shared" si="74"/>
        <v>0.17573319657661757</v>
      </c>
      <c r="U155" s="29">
        <f t="shared" si="74"/>
        <v>0.18403288710015311</v>
      </c>
      <c r="V155" s="29">
        <f t="shared" si="74"/>
        <v>0.19260410164977962</v>
      </c>
      <c r="W155" s="29">
        <f t="shared" si="74"/>
        <v>0.20176609541963647</v>
      </c>
      <c r="X155" s="29">
        <f t="shared" si="74"/>
        <v>0.21136659656582027</v>
      </c>
      <c r="Y155" s="29">
        <f t="shared" si="74"/>
        <v>0.22145370865967171</v>
      </c>
      <c r="Z155" s="29">
        <f t="shared" si="74"/>
        <v>0.23206891836705335</v>
      </c>
      <c r="AA155" s="29">
        <f t="shared" si="74"/>
        <v>0.24324303028822311</v>
      </c>
      <c r="AB155" s="29">
        <f t="shared" si="74"/>
        <v>0.25504409061040056</v>
      </c>
      <c r="AC155" s="29">
        <f t="shared" si="74"/>
        <v>0.26744156817988696</v>
      </c>
      <c r="AD155" s="29">
        <f t="shared" si="74"/>
        <v>0.28043051084280463</v>
      </c>
      <c r="AE155" s="29">
        <f t="shared" si="74"/>
        <v>0.29401502467635343</v>
      </c>
      <c r="AF155" s="29">
        <f t="shared" si="74"/>
        <v>0.30762537961383946</v>
      </c>
      <c r="AG155" s="29">
        <f t="shared" si="74"/>
        <v>0.32105266784574066</v>
      </c>
      <c r="AH155" s="29">
        <f t="shared" si="74"/>
        <v>0.33475802274018873</v>
      </c>
      <c r="AI155" s="29">
        <f t="shared" si="74"/>
        <v>0.34882126102848993</v>
      </c>
      <c r="AJ155" s="29">
        <f t="shared" si="74"/>
        <v>0.3632816599684412</v>
      </c>
      <c r="AK155" s="29">
        <f t="shared" si="74"/>
        <v>0.37816162397861602</v>
      </c>
      <c r="AL155" s="29">
        <f t="shared" si="74"/>
        <v>0.39347511952167741</v>
      </c>
      <c r="AM155" s="29">
        <f t="shared" si="74"/>
        <v>0.40923233791581698</v>
      </c>
      <c r="AN155" s="29">
        <f t="shared" si="74"/>
        <v>0.42544225070164177</v>
      </c>
      <c r="AO155" s="29">
        <f t="shared" si="74"/>
        <v>0.44211398534433494</v>
      </c>
      <c r="AP155" s="29">
        <f t="shared" si="74"/>
        <v>0.45925754093568844</v>
      </c>
      <c r="AQ155" s="29">
        <f t="shared" si="74"/>
        <v>0.47688413608133873</v>
      </c>
      <c r="AR155" s="29">
        <f t="shared" si="74"/>
        <v>0.4950063538009753</v>
      </c>
      <c r="AS155" s="29">
        <f t="shared" si="74"/>
        <v>0.51363817667297063</v>
      </c>
      <c r="AT155" s="29">
        <f t="shared" si="74"/>
        <v>0.53279496503735235</v>
      </c>
      <c r="AU155" s="29">
        <f t="shared" si="74"/>
        <v>0.55249340815272585</v>
      </c>
      <c r="AV155" s="29">
        <f t="shared" si="74"/>
        <v>0.57275146514503161</v>
      </c>
      <c r="AW155" s="29">
        <f t="shared" si="74"/>
        <v>0.59358830510991878</v>
      </c>
      <c r="AX155" s="29">
        <f t="shared" si="74"/>
        <v>0.61502425143076744</v>
      </c>
      <c r="AY155" s="29">
        <f t="shared" si="74"/>
        <v>0.63708073289381217</v>
      </c>
      <c r="AZ155" s="29">
        <f t="shared" si="74"/>
        <v>0.65978024275075819</v>
      </c>
      <c r="BA155" s="29">
        <f t="shared" si="74"/>
        <v>0.69267894904616067</v>
      </c>
      <c r="BB155" s="29">
        <f t="shared" si="74"/>
        <v>0.73255928264365822</v>
      </c>
      <c r="BC155" s="29">
        <f t="shared" si="74"/>
        <v>0.76713649172523835</v>
      </c>
      <c r="BD155" s="29">
        <f t="shared" si="74"/>
        <v>0.79840113061581564</v>
      </c>
      <c r="BE155" s="29">
        <f t="shared" si="74"/>
        <v>0.82777596255857144</v>
      </c>
      <c r="BF155" s="29">
        <f t="shared" si="74"/>
        <v>0.85625809060303548</v>
      </c>
      <c r="BG155" s="29">
        <f t="shared" si="74"/>
        <v>0.88453796326620548</v>
      </c>
      <c r="BH155" s="29">
        <f t="shared" si="74"/>
        <v>0.9130901090806065</v>
      </c>
      <c r="BI155" s="29">
        <f t="shared" si="74"/>
        <v>0.94223944187593411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55"/>
  <sheetViews>
    <sheetView zoomScale="85" zoomScaleNormal="85" workbookViewId="0">
      <pane xSplit="1" ySplit="3" topLeftCell="K60" activePane="bottomRight" state="frozen"/>
      <selection pane="topRight" activeCell="J1" sqref="J1"/>
      <selection pane="bottomLeft" activeCell="A4" sqref="A4"/>
      <selection pane="bottomRight" activeCell="O65" sqref="L65:O65"/>
    </sheetView>
  </sheetViews>
  <sheetFormatPr defaultColWidth="11.71875" defaultRowHeight="18" customHeight="1"/>
  <cols>
    <col min="1" max="1" width="63.71875" style="21" customWidth="1"/>
    <col min="2" max="2" width="11.71875" style="29" customWidth="1"/>
    <col min="3" max="3" width="12.71875" style="23" bestFit="1" customWidth="1"/>
    <col min="4" max="4" width="12.1640625" style="23" bestFit="1" customWidth="1"/>
    <col min="5" max="7" width="11.83203125" style="23" bestFit="1" customWidth="1"/>
    <col min="8" max="8" width="13.5546875" style="23" bestFit="1" customWidth="1"/>
    <col min="9" max="10" width="11.83203125" style="23" bestFit="1" customWidth="1"/>
    <col min="11" max="16384" width="11.71875" style="23"/>
  </cols>
  <sheetData>
    <row r="1" spans="1:61" ht="18" customHeight="1">
      <c r="A1" s="21" t="s">
        <v>54</v>
      </c>
      <c r="B1" s="717">
        <f>2005</f>
        <v>2005</v>
      </c>
      <c r="C1" s="718">
        <f>B1+10</f>
        <v>2015</v>
      </c>
      <c r="D1" s="718">
        <f t="shared" ref="D1:BI1" si="0">C1+10</f>
        <v>2025</v>
      </c>
      <c r="E1" s="718">
        <f t="shared" si="0"/>
        <v>2035</v>
      </c>
      <c r="F1" s="718">
        <f t="shared" si="0"/>
        <v>2045</v>
      </c>
      <c r="G1" s="718">
        <f t="shared" si="0"/>
        <v>2055</v>
      </c>
      <c r="H1" s="718">
        <f t="shared" si="0"/>
        <v>2065</v>
      </c>
      <c r="I1" s="718">
        <f t="shared" si="0"/>
        <v>2075</v>
      </c>
      <c r="J1" s="718">
        <f t="shared" si="0"/>
        <v>2085</v>
      </c>
      <c r="K1" s="718">
        <f t="shared" si="0"/>
        <v>2095</v>
      </c>
      <c r="L1" s="718">
        <f t="shared" si="0"/>
        <v>2105</v>
      </c>
      <c r="M1" s="718">
        <f t="shared" si="0"/>
        <v>2115</v>
      </c>
      <c r="N1" s="718">
        <f t="shared" si="0"/>
        <v>2125</v>
      </c>
      <c r="O1" s="718">
        <f t="shared" si="0"/>
        <v>2135</v>
      </c>
      <c r="P1" s="718">
        <f t="shared" si="0"/>
        <v>2145</v>
      </c>
      <c r="Q1" s="718">
        <f t="shared" si="0"/>
        <v>2155</v>
      </c>
      <c r="R1" s="718">
        <f t="shared" si="0"/>
        <v>2165</v>
      </c>
      <c r="S1" s="718">
        <f t="shared" si="0"/>
        <v>2175</v>
      </c>
      <c r="T1" s="718">
        <f t="shared" si="0"/>
        <v>2185</v>
      </c>
      <c r="U1" s="718">
        <f t="shared" si="0"/>
        <v>2195</v>
      </c>
      <c r="V1" s="718">
        <f t="shared" si="0"/>
        <v>2205</v>
      </c>
      <c r="W1" s="718">
        <f t="shared" si="0"/>
        <v>2215</v>
      </c>
      <c r="X1" s="718">
        <f t="shared" si="0"/>
        <v>2225</v>
      </c>
      <c r="Y1" s="718">
        <f t="shared" si="0"/>
        <v>2235</v>
      </c>
      <c r="Z1" s="718">
        <f t="shared" si="0"/>
        <v>2245</v>
      </c>
      <c r="AA1" s="718">
        <f t="shared" si="0"/>
        <v>2255</v>
      </c>
      <c r="AB1" s="718">
        <f t="shared" si="0"/>
        <v>2265</v>
      </c>
      <c r="AC1" s="718">
        <f t="shared" si="0"/>
        <v>2275</v>
      </c>
      <c r="AD1" s="718">
        <f t="shared" si="0"/>
        <v>2285</v>
      </c>
      <c r="AE1" s="718">
        <f t="shared" si="0"/>
        <v>2295</v>
      </c>
      <c r="AF1" s="718">
        <f t="shared" si="0"/>
        <v>2305</v>
      </c>
      <c r="AG1" s="718">
        <f t="shared" si="0"/>
        <v>2315</v>
      </c>
      <c r="AH1" s="718">
        <f t="shared" si="0"/>
        <v>2325</v>
      </c>
      <c r="AI1" s="718">
        <f t="shared" si="0"/>
        <v>2335</v>
      </c>
      <c r="AJ1" s="718">
        <f t="shared" si="0"/>
        <v>2345</v>
      </c>
      <c r="AK1" s="718">
        <f t="shared" si="0"/>
        <v>2355</v>
      </c>
      <c r="AL1" s="718">
        <f t="shared" si="0"/>
        <v>2365</v>
      </c>
      <c r="AM1" s="718">
        <f t="shared" si="0"/>
        <v>2375</v>
      </c>
      <c r="AN1" s="718">
        <f t="shared" si="0"/>
        <v>2385</v>
      </c>
      <c r="AO1" s="718">
        <f t="shared" si="0"/>
        <v>2395</v>
      </c>
      <c r="AP1" s="718">
        <f t="shared" si="0"/>
        <v>2405</v>
      </c>
      <c r="AQ1" s="718">
        <f t="shared" si="0"/>
        <v>2415</v>
      </c>
      <c r="AR1" s="718">
        <f t="shared" si="0"/>
        <v>2425</v>
      </c>
      <c r="AS1" s="718">
        <f t="shared" si="0"/>
        <v>2435</v>
      </c>
      <c r="AT1" s="718">
        <f t="shared" si="0"/>
        <v>2445</v>
      </c>
      <c r="AU1" s="718">
        <f t="shared" si="0"/>
        <v>2455</v>
      </c>
      <c r="AV1" s="718">
        <f t="shared" si="0"/>
        <v>2465</v>
      </c>
      <c r="AW1" s="718">
        <f t="shared" si="0"/>
        <v>2475</v>
      </c>
      <c r="AX1" s="718">
        <f t="shared" si="0"/>
        <v>2485</v>
      </c>
      <c r="AY1" s="718">
        <f t="shared" si="0"/>
        <v>2495</v>
      </c>
      <c r="AZ1" s="718">
        <f t="shared" si="0"/>
        <v>2505</v>
      </c>
      <c r="BA1" s="718">
        <f t="shared" si="0"/>
        <v>2515</v>
      </c>
      <c r="BB1" s="718">
        <f t="shared" si="0"/>
        <v>2525</v>
      </c>
      <c r="BC1" s="718">
        <f t="shared" si="0"/>
        <v>2535</v>
      </c>
      <c r="BD1" s="718">
        <f t="shared" si="0"/>
        <v>2545</v>
      </c>
      <c r="BE1" s="718">
        <f t="shared" si="0"/>
        <v>2555</v>
      </c>
      <c r="BF1" s="718">
        <f t="shared" si="0"/>
        <v>2565</v>
      </c>
      <c r="BG1" s="718">
        <f t="shared" si="0"/>
        <v>2575</v>
      </c>
      <c r="BH1" s="718">
        <f>BG1+10</f>
        <v>2585</v>
      </c>
      <c r="BI1" s="718">
        <f t="shared" si="0"/>
        <v>2595</v>
      </c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1">+AO2+1</f>
        <v>41</v>
      </c>
      <c r="AQ2" s="26">
        <f t="shared" si="1"/>
        <v>42</v>
      </c>
      <c r="AR2" s="26">
        <f t="shared" si="1"/>
        <v>43</v>
      </c>
      <c r="AS2" s="26">
        <f t="shared" si="1"/>
        <v>44</v>
      </c>
      <c r="AT2" s="26">
        <f t="shared" si="1"/>
        <v>45</v>
      </c>
      <c r="AU2" s="26">
        <f t="shared" si="1"/>
        <v>46</v>
      </c>
      <c r="AV2" s="26">
        <f t="shared" si="1"/>
        <v>47</v>
      </c>
      <c r="AW2" s="26">
        <f t="shared" si="1"/>
        <v>48</v>
      </c>
      <c r="AX2" s="26">
        <f t="shared" si="1"/>
        <v>49</v>
      </c>
      <c r="AY2" s="26">
        <f t="shared" si="1"/>
        <v>50</v>
      </c>
      <c r="AZ2" s="26">
        <f t="shared" si="1"/>
        <v>51</v>
      </c>
      <c r="BA2" s="26">
        <f t="shared" si="1"/>
        <v>52</v>
      </c>
      <c r="BB2" s="26">
        <f t="shared" si="1"/>
        <v>53</v>
      </c>
      <c r="BC2" s="26">
        <f t="shared" si="1"/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1" s="26" customFormat="1" ht="18" customHeight="1">
      <c r="A3" s="27"/>
      <c r="B3" s="36">
        <v>0.83</v>
      </c>
      <c r="C3" s="37">
        <v>0.98</v>
      </c>
      <c r="D3" s="37">
        <v>1.1980029582341192</v>
      </c>
      <c r="E3" s="37">
        <v>1.4403565782557473</v>
      </c>
      <c r="F3" s="37">
        <v>1.689405921524564</v>
      </c>
      <c r="G3" s="37">
        <v>1.9323210936624604</v>
      </c>
      <c r="H3" s="37">
        <v>2.1600213424302184</v>
      </c>
      <c r="I3" s="37">
        <v>2.366746271443791</v>
      </c>
      <c r="J3" s="37">
        <v>2.5490075997123509</v>
      </c>
      <c r="K3" s="37">
        <v>2.7044694834303189</v>
      </c>
      <c r="L3" s="37">
        <v>2.8312003484858028</v>
      </c>
      <c r="M3" s="37">
        <v>2.9198910543008276</v>
      </c>
      <c r="N3" s="37">
        <v>2.9724518466511691</v>
      </c>
      <c r="O3" s="37">
        <v>2.9915148535784519</v>
      </c>
      <c r="P3" s="37">
        <v>2.9805382474314737</v>
      </c>
      <c r="Q3" s="37">
        <v>2.9460417543055284</v>
      </c>
      <c r="R3" s="37">
        <v>2.8970410906687949</v>
      </c>
      <c r="S3" s="37">
        <v>2.8415862774098604</v>
      </c>
      <c r="T3" s="37">
        <v>2.7850279395493232</v>
      </c>
      <c r="U3" s="37">
        <v>2.7305554720755398</v>
      </c>
      <c r="V3" s="37">
        <v>2.6799357945927165</v>
      </c>
      <c r="W3" s="37">
        <v>2.6340144065320623</v>
      </c>
      <c r="X3" s="37">
        <v>2.5930537220635514</v>
      </c>
      <c r="Y3" s="37">
        <v>2.5569600069827096</v>
      </c>
      <c r="Z3" s="37">
        <v>2.5254341282855002</v>
      </c>
      <c r="AA3" s="37">
        <v>2.4980703175467109</v>
      </c>
      <c r="AB3" s="37">
        <v>2.4744196008400405</v>
      </c>
      <c r="AC3" s="37">
        <v>2.454029356657768</v>
      </c>
      <c r="AD3" s="37">
        <v>2.4364668837253753</v>
      </c>
      <c r="AE3" s="37">
        <v>2.4213323875444988</v>
      </c>
      <c r="AF3" s="37">
        <v>2.4082650839421538</v>
      </c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26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si="2"/>
        <v>2405</v>
      </c>
      <c r="AQ4" s="26">
        <f t="shared" si="2"/>
        <v>2415</v>
      </c>
      <c r="AR4" s="26">
        <f t="shared" si="2"/>
        <v>2425</v>
      </c>
      <c r="AS4" s="26">
        <f t="shared" si="2"/>
        <v>2435</v>
      </c>
      <c r="AT4" s="26">
        <f t="shared" si="2"/>
        <v>2445</v>
      </c>
      <c r="AU4" s="26">
        <f t="shared" si="2"/>
        <v>2455</v>
      </c>
      <c r="AV4" s="26">
        <f t="shared" si="2"/>
        <v>2465</v>
      </c>
      <c r="AW4" s="26">
        <f t="shared" si="2"/>
        <v>2475</v>
      </c>
      <c r="AX4" s="26">
        <f t="shared" si="2"/>
        <v>2485</v>
      </c>
      <c r="AY4" s="26">
        <f t="shared" si="2"/>
        <v>2495</v>
      </c>
      <c r="AZ4" s="26">
        <f t="shared" si="2"/>
        <v>2505</v>
      </c>
      <c r="BA4" s="26">
        <f t="shared" si="2"/>
        <v>2515</v>
      </c>
      <c r="BB4" s="26">
        <f t="shared" si="2"/>
        <v>2525</v>
      </c>
      <c r="BC4" s="26">
        <f t="shared" si="2"/>
        <v>2535</v>
      </c>
      <c r="BD4" s="26">
        <f t="shared" si="2"/>
        <v>2545</v>
      </c>
      <c r="BE4" s="26">
        <f t="shared" si="2"/>
        <v>2555</v>
      </c>
      <c r="BF4" s="26">
        <f t="shared" si="2"/>
        <v>2565</v>
      </c>
      <c r="BG4" s="26">
        <f t="shared" si="2"/>
        <v>2575</v>
      </c>
      <c r="BH4" s="26">
        <f t="shared" si="2"/>
        <v>2585</v>
      </c>
      <c r="BI4" s="26">
        <f t="shared" si="2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162</v>
      </c>
      <c r="B12" s="29">
        <f>+Parameters!K40</f>
        <v>2.2708227004455939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3">+B14*(1-$B$16)</f>
        <v>1.4999999999999999E-2</v>
      </c>
      <c r="D14" s="23">
        <f t="shared" si="3"/>
        <v>1.4999999999999999E-2</v>
      </c>
      <c r="E14" s="23">
        <f t="shared" si="3"/>
        <v>1.4999999999999999E-2</v>
      </c>
      <c r="F14" s="23">
        <f t="shared" si="3"/>
        <v>1.4999999999999999E-2</v>
      </c>
      <c r="G14" s="23">
        <f t="shared" si="3"/>
        <v>1.4999999999999999E-2</v>
      </c>
      <c r="H14" s="23">
        <f t="shared" si="3"/>
        <v>1.4999999999999999E-2</v>
      </c>
      <c r="I14" s="23">
        <f t="shared" si="3"/>
        <v>1.4999999999999999E-2</v>
      </c>
      <c r="J14" s="23">
        <f t="shared" si="3"/>
        <v>1.4999999999999999E-2</v>
      </c>
      <c r="K14" s="23">
        <f t="shared" si="3"/>
        <v>1.4999999999999999E-2</v>
      </c>
      <c r="L14" s="23">
        <f t="shared" si="3"/>
        <v>1.4999999999999999E-2</v>
      </c>
      <c r="M14" s="23">
        <f t="shared" si="3"/>
        <v>1.4999999999999999E-2</v>
      </c>
      <c r="N14" s="23">
        <f t="shared" si="3"/>
        <v>1.4999999999999999E-2</v>
      </c>
      <c r="O14" s="23">
        <f t="shared" si="3"/>
        <v>1.4999999999999999E-2</v>
      </c>
      <c r="P14" s="23">
        <f t="shared" si="3"/>
        <v>1.4999999999999999E-2</v>
      </c>
      <c r="Q14" s="23">
        <f t="shared" si="3"/>
        <v>1.4999999999999999E-2</v>
      </c>
      <c r="R14" s="23">
        <f t="shared" si="3"/>
        <v>1.4999999999999999E-2</v>
      </c>
      <c r="S14" s="23">
        <f t="shared" si="3"/>
        <v>1.4999999999999999E-2</v>
      </c>
      <c r="T14" s="23">
        <f t="shared" si="3"/>
        <v>1.4999999999999999E-2</v>
      </c>
      <c r="U14" s="23">
        <f t="shared" si="3"/>
        <v>1.4999999999999999E-2</v>
      </c>
      <c r="V14" s="23">
        <f t="shared" si="3"/>
        <v>1.4999999999999999E-2</v>
      </c>
      <c r="W14" s="23">
        <f t="shared" si="3"/>
        <v>1.4999999999999999E-2</v>
      </c>
      <c r="X14" s="23">
        <f t="shared" si="3"/>
        <v>1.4999999999999999E-2</v>
      </c>
      <c r="Y14" s="23">
        <f t="shared" si="3"/>
        <v>1.4999999999999999E-2</v>
      </c>
      <c r="Z14" s="23">
        <f t="shared" si="3"/>
        <v>1.4999999999999999E-2</v>
      </c>
      <c r="AA14" s="23">
        <f t="shared" si="3"/>
        <v>1.4999999999999999E-2</v>
      </c>
      <c r="AB14" s="23">
        <f t="shared" si="3"/>
        <v>1.4999999999999999E-2</v>
      </c>
      <c r="AC14" s="23">
        <f t="shared" si="3"/>
        <v>1.4999999999999999E-2</v>
      </c>
      <c r="AD14" s="23">
        <f t="shared" si="3"/>
        <v>1.4999999999999999E-2</v>
      </c>
      <c r="AE14" s="23">
        <f t="shared" si="3"/>
        <v>1.4999999999999999E-2</v>
      </c>
      <c r="AF14" s="23">
        <f t="shared" si="3"/>
        <v>1.4999999999999999E-2</v>
      </c>
      <c r="AG14" s="23">
        <f t="shared" si="3"/>
        <v>1.4999999999999999E-2</v>
      </c>
      <c r="AH14" s="23">
        <f t="shared" si="3"/>
        <v>1.4999999999999999E-2</v>
      </c>
      <c r="AI14" s="23">
        <f t="shared" si="3"/>
        <v>1.4999999999999999E-2</v>
      </c>
      <c r="AJ14" s="23">
        <f t="shared" si="3"/>
        <v>1.4999999999999999E-2</v>
      </c>
      <c r="AK14" s="23">
        <f t="shared" si="3"/>
        <v>1.4999999999999999E-2</v>
      </c>
      <c r="AL14" s="23">
        <f t="shared" si="3"/>
        <v>1.4999999999999999E-2</v>
      </c>
      <c r="AM14" s="23">
        <f t="shared" si="3"/>
        <v>1.4999999999999999E-2</v>
      </c>
      <c r="AN14" s="23">
        <f t="shared" si="3"/>
        <v>1.4999999999999999E-2</v>
      </c>
      <c r="AO14" s="23">
        <f t="shared" si="3"/>
        <v>1.4999999999999999E-2</v>
      </c>
      <c r="AP14" s="23">
        <f t="shared" si="3"/>
        <v>1.4999999999999999E-2</v>
      </c>
      <c r="AQ14" s="23">
        <f t="shared" si="3"/>
        <v>1.4999999999999999E-2</v>
      </c>
      <c r="AR14" s="23">
        <f t="shared" si="3"/>
        <v>1.4999999999999999E-2</v>
      </c>
      <c r="AS14" s="23">
        <f t="shared" si="3"/>
        <v>1.4999999999999999E-2</v>
      </c>
      <c r="AT14" s="23">
        <f t="shared" si="3"/>
        <v>1.4999999999999999E-2</v>
      </c>
      <c r="AU14" s="23">
        <f t="shared" si="3"/>
        <v>1.4999999999999999E-2</v>
      </c>
      <c r="AV14" s="23">
        <f t="shared" si="3"/>
        <v>1.4999999999999999E-2</v>
      </c>
      <c r="AW14" s="23">
        <f t="shared" si="3"/>
        <v>1.4999999999999999E-2</v>
      </c>
      <c r="AX14" s="23">
        <f t="shared" si="3"/>
        <v>1.4999999999999999E-2</v>
      </c>
      <c r="AY14" s="23">
        <f t="shared" si="3"/>
        <v>1.4999999999999999E-2</v>
      </c>
      <c r="AZ14" s="23">
        <f t="shared" si="3"/>
        <v>1.4999999999999999E-2</v>
      </c>
      <c r="BA14" s="23">
        <f t="shared" si="3"/>
        <v>1.4999999999999999E-2</v>
      </c>
      <c r="BB14" s="23">
        <f t="shared" si="3"/>
        <v>1.4999999999999999E-2</v>
      </c>
      <c r="BC14" s="23">
        <f t="shared" si="3"/>
        <v>1.4999999999999999E-2</v>
      </c>
      <c r="BD14" s="23">
        <f t="shared" si="3"/>
        <v>1.4999999999999999E-2</v>
      </c>
      <c r="BE14" s="23">
        <f t="shared" si="3"/>
        <v>1.4999999999999999E-2</v>
      </c>
      <c r="BF14" s="23">
        <f t="shared" si="3"/>
        <v>1.4999999999999999E-2</v>
      </c>
      <c r="BG14" s="23">
        <f t="shared" si="3"/>
        <v>1.4999999999999999E-2</v>
      </c>
      <c r="BH14" s="23">
        <f t="shared" si="3"/>
        <v>1.4999999999999999E-2</v>
      </c>
      <c r="BI14" s="23">
        <f t="shared" si="3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4">B17/(1+B14)^10</f>
        <v>0.86166723172218462</v>
      </c>
      <c r="D17" s="570">
        <f t="shared" si="4"/>
        <v>0.74247041822377302</v>
      </c>
      <c r="E17" s="570">
        <f t="shared" si="4"/>
        <v>0.63976242990649113</v>
      </c>
      <c r="F17" s="570">
        <f t="shared" si="4"/>
        <v>0.55126232193738434</v>
      </c>
      <c r="G17" s="570">
        <f t="shared" si="4"/>
        <v>0.4750046788965297</v>
      </c>
      <c r="H17" s="570">
        <f t="shared" si="4"/>
        <v>0.40929596671985796</v>
      </c>
      <c r="I17" s="570">
        <f t="shared" si="4"/>
        <v>0.35267692259855543</v>
      </c>
      <c r="J17" s="570">
        <f t="shared" si="4"/>
        <v>0.30389014758779642</v>
      </c>
      <c r="K17" s="570">
        <f t="shared" si="4"/>
        <v>0.26185218221962264</v>
      </c>
      <c r="L17" s="570">
        <f t="shared" si="4"/>
        <v>0.2256294449735953</v>
      </c>
      <c r="M17" s="570">
        <f t="shared" si="4"/>
        <v>0.19441749924541085</v>
      </c>
      <c r="N17" s="570">
        <f t="shared" si="4"/>
        <v>0.16752318837314309</v>
      </c>
      <c r="O17" s="570">
        <f t="shared" si="4"/>
        <v>0.14434924197476026</v>
      </c>
      <c r="P17" s="570">
        <f t="shared" si="4"/>
        <v>0.12438101173358745</v>
      </c>
      <c r="Q17" s="570">
        <f t="shared" si="4"/>
        <v>0.10717504205928487</v>
      </c>
      <c r="R17" s="570">
        <f t="shared" si="4"/>
        <v>9.234922180093269E-2</v>
      </c>
      <c r="S17" s="570">
        <f t="shared" si="4"/>
        <v>7.9574298300907689E-2</v>
      </c>
      <c r="T17" s="570">
        <f t="shared" si="4"/>
        <v>6.8566565333178467E-2</v>
      </c>
      <c r="U17" s="570">
        <f t="shared" si="4"/>
        <v>5.9081562539338203E-2</v>
      </c>
      <c r="V17" s="570">
        <f t="shared" si="4"/>
        <v>5.0908646439092674E-2</v>
      </c>
      <c r="W17" s="570">
        <f t="shared" si="4"/>
        <v>4.386631244789644E-2</v>
      </c>
      <c r="X17" s="570">
        <f t="shared" si="4"/>
        <v>3.7798164012839336E-2</v>
      </c>
      <c r="Y17" s="570">
        <f t="shared" si="4"/>
        <v>3.2569439349124374E-2</v>
      </c>
      <c r="Z17" s="570">
        <f t="shared" si="4"/>
        <v>2.8064018642703591E-2</v>
      </c>
      <c r="AA17" s="570">
        <f t="shared" si="4"/>
        <v>2.4181845254858184E-2</v>
      </c>
      <c r="AB17" s="570">
        <f t="shared" si="4"/>
        <v>2.0836703658687897E-2</v>
      </c>
      <c r="AC17" s="570">
        <f t="shared" si="4"/>
        <v>1.7954304759797118E-2</v>
      </c>
      <c r="AD17" s="570">
        <f t="shared" si="4"/>
        <v>1.5470636079870826E-2</v>
      </c>
      <c r="AE17" s="570">
        <f t="shared" si="4"/>
        <v>1.3330540163923646E-2</v>
      </c>
      <c r="AF17" s="570">
        <f t="shared" si="4"/>
        <v>1.1486489640409485E-2</v>
      </c>
      <c r="AG17" s="570">
        <f t="shared" si="4"/>
        <v>9.8975317306571921E-3</v>
      </c>
      <c r="AH17" s="570">
        <f t="shared" si="4"/>
        <v>8.5283787672378666E-3</v>
      </c>
      <c r="AI17" s="570">
        <f t="shared" si="4"/>
        <v>7.3486245234441099E-3</v>
      </c>
      <c r="AJ17" s="570">
        <f t="shared" si="4"/>
        <v>6.3320689500818445E-3</v>
      </c>
      <c r="AK17" s="570">
        <f t="shared" si="4"/>
        <v>5.4561363232910227E-3</v>
      </c>
      <c r="AL17" s="570">
        <f t="shared" si="4"/>
        <v>4.7013738815890344E-3</v>
      </c>
      <c r="AM17" s="570">
        <f t="shared" si="4"/>
        <v>4.0510198178398049E-3</v>
      </c>
      <c r="AN17" s="570">
        <f t="shared" si="4"/>
        <v>3.4906310320897333E-3</v>
      </c>
      <c r="AO17" s="570">
        <f t="shared" si="4"/>
        <v>3.0077623783843128E-3</v>
      </c>
      <c r="AP17" s="570">
        <f t="shared" si="4"/>
        <v>2.591690282260545E-3</v>
      </c>
      <c r="AQ17" s="570">
        <f t="shared" si="4"/>
        <v>2.2331745909967313E-3</v>
      </c>
      <c r="AR17" s="570">
        <f t="shared" si="4"/>
        <v>1.9242533677764754E-3</v>
      </c>
      <c r="AS17" s="570">
        <f t="shared" si="4"/>
        <v>1.6580660725440464E-3</v>
      </c>
      <c r="AT17" s="570">
        <f t="shared" si="4"/>
        <v>1.4287012027415034E-3</v>
      </c>
      <c r="AU17" s="570">
        <f t="shared" si="4"/>
        <v>1.2310650103244268E-3</v>
      </c>
      <c r="AV17" s="570">
        <f t="shared" si="4"/>
        <v>1.0607683795162916E-3</v>
      </c>
      <c r="AW17" s="570">
        <f t="shared" si="4"/>
        <v>9.140293530762307E-4</v>
      </c>
      <c r="AX17" s="570">
        <f t="shared" si="4"/>
        <v>7.8758914237801497E-4</v>
      </c>
      <c r="AY17" s="570">
        <f t="shared" si="4"/>
        <v>6.7863975604731371E-4</v>
      </c>
      <c r="AZ17" s="570">
        <f t="shared" si="4"/>
        <v>5.8476163992990751E-4</v>
      </c>
      <c r="BA17" s="570">
        <f t="shared" si="4"/>
        <v>5.0386994349572826E-4</v>
      </c>
      <c r="BB17" s="570">
        <f t="shared" si="4"/>
        <v>4.3416821935997774E-4</v>
      </c>
      <c r="BC17" s="570">
        <f t="shared" si="4"/>
        <v>3.741085276776622E-4</v>
      </c>
      <c r="BD17" s="570">
        <f t="shared" si="4"/>
        <v>3.223570594076735E-4</v>
      </c>
      <c r="BE17" s="570">
        <f t="shared" si="4"/>
        <v>2.7776451500591384E-4</v>
      </c>
      <c r="BF17" s="570">
        <f t="shared" si="4"/>
        <v>2.3934058071580099E-4</v>
      </c>
      <c r="BG17" s="570">
        <f t="shared" si="4"/>
        <v>2.0623193562416432E-4</v>
      </c>
      <c r="BH17" s="570">
        <f t="shared" si="4"/>
        <v>1.7770330106198147E-4</v>
      </c>
      <c r="BI17" s="570">
        <f t="shared" si="4"/>
        <v>1.5312111149397154E-4</v>
      </c>
      <c r="BJ17" s="570">
        <f t="shared" si="4"/>
        <v>1.3193944425923443E-4</v>
      </c>
      <c r="BK17" s="570">
        <f t="shared" si="4"/>
        <v>1.3193944425923443E-4</v>
      </c>
      <c r="BL17" s="570">
        <f t="shared" si="4"/>
        <v>1.3193944425923443E-4</v>
      </c>
      <c r="BM17" s="570">
        <f t="shared" si="4"/>
        <v>1.3193944425923443E-4</v>
      </c>
      <c r="BN17" s="570">
        <f t="shared" si="4"/>
        <v>1.3193944425923443E-4</v>
      </c>
      <c r="BO17" s="570">
        <f t="shared" ref="BO17:CY17" si="5">BN17/(1+BN14)^10</f>
        <v>1.3193944425923443E-4</v>
      </c>
      <c r="BP17" s="570">
        <f t="shared" si="5"/>
        <v>1.3193944425923443E-4</v>
      </c>
      <c r="BQ17" s="570">
        <f t="shared" si="5"/>
        <v>1.3193944425923443E-4</v>
      </c>
      <c r="BR17" s="570">
        <f t="shared" si="5"/>
        <v>1.3193944425923443E-4</v>
      </c>
      <c r="BS17" s="570">
        <f t="shared" si="5"/>
        <v>1.3193944425923443E-4</v>
      </c>
      <c r="BT17" s="570">
        <f t="shared" si="5"/>
        <v>1.3193944425923443E-4</v>
      </c>
      <c r="BU17" s="570">
        <f t="shared" si="5"/>
        <v>1.3193944425923443E-4</v>
      </c>
      <c r="BV17" s="570">
        <f t="shared" si="5"/>
        <v>1.3193944425923443E-4</v>
      </c>
      <c r="BW17" s="570">
        <f t="shared" si="5"/>
        <v>1.3193944425923443E-4</v>
      </c>
      <c r="BX17" s="570">
        <f t="shared" si="5"/>
        <v>1.3193944425923443E-4</v>
      </c>
      <c r="BY17" s="570">
        <f t="shared" si="5"/>
        <v>1.3193944425923443E-4</v>
      </c>
      <c r="BZ17" s="570">
        <f t="shared" si="5"/>
        <v>1.3193944425923443E-4</v>
      </c>
      <c r="CA17" s="570">
        <f t="shared" si="5"/>
        <v>1.3193944425923443E-4</v>
      </c>
      <c r="CB17" s="570">
        <f t="shared" si="5"/>
        <v>1.3193944425923443E-4</v>
      </c>
      <c r="CC17" s="570">
        <f t="shared" si="5"/>
        <v>1.3193944425923443E-4</v>
      </c>
      <c r="CD17" s="570">
        <f t="shared" si="5"/>
        <v>1.3193944425923443E-4</v>
      </c>
      <c r="CE17" s="570">
        <f t="shared" si="5"/>
        <v>1.3193944425923443E-4</v>
      </c>
      <c r="CF17" s="570">
        <f t="shared" si="5"/>
        <v>1.3193944425923443E-4</v>
      </c>
      <c r="CG17" s="570">
        <f t="shared" si="5"/>
        <v>1.3193944425923443E-4</v>
      </c>
      <c r="CH17" s="570">
        <f t="shared" si="5"/>
        <v>1.3193944425923443E-4</v>
      </c>
      <c r="CI17" s="570">
        <f t="shared" si="5"/>
        <v>1.3193944425923443E-4</v>
      </c>
      <c r="CJ17" s="570">
        <f t="shared" si="5"/>
        <v>1.3193944425923443E-4</v>
      </c>
      <c r="CK17" s="570">
        <f t="shared" si="5"/>
        <v>1.3193944425923443E-4</v>
      </c>
      <c r="CL17" s="570">
        <f t="shared" si="5"/>
        <v>1.3193944425923443E-4</v>
      </c>
      <c r="CM17" s="570">
        <f t="shared" si="5"/>
        <v>1.3193944425923443E-4</v>
      </c>
      <c r="CN17" s="570">
        <f t="shared" si="5"/>
        <v>1.3193944425923443E-4</v>
      </c>
      <c r="CO17" s="570">
        <f t="shared" si="5"/>
        <v>1.3193944425923443E-4</v>
      </c>
      <c r="CP17" s="570">
        <f t="shared" si="5"/>
        <v>1.3193944425923443E-4</v>
      </c>
      <c r="CQ17" s="570">
        <f t="shared" si="5"/>
        <v>1.3193944425923443E-4</v>
      </c>
      <c r="CR17" s="570">
        <f t="shared" si="5"/>
        <v>1.3193944425923443E-4</v>
      </c>
      <c r="CS17" s="570">
        <f t="shared" si="5"/>
        <v>1.3193944425923443E-4</v>
      </c>
      <c r="CT17" s="570">
        <f t="shared" si="5"/>
        <v>1.3193944425923443E-4</v>
      </c>
      <c r="CU17" s="570">
        <f t="shared" si="5"/>
        <v>1.3193944425923443E-4</v>
      </c>
      <c r="CV17" s="570">
        <f t="shared" si="5"/>
        <v>1.3193944425923443E-4</v>
      </c>
      <c r="CW17" s="570">
        <f t="shared" si="5"/>
        <v>1.3193944425923443E-4</v>
      </c>
      <c r="CX17" s="570">
        <f t="shared" si="5"/>
        <v>1.3193944425923443E-4</v>
      </c>
      <c r="CY17" s="570">
        <f t="shared" si="5"/>
        <v>1.3193944425923443E-4</v>
      </c>
    </row>
    <row r="18" spans="1:103" ht="18" customHeight="1">
      <c r="A18" s="21" t="s">
        <v>125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6">+LN(C20/B20)/10</f>
        <v>4.9979154503310093E-2</v>
      </c>
      <c r="D19" s="23">
        <f t="shared" si="6"/>
        <v>1.8530066413148538E-2</v>
      </c>
      <c r="E19" s="23">
        <f t="shared" si="6"/>
        <v>1.6944193540842759E-2</v>
      </c>
      <c r="F19" s="23">
        <f t="shared" si="6"/>
        <v>1.5513469373012531E-2</v>
      </c>
      <c r="G19" s="23">
        <f t="shared" si="6"/>
        <v>1.4222706263623607E-2</v>
      </c>
      <c r="H19" s="23">
        <f t="shared" si="6"/>
        <v>1.3058204191725042E-2</v>
      </c>
      <c r="I19" s="23">
        <f t="shared" si="6"/>
        <v>1.2007604962258129E-2</v>
      </c>
      <c r="J19" s="23">
        <f t="shared" si="6"/>
        <v>1.1059760704787269E-2</v>
      </c>
      <c r="K19" s="23">
        <f t="shared" si="6"/>
        <v>1.020461526719663E-2</v>
      </c>
      <c r="L19" s="23">
        <f t="shared" si="6"/>
        <v>9.4330972391374543E-3</v>
      </c>
      <c r="M19" s="23">
        <f t="shared" si="6"/>
        <v>8.7370234642221815E-3</v>
      </c>
      <c r="N19" s="23">
        <f t="shared" si="6"/>
        <v>8.1090120119711225E-3</v>
      </c>
      <c r="O19" s="23">
        <f t="shared" si="6"/>
        <v>7.5424036815244858E-3</v>
      </c>
      <c r="P19" s="23">
        <f t="shared" si="6"/>
        <v>7.0311912002201538E-3</v>
      </c>
      <c r="Q19" s="23">
        <f t="shared" si="6"/>
        <v>6.5699553622782462E-3</v>
      </c>
      <c r="R19" s="23">
        <f t="shared" si="6"/>
        <v>6.1538074269075344E-3</v>
      </c>
      <c r="S19" s="23">
        <f t="shared" si="6"/>
        <v>5.7783371619501665E-3</v>
      </c>
      <c r="T19" s="23">
        <f t="shared" si="6"/>
        <v>5.4395659794209249E-3</v>
      </c>
      <c r="U19" s="23">
        <f t="shared" si="6"/>
        <v>5.1339046636237774E-3</v>
      </c>
      <c r="V19" s="23">
        <f t="shared" si="6"/>
        <v>4.8581152415212896E-3</v>
      </c>
      <c r="W19" s="23">
        <f t="shared" si="6"/>
        <v>4.6092765892135996E-3</v>
      </c>
      <c r="X19" s="23">
        <f t="shared" si="6"/>
        <v>4.3847534082302308E-3</v>
      </c>
      <c r="Y19" s="23">
        <f t="shared" si="6"/>
        <v>4.182168241270481E-3</v>
      </c>
      <c r="Z19" s="23">
        <f t="shared" si="6"/>
        <v>3.9993762294355754E-3</v>
      </c>
      <c r="AA19" s="23">
        <f t="shared" si="6"/>
        <v>3.8344423422217817E-3</v>
      </c>
      <c r="AB19" s="23">
        <f t="shared" si="6"/>
        <v>3.6856208378997835E-3</v>
      </c>
      <c r="AC19" s="23">
        <f t="shared" si="6"/>
        <v>3.5513367356789184E-3</v>
      </c>
      <c r="AD19" s="23">
        <f t="shared" si="6"/>
        <v>3.4301691024904478E-3</v>
      </c>
      <c r="AE19" s="23">
        <f t="shared" si="6"/>
        <v>3.3208359765600575E-3</v>
      </c>
      <c r="AF19" s="23">
        <f t="shared" si="6"/>
        <v>3.2221807673775116E-3</v>
      </c>
      <c r="AG19" s="23">
        <f t="shared" si="6"/>
        <v>3.1331599873961023E-3</v>
      </c>
      <c r="AH19" s="23">
        <f t="shared" si="6"/>
        <v>3.0528321849801203E-3</v>
      </c>
      <c r="AI19" s="23">
        <f t="shared" si="6"/>
        <v>2.9803479609101617E-3</v>
      </c>
      <c r="AJ19" s="23">
        <f t="shared" si="6"/>
        <v>2.9149409622924887E-3</v>
      </c>
      <c r="AK19" s="23">
        <f t="shared" si="6"/>
        <v>2.8559197581260907E-3</v>
      </c>
      <c r="AL19" s="23">
        <f t="shared" si="6"/>
        <v>2.802660510164679E-3</v>
      </c>
      <c r="AM19" s="23">
        <f t="shared" si="6"/>
        <v>2.7546003611760269E-3</v>
      </c>
      <c r="AN19" s="23">
        <f t="shared" si="6"/>
        <v>2.7112314703356894E-3</v>
      </c>
      <c r="AO19" s="23">
        <f t="shared" si="6"/>
        <v>2.6720956323774952E-3</v>
      </c>
      <c r="AP19" s="23">
        <f t="shared" si="6"/>
        <v>2.6367794233343026E-3</v>
      </c>
      <c r="AQ19" s="23">
        <f t="shared" si="6"/>
        <v>2.6049098213036977E-3</v>
      </c>
      <c r="AR19" s="23">
        <f t="shared" si="6"/>
        <v>2.5761502557258087E-3</v>
      </c>
      <c r="AS19" s="23">
        <f t="shared" si="6"/>
        <v>2.5501970432180972E-3</v>
      </c>
      <c r="AT19" s="23">
        <f t="shared" si="6"/>
        <v>2.5267761721211178E-3</v>
      </c>
      <c r="AU19" s="23">
        <f t="shared" si="6"/>
        <v>2.5056404016179919E-3</v>
      </c>
      <c r="AV19" s="23">
        <f t="shared" si="6"/>
        <v>2.486566644633315E-3</v>
      </c>
      <c r="AW19" s="23">
        <f t="shared" si="6"/>
        <v>2.4693536067341027E-3</v>
      </c>
      <c r="AX19" s="23">
        <f t="shared" si="6"/>
        <v>2.4538196559755225E-3</v>
      </c>
      <c r="AY19" s="23">
        <f t="shared" si="6"/>
        <v>2.4398009010888873E-3</v>
      </c>
      <c r="AZ19" s="23">
        <f t="shared" si="6"/>
        <v>2.4271494576218462E-3</v>
      </c>
      <c r="BA19" s="23">
        <f t="shared" si="6"/>
        <v>2.4157318836385516E-3</v>
      </c>
      <c r="BB19" s="23">
        <f t="shared" si="6"/>
        <v>2.4054277683873038E-3</v>
      </c>
      <c r="BC19" s="23">
        <f t="shared" si="6"/>
        <v>2.3961284589690281E-3</v>
      </c>
      <c r="BD19" s="23">
        <f t="shared" si="6"/>
        <v>2.3877359115042165E-3</v>
      </c>
      <c r="BE19" s="23">
        <f t="shared" si="6"/>
        <v>2.3801616546182984E-3</v>
      </c>
      <c r="BF19" s="23">
        <f t="shared" si="6"/>
        <v>2.3733258542576897E-3</v>
      </c>
      <c r="BG19" s="23">
        <f t="shared" si="6"/>
        <v>2.3671564699244219E-3</v>
      </c>
      <c r="BH19" s="23">
        <f t="shared" si="6"/>
        <v>2.3615884933871492E-3</v>
      </c>
      <c r="BI19" s="23">
        <f t="shared" si="6"/>
        <v>2.3565632618017755E-3</v>
      </c>
    </row>
    <row r="20" spans="1:103" s="37" customFormat="1" ht="18" customHeight="1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7">+F20*EXP(G22*10)</f>
        <v>7.1853058744472369</v>
      </c>
      <c r="H20" s="37">
        <f t="shared" si="7"/>
        <v>8.1875944092391943</v>
      </c>
      <c r="I20" s="37">
        <f t="shared" si="7"/>
        <v>9.232188996218138</v>
      </c>
      <c r="J20" s="37">
        <f t="shared" si="7"/>
        <v>10.311850712481952</v>
      </c>
      <c r="K20" s="37">
        <f t="shared" si="7"/>
        <v>11.419700079437959</v>
      </c>
      <c r="L20" s="37">
        <f t="shared" si="7"/>
        <v>12.54937562730875</v>
      </c>
      <c r="M20" s="37">
        <f t="shared" si="7"/>
        <v>13.695141681743333</v>
      </c>
      <c r="N20" s="37">
        <f t="shared" si="7"/>
        <v>14.851951463375393</v>
      </c>
      <c r="O20" s="37">
        <f t="shared" si="7"/>
        <v>16.015472802516634</v>
      </c>
      <c r="P20" s="37">
        <f t="shared" si="7"/>
        <v>17.182084069869884</v>
      </c>
      <c r="Q20" s="37">
        <f t="shared" si="7"/>
        <v>18.348847587003515</v>
      </c>
      <c r="R20" s="37">
        <f t="shared" si="7"/>
        <v>19.513467047029689</v>
      </c>
      <c r="S20" s="37">
        <f t="shared" si="7"/>
        <v>20.674234536956348</v>
      </c>
      <c r="T20" s="37">
        <f t="shared" si="7"/>
        <v>21.829971748750502</v>
      </c>
      <c r="U20" s="37">
        <f t="shared" si="7"/>
        <v>22.979968991468557</v>
      </c>
      <c r="V20" s="37">
        <f t="shared" si="7"/>
        <v>24.123924730240908</v>
      </c>
      <c r="W20" s="37">
        <f t="shared" si="7"/>
        <v>25.261887609735282</v>
      </c>
      <c r="X20" s="37">
        <f t="shared" si="7"/>
        <v>26.394202280282308</v>
      </c>
      <c r="Y20" s="37">
        <f t="shared" si="7"/>
        <v>27.52145983124311</v>
      </c>
      <c r="Z20" s="37">
        <f t="shared" si="7"/>
        <v>28.644453237635954</v>
      </c>
      <c r="AA20" s="37">
        <f t="shared" si="7"/>
        <v>29.764137927684612</v>
      </c>
      <c r="AB20" s="37">
        <f t="shared" si="7"/>
        <v>30.881597364608691</v>
      </c>
      <c r="AC20" s="37">
        <f t="shared" si="7"/>
        <v>31.998013389806228</v>
      </c>
      <c r="AD20" s="37">
        <f t="shared" si="7"/>
        <v>33.114640982097001</v>
      </c>
      <c r="AE20" s="37">
        <f t="shared" si="7"/>
        <v>34.232787036275383</v>
      </c>
      <c r="AF20" s="37">
        <f t="shared" si="7"/>
        <v>35.353792743248924</v>
      </c>
      <c r="AG20" s="37">
        <f t="shared" si="7"/>
        <v>36.479019154856758</v>
      </c>
      <c r="AH20" s="37">
        <f t="shared" si="7"/>
        <v>37.609835532199241</v>
      </c>
      <c r="AI20" s="37">
        <f t="shared" si="7"/>
        <v>38.74761010164675</v>
      </c>
      <c r="AJ20" s="37">
        <f t="shared" si="7"/>
        <v>39.893702873615524</v>
      </c>
      <c r="AK20" s="37">
        <f t="shared" si="7"/>
        <v>41.049460212753196</v>
      </c>
      <c r="AL20" s="37">
        <f t="shared" si="7"/>
        <v>42.216210882265194</v>
      </c>
      <c r="AM20" s="37">
        <f t="shared" si="7"/>
        <v>43.395263318298362</v>
      </c>
      <c r="AN20" s="37">
        <f t="shared" si="7"/>
        <v>44.587903921646912</v>
      </c>
      <c r="AO20" s="37">
        <f t="shared" si="7"/>
        <v>45.795396183003213</v>
      </c>
      <c r="AP20" s="37">
        <f t="shared" si="7"/>
        <v>47.018980484260375</v>
      </c>
      <c r="AQ20" s="37">
        <f t="shared" si="7"/>
        <v>48.259874441899036</v>
      </c>
      <c r="AR20" s="37">
        <f t="shared" si="7"/>
        <v>49.519273679303311</v>
      </c>
      <c r="AS20" s="37">
        <f t="shared" si="7"/>
        <v>50.798352933083592</v>
      </c>
      <c r="AT20" s="37">
        <f t="shared" si="7"/>
        <v>52.098267414321207</v>
      </c>
      <c r="AU20" s="37">
        <f t="shared" si="7"/>
        <v>53.4201543593053</v>
      </c>
      <c r="AV20" s="37">
        <f t="shared" si="7"/>
        <v>54.765134716026914</v>
      </c>
      <c r="AW20" s="37">
        <f t="shared" si="7"/>
        <v>56.134314922650681</v>
      </c>
      <c r="AX20" s="37">
        <f t="shared" si="7"/>
        <v>57.528788742610693</v>
      </c>
      <c r="AY20" s="37">
        <f t="shared" si="7"/>
        <v>58.949639128071396</v>
      </c>
      <c r="AZ20" s="37">
        <f t="shared" si="7"/>
        <v>60.39794008943506</v>
      </c>
      <c r="BA20" s="37">
        <f t="shared" si="7"/>
        <v>61.874758553527684</v>
      </c>
      <c r="BB20" s="37">
        <f t="shared" si="7"/>
        <v>63.381156197197029</v>
      </c>
      <c r="BC20" s="37">
        <f t="shared" si="7"/>
        <v>64.918191246438397</v>
      </c>
      <c r="BD20" s="37">
        <f t="shared" si="7"/>
        <v>66.486920233934711</v>
      </c>
      <c r="BE20" s="37">
        <f t="shared" si="7"/>
        <v>68.08839971015405</v>
      </c>
      <c r="BF20" s="37">
        <f t="shared" si="7"/>
        <v>69.723687904972905</v>
      </c>
      <c r="BG20" s="37">
        <f t="shared" si="7"/>
        <v>71.393846338257305</v>
      </c>
      <c r="BH20" s="37">
        <f t="shared" si="7"/>
        <v>73.099941378997528</v>
      </c>
      <c r="BI20" s="37">
        <f t="shared" si="7"/>
        <v>74.843045753506587</v>
      </c>
    </row>
    <row r="21" spans="1:103" ht="18" customHeight="1">
      <c r="A21" s="21" t="s">
        <v>190</v>
      </c>
      <c r="B21" s="29">
        <f>+Parameters!K40</f>
        <v>2.2708227004455939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8">+G36*G40/$B38</f>
        <v>2.7056435514153883E-2</v>
      </c>
      <c r="H31" s="33">
        <f t="shared" si="8"/>
        <v>2.2113233987380472E-2</v>
      </c>
      <c r="I31" s="33">
        <f t="shared" si="8"/>
        <v>1.8318875318041331E-2</v>
      </c>
      <c r="J31" s="33">
        <f t="shared" si="8"/>
        <v>1.5361787293485855E-2</v>
      </c>
      <c r="K31" s="33">
        <f t="shared" si="8"/>
        <v>1.3024769955722803E-2</v>
      </c>
      <c r="L31" s="33">
        <f t="shared" si="8"/>
        <v>1.1153840637078499E-2</v>
      </c>
      <c r="M31" s="33">
        <f t="shared" si="8"/>
        <v>9.6381147776283139E-3</v>
      </c>
      <c r="N31" s="33">
        <f t="shared" si="8"/>
        <v>8.3965745924991612E-3</v>
      </c>
      <c r="O31" s="33">
        <f t="shared" si="8"/>
        <v>7.3692181902584005E-3</v>
      </c>
      <c r="P31" s="33">
        <f t="shared" si="8"/>
        <v>6.5110439269672558E-3</v>
      </c>
      <c r="Q31" s="33">
        <f t="shared" si="8"/>
        <v>5.7879003582837572E-3</v>
      </c>
      <c r="R31" s="33">
        <f t="shared" si="8"/>
        <v>5.1735829080167897E-3</v>
      </c>
      <c r="S31" s="33">
        <f t="shared" si="8"/>
        <v>4.6477758837637773E-3</v>
      </c>
      <c r="T31" s="33">
        <f t="shared" si="8"/>
        <v>4.1945755898297491E-3</v>
      </c>
      <c r="U31" s="33">
        <f t="shared" si="8"/>
        <v>3.8014180777785861E-3</v>
      </c>
      <c r="V31" s="33">
        <f t="shared" si="8"/>
        <v>3.4582921106844802E-3</v>
      </c>
      <c r="W31" s="33">
        <f t="shared" si="8"/>
        <v>3.1571554883244052E-3</v>
      </c>
      <c r="X31" s="33">
        <f t="shared" si="8"/>
        <v>2.8914979558941982E-3</v>
      </c>
      <c r="Y31" s="33">
        <f t="shared" si="8"/>
        <v>2.6560108631488734E-3</v>
      </c>
      <c r="Z31" s="33">
        <f t="shared" si="8"/>
        <v>2.4463353262056584E-3</v>
      </c>
      <c r="AA31" s="33">
        <f t="shared" si="8"/>
        <v>1.171877293296921E-3</v>
      </c>
      <c r="AB31" s="33">
        <f t="shared" si="8"/>
        <v>5.6237103061248508E-4</v>
      </c>
      <c r="AC31" s="33">
        <f t="shared" si="8"/>
        <v>2.7030926172828102E-4</v>
      </c>
      <c r="AD31" s="33">
        <f t="shared" si="8"/>
        <v>1.301147038669279E-4</v>
      </c>
      <c r="AE31" s="33">
        <f t="shared" si="8"/>
        <v>6.2712851465904828E-5</v>
      </c>
      <c r="AF31" s="33">
        <f t="shared" si="8"/>
        <v>3.0261814552224201E-5</v>
      </c>
      <c r="AG31" s="33">
        <f t="shared" si="8"/>
        <v>1.4618095862096681E-5</v>
      </c>
      <c r="AH31" s="33">
        <f t="shared" si="8"/>
        <v>7.0680290499373687E-6</v>
      </c>
      <c r="AI31" s="33">
        <f t="shared" si="8"/>
        <v>3.4203957510330295E-6</v>
      </c>
      <c r="AJ31" s="33">
        <f t="shared" si="8"/>
        <v>1.6564863126133739E-6</v>
      </c>
      <c r="AK31" s="33">
        <f t="shared" si="8"/>
        <v>8.0278538984839657E-7</v>
      </c>
      <c r="AL31" s="33">
        <f t="shared" si="8"/>
        <v>3.8929710287710653E-7</v>
      </c>
      <c r="AM31" s="33">
        <f t="shared" si="8"/>
        <v>1.8888869950900702E-7</v>
      </c>
      <c r="AN31" s="33">
        <f t="shared" si="8"/>
        <v>9.1695825585212261E-8</v>
      </c>
      <c r="AO31" s="33">
        <f t="shared" si="8"/>
        <v>4.4533831230369565E-8</v>
      </c>
      <c r="AP31" s="33">
        <f t="shared" si="8"/>
        <v>2.1637534218065226E-8</v>
      </c>
      <c r="AQ31" s="33">
        <f t="shared" si="8"/>
        <v>1.0516832808782432E-8</v>
      </c>
      <c r="AR31" s="33">
        <f t="shared" si="8"/>
        <v>5.1133523011569534E-9</v>
      </c>
      <c r="AS31" s="33">
        <f t="shared" si="8"/>
        <v>2.486884706803258E-9</v>
      </c>
      <c r="AT31" s="33">
        <f t="shared" si="8"/>
        <v>1.2098230595516698E-9</v>
      </c>
      <c r="AU31" s="33">
        <f t="shared" si="8"/>
        <v>5.8869820010800062E-10</v>
      </c>
      <c r="AV31" s="33">
        <f t="shared" si="8"/>
        <v>2.8652184378554874E-10</v>
      </c>
      <c r="AW31" s="33">
        <f t="shared" si="8"/>
        <v>1.3947858335682517E-10</v>
      </c>
      <c r="AX31" s="33">
        <f t="shared" si="8"/>
        <v>6.7909980133680532E-11</v>
      </c>
      <c r="AY31" s="33">
        <f t="shared" si="8"/>
        <v>3.3069553849974533E-11</v>
      </c>
      <c r="AZ31" s="33">
        <f t="shared" si="8"/>
        <v>1.6105894839520669E-11</v>
      </c>
      <c r="BA31" s="33">
        <f t="shared" si="8"/>
        <v>7.8450730943082332E-12</v>
      </c>
      <c r="BB31" s="33">
        <f t="shared" si="8"/>
        <v>3.8217227737019044E-12</v>
      </c>
      <c r="BC31" s="33">
        <f t="shared" si="8"/>
        <v>1.8619431293671463E-12</v>
      </c>
      <c r="BD31" s="33">
        <f t="shared" si="8"/>
        <v>9.0722327694771027E-13</v>
      </c>
      <c r="BE31" s="33">
        <f t="shared" si="8"/>
        <v>4.4207753314363868E-13</v>
      </c>
      <c r="BF31" s="33">
        <f t="shared" si="8"/>
        <v>2.154346433317775E-13</v>
      </c>
      <c r="BG31" s="33">
        <f t="shared" si="8"/>
        <v>1.0499344705949769E-13</v>
      </c>
      <c r="BH31" s="33">
        <f t="shared" si="8"/>
        <v>5.1172359902199861E-14</v>
      </c>
      <c r="BI31" s="33">
        <f t="shared" si="8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9">+IF(D4&gt;$B$37,0,$B$33*$B$32+(C36-$B$33*$B$32)*(1-$B$34))</f>
        <v>0.80460449999999972</v>
      </c>
      <c r="E36" s="23">
        <f t="shared" si="9"/>
        <v>0.76878427499999957</v>
      </c>
      <c r="F36" s="23">
        <f t="shared" si="9"/>
        <v>0.73475506124999956</v>
      </c>
      <c r="G36" s="23">
        <f t="shared" si="9"/>
        <v>0.70242730818749943</v>
      </c>
      <c r="H36" s="23">
        <f t="shared" si="9"/>
        <v>0.6717159427781243</v>
      </c>
      <c r="I36" s="23">
        <f t="shared" si="9"/>
        <v>0.64254014563921791</v>
      </c>
      <c r="J36" s="23">
        <f t="shared" si="9"/>
        <v>0.61482313835725688</v>
      </c>
      <c r="K36" s="23">
        <f t="shared" si="9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10">+F40*EXP(G42*10)</f>
        <v>0.10785175712361218</v>
      </c>
      <c r="H40" s="33">
        <f t="shared" si="10"/>
        <v>9.2177438737846437E-2</v>
      </c>
      <c r="I40" s="33">
        <f t="shared" si="10"/>
        <v>7.9828243011163272E-2</v>
      </c>
      <c r="J40" s="33">
        <f t="shared" si="10"/>
        <v>6.995996366806663E-2</v>
      </c>
      <c r="K40" s="33">
        <f t="shared" si="10"/>
        <v>6.1970862860056937E-2</v>
      </c>
      <c r="L40" s="33">
        <f t="shared" si="10"/>
        <v>5.5425035256260385E-2</v>
      </c>
      <c r="M40" s="33">
        <f t="shared" si="10"/>
        <v>5.000193753700985E-2</v>
      </c>
      <c r="N40" s="33">
        <f t="shared" si="10"/>
        <v>4.5462557852500182E-2</v>
      </c>
      <c r="O40" s="33">
        <f t="shared" si="10"/>
        <v>4.162636237642476E-2</v>
      </c>
      <c r="P40" s="33">
        <f t="shared" si="10"/>
        <v>3.835534194914509E-2</v>
      </c>
      <c r="Q40" s="33">
        <f t="shared" si="10"/>
        <v>3.5542811741488489E-2</v>
      </c>
      <c r="R40" s="33">
        <f t="shared" si="10"/>
        <v>3.3105440815451768E-2</v>
      </c>
      <c r="S40" s="33">
        <f t="shared" si="10"/>
        <v>3.097750768328774E-2</v>
      </c>
      <c r="T40" s="33">
        <f t="shared" si="10"/>
        <v>2.9106710450054255E-2</v>
      </c>
      <c r="U40" s="33">
        <f t="shared" si="10"/>
        <v>2.74510762680652E-2</v>
      </c>
      <c r="V40" s="33">
        <f t="shared" si="10"/>
        <v>2.5976657359935793E-2</v>
      </c>
      <c r="W40" s="33">
        <f t="shared" si="10"/>
        <v>2.4655796125659591E-2</v>
      </c>
      <c r="X40" s="33">
        <f t="shared" si="10"/>
        <v>2.3465806330741506E-2</v>
      </c>
      <c r="Y40" s="33">
        <f t="shared" si="10"/>
        <v>2.238796154960784E-2</v>
      </c>
      <c r="Z40" s="33">
        <f t="shared" si="10"/>
        <v>2.1406712652314905E-2</v>
      </c>
      <c r="AA40" s="33">
        <f t="shared" si="10"/>
        <v>2.0509077568109983E-2</v>
      </c>
      <c r="AB40" s="33">
        <f t="shared" si="10"/>
        <v>1.968416173751579E-2</v>
      </c>
      <c r="AC40" s="33">
        <f t="shared" si="10"/>
        <v>1.8922778512303558E-2</v>
      </c>
      <c r="AD40" s="33">
        <f t="shared" si="10"/>
        <v>1.8217146587768913E-2</v>
      </c>
      <c r="AE40" s="33">
        <f t="shared" si="10"/>
        <v>1.756064724644469E-2</v>
      </c>
      <c r="AF40" s="33">
        <f t="shared" si="10"/>
        <v>1.6947628371765295E-2</v>
      </c>
      <c r="AG40" s="33">
        <f t="shared" si="10"/>
        <v>1.6373245282176634E-2</v>
      </c>
      <c r="AH40" s="33">
        <f t="shared" si="10"/>
        <v>1.5833330741282431E-2</v>
      </c>
      <c r="AI40" s="33">
        <f t="shared" si="10"/>
        <v>1.5324288230723375E-2</v>
      </c>
      <c r="AJ40" s="33">
        <f t="shared" si="10"/>
        <v>1.4843003881681737E-2</v>
      </c>
      <c r="AK40" s="33">
        <f t="shared" si="10"/>
        <v>1.4386773457702921E-2</v>
      </c>
      <c r="AL40" s="33">
        <f t="shared" si="10"/>
        <v>1.3953241545391553E-2</v>
      </c>
      <c r="AM40" s="33">
        <f t="shared" si="10"/>
        <v>1.3540350698556664E-2</v>
      </c>
      <c r="AN40" s="33">
        <f t="shared" si="10"/>
        <v>1.314629873830281E-2</v>
      </c>
      <c r="AO40" s="33">
        <f t="shared" si="10"/>
        <v>1.2769502768073966E-2</v>
      </c>
      <c r="AP40" s="33">
        <f t="shared" si="10"/>
        <v>1.2408568742383773E-2</v>
      </c>
      <c r="AQ40" s="33">
        <f t="shared" si="10"/>
        <v>1.2062265648641244E-2</v>
      </c>
      <c r="AR40" s="33">
        <f t="shared" si="10"/>
        <v>1.1729503536490453E-2</v>
      </c>
      <c r="AS40" s="33">
        <f t="shared" si="10"/>
        <v>1.1409314768588433E-2</v>
      </c>
      <c r="AT40" s="33">
        <f t="shared" si="10"/>
        <v>1.1100837978504412E-2</v>
      </c>
      <c r="AU40" s="33">
        <f t="shared" si="10"/>
        <v>1.0803304311388821E-2</v>
      </c>
      <c r="AV40" s="33">
        <f t="shared" si="10"/>
        <v>1.0516025595823545E-2</v>
      </c>
      <c r="AW40" s="33">
        <f t="shared" si="10"/>
        <v>1.0238384154385093E-2</v>
      </c>
      <c r="AX40" s="33">
        <f t="shared" si="10"/>
        <v>9.9698240087015937E-3</v>
      </c>
      <c r="AY40" s="33">
        <f t="shared" si="10"/>
        <v>9.7098432743322211E-3</v>
      </c>
      <c r="AZ40" s="33">
        <f t="shared" si="10"/>
        <v>9.457987573348663E-3</v>
      </c>
      <c r="BA40" s="33">
        <f t="shared" si="10"/>
        <v>9.2138443193992021E-3</v>
      </c>
      <c r="BB40" s="33">
        <f t="shared" si="10"/>
        <v>8.9770377523542659E-3</v>
      </c>
      <c r="BC40" s="33">
        <f t="shared" si="10"/>
        <v>8.7472246182183546E-3</v>
      </c>
      <c r="BD40" s="33">
        <f t="shared" si="10"/>
        <v>8.5240904055270371E-3</v>
      </c>
      <c r="BE40" s="33">
        <f t="shared" si="10"/>
        <v>8.3073460624753029E-3</v>
      </c>
      <c r="BF40" s="33">
        <f t="shared" si="10"/>
        <v>8.0967251299853393E-3</v>
      </c>
      <c r="BG40" s="33">
        <f t="shared" si="10"/>
        <v>7.8919812351742284E-3</v>
      </c>
      <c r="BH40" s="33">
        <f t="shared" si="10"/>
        <v>7.6928858975148975E-3</v>
      </c>
      <c r="BI40" s="33">
        <f t="shared" si="10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0.41440305200649341</v>
      </c>
      <c r="E50" s="44">
        <f>100*$B$49*(Global!D135*$B$48+Global!D135^2*$C$48)*(D61/$B61)^(1/$C$49)</f>
        <v>0.57171164917598671</v>
      </c>
      <c r="F50" s="44">
        <f>100*$B$49*(Global!E135*$B$48+Global!E135^2*$C$48)*(E61/$B61)^(1/$C$49)</f>
        <v>0.75607520215581725</v>
      </c>
      <c r="G50" s="44">
        <f>100*$B$49*(Global!F135*$B$48+Global!F135^2*$C$48)*(F61/$B61)^(1/$C$49)</f>
        <v>0.96790383759373544</v>
      </c>
      <c r="H50" s="44">
        <f>100*$B$49*(Global!G135*$B$48+Global!G135^2*$C$48)*(G61/$B61)^(1/$C$49)</f>
        <v>1.2054393884013175</v>
      </c>
      <c r="I50" s="44">
        <f>100*$B$49*(Global!H135*$B$48+Global!H135^2*$C$48)*(H61/$B61)^(1/$C$49)</f>
        <v>1.4698971848625699</v>
      </c>
      <c r="J50" s="44">
        <f>100*$B$49*(Global!I135*$B$48+Global!I135^2*$C$48)*(I61/$B61)^(1/$C$49)</f>
        <v>1.7580053033069012</v>
      </c>
      <c r="K50" s="44">
        <f>100*$B$49*(Global!J135*$B$48+Global!J135^2*$C$48)*(J61/$B61)^(1/$C$49)</f>
        <v>2.0663282181788691</v>
      </c>
      <c r="L50" s="44">
        <f>100*$B$49*(Global!K135*$B$48+Global!K135^2*$C$48)*(K61/$B61)^(1/$C$49)</f>
        <v>2.3908088849646667</v>
      </c>
      <c r="M50" s="44">
        <f>100*$B$49*(Global!L135*$B$48+Global!L135^2*$C$48)*(L61/$B61)^(1/$C$49)</f>
        <v>2.7398716778288432</v>
      </c>
      <c r="N50" s="44">
        <f>100*$B$49*(Global!M135*$B$48+Global!M135^2*$C$48)*(M61/$B61)^(1/$C$49)</f>
        <v>3.0899549003835696</v>
      </c>
      <c r="O50" s="44">
        <f>100*$B$49*(Global!N135*$B$48+Global!N135^2*$C$48)*(N61/$B61)^(1/$C$49)</f>
        <v>3.4418373226109669</v>
      </c>
      <c r="P50" s="44">
        <f>100*$B$49*(Global!O135*$B$48+Global!O135^2*$C$48)*(O61/$B61)^(1/$C$49)</f>
        <v>3.7981796035956572</v>
      </c>
      <c r="Q50" s="44">
        <f>100*$B$49*(Global!P135*$B$48+Global!P135^2*$C$48)*(P61/$B61)^(1/$C$49)</f>
        <v>4.1551570018548576</v>
      </c>
      <c r="R50" s="44">
        <f>100*$B$49*(Global!Q135*$B$48+Global!Q135^2*$C$48)*(Q61/$B61)^(1/$C$49)</f>
        <v>4.5095586098123901</v>
      </c>
      <c r="S50" s="44">
        <f>100*$B$49*(Global!R135*$B$48+Global!R135^2*$C$48)*(R61/$B61)^(1/$C$49)</f>
        <v>4.8592415012075092</v>
      </c>
      <c r="T50" s="44">
        <f>100*$B$49*(Global!S135*$B$48+Global!S135^2*$C$48)*(S61/$B61)^(1/$C$49)</f>
        <v>5.2029802670589342</v>
      </c>
      <c r="U50" s="44">
        <f>100*$B$49*(Global!T135*$B$48+Global!T135^2*$C$48)*(T61/$B61)^(1/$C$49)</f>
        <v>5.5401848902570059</v>
      </c>
      <c r="V50" s="44">
        <f>100*$B$49*(Global!U135*$B$48+Global!U135^2*$C$48)*(U61/$B61)^(1/$C$49)</f>
        <v>5.8706805946870251</v>
      </c>
      <c r="W50" s="44">
        <f>100*$B$49*(Global!V135*$B$48+Global!V135^2*$C$48)*(V61/$B61)^(1/$C$49)</f>
        <v>6.1973708570028982</v>
      </c>
      <c r="X50" s="44">
        <f>100*$B$49*(Global!W135*$B$48+Global!W135^2*$C$48)*(W61/$B61)^(1/$C$49)</f>
        <v>6.5215476528799776</v>
      </c>
      <c r="Y50" s="44">
        <f>100*$B$49*(Global!X135*$B$48+Global!X135^2*$C$48)*(X61/$B61)^(1/$C$49)</f>
        <v>6.8412888652974742</v>
      </c>
      <c r="Z50" s="44">
        <f>100*$B$49*(Global!Y135*$B$48+Global!Y135^2*$C$48)*(Y61/$B61)^(1/$C$49)</f>
        <v>7.1566237233505214</v>
      </c>
      <c r="AA50" s="44">
        <f>100*$B$49*(Global!Z135*$B$48+Global!Z135^2*$C$48)*(Z61/$B61)^(1/$C$49)</f>
        <v>7.4677644333627686</v>
      </c>
      <c r="AB50" s="44">
        <f>100*$B$49*(Global!AA135*$B$48+Global!AA135^2*$C$48)*(AA61/$B61)^(1/$C$49)</f>
        <v>7.7750089326425149</v>
      </c>
      <c r="AC50" s="44">
        <f>100*$B$49*(Global!AB135*$B$48+Global!AB135^2*$C$48)*(AB61/$B61)^(1/$C$49)</f>
        <v>8.0791751153161613</v>
      </c>
      <c r="AD50" s="44">
        <f>100*$B$49*(Global!AC135*$B$48+Global!AC135^2*$C$48)*(AC61/$B61)^(1/$C$49)</f>
        <v>8.3801250377288099</v>
      </c>
      <c r="AE50" s="44">
        <f>100*$B$49*(Global!AD135*$B$48+Global!AD135^2*$C$48)*(AD61/$B61)^(1/$C$49)</f>
        <v>8.6780577598628774</v>
      </c>
      <c r="AF50" s="44">
        <f>100*$B$49*(Global!AE135*$B$48+Global!AE135^2*$C$48)*(AE61/$B61)^(1/$C$49)</f>
        <v>8.9732845609160705</v>
      </c>
      <c r="AG50" s="44">
        <f>100*$B$49*(Global!AF135*$B$48+Global!AF135^2*$C$48)*(AF61/$B61)^(1/$C$49)</f>
        <v>9.2606198286175214</v>
      </c>
      <c r="AH50" s="44">
        <f>100*$B$49*(Global!AG135*$B$48+Global!AG135^2*$C$48)*(AG61/$B61)^(1/$C$49)</f>
        <v>9.5387258633477181</v>
      </c>
      <c r="AI50" s="44">
        <f>100*$B$49*(Global!AH135*$B$48+Global!AH135^2*$C$48)*(AH61/$B61)^(1/$C$49)</f>
        <v>9.8125462311178708</v>
      </c>
      <c r="AJ50" s="44">
        <f>100*$B$49*(Global!AI135*$B$48+Global!AI135^2*$C$48)*(AI61/$B61)^(1/$C$49)</f>
        <v>10.08308278765548</v>
      </c>
      <c r="AK50" s="44">
        <f>100*$B$49*(Global!AJ135*$B$48+Global!AJ135^2*$C$48)*(AJ61/$B61)^(1/$C$49)</f>
        <v>10.350953828315655</v>
      </c>
      <c r="AL50" s="44">
        <f>100*$B$49*(Global!AK135*$B$48+Global!AK135^2*$C$48)*(AK61/$B61)^(1/$C$49)</f>
        <v>10.616579199155176</v>
      </c>
      <c r="AM50" s="44">
        <f>100*$B$49*(Global!AL135*$B$48+Global!AL135^2*$C$48)*(AL61/$B61)^(1/$C$49)</f>
        <v>10.880264206580401</v>
      </c>
      <c r="AN50" s="44">
        <f>100*$B$49*(Global!AM135*$B$48+Global!AM135^2*$C$48)*(AM61/$B61)^(1/$C$49)</f>
        <v>11.142245690655853</v>
      </c>
      <c r="AO50" s="44">
        <f>100*$B$49*(Global!AN135*$B$48+Global!AN135^2*$C$48)*(AN61/$B61)^(1/$C$49)</f>
        <v>11.402717664784815</v>
      </c>
      <c r="AP50" s="44">
        <f>100*$B$49*(Global!AO135*$B$48+Global!AO135^2*$C$48)*(AO61/$B61)^(1/$C$49)</f>
        <v>11.661845784389715</v>
      </c>
      <c r="AQ50" s="44">
        <f>100*$B$49*(Global!AP135*$B$48+Global!AP135^2*$C$48)*(AP61/$B61)^(1/$C$49)</f>
        <v>11.919775684091778</v>
      </c>
      <c r="AR50" s="44">
        <f>100*$B$49*(Global!AQ135*$B$48+Global!AQ135^2*$C$48)*(AQ61/$B61)^(1/$C$49)</f>
        <v>12.176637931649447</v>
      </c>
      <c r="AS50" s="44">
        <f>100*$B$49*(Global!AR135*$B$48+Global!AR135^2*$C$48)*(AR61/$B61)^(1/$C$49)</f>
        <v>12.432551099426258</v>
      </c>
      <c r="AT50" s="44">
        <f>100*$B$49*(Global!AS135*$B$48+Global!AS135^2*$C$48)*(AS61/$B61)^(1/$C$49)</f>
        <v>12.68762377434232</v>
      </c>
      <c r="AU50" s="44">
        <f>100*$B$49*(Global!AT135*$B$48+Global!AT135^2*$C$48)*(AT61/$B61)^(1/$C$49)</f>
        <v>12.941955956750826</v>
      </c>
      <c r="AV50" s="44">
        <f>100*$B$49*(Global!AU135*$B$48+Global!AU135^2*$C$48)*(AU61/$B61)^(1/$C$49)</f>
        <v>13.195640096723476</v>
      </c>
      <c r="AW50" s="44">
        <f>100*$B$49*(Global!AV135*$B$48+Global!AV135^2*$C$48)*(AV61/$B61)^(1/$C$49)</f>
        <v>13.448761906074594</v>
      </c>
      <c r="AX50" s="44">
        <f>100*$B$49*(Global!AW135*$B$48+Global!AW135^2*$C$48)*(AW61/$B61)^(1/$C$49)</f>
        <v>13.701401024264568</v>
      </c>
      <c r="AY50" s="44">
        <f>100*$B$49*(Global!AX135*$B$48+Global!AX135^2*$C$48)*(AX61/$B61)^(1/$C$49)</f>
        <v>13.953631583312895</v>
      </c>
      <c r="AZ50" s="44">
        <f>100*$B$49*(Global!AY135*$B$48+Global!AY135^2*$C$48)*(AY61/$B61)^(1/$C$49)</f>
        <v>14.205522698626265</v>
      </c>
      <c r="BA50" s="44">
        <f>100*$B$49*(Global!AZ135*$B$48+Global!AZ135^2*$C$48)*(AZ61/$B61)^(1/$C$49)</f>
        <v>14.457138902473178</v>
      </c>
      <c r="BB50" s="44">
        <f>100*$B$49*(Global!BA135*$B$48+Global!BA135^2*$C$48)*(BA61/$B61)^(1/$C$49)</f>
        <v>14.71055138298566</v>
      </c>
      <c r="BC50" s="44">
        <f>100*$B$49*(Global!BB135*$B$48+Global!BB135^2*$C$48)*(BB61/$B61)^(1/$C$49)</f>
        <v>14.966816401786607</v>
      </c>
      <c r="BD50" s="44">
        <f>100*$B$49*(Global!BC135*$B$48+Global!BC135^2*$C$48)*(BC61/$B61)^(1/$C$49)</f>
        <v>15.22451338894777</v>
      </c>
      <c r="BE50" s="44">
        <f>100*$B$49*(Global!BD135*$B$48+Global!BD135^2*$C$48)*(BD61/$B61)^(1/$C$49)</f>
        <v>15.482893289885961</v>
      </c>
      <c r="BF50" s="44">
        <f>100*$B$49*(Global!BE135*$B$48+Global!BE135^2*$C$48)*(BE61/$B61)^(1/$C$49)</f>
        <v>15.741490057520059</v>
      </c>
      <c r="BG50" s="44">
        <f>100*$B$49*(Global!BF135*$B$48+Global!BF135^2*$C$48)*(BF61/$B61)^(1/$C$49)</f>
        <v>16.000030643983706</v>
      </c>
      <c r="BH50" s="44">
        <f>100*$B$49*(Global!BG135*$B$48+Global!BG135^2*$C$48)*(BG61/$B61)^(1/$C$49)</f>
        <v>16.258372330138215</v>
      </c>
      <c r="BI50" s="44">
        <f>100*$B$49*(Global!BH135*$B$48+Global!BH135^2*$C$48)*(BH61/$B61)^(1/$C$49)</f>
        <v>16.516458055099751</v>
      </c>
      <c r="BJ50" s="44">
        <f>100*$B$49*(Global!BI135*$B$48+Global!BI135^2*$C$48)*(BI61/$B61)^(1/$C$49)</f>
        <v>16.774285236233627</v>
      </c>
      <c r="BK50" s="44">
        <f>100*$B$49*(Global!BJ80*$B$48+Global!BJ80^2*$C$48)*(BJ61/$B61)^(1/$C$49)</f>
        <v>16.887905462571986</v>
      </c>
      <c r="BL50" s="44">
        <f>100*$B$49*(Global!BK80*$B$48+Global!BK80^2*$C$48)*(BK61/$B61)^(1/$C$49)</f>
        <v>16.994093924285149</v>
      </c>
      <c r="BM50" s="44">
        <f>100*$B$49*(Global!BL80*$B$48+Global!BL80^2*$C$48)*(BL61/$B61)^(1/$C$49)</f>
        <v>17.094521361915373</v>
      </c>
      <c r="BN50" s="44">
        <f>100*$B$49*(Global!BM80*$B$48+Global!BM80^2*$C$48)*(BM61/$B61)^(1/$C$49)</f>
        <v>17.190345037240764</v>
      </c>
      <c r="BO50" s="44">
        <f>100*$B$49*(Global!BN80*$B$48+Global!BN80^2*$C$48)*(BN61/$B61)^(1/$C$49)</f>
        <v>17.28237301362276</v>
      </c>
      <c r="BP50" s="44">
        <f>100*$B$49*(Global!BO80*$B$48+Global!BO80^2*$C$48)*(BO61/$B61)^(1/$C$49)</f>
        <v>17.371175275193512</v>
      </c>
      <c r="BQ50" s="44">
        <f>100*$B$49*(Global!BP80*$B$48+Global!BP80^2*$C$48)*(BP61/$B61)^(1/$C$49)</f>
        <v>17.457158999838644</v>
      </c>
      <c r="BR50" s="44">
        <f>100*$B$49*(Global!BQ80*$B$48+Global!BQ80^2*$C$48)*(BQ61/$B61)^(1/$C$49)</f>
        <v>17.540619630057748</v>
      </c>
      <c r="BS50" s="44">
        <f>100*$B$49*(Global!BR80*$B$48+Global!BR80^2*$C$48)*(BR61/$B61)^(1/$C$49)</f>
        <v>17.621775584248795</v>
      </c>
      <c r="BT50" s="44">
        <f>100*$B$49*(Global!BS80*$B$48+Global!BS80^2*$C$48)*(BS61/$B61)^(1/$C$49)</f>
        <v>17.700791896883761</v>
      </c>
      <c r="BU50" s="44">
        <f>100*$B$49*(Global!BT80*$B$48+Global!BT80^2*$C$48)*(BT61/$B61)^(1/$C$49)</f>
        <v>17.777796357345093</v>
      </c>
      <c r="BV50" s="44">
        <f>100*$B$49*(Global!BU80*$B$48+Global!BU80^2*$C$48)*(BU61/$B61)^(1/$C$49)</f>
        <v>17.852890559272041</v>
      </c>
      <c r="BW50" s="44">
        <f>100*$B$49*(Global!BV80*$B$48+Global!BV80^2*$C$48)*(BV61/$B61)^(1/$C$49)</f>
        <v>17.926157491422448</v>
      </c>
      <c r="BX50" s="44">
        <f>100*$B$49*(Global!BW80*$B$48+Global!BW80^2*$C$48)*(BW61/$B61)^(1/$C$49)</f>
        <v>17.997666774076361</v>
      </c>
      <c r="BY50" s="44">
        <f>100*$B$49*(Global!BX80*$B$48+Global!BX80^2*$C$48)*(BX61/$B61)^(1/$C$49)</f>
        <v>18.067478289097583</v>
      </c>
      <c r="BZ50" s="44">
        <f>100*$B$49*(Global!BY80*$B$48+Global!BY80^2*$C$48)*(BY61/$B61)^(1/$C$49)</f>
        <v>18.135644711220817</v>
      </c>
      <c r="CA50" s="44">
        <f>100*$B$49*(Global!BZ80*$B$48+Global!BZ80^2*$C$48)*(BZ61/$B61)^(1/$C$49)</f>
        <v>18.202213285427657</v>
      </c>
      <c r="CB50" s="44">
        <f>100*$B$49*(Global!CA80*$B$48+Global!CA80^2*$C$48)*(CA61/$B61)^(1/$C$49)</f>
        <v>18.267227085128404</v>
      </c>
      <c r="CC50" s="44">
        <f>100*$B$49*(Global!CB80*$B$48+Global!CB80^2*$C$48)*(CB61/$B61)^(1/$C$49)</f>
        <v>18.330725911227681</v>
      </c>
      <c r="CD50" s="44">
        <f>100*$B$49*(Global!CC80*$B$48+Global!CC80^2*$C$48)*(CC61/$B61)^(1/$C$49)</f>
        <v>18.392746941514922</v>
      </c>
      <c r="CE50" s="44">
        <f>100*$B$49*(Global!CD80*$B$48+Global!CD80^2*$C$48)*(CD61/$B61)^(1/$C$49)</f>
        <v>18.453325205420288</v>
      </c>
      <c r="CF50" s="44">
        <f>100*$B$49*(Global!CE80*$B$48+Global!CE80^2*$C$48)*(CE61/$B61)^(1/$C$49)</f>
        <v>18.512493935768337</v>
      </c>
      <c r="CG50" s="44">
        <f>100*$B$49*(Global!CF80*$B$48+Global!CF80^2*$C$48)*(CF61/$B61)^(1/$C$49)</f>
        <v>18.570284833201697</v>
      </c>
      <c r="CH50" s="44">
        <f>100*$B$49*(Global!CG80*$B$48+Global!CG80^2*$C$48)*(CG61/$B61)^(1/$C$49)</f>
        <v>18.626728268039745</v>
      </c>
      <c r="CI50" s="44">
        <f>100*$B$49*(Global!CH80*$B$48+Global!CH80^2*$C$48)*(CH61/$B61)^(1/$C$49)</f>
        <v>18.681853436862337</v>
      </c>
      <c r="CJ50" s="44">
        <f>100*$B$49*(Global!CI80*$B$48+Global!CI80^2*$C$48)*(CI61/$B61)^(1/$C$49)</f>
        <v>18.735688485968598</v>
      </c>
      <c r="CK50" s="44">
        <f>100*$B$49*(Global!CJ80*$B$48+Global!CJ80^2*$C$48)*(CJ61/$B61)^(1/$C$49)</f>
        <v>18.788260610312314</v>
      </c>
      <c r="CL50" s="44">
        <f>100*$B$49*(Global!CK80*$B$48+Global!CK80^2*$C$48)*(CK61/$B61)^(1/$C$49)</f>
        <v>18.839596134054545</v>
      </c>
      <c r="CM50" s="44">
        <f>100*$B$49*(Global!CL80*$B$48+Global!CL80^2*$C$48)*(CL61/$B61)^(1/$C$49)</f>
        <v>18.88972057715803</v>
      </c>
      <c r="CN50" s="44">
        <f>100*$B$49*(Global!CM80*$B$48+Global!CM80^2*$C$48)*(CM61/$B61)^(1/$C$49)</f>
        <v>18.938658711243484</v>
      </c>
      <c r="CO50" s="44">
        <f>100*$B$49*(Global!CN80*$B$48+Global!CN80^2*$C$48)*(CN61/$B61)^(1/$C$49)</f>
        <v>18.986434607077285</v>
      </c>
      <c r="CP50" s="44">
        <f>100*$B$49*(Global!CO80*$B$48+Global!CO80^2*$C$48)*(CO61/$B61)^(1/$C$49)</f>
        <v>19.033071675453364</v>
      </c>
      <c r="CQ50" s="44">
        <f>100*$B$49*(Global!CP80*$B$48+Global!CP80^2*$C$48)*(CP61/$B61)^(1/$C$49)</f>
        <v>19.078592702796772</v>
      </c>
      <c r="CR50" s="44">
        <f>100*$B$49*(Global!CQ80*$B$48+Global!CQ80^2*$C$48)*(CQ61/$B61)^(1/$C$49)</f>
        <v>19.123019882499779</v>
      </c>
      <c r="CS50" s="44">
        <f>100*$B$49*(Global!CR80*$B$48+Global!CR80^2*$C$48)*(CR61/$B61)^(1/$C$49)</f>
        <v>19.166374842769827</v>
      </c>
      <c r="CT50" s="44">
        <f>100*$B$49*(Global!CS80*$B$48+Global!CS80^2*$C$48)*(CS61/$B61)^(1/$C$49)</f>
        <v>19.208678671596498</v>
      </c>
      <c r="CU50" s="44">
        <f>100*$B$49*(Global!CT80*$B$48+Global!CT80^2*$C$48)*(CT61/$B61)^(1/$C$49)</f>
        <v>19.249951939315885</v>
      </c>
      <c r="CV50" s="44">
        <f>100*$B$49*(Global!CU80*$B$48+Global!CU80^2*$C$48)*(CU61/$B61)^(1/$C$49)</f>
        <v>19.290214719153191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4.2517250466567388E-3</v>
      </c>
      <c r="C52" s="116">
        <f>+B95-B92</f>
        <v>0.66066312785457626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1">D56*EXP(D58)</f>
        <v>1453.7111970786125</v>
      </c>
      <c r="F56" s="29">
        <f t="shared" si="11"/>
        <v>1431.7795428930247</v>
      </c>
      <c r="G56" s="29">
        <f t="shared" si="11"/>
        <v>1385.4481804592529</v>
      </c>
      <c r="H56" s="29">
        <f t="shared" si="11"/>
        <v>1340.1411957953853</v>
      </c>
      <c r="I56" s="29">
        <f t="shared" si="11"/>
        <v>1296.3158420494287</v>
      </c>
      <c r="J56" s="29">
        <f t="shared" si="11"/>
        <v>1253.9236668647941</v>
      </c>
      <c r="K56" s="29">
        <f t="shared" si="11"/>
        <v>1212.9178023758952</v>
      </c>
      <c r="L56" s="29">
        <f t="shared" si="11"/>
        <v>1193.8838632508532</v>
      </c>
      <c r="M56" s="29">
        <f t="shared" si="11"/>
        <v>1195.812902455109</v>
      </c>
      <c r="N56" s="29">
        <f t="shared" si="11"/>
        <v>1197.7450585389593</v>
      </c>
      <c r="O56" s="29">
        <f t="shared" si="11"/>
        <v>1199.6803365385581</v>
      </c>
      <c r="P56" s="29">
        <f t="shared" si="11"/>
        <v>1201.6187414981966</v>
      </c>
      <c r="Q56" s="29">
        <f t="shared" si="11"/>
        <v>1203.5602784703162</v>
      </c>
      <c r="R56" s="29">
        <f t="shared" si="11"/>
        <v>1205.5049525155223</v>
      </c>
      <c r="S56" s="29">
        <f t="shared" si="11"/>
        <v>1207.4527687025968</v>
      </c>
      <c r="T56" s="29">
        <f t="shared" si="11"/>
        <v>1209.4037321085116</v>
      </c>
      <c r="U56" s="29">
        <f t="shared" si="11"/>
        <v>1211.3578478184418</v>
      </c>
      <c r="V56" s="29">
        <f t="shared" si="11"/>
        <v>1216.4661289242617</v>
      </c>
      <c r="W56" s="29">
        <f t="shared" si="11"/>
        <v>1224.7684650996184</v>
      </c>
      <c r="X56" s="29">
        <f t="shared" si="11"/>
        <v>1233.1274644111938</v>
      </c>
      <c r="Y56" s="29">
        <f t="shared" si="11"/>
        <v>1241.5435135827893</v>
      </c>
      <c r="Z56" s="29">
        <f t="shared" si="11"/>
        <v>1250.0170019775817</v>
      </c>
      <c r="AA56" s="29">
        <f t="shared" si="11"/>
        <v>1258.5483216161374</v>
      </c>
      <c r="AB56" s="29">
        <f t="shared" si="11"/>
        <v>1267.1378671945483</v>
      </c>
      <c r="AC56" s="29">
        <f t="shared" si="11"/>
        <v>1275.7860361026928</v>
      </c>
      <c r="AD56" s="29">
        <f t="shared" si="11"/>
        <v>1284.4932284426202</v>
      </c>
      <c r="AE56" s="29">
        <f t="shared" si="11"/>
        <v>1293.2598470470614</v>
      </c>
      <c r="AF56" s="29">
        <f t="shared" si="11"/>
        <v>1297.6655678349578</v>
      </c>
      <c r="AG56" s="29">
        <f t="shared" si="11"/>
        <v>1297.6655678349578</v>
      </c>
      <c r="AH56" s="29">
        <f t="shared" si="11"/>
        <v>1297.6655678349578</v>
      </c>
      <c r="AI56" s="29">
        <f t="shared" si="11"/>
        <v>1297.6655678349578</v>
      </c>
      <c r="AJ56" s="29">
        <f t="shared" si="11"/>
        <v>1297.6655678349578</v>
      </c>
      <c r="AK56" s="29">
        <f t="shared" si="11"/>
        <v>1297.6655678349578</v>
      </c>
      <c r="AL56" s="29">
        <f t="shared" si="11"/>
        <v>1297.6655678349578</v>
      </c>
      <c r="AM56" s="29">
        <f t="shared" si="11"/>
        <v>1297.6655678349578</v>
      </c>
      <c r="AN56" s="29">
        <f t="shared" si="11"/>
        <v>1297.6655678349578</v>
      </c>
      <c r="AO56" s="29">
        <f t="shared" si="11"/>
        <v>1297.6655678349578</v>
      </c>
      <c r="AP56" s="29">
        <f t="shared" si="11"/>
        <v>1297.6655678349578</v>
      </c>
      <c r="AQ56" s="29">
        <f t="shared" si="11"/>
        <v>1297.6655678349578</v>
      </c>
      <c r="AR56" s="29">
        <f t="shared" si="11"/>
        <v>1297.6655678349578</v>
      </c>
      <c r="AS56" s="29">
        <f t="shared" si="11"/>
        <v>1297.6655678349578</v>
      </c>
      <c r="AT56" s="29">
        <f t="shared" si="11"/>
        <v>1297.6655678349578</v>
      </c>
      <c r="AU56" s="29">
        <f t="shared" si="11"/>
        <v>1297.6655678349578</v>
      </c>
      <c r="AV56" s="29">
        <f t="shared" si="11"/>
        <v>1297.6655678349578</v>
      </c>
      <c r="AW56" s="29">
        <f t="shared" si="11"/>
        <v>1297.6655678349578</v>
      </c>
      <c r="AX56" s="29">
        <f t="shared" si="11"/>
        <v>1297.6655678349578</v>
      </c>
      <c r="AY56" s="29">
        <f t="shared" si="11"/>
        <v>1297.6655678349578</v>
      </c>
      <c r="AZ56" s="29">
        <f t="shared" si="11"/>
        <v>1297.6655678349578</v>
      </c>
      <c r="BA56" s="29">
        <f t="shared" si="11"/>
        <v>1297.6655678349578</v>
      </c>
      <c r="BB56" s="29">
        <f t="shared" si="11"/>
        <v>1297.6655678349578</v>
      </c>
      <c r="BC56" s="29">
        <f t="shared" si="11"/>
        <v>1297.6655678349578</v>
      </c>
      <c r="BD56" s="29">
        <f t="shared" si="11"/>
        <v>1297.6655678349578</v>
      </c>
      <c r="BE56" s="29">
        <f t="shared" si="11"/>
        <v>1297.6655678349578</v>
      </c>
      <c r="BF56" s="29">
        <f t="shared" si="11"/>
        <v>1297.6655678349578</v>
      </c>
      <c r="BG56" s="29">
        <f t="shared" si="11"/>
        <v>1297.6655678349578</v>
      </c>
      <c r="BH56" s="29">
        <f t="shared" si="11"/>
        <v>1297.6655678349578</v>
      </c>
      <c r="BI56" s="29">
        <f t="shared" si="11"/>
        <v>1297.6655678349578</v>
      </c>
    </row>
    <row r="57" spans="1:105" s="6" customFormat="1" ht="12.9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2.9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2">B20*B74^$B7*(B56/1000)^(1-$B7)</f>
        <v>5.3332327426145003</v>
      </c>
      <c r="C61" s="45">
        <f t="shared" si="12"/>
        <v>11.940510102899944</v>
      </c>
      <c r="D61" s="45">
        <f t="shared" si="12"/>
        <v>16.887912726337881</v>
      </c>
      <c r="E61" s="45">
        <f t="shared" si="12"/>
        <v>22.171493919465938</v>
      </c>
      <c r="F61" s="45">
        <f t="shared" si="12"/>
        <v>27.678109581148092</v>
      </c>
      <c r="G61" s="45">
        <f t="shared" si="12"/>
        <v>33.250672342091491</v>
      </c>
      <c r="H61" s="45">
        <f t="shared" si="12"/>
        <v>39.199573234669032</v>
      </c>
      <c r="I61" s="45">
        <f t="shared" si="12"/>
        <v>45.414940505407593</v>
      </c>
      <c r="J61" s="45">
        <f t="shared" si="12"/>
        <v>51.834005087599614</v>
      </c>
      <c r="K61" s="45">
        <f t="shared" si="12"/>
        <v>58.368650793202832</v>
      </c>
      <c r="L61" s="45">
        <f t="shared" si="12"/>
        <v>66.15176534173365</v>
      </c>
      <c r="M61" s="45">
        <f t="shared" si="12"/>
        <v>75.73508716221977</v>
      </c>
      <c r="N61" s="45">
        <f t="shared" si="12"/>
        <v>85.251530819944961</v>
      </c>
      <c r="O61" s="45">
        <f t="shared" si="12"/>
        <v>95.30453450797495</v>
      </c>
      <c r="P61" s="45">
        <f t="shared" si="12"/>
        <v>105.83076540232889</v>
      </c>
      <c r="Q61" s="45">
        <f t="shared" si="12"/>
        <v>116.76009419669656</v>
      </c>
      <c r="R61" s="45">
        <f t="shared" si="12"/>
        <v>128.03878220839152</v>
      </c>
      <c r="S61" s="45">
        <f t="shared" si="12"/>
        <v>139.62403695775677</v>
      </c>
      <c r="T61" s="45">
        <f t="shared" si="12"/>
        <v>151.48125494135516</v>
      </c>
      <c r="U61" s="45">
        <f t="shared" si="12"/>
        <v>163.58284423234454</v>
      </c>
      <c r="V61" s="45">
        <f t="shared" si="12"/>
        <v>176.22714162304331</v>
      </c>
      <c r="W61" s="45">
        <f t="shared" si="12"/>
        <v>189.53839631647611</v>
      </c>
      <c r="X61" s="45">
        <f t="shared" si="12"/>
        <v>203.26485445891331</v>
      </c>
      <c r="Y61" s="45">
        <f t="shared" si="12"/>
        <v>217.36763454469002</v>
      </c>
      <c r="Z61" s="45">
        <f t="shared" si="12"/>
        <v>231.82845859247593</v>
      </c>
      <c r="AA61" s="45">
        <f t="shared" si="12"/>
        <v>246.64144304117602</v>
      </c>
      <c r="AB61" s="45">
        <f t="shared" si="12"/>
        <v>261.87171733403511</v>
      </c>
      <c r="AC61" s="45">
        <f t="shared" si="12"/>
        <v>277.46797864381534</v>
      </c>
      <c r="AD61" s="45">
        <f t="shared" si="12"/>
        <v>293.42450927400108</v>
      </c>
      <c r="AE61" s="45">
        <f t="shared" si="12"/>
        <v>309.75506721100419</v>
      </c>
      <c r="AF61" s="45">
        <f t="shared" si="12"/>
        <v>325.70476124484691</v>
      </c>
      <c r="AG61" s="45">
        <f t="shared" si="12"/>
        <v>341.01870017764219</v>
      </c>
      <c r="AH61" s="45">
        <f t="shared" si="12"/>
        <v>356.34778499916047</v>
      </c>
      <c r="AI61" s="45">
        <f t="shared" si="12"/>
        <v>371.80971921310072</v>
      </c>
      <c r="AJ61" s="45">
        <f t="shared" si="12"/>
        <v>387.47564302391407</v>
      </c>
      <c r="AK61" s="45">
        <f t="shared" si="12"/>
        <v>403.39368894419891</v>
      </c>
      <c r="AL61" s="45">
        <f t="shared" si="12"/>
        <v>419.59953005782683</v>
      </c>
      <c r="AM61" s="45">
        <f t="shared" si="12"/>
        <v>436.12216630547988</v>
      </c>
      <c r="AN61" s="45">
        <f t="shared" si="12"/>
        <v>452.98710247278575</v>
      </c>
      <c r="AO61" s="45">
        <f t="shared" si="12"/>
        <v>470.21808720915197</v>
      </c>
      <c r="AP61" s="45">
        <f t="shared" si="12"/>
        <v>487.83806090099267</v>
      </c>
      <c r="AQ61" s="45">
        <f t="shared" si="12"/>
        <v>505.86967081410285</v>
      </c>
      <c r="AR61" s="45">
        <f t="shared" si="12"/>
        <v>524.33555126992701</v>
      </c>
      <c r="AS61" s="45">
        <f t="shared" si="12"/>
        <v>543.2584775860463</v>
      </c>
      <c r="AT61" s="45">
        <f t="shared" si="12"/>
        <v>562.66145327639401</v>
      </c>
      <c r="AU61" s="45">
        <f t="shared" si="12"/>
        <v>582.56776285486262</v>
      </c>
      <c r="AV61" s="45">
        <f t="shared" si="12"/>
        <v>603.00100766250546</v>
      </c>
      <c r="AW61" s="45">
        <f t="shared" si="12"/>
        <v>623.98513397137549</v>
      </c>
      <c r="AX61" s="45">
        <f t="shared" si="12"/>
        <v>645.54445817431053</v>
      </c>
      <c r="AY61" s="45">
        <f t="shared" si="12"/>
        <v>667.70369147221982</v>
      </c>
      <c r="AZ61" s="45">
        <f t="shared" si="12"/>
        <v>690.48796519276084</v>
      </c>
      <c r="BA61" s="45">
        <f t="shared" si="12"/>
        <v>713.92285720688471</v>
      </c>
      <c r="BB61" s="45">
        <f t="shared" si="12"/>
        <v>738.01283634947413</v>
      </c>
      <c r="BC61" s="45">
        <f t="shared" si="12"/>
        <v>762.77616667764744</v>
      </c>
      <c r="BD61" s="45">
        <f t="shared" si="12"/>
        <v>788.26095093166612</v>
      </c>
      <c r="BE61" s="45">
        <f t="shared" si="12"/>
        <v>814.50431406768769</v>
      </c>
      <c r="BF61" s="45">
        <f t="shared" si="12"/>
        <v>841.53786626638816</v>
      </c>
      <c r="BG61" s="45">
        <f t="shared" si="12"/>
        <v>869.39102072048036</v>
      </c>
      <c r="BH61" s="45">
        <f t="shared" si="12"/>
        <v>898.09269151067929</v>
      </c>
      <c r="BI61" s="45">
        <f t="shared" si="12"/>
        <v>927.67212685825825</v>
      </c>
      <c r="BJ61" s="45">
        <f>+BI61</f>
        <v>927.67212685825825</v>
      </c>
      <c r="BK61" s="45">
        <f t="shared" ref="BK61:CV61" si="13">+BJ61</f>
        <v>927.67212685825825</v>
      </c>
      <c r="BL61" s="45">
        <f t="shared" si="13"/>
        <v>927.67212685825825</v>
      </c>
      <c r="BM61" s="45">
        <f t="shared" si="13"/>
        <v>927.67212685825825</v>
      </c>
      <c r="BN61" s="45">
        <f t="shared" si="13"/>
        <v>927.67212685825825</v>
      </c>
      <c r="BO61" s="45">
        <f t="shared" si="13"/>
        <v>927.67212685825825</v>
      </c>
      <c r="BP61" s="45">
        <f t="shared" si="13"/>
        <v>927.67212685825825</v>
      </c>
      <c r="BQ61" s="45">
        <f t="shared" si="13"/>
        <v>927.67212685825825</v>
      </c>
      <c r="BR61" s="45">
        <f t="shared" si="13"/>
        <v>927.67212685825825</v>
      </c>
      <c r="BS61" s="45">
        <f t="shared" si="13"/>
        <v>927.67212685825825</v>
      </c>
      <c r="BT61" s="45">
        <f t="shared" si="13"/>
        <v>927.67212685825825</v>
      </c>
      <c r="BU61" s="45">
        <f t="shared" si="13"/>
        <v>927.67212685825825</v>
      </c>
      <c r="BV61" s="45">
        <f t="shared" si="13"/>
        <v>927.67212685825825</v>
      </c>
      <c r="BW61" s="45">
        <f t="shared" si="13"/>
        <v>927.67212685825825</v>
      </c>
      <c r="BX61" s="45">
        <f t="shared" si="13"/>
        <v>927.67212685825825</v>
      </c>
      <c r="BY61" s="45">
        <f t="shared" si="13"/>
        <v>927.67212685825825</v>
      </c>
      <c r="BZ61" s="45">
        <f t="shared" si="13"/>
        <v>927.67212685825825</v>
      </c>
      <c r="CA61" s="45">
        <f t="shared" si="13"/>
        <v>927.67212685825825</v>
      </c>
      <c r="CB61" s="45">
        <f t="shared" si="13"/>
        <v>927.67212685825825</v>
      </c>
      <c r="CC61" s="45">
        <f t="shared" si="13"/>
        <v>927.67212685825825</v>
      </c>
      <c r="CD61" s="45">
        <f t="shared" si="13"/>
        <v>927.67212685825825</v>
      </c>
      <c r="CE61" s="45">
        <f t="shared" si="13"/>
        <v>927.67212685825825</v>
      </c>
      <c r="CF61" s="45">
        <f t="shared" si="13"/>
        <v>927.67212685825825</v>
      </c>
      <c r="CG61" s="45">
        <f t="shared" si="13"/>
        <v>927.67212685825825</v>
      </c>
      <c r="CH61" s="45">
        <f t="shared" si="13"/>
        <v>927.67212685825825</v>
      </c>
      <c r="CI61" s="45">
        <f t="shared" si="13"/>
        <v>927.67212685825825</v>
      </c>
      <c r="CJ61" s="45">
        <f t="shared" si="13"/>
        <v>927.67212685825825</v>
      </c>
      <c r="CK61" s="45">
        <f t="shared" si="13"/>
        <v>927.67212685825825</v>
      </c>
      <c r="CL61" s="45">
        <f t="shared" si="13"/>
        <v>927.67212685825825</v>
      </c>
      <c r="CM61" s="45">
        <f t="shared" si="13"/>
        <v>927.67212685825825</v>
      </c>
      <c r="CN61" s="45">
        <f t="shared" si="13"/>
        <v>927.67212685825825</v>
      </c>
      <c r="CO61" s="45">
        <f t="shared" si="13"/>
        <v>927.67212685825825</v>
      </c>
      <c r="CP61" s="45">
        <f t="shared" si="13"/>
        <v>927.67212685825825</v>
      </c>
      <c r="CQ61" s="45">
        <f t="shared" si="13"/>
        <v>927.67212685825825</v>
      </c>
      <c r="CR61" s="45">
        <f t="shared" si="13"/>
        <v>927.67212685825825</v>
      </c>
      <c r="CS61" s="45">
        <f t="shared" si="13"/>
        <v>927.67212685825825</v>
      </c>
      <c r="CT61" s="45">
        <f t="shared" si="13"/>
        <v>927.67212685825825</v>
      </c>
      <c r="CU61" s="45">
        <f t="shared" si="13"/>
        <v>927.67212685825825</v>
      </c>
      <c r="CV61" s="45">
        <f t="shared" si="13"/>
        <v>927.67212685825825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2.7467632318346757E-3</v>
      </c>
      <c r="E62" s="64">
        <f>($B24*E81+$B25*E81^$B$26+$B$29*(E81/$B$27)^$B$28)*Parameters!$B$116*0.01</f>
        <v>3.7418898631611536E-3</v>
      </c>
      <c r="F62" s="64">
        <f>($B24*F81+$B25*F81^$B$26+$B$29*(F81/$B$27)^$B$28)*Parameters!$B$116*0.01</f>
        <v>4.9185821620587444E-3</v>
      </c>
      <c r="G62" s="64">
        <f>($B24*G81+$B25*G81^$B$26+$B$29*(G81/$B$27)^$B$28)*Parameters!$B$116*0.01</f>
        <v>6.216741399635589E-3</v>
      </c>
      <c r="H62" s="64">
        <f>($B24*H81+$B25*H81^$B$26+$B$29*(H81/$B$27)^$B$28)*Parameters!$B$116*0.01</f>
        <v>7.5684968220315124E-3</v>
      </c>
      <c r="I62" s="64">
        <f>($B24*I81+$B25*I81^$B$26+$B$29*(I81/$B$27)^$B$28)*Parameters!$B$116*0.01</f>
        <v>8.908791210924135E-3</v>
      </c>
      <c r="J62" s="64">
        <f>($B24*J81+$B25*J81^$B$26+$B$29*(J81/$B$27)^$B$28)*Parameters!$B$116*0.01</f>
        <v>1.0179731207424799E-2</v>
      </c>
      <c r="K62" s="64">
        <f>($B24*K81+$B25*K81^$B$26+$B$29*(K81/$B$27)^$B$28)*Parameters!$B$116*0.01</f>
        <v>1.1329891733751925E-2</v>
      </c>
      <c r="L62" s="64">
        <f>($B24*L81+$B25*L81^$B$26+$B$29*(L81/$B$27)^$B$28)*Parameters!$B$116*0.01</f>
        <v>1.2312512828166236E-2</v>
      </c>
      <c r="M62" s="64">
        <f>($B24*M81+$B25*M81^$B$26+$B$29*(M81/$B$27)^$B$28)*Parameters!$B$116*0.01</f>
        <v>1.3024238531024626E-2</v>
      </c>
      <c r="N62" s="64">
        <f>($B24*N81+$B25*N81^$B$26+$B$29*(N81/$B$27)^$B$28)*Parameters!$B$116*0.01</f>
        <v>1.3455375354042461E-2</v>
      </c>
      <c r="O62" s="64">
        <f>($B24*O81+$B25*O81^$B$26+$B$29*(O81/$B$27)^$B$28)*Parameters!$B$116*0.01</f>
        <v>1.3613461078831301E-2</v>
      </c>
      <c r="P62" s="64">
        <f>($B24*P81+$B25*P81^$B$26+$B$29*(P81/$B$27)^$B$28)*Parameters!$B$116*0.01</f>
        <v>1.3522322523108339E-2</v>
      </c>
      <c r="Q62" s="64">
        <f>($B24*Q81+$B25*Q81^$B$26+$B$29*(Q81/$B$27)^$B$28)*Parameters!$B$116*0.01</f>
        <v>1.3237873621975912E-2</v>
      </c>
      <c r="R62" s="64">
        <f>($B24*R81+$B25*R81^$B$26+$B$29*(R81/$B$27)^$B$28)*Parameters!$B$116*0.01</f>
        <v>1.2838977998692382E-2</v>
      </c>
      <c r="S62" s="64">
        <f>($B24*S81+$B25*S81^$B$26+$B$29*(S81/$B$27)^$B$28)*Parameters!$B$116*0.01</f>
        <v>1.23948340447687E-2</v>
      </c>
      <c r="T62" s="64">
        <f>($B24*T81+$B25*T81^$B$26+$B$29*(T81/$B$27)^$B$28)*Parameters!$B$116*0.01</f>
        <v>1.1949827508738192E-2</v>
      </c>
      <c r="U62" s="64">
        <f>($B24*U81+$B25*U81^$B$26+$B$29*(U81/$B$27)^$B$28)*Parameters!$B$116*0.01</f>
        <v>1.1528846968850755E-2</v>
      </c>
      <c r="V62" s="64">
        <f>($B24*V81+$B25*V81^$B$26+$B$29*(V81/$B$27)^$B$28)*Parameters!$B$116*0.01</f>
        <v>1.1144339184226389E-2</v>
      </c>
      <c r="W62" s="64">
        <f>($B24*W81+$B25*W81^$B$26+$B$29*(W81/$B$27)^$B$28)*Parameters!$B$116*0.01</f>
        <v>1.0801100887655773E-2</v>
      </c>
      <c r="X62" s="64">
        <f>($B24*X81+$B25*X81^$B$26+$B$29*(X81/$B$27)^$B$28)*Parameters!$B$116*0.01</f>
        <v>1.0499421466344465E-2</v>
      </c>
      <c r="Y62" s="64">
        <f>($B24*Y81+$B25*Y81^$B$26+$B$29*(Y81/$B$27)^$B$28)*Parameters!$B$116*0.01</f>
        <v>1.0237089058652062E-2</v>
      </c>
      <c r="Z62" s="64">
        <f>($B24*Z81+$B25*Z81^$B$26+$B$29*(Z81/$B$27)^$B$28)*Parameters!$B$116*0.01</f>
        <v>1.0010639847889011E-2</v>
      </c>
      <c r="AA62" s="64">
        <f>($B24*AA81+$B25*AA81^$B$26+$B$29*(AA81/$B$27)^$B$28)*Parameters!$B$116*0.01</f>
        <v>9.8161153145925658E-3</v>
      </c>
      <c r="AB62" s="64">
        <f>($B24*AB81+$B25*AB81^$B$26+$B$29*(AB81/$B$27)^$B$28)*Parameters!$B$116*0.01</f>
        <v>9.6495054531411661E-3</v>
      </c>
      <c r="AC62" s="64">
        <f>($B24*AC81+$B25*AC81^$B$26+$B$29*(AC81/$B$27)^$B$28)*Parameters!$B$116*0.01</f>
        <v>9.5069948464228653E-3</v>
      </c>
      <c r="AD62" s="64">
        <f>($B24*AD81+$B25*AD81^$B$26+$B$29*(AD81/$B$27)^$B$28)*Parameters!$B$116*0.01</f>
        <v>9.3850871072666334E-3</v>
      </c>
      <c r="AE62" s="64">
        <f>($B24*AE81+$B25*AE81^$B$26+$B$29*(AE81/$B$27)^$B$28)*Parameters!$B$116*0.01</f>
        <v>9.2806558535510585E-3</v>
      </c>
      <c r="AF62" s="64">
        <f>($B24*AF81+$B25*AF81^$B$26+$B$29*(AF81/$B$27)^$B$28)*Parameters!$B$116*0.01</f>
        <v>9.1909526126672317E-3</v>
      </c>
      <c r="AG62" s="64">
        <f>($B24*AG81+$B25*AG81^$B$26+$B$29*(AG81/$B$27)^$B$28)*Parameters!$B$116*0.01</f>
        <v>9.1135906297654199E-3</v>
      </c>
      <c r="AH62" s="64">
        <f>($B24*AH81+$B25*AH81^$B$26+$B$29*(AH81/$B$27)^$B$28)*Parameters!$B$116*0.01</f>
        <v>9.046516274119773E-3</v>
      </c>
      <c r="AI62" s="64">
        <f>($B24*AI81+$B25*AI81^$B$26+$B$29*(AI81/$B$27)^$B$28)*Parameters!$B$116*0.01</f>
        <v>8.9879751281038874E-3</v>
      </c>
      <c r="AJ62" s="64">
        <f>($B24*AJ81+$B25*AJ81^$B$26+$B$29*(AJ81/$B$27)^$B$28)*Parameters!$B$116*0.01</f>
        <v>8.9364769424163555E-3</v>
      </c>
      <c r="AK62" s="64">
        <f>($B24*AK81+$B25*AK81^$B$26+$B$29*(AK81/$B$27)^$B$28)*Parameters!$B$116*0.01</f>
        <v>8.8907618286888489E-3</v>
      </c>
      <c r="AL62" s="64">
        <f>($B24*AL81+$B25*AL81^$B$26+$B$29*(AL81/$B$27)^$B$28)*Parameters!$B$116*0.01</f>
        <v>8.8497689388030293E-3</v>
      </c>
      <c r="AM62" s="64">
        <f>($B24*AM81+$B25*AM81^$B$26+$B$29*(AM81/$B$27)^$B$28)*Parameters!$B$116*0.01</f>
        <v>8.8126081955321196E-3</v>
      </c>
      <c r="AN62" s="64">
        <f>($B24*AN81+$B25*AN81^$B$26+$B$29*(AN81/$B$27)^$B$28)*Parameters!$B$116*0.01</f>
        <v>8.7785352301646396E-3</v>
      </c>
      <c r="AO62" s="64">
        <f>($B24*AO81+$B25*AO81^$B$26+$B$29*(AO81/$B$27)^$B$28)*Parameters!$B$116*0.01</f>
        <v>8.7469294470200864E-3</v>
      </c>
      <c r="AP62" s="64">
        <f>($B24*AP81+$B25*AP81^$B$26+$B$29*(AP81/$B$27)^$B$28)*Parameters!$B$116*0.01</f>
        <v>8.7172750070749743E-3</v>
      </c>
      <c r="AQ62" s="64">
        <f>($B24*AQ81+$B25*AQ81^$B$26+$B$29*(AQ81/$B$27)^$B$28)*Parameters!$B$116*0.01</f>
        <v>8.6891444618911445E-3</v>
      </c>
      <c r="AR62" s="64">
        <f>($B24*AR81+$B25*AR81^$B$26+$B$29*(AR81/$B$27)^$B$28)*Parameters!$B$116*0.01</f>
        <v>8.6621847483990648E-3</v>
      </c>
      <c r="AS62" s="64">
        <f>($B24*AS81+$B25*AS81^$B$26+$B$29*(AS81/$B$27)^$B$28)*Parameters!$B$116*0.01</f>
        <v>8.6361052581934022E-3</v>
      </c>
      <c r="AT62" s="64">
        <f>($B24*AT81+$B25*AT81^$B$26+$B$29*(AT81/$B$27)^$B$28)*Parameters!$B$116*0.01</f>
        <v>8.610667711352181E-3</v>
      </c>
      <c r="AU62" s="64">
        <f>($B24*AU81+$B25*AU81^$B$26+$B$29*(AU81/$B$27)^$B$28)*Parameters!$B$116*0.01</f>
        <v>8.5856775878377176E-3</v>
      </c>
      <c r="AV62" s="64">
        <f>($B24*AV81+$B25*AV81^$B$26+$B$29*(AV81/$B$27)^$B$28)*Parameters!$B$116*0.01</f>
        <v>8.5609768952393892E-3</v>
      </c>
      <c r="AW62" s="64">
        <f>($B24*AW81+$B25*AW81^$B$26+$B$29*(AW81/$B$27)^$B$28)*Parameters!$B$116*0.01</f>
        <v>8.5364380775522306E-3</v>
      </c>
      <c r="AX62" s="64">
        <f>($B24*AX81+$B25*AX81^$B$26+$B$29*(AX81/$B$27)^$B$28)*Parameters!$B$116*0.01</f>
        <v>8.5119588944573069E-3</v>
      </c>
      <c r="AY62" s="64">
        <f>($B24*AY81+$B25*AY81^$B$26+$B$29*(AY81/$B$27)^$B$28)*Parameters!$B$116*0.01</f>
        <v>8.4874581234384589E-3</v>
      </c>
      <c r="AZ62" s="64">
        <f>($B24*AZ81+$B25*AZ81^$B$26+$B$29*(AZ81/$B$27)^$B$28)*Parameters!$B$116*0.01</f>
        <v>8.4628719577028964E-3</v>
      </c>
      <c r="BA62" s="64">
        <f>($B24*BA81+$B25*BA81^$B$26+$B$29*(BA81/$B$27)^$B$28)*Parameters!$B$116*0.01</f>
        <v>8.5629036690883231E-3</v>
      </c>
      <c r="BB62" s="64">
        <f>($B24*BB81+$B25*BB81^$B$26+$B$29*(BB81/$B$27)^$B$28)*Parameters!$B$116*0.01</f>
        <v>8.7336371355572155E-3</v>
      </c>
      <c r="BC62" s="64">
        <f>($B24*BC81+$B25*BC81^$B$26+$B$29*(BC81/$B$27)^$B$28)*Parameters!$B$116*0.01</f>
        <v>8.8172344118555707E-3</v>
      </c>
      <c r="BD62" s="64">
        <f>($B24*BD81+$B25*BD81^$B$26+$B$29*(BD81/$B$27)^$B$28)*Parameters!$B$116*0.01</f>
        <v>8.8450198170041024E-3</v>
      </c>
      <c r="BE62" s="64">
        <f>($B24*BE81+$B25*BE81^$B$26+$B$29*(BE81/$B$27)^$B$28)*Parameters!$B$116*0.01</f>
        <v>8.8381190413191323E-3</v>
      </c>
      <c r="BF62" s="64">
        <f>($B24*BF81+$B25*BF81^$B$26+$B$29*(BF81/$B$27)^$B$28)*Parameters!$B$116*0.01</f>
        <v>8.8104777200761885E-3</v>
      </c>
      <c r="BG62" s="64">
        <f>($B24*BG81+$B25*BG81^$B$26+$B$29*(BG81/$B$27)^$B$28)*Parameters!$B$116*0.01</f>
        <v>8.7711238245868611E-3</v>
      </c>
      <c r="BH62" s="64">
        <f>($B24*BH81+$B25*BH81^$B$26+$B$29*(BH81/$B$27)^$B$28)*Parameters!$B$116*0.01</f>
        <v>8.7257812862853688E-3</v>
      </c>
      <c r="BI62" s="64">
        <f>($B24*BI81+$B25*BI81^$B$26+$B$29*(BI81/$B$27)^$B$28)*Parameters!$B$116*0.01</f>
        <v>8.6779876076872684E-3</v>
      </c>
      <c r="BJ62" s="64">
        <f>($B24*BJ81+$B25*BJ81^$B$26+$B$29*(BJ81/$B$27)^$B$28)*Parameters!$B$116*0.01</f>
        <v>8.2204967304543835E-3</v>
      </c>
      <c r="BK62" s="64">
        <f>($B24*BK81+$B25*BK81^$B$26+$B$29*(BK81/$B$27)^$B$28)*Parameters!$B$116*0.01</f>
        <v>7.89895520790794E-3</v>
      </c>
      <c r="BL62" s="64">
        <f>($B24*BL81+$B25*BL81^$B$26+$B$29*(BL81/$B$27)^$B$28)*Parameters!$B$116*0.01</f>
        <v>7.6673292907233738E-3</v>
      </c>
      <c r="BM62" s="64">
        <f>($B24*BM81+$B25*BM81^$B$26+$B$29*(BM81/$B$27)^$B$28)*Parameters!$B$116*0.01</f>
        <v>7.4959095419019142E-3</v>
      </c>
      <c r="BN62" s="64">
        <f>($B24*BN81+$B25*BN81^$B$26+$B$29*(BN81/$B$27)^$B$28)*Parameters!$B$116*0.01</f>
        <v>7.3652236786065084E-3</v>
      </c>
      <c r="BO62" s="64">
        <f>($B24*BO81+$B25*BO81^$B$26+$B$29*(BO81/$B$27)^$B$28)*Parameters!$B$116*0.01</f>
        <v>7.2623544652449003E-3</v>
      </c>
      <c r="BP62" s="64">
        <f>($B24*BP81+$B25*BP81^$B$26+$B$29*(BP81/$B$27)^$B$28)*Parameters!$B$116*0.01</f>
        <v>7.1786509831470707E-3</v>
      </c>
      <c r="BQ62" s="64">
        <f>($B24*BQ81+$B25*BQ81^$B$26+$B$29*(BQ81/$B$27)^$B$28)*Parameters!$B$116*0.01</f>
        <v>7.1082741063446322E-3</v>
      </c>
      <c r="BR62" s="64">
        <f>($B24*BR81+$B25*BR81^$B$26+$B$29*(BR81/$B$27)^$B$28)*Parameters!$B$116*0.01</f>
        <v>7.0472558916723719E-3</v>
      </c>
      <c r="BS62" s="64">
        <f>($B24*BS81+$B25*BS81^$B$26+$B$29*(BS81/$B$27)^$B$28)*Parameters!$B$116*0.01</f>
        <v>6.9928831265331391E-3</v>
      </c>
      <c r="BT62" s="64">
        <f>($B24*BT81+$B25*BT81^$B$26+$B$29*(BT81/$B$27)^$B$28)*Parameters!$B$116*0.01</f>
        <v>6.9432891997349769E-3</v>
      </c>
      <c r="BU62" s="64">
        <f>($B24*BU81+$B25*BU81^$B$26+$B$29*(BU81/$B$27)^$B$28)*Parameters!$B$116*0.01</f>
        <v>6.8971817901912593E-3</v>
      </c>
      <c r="BV62" s="64">
        <f>($B24*BV81+$B25*BV81^$B$26+$B$29*(BV81/$B$27)^$B$28)*Parameters!$B$116*0.01</f>
        <v>6.8536600693835806E-3</v>
      </c>
      <c r="BW62" s="64">
        <f>($B24*BW81+$B25*BW81^$B$26+$B$29*(BW81/$B$27)^$B$28)*Parameters!$B$116*0.01</f>
        <v>6.8120913835779855E-3</v>
      </c>
      <c r="BX62" s="64">
        <f>($B24*BX81+$B25*BX81^$B$26+$B$29*(BX81/$B$27)^$B$28)*Parameters!$B$116*0.01</f>
        <v>6.7720277050472635E-3</v>
      </c>
      <c r="BY62" s="64">
        <f>($B24*BY81+$B25*BY81^$B$26+$B$29*(BY81/$B$27)^$B$28)*Parameters!$B$116*0.01</f>
        <v>6.7331488026472451E-3</v>
      </c>
      <c r="BZ62" s="64">
        <f>($B24*BZ81+$B25*BZ81^$B$26+$B$29*(BZ81/$B$27)^$B$28)*Parameters!$B$116*0.01</f>
        <v>6.6952234353621744E-3</v>
      </c>
      <c r="CA62" s="64">
        <f>($B24*CA81+$B25*CA81^$B$26+$B$29*(CA81/$B$27)^$B$28)*Parameters!$B$116*0.01</f>
        <v>6.6580827446521187E-3</v>
      </c>
      <c r="CB62" s="64">
        <f>($B24*CB81+$B25*CB81^$B$26+$B$29*(CB81/$B$27)^$B$28)*Parameters!$B$116*0.01</f>
        <v>6.6216019298842403E-3</v>
      </c>
      <c r="CC62" s="64">
        <f>($B24*CC81+$B25*CC81^$B$26+$B$29*(CC81/$B$27)^$B$28)*Parameters!$B$116*0.01</f>
        <v>6.5856875658674534E-3</v>
      </c>
      <c r="CD62" s="64">
        <f>($B24*CD81+$B25*CD81^$B$26+$B$29*(CD81/$B$27)^$B$28)*Parameters!$B$116*0.01</f>
        <v>6.5502687763496761E-3</v>
      </c>
      <c r="CE62" s="64">
        <f>($B24*CE81+$B25*CE81^$B$26+$B$29*(CE81/$B$27)^$B$28)*Parameters!$B$116*0.01</f>
        <v>6.5152910523729049E-3</v>
      </c>
      <c r="CF62" s="64">
        <f>($B24*CF81+$B25*CF81^$B$26+$B$29*(CF81/$B$27)^$B$28)*Parameters!$B$116*0.01</f>
        <v>6.480711892182728E-3</v>
      </c>
      <c r="CG62" s="64">
        <f>($B24*CG81+$B25*CG81^$B$26+$B$29*(CG81/$B$27)^$B$28)*Parameters!$B$116*0.01</f>
        <v>6.4464977015005641E-3</v>
      </c>
      <c r="CH62" s="64">
        <f>($B24*CH81+$B25*CH81^$B$26+$B$29*(CH81/$B$27)^$B$28)*Parameters!$B$116*0.01</f>
        <v>6.4126215704936387E-3</v>
      </c>
      <c r="CI62" s="64">
        <f>($B24*CI81+$B25*CI81^$B$26+$B$29*(CI81/$B$27)^$B$28)*Parameters!$B$116*0.01</f>
        <v>6.3790616642648559E-3</v>
      </c>
      <c r="CJ62" s="64">
        <f>($B24*CJ81+$B25*CJ81^$B$26+$B$29*(CJ81/$B$27)^$B$28)*Parameters!$B$116*0.01</f>
        <v>6.3458000456387753E-3</v>
      </c>
      <c r="CK62" s="64">
        <f>($B24*CK81+$B25*CK81^$B$26+$B$29*(CK81/$B$27)^$B$28)*Parameters!$B$116*0.01</f>
        <v>6.312821804899128E-3</v>
      </c>
      <c r="CL62" s="64">
        <f>($B24*CL81+$B25*CL81^$B$26+$B$29*(CL81/$B$27)^$B$28)*Parameters!$B$116*0.01</f>
        <v>6.2801144093385039E-3</v>
      </c>
      <c r="CM62" s="64">
        <f>($B24*CM81+$B25*CM81^$B$26+$B$29*(CM81/$B$27)^$B$28)*Parameters!$B$116*0.01</f>
        <v>6.2476672116848911E-3</v>
      </c>
      <c r="CN62" s="64">
        <f>($B24*CN81+$B25*CN81^$B$26+$B$29*(CN81/$B$27)^$B$28)*Parameters!$B$116*0.01</f>
        <v>6.2154710745085341E-3</v>
      </c>
      <c r="CO62" s="64">
        <f>($B24*CO81+$B25*CO81^$B$26+$B$29*(CO81/$B$27)^$B$28)*Parameters!$B$116*0.01</f>
        <v>6.1835180801838785E-3</v>
      </c>
      <c r="CP62" s="64">
        <f>($B24*CP81+$B25*CP81^$B$26+$B$29*(CP81/$B$27)^$B$28)*Parameters!$B$116*0.01</f>
        <v>6.151801304645951E-3</v>
      </c>
      <c r="CQ62" s="64">
        <f>($B24*CQ81+$B25*CQ81^$B$26+$B$29*(CQ81/$B$27)^$B$28)*Parameters!$B$116*0.01</f>
        <v>6.1203146392353296E-3</v>
      </c>
      <c r="CR62" s="64">
        <f>($B24*CR81+$B25*CR81^$B$26+$B$29*(CR81/$B$27)^$B$28)*Parameters!$B$116*0.01</f>
        <v>6.0890526491841727E-3</v>
      </c>
      <c r="CS62" s="64">
        <f>($B24*CS81+$B25*CS81^$B$26+$B$29*(CS81/$B$27)^$B$28)*Parameters!$B$116*0.01</f>
        <v>6.0580104603131556E-3</v>
      </c>
      <c r="CT62" s="64">
        <f>($B24*CT81+$B25*CT81^$B$26+$B$29*(CT81/$B$27)^$B$28)*Parameters!$B$116*0.01</f>
        <v>6.0271836676644821E-3</v>
      </c>
      <c r="CU62" s="64">
        <f>($B24*CU81+$B25*CU81^$B$26+$B$29*(CU81/$B$27)^$B$28)*Parameters!$B$116*0.01</f>
        <v>5.9965682613499086E-3</v>
      </c>
      <c r="CV62" s="64">
        <f>($B24*CV81+$B25*CV81^$B$26+$B$29*(CV81/$B$27)^$B$28)*Parameters!$B$116*0.01</f>
        <v>5.9661605660235022E-3</v>
      </c>
    </row>
    <row r="63" spans="1:105" s="64" customFormat="1" ht="18" customHeight="1">
      <c r="A63" s="581" t="s">
        <v>1129</v>
      </c>
      <c r="B63" s="64">
        <f t="shared" ref="B63:BM63" si="14">+B62+B50/100</f>
        <v>1.5184808065927108E-3</v>
      </c>
      <c r="C63" s="64">
        <f t="shared" si="14"/>
        <v>4.8303122077938757E-3</v>
      </c>
      <c r="D63" s="64">
        <f t="shared" si="14"/>
        <v>6.8907937518996095E-3</v>
      </c>
      <c r="E63" s="64">
        <f t="shared" si="14"/>
        <v>9.4590063549210204E-3</v>
      </c>
      <c r="F63" s="64">
        <f t="shared" si="14"/>
        <v>1.2479334183616917E-2</v>
      </c>
      <c r="G63" s="64">
        <f t="shared" si="14"/>
        <v>1.5895779775572945E-2</v>
      </c>
      <c r="H63" s="64">
        <f t="shared" si="14"/>
        <v>1.9622890706044688E-2</v>
      </c>
      <c r="I63" s="64">
        <f t="shared" si="14"/>
        <v>2.3607763059549834E-2</v>
      </c>
      <c r="J63" s="64">
        <f t="shared" si="14"/>
        <v>2.7759784240493808E-2</v>
      </c>
      <c r="K63" s="64">
        <f t="shared" si="14"/>
        <v>3.1993173915540615E-2</v>
      </c>
      <c r="L63" s="64">
        <f t="shared" si="14"/>
        <v>3.6220601677812901E-2</v>
      </c>
      <c r="M63" s="64">
        <f t="shared" si="14"/>
        <v>4.0422955309313058E-2</v>
      </c>
      <c r="N63" s="64">
        <f t="shared" si="14"/>
        <v>4.4354924357878155E-2</v>
      </c>
      <c r="O63" s="64">
        <f t="shared" si="14"/>
        <v>4.8031834304940971E-2</v>
      </c>
      <c r="P63" s="64">
        <f t="shared" si="14"/>
        <v>5.1504118559064907E-2</v>
      </c>
      <c r="Q63" s="64">
        <f t="shared" si="14"/>
        <v>5.4789443640524488E-2</v>
      </c>
      <c r="R63" s="64">
        <f t="shared" si="14"/>
        <v>5.7934564096816278E-2</v>
      </c>
      <c r="S63" s="64">
        <f t="shared" si="14"/>
        <v>6.0987249056843787E-2</v>
      </c>
      <c r="T63" s="64">
        <f t="shared" si="14"/>
        <v>6.3979630179327535E-2</v>
      </c>
      <c r="U63" s="64">
        <f t="shared" si="14"/>
        <v>6.6930695871420809E-2</v>
      </c>
      <c r="V63" s="64">
        <f t="shared" si="14"/>
        <v>6.9851145131096637E-2</v>
      </c>
      <c r="W63" s="64">
        <f t="shared" si="14"/>
        <v>7.2774809457684761E-2</v>
      </c>
      <c r="X63" s="64">
        <f t="shared" si="14"/>
        <v>7.5714897995144248E-2</v>
      </c>
      <c r="Y63" s="64">
        <f>+Y62+Y50/100</f>
        <v>7.8649977711626795E-2</v>
      </c>
      <c r="Z63" s="64">
        <f t="shared" si="14"/>
        <v>8.1576877081394231E-2</v>
      </c>
      <c r="AA63" s="64">
        <f t="shared" si="14"/>
        <v>8.4493759648220243E-2</v>
      </c>
      <c r="AB63" s="64">
        <f t="shared" si="14"/>
        <v>8.7399594779566311E-2</v>
      </c>
      <c r="AC63" s="64">
        <f t="shared" si="14"/>
        <v>9.0298745999584484E-2</v>
      </c>
      <c r="AD63" s="64">
        <f t="shared" si="14"/>
        <v>9.3186337484554738E-2</v>
      </c>
      <c r="AE63" s="64">
        <f t="shared" si="14"/>
        <v>9.6061233452179831E-2</v>
      </c>
      <c r="AF63" s="64">
        <f t="shared" si="14"/>
        <v>9.8923798221827924E-2</v>
      </c>
      <c r="AG63" s="64">
        <f t="shared" si="14"/>
        <v>0.10171978891594063</v>
      </c>
      <c r="AH63" s="64">
        <f t="shared" si="14"/>
        <v>0.10443377490759695</v>
      </c>
      <c r="AI63" s="64">
        <f t="shared" si="14"/>
        <v>0.10711343743928259</v>
      </c>
      <c r="AJ63" s="64">
        <f t="shared" si="14"/>
        <v>0.10976730481897115</v>
      </c>
      <c r="AK63" s="64">
        <f t="shared" si="14"/>
        <v>0.1124003001118454</v>
      </c>
      <c r="AL63" s="64">
        <f t="shared" si="14"/>
        <v>0.11501556093035478</v>
      </c>
      <c r="AM63" s="64">
        <f t="shared" si="14"/>
        <v>0.11761525026133612</v>
      </c>
      <c r="AN63" s="64">
        <f t="shared" si="14"/>
        <v>0.12020099213672318</v>
      </c>
      <c r="AO63" s="64">
        <f t="shared" si="14"/>
        <v>0.12277410609486823</v>
      </c>
      <c r="AP63" s="64">
        <f t="shared" si="14"/>
        <v>0.12533573285097213</v>
      </c>
      <c r="AQ63" s="64">
        <f t="shared" si="14"/>
        <v>0.12788690130280891</v>
      </c>
      <c r="AR63" s="64">
        <f t="shared" si="14"/>
        <v>0.13042856406489353</v>
      </c>
      <c r="AS63" s="64">
        <f t="shared" si="14"/>
        <v>0.13296161625245598</v>
      </c>
      <c r="AT63" s="64">
        <f t="shared" si="14"/>
        <v>0.1354869054547754</v>
      </c>
      <c r="AU63" s="64">
        <f t="shared" si="14"/>
        <v>0.13800523715534596</v>
      </c>
      <c r="AV63" s="64">
        <f t="shared" si="14"/>
        <v>0.14051737786247415</v>
      </c>
      <c r="AW63" s="64">
        <f t="shared" si="14"/>
        <v>0.14302405713829816</v>
      </c>
      <c r="AX63" s="64">
        <f t="shared" si="14"/>
        <v>0.14552596913710297</v>
      </c>
      <c r="AY63" s="64">
        <f t="shared" si="14"/>
        <v>0.14802377395656741</v>
      </c>
      <c r="AZ63" s="64">
        <f t="shared" si="14"/>
        <v>0.15051809894396553</v>
      </c>
      <c r="BA63" s="64">
        <f t="shared" si="14"/>
        <v>0.15313429269382009</v>
      </c>
      <c r="BB63" s="64">
        <f t="shared" si="14"/>
        <v>0.15583915096541381</v>
      </c>
      <c r="BC63" s="64">
        <f t="shared" si="14"/>
        <v>0.15848539842972165</v>
      </c>
      <c r="BD63" s="64">
        <f t="shared" si="14"/>
        <v>0.1610901537064818</v>
      </c>
      <c r="BE63" s="64">
        <f t="shared" si="14"/>
        <v>0.16366705194017872</v>
      </c>
      <c r="BF63" s="64">
        <f t="shared" si="14"/>
        <v>0.16622537829527675</v>
      </c>
      <c r="BG63" s="64">
        <f t="shared" si="14"/>
        <v>0.16877143026442393</v>
      </c>
      <c r="BH63" s="64">
        <f t="shared" si="14"/>
        <v>0.17130950458766753</v>
      </c>
      <c r="BI63" s="64">
        <f t="shared" si="14"/>
        <v>0.17384256815868476</v>
      </c>
      <c r="BJ63" s="64">
        <f t="shared" si="14"/>
        <v>0.17596334909279066</v>
      </c>
      <c r="BK63" s="64">
        <f t="shared" si="14"/>
        <v>0.17677800983362779</v>
      </c>
      <c r="BL63" s="64">
        <f t="shared" si="14"/>
        <v>0.17760826853357486</v>
      </c>
      <c r="BM63" s="64">
        <f t="shared" si="14"/>
        <v>0.17844112316105562</v>
      </c>
      <c r="BN63" s="64">
        <f t="shared" ref="BN63:CV63" si="15">+BN62+BN50/100</f>
        <v>0.17926867405101415</v>
      </c>
      <c r="BO63" s="64">
        <f t="shared" si="15"/>
        <v>0.18008608460147249</v>
      </c>
      <c r="BP63" s="64">
        <f t="shared" si="15"/>
        <v>0.18089040373508219</v>
      </c>
      <c r="BQ63" s="64">
        <f t="shared" si="15"/>
        <v>0.18167986410473105</v>
      </c>
      <c r="BR63" s="64">
        <f t="shared" si="15"/>
        <v>0.18245345219224984</v>
      </c>
      <c r="BS63" s="64">
        <f t="shared" si="15"/>
        <v>0.18321063896902109</v>
      </c>
      <c r="BT63" s="64">
        <f t="shared" si="15"/>
        <v>0.18395120816857258</v>
      </c>
      <c r="BU63" s="64">
        <f t="shared" si="15"/>
        <v>0.18467514536364218</v>
      </c>
      <c r="BV63" s="64">
        <f t="shared" si="15"/>
        <v>0.18538256566210401</v>
      </c>
      <c r="BW63" s="64">
        <f t="shared" si="15"/>
        <v>0.18607366629780248</v>
      </c>
      <c r="BX63" s="64">
        <f t="shared" si="15"/>
        <v>0.18674869544581085</v>
      </c>
      <c r="BY63" s="64">
        <f t="shared" si="15"/>
        <v>0.18740793169362308</v>
      </c>
      <c r="BZ63" s="64">
        <f t="shared" si="15"/>
        <v>0.18805167054757033</v>
      </c>
      <c r="CA63" s="64">
        <f t="shared" si="15"/>
        <v>0.1886802155989287</v>
      </c>
      <c r="CB63" s="64">
        <f t="shared" si="15"/>
        <v>0.18929387278116827</v>
      </c>
      <c r="CC63" s="64">
        <f t="shared" si="15"/>
        <v>0.18989294667814424</v>
      </c>
      <c r="CD63" s="64">
        <f t="shared" si="15"/>
        <v>0.19047773819149891</v>
      </c>
      <c r="CE63" s="64">
        <f t="shared" si="15"/>
        <v>0.19104854310657579</v>
      </c>
      <c r="CF63" s="64">
        <f t="shared" si="15"/>
        <v>0.19160565124986609</v>
      </c>
      <c r="CG63" s="64">
        <f t="shared" si="15"/>
        <v>0.19214934603351755</v>
      </c>
      <c r="CH63" s="64">
        <f t="shared" si="15"/>
        <v>0.19267990425089107</v>
      </c>
      <c r="CI63" s="64">
        <f t="shared" si="15"/>
        <v>0.19319759603288822</v>
      </c>
      <c r="CJ63" s="64">
        <f t="shared" si="15"/>
        <v>0.19370268490532477</v>
      </c>
      <c r="CK63" s="64">
        <f t="shared" si="15"/>
        <v>0.19419542790802224</v>
      </c>
      <c r="CL63" s="64">
        <f t="shared" si="15"/>
        <v>0.19467607574988396</v>
      </c>
      <c r="CM63" s="64">
        <f t="shared" si="15"/>
        <v>0.19514487298326522</v>
      </c>
      <c r="CN63" s="64">
        <f t="shared" si="15"/>
        <v>0.19560205818694337</v>
      </c>
      <c r="CO63" s="64">
        <f t="shared" si="15"/>
        <v>0.19604786415095674</v>
      </c>
      <c r="CP63" s="64">
        <f t="shared" si="15"/>
        <v>0.1964825180591796</v>
      </c>
      <c r="CQ63" s="64">
        <f t="shared" si="15"/>
        <v>0.19690624166720305</v>
      </c>
      <c r="CR63" s="64">
        <f t="shared" si="15"/>
        <v>0.19731925147418194</v>
      </c>
      <c r="CS63" s="64">
        <f t="shared" si="15"/>
        <v>0.19772175888801141</v>
      </c>
      <c r="CT63" s="64">
        <f t="shared" si="15"/>
        <v>0.19811397038362946</v>
      </c>
      <c r="CU63" s="64">
        <f t="shared" si="15"/>
        <v>0.19849608765450877</v>
      </c>
      <c r="CV63" s="64">
        <f t="shared" si="15"/>
        <v>0.1988683077575554</v>
      </c>
    </row>
    <row r="64" spans="1:105" s="147" customFormat="1" ht="18" customHeight="1">
      <c r="A64" s="577" t="s">
        <v>1133</v>
      </c>
      <c r="B64" s="147">
        <f>+B61-B65</f>
        <v>8.0861329191144193E-3</v>
      </c>
      <c r="C64" s="147">
        <f>+C63*C61/(1+C63^Parameters!$B$125)</f>
        <v>5.7676391717323708E-2</v>
      </c>
      <c r="D64" s="147">
        <f>+D63*D61/(1+D63^Parameters!$B$125)</f>
        <v>0.11637112349727496</v>
      </c>
      <c r="E64" s="147">
        <f>+E63*E61/(1+E63^Parameters!$B$125)</f>
        <v>0.20972030188232108</v>
      </c>
      <c r="F64" s="147">
        <f>+F63*F61/(1+F63^Parameters!$B$125)</f>
        <v>0.3454043790339163</v>
      </c>
      <c r="G64" s="147">
        <f>+G63*G61/(1+G63^Parameters!$B$125)</f>
        <v>0.52854536493962057</v>
      </c>
      <c r="H64" s="147">
        <f>+H63*H61/(1+H63^Parameters!$B$125)</f>
        <v>0.76920894130750506</v>
      </c>
      <c r="I64" s="147">
        <f>+I63*I61/(1+I63^Parameters!$B$125)</f>
        <v>1.0721451548152148</v>
      </c>
      <c r="J64" s="147">
        <f>+J63*J61/(1+J63^Parameters!$B$125)</f>
        <v>1.4389007975524235</v>
      </c>
      <c r="K64" s="147">
        <f>+K63*K61/(1+K63^Parameters!$B$125)</f>
        <v>1.8673983960423939</v>
      </c>
      <c r="L64" s="147">
        <f>+L63*L61/(1+L63^Parameters!$B$125)</f>
        <v>2.3960567427270734</v>
      </c>
      <c r="M64" s="147">
        <f>+M63*M61/(1+M63^Parameters!$B$125)</f>
        <v>3.0614360437053034</v>
      </c>
      <c r="N64" s="147">
        <f>+N63*N61/(1+N63^Parameters!$B$125)</f>
        <v>3.7813252009118656</v>
      </c>
      <c r="O64" s="147">
        <f>+O63*O61/(1+O63^Parameters!$B$125)</f>
        <v>4.5776516099962832</v>
      </c>
      <c r="P64" s="147">
        <f>+P63*P61/(1+P63^Parameters!$B$125)</f>
        <v>5.4507202884774149</v>
      </c>
      <c r="Q64" s="147">
        <f>+Q63*Q61/(1+Q63^Parameters!$B$125)</f>
        <v>6.3972206004506766</v>
      </c>
      <c r="R64" s="147">
        <f>+R63*R61/(1+R63^Parameters!$B$125)</f>
        <v>7.4178710347271988</v>
      </c>
      <c r="S64" s="147">
        <f>+S63*S61/(1+S63^Parameters!$B$125)</f>
        <v>8.5152859162586108</v>
      </c>
      <c r="T64" s="147">
        <f>+T63*T61/(1+T63^Parameters!$B$125)</f>
        <v>9.6917146702371948</v>
      </c>
      <c r="U64" s="147">
        <f>+U63*U61/(1+U63^Parameters!$B$125)</f>
        <v>10.948713597077303</v>
      </c>
      <c r="V64" s="147">
        <f>+V63*V61/(1+V63^Parameters!$B$125)</f>
        <v>12.309667645515479</v>
      </c>
      <c r="W64" s="147">
        <f>+W63*W61/(1+W63^Parameters!$B$125)</f>
        <v>13.793620676789212</v>
      </c>
      <c r="X64" s="147">
        <f>+X63*X61/(1+X63^Parameters!$B$125)</f>
        <v>15.390177721259171</v>
      </c>
      <c r="Y64" s="147">
        <f>+Y63*Y61/(1+Y63^Parameters!$B$125)</f>
        <v>17.09595961201407</v>
      </c>
      <c r="Z64" s="147">
        <f>+Z63*Z61/(1+Z63^Parameters!$B$125)</f>
        <v>18.911841670320669</v>
      </c>
      <c r="AA64" s="147">
        <f>+AA63*AA61/(1+AA63^Parameters!$B$125)</f>
        <v>20.83966280722484</v>
      </c>
      <c r="AB64" s="147">
        <f>+AB63*AB61/(1+AB63^Parameters!$B$125)</f>
        <v>22.887481978628561</v>
      </c>
      <c r="AC64" s="147">
        <f>+AC63*AC61/(1+AC63^Parameters!$B$125)</f>
        <v>25.055010525672962</v>
      </c>
      <c r="AD64" s="147">
        <f>+AD63*AD61/(1+AD63^Parameters!$B$125)</f>
        <v>27.343155346096811</v>
      </c>
      <c r="AE64" s="147">
        <f>+AE63*AE61/(1+AE63^Parameters!$B$125)</f>
        <v>29.755453822361037</v>
      </c>
      <c r="AF64" s="147">
        <f>+AF63*AF61/(1+AF63^Parameters!$B$125)</f>
        <v>32.219952078382313</v>
      </c>
      <c r="AG64" s="147">
        <f>+AG63*AG61/(1+AG63^Parameters!$B$125)</f>
        <v>34.688350194344459</v>
      </c>
      <c r="AH64" s="147">
        <f>+AH63*AH61/(1+AH63^Parameters!$B$125)</f>
        <v>37.21474436168026</v>
      </c>
      <c r="AI64" s="147">
        <f>+AI63*AI61/(1+AI63^Parameters!$B$125)</f>
        <v>39.825817090331896</v>
      </c>
      <c r="AJ64" s="147">
        <f>+AJ63*AJ61/(1+AJ63^Parameters!$B$125)</f>
        <v>42.532157006932245</v>
      </c>
      <c r="AK64" s="147">
        <f>+AK63*AK61/(1+AK63^Parameters!$B$125)</f>
        <v>45.341571685958478</v>
      </c>
      <c r="AL64" s="147">
        <f>+AL63*AL61/(1+AL63^Parameters!$B$125)</f>
        <v>48.260475296163726</v>
      </c>
      <c r="AM64" s="147">
        <f>+AM63*AM61/(1+AM63^Parameters!$B$125)</f>
        <v>51.294617708550938</v>
      </c>
      <c r="AN64" s="147">
        <f>+AN63*AN61/(1+AN63^Parameters!$B$125)</f>
        <v>54.449499108085682</v>
      </c>
      <c r="AO64" s="147">
        <f>+AO63*AO61/(1+AO63^Parameters!$B$125)</f>
        <v>57.730605281818896</v>
      </c>
      <c r="AP64" s="147">
        <f>+AP63*AP61/(1+AP63^Parameters!$B$125)</f>
        <v>61.143540817130656</v>
      </c>
      <c r="AQ64" s="147">
        <f>+AQ63*AQ61/(1+AQ63^Parameters!$B$125)</f>
        <v>64.694104587782476</v>
      </c>
      <c r="AR64" s="147">
        <f>+AR63*AR61/(1+AR63^Parameters!$B$125)</f>
        <v>68.388332942877256</v>
      </c>
      <c r="AS64" s="147">
        <f>+AS63*AS61/(1+AS63^Parameters!$B$125)</f>
        <v>72.232525097952234</v>
      </c>
      <c r="AT64" s="147">
        <f>+AT63*AT61/(1+AT63^Parameters!$B$125)</f>
        <v>76.233258964207579</v>
      </c>
      <c r="AU64" s="147">
        <f>+AU63*AU61/(1+AU63^Parameters!$B$125)</f>
        <v>80.397402070380537</v>
      </c>
      <c r="AV64" s="147">
        <f>+AV63*AV61/(1+AV63^Parameters!$B$125)</f>
        <v>84.732120190863739</v>
      </c>
      <c r="AW64" s="147">
        <f>+AW63*AW61/(1+AW63^Parameters!$B$125)</f>
        <v>89.244885134920963</v>
      </c>
      <c r="AX64" s="147">
        <f>+AX63*AX61/(1+AX63^Parameters!$B$125)</f>
        <v>93.943482496707588</v>
      </c>
      <c r="AY64" s="147">
        <f>+AY63*AY61/(1+AY63^Parameters!$B$125)</f>
        <v>98.83601979730075</v>
      </c>
      <c r="AZ64" s="147">
        <f>+AZ63*AZ61/(1+AZ63^Parameters!$B$125)</f>
        <v>103.93093524415814</v>
      </c>
      <c r="BA64" s="147">
        <f>+BA63*BA61/(1+BA63^Parameters!$B$125)</f>
        <v>109.32607100106576</v>
      </c>
      <c r="BB64" s="147">
        <f>+BB63*BB61/(1+BB63^Parameters!$B$125)</f>
        <v>115.01129284663708</v>
      </c>
      <c r="BC64" s="147">
        <f>+BC63*BC61/(1+BC63^Parameters!$B$125)</f>
        <v>120.88888348001294</v>
      </c>
      <c r="BD64" s="147">
        <f>+BD63*BD61/(1+BD63^Parameters!$B$125)</f>
        <v>126.98107625212998</v>
      </c>
      <c r="BE64" s="147">
        <f>+BE63*BE61/(1+BE63^Parameters!$B$125)</f>
        <v>133.30751803750059</v>
      </c>
      <c r="BF64" s="147">
        <f>+BF63*BF61/(1+BF63^Parameters!$B$125)</f>
        <v>139.88494791701811</v>
      </c>
      <c r="BG64" s="147">
        <f>+BG63*BG61/(1+BG63^Parameters!$B$125)</f>
        <v>146.72836327496185</v>
      </c>
      <c r="BH64" s="147">
        <f>+BH63*BH61/(1+BH63^Parameters!$B$125)</f>
        <v>153.85181070748354</v>
      </c>
      <c r="BI64" s="147">
        <f>+BI63*BI61/(1+BI63^Parameters!$B$125)</f>
        <v>161.268900876788</v>
      </c>
      <c r="BJ64" s="147">
        <f>+BJ63*BJ61/(1+BJ63^Parameters!$B$125)</f>
        <v>163.23628965644238</v>
      </c>
      <c r="BK64" s="147">
        <f>+BK63*BK61/(1+BK63^Parameters!$B$125)</f>
        <v>163.99202747642485</v>
      </c>
      <c r="BL64" s="147">
        <f>+BL63*BL61/(1+BL63^Parameters!$B$125)</f>
        <v>164.76223507192066</v>
      </c>
      <c r="BM64" s="147">
        <f>+BM63*BM61/(1+BM63^Parameters!$B$125)</f>
        <v>165.53485082379385</v>
      </c>
      <c r="BN64" s="147">
        <f>+BN63*BN61/(1+BN63^Parameters!$B$125)</f>
        <v>166.30254643507024</v>
      </c>
      <c r="BO64" s="147">
        <f>+BO63*BO61/(1+BO63^Parameters!$B$125)</f>
        <v>167.06083512638361</v>
      </c>
      <c r="BP64" s="147">
        <f>+BP63*BP61/(1+BP63^Parameters!$B$125)</f>
        <v>167.80697926661384</v>
      </c>
      <c r="BQ64" s="147">
        <f>+BQ63*BQ61/(1+BQ63^Parameters!$B$125)</f>
        <v>168.53933933793019</v>
      </c>
      <c r="BR64" s="147">
        <f>+BR63*BR61/(1+BR63^Parameters!$B$125)</f>
        <v>169.25697512843212</v>
      </c>
      <c r="BS64" s="147">
        <f>+BS63*BS61/(1+BS63^Parameters!$B$125)</f>
        <v>169.9593958735598</v>
      </c>
      <c r="BT64" s="147">
        <f>+BT63*BT61/(1+BT63^Parameters!$B$125)</f>
        <v>170.64640094940313</v>
      </c>
      <c r="BU64" s="147">
        <f>+BU63*BU61/(1+BU63^Parameters!$B$125)</f>
        <v>171.31797697261081</v>
      </c>
      <c r="BV64" s="147">
        <f>+BV63*BV61/(1+BV63^Parameters!$B$125)</f>
        <v>171.97423072593372</v>
      </c>
      <c r="BW64" s="147">
        <f>+BW63*BW61/(1+BW63^Parameters!$B$125)</f>
        <v>172.61534517807414</v>
      </c>
      <c r="BX64" s="147">
        <f>+BX63*BX61/(1+BX63^Parameters!$B$125)</f>
        <v>173.24155055447815</v>
      </c>
      <c r="BY64" s="147">
        <f>+BY63*BY61/(1+BY63^Parameters!$B$125)</f>
        <v>173.85310529333762</v>
      </c>
      <c r="BZ64" s="147">
        <f>+BZ63*BZ61/(1+BZ63^Parameters!$B$125)</f>
        <v>174.45028352797212</v>
      </c>
      <c r="CA64" s="147">
        <f>+CA63*CA61/(1+CA63^Parameters!$B$125)</f>
        <v>175.03336689187586</v>
      </c>
      <c r="CB64" s="147">
        <f>+CB63*CB61/(1+CB63^Parameters!$B$125)</f>
        <v>175.60263919132859</v>
      </c>
      <c r="CC64" s="147">
        <f>+CC63*CC61/(1+CC63^Parameters!$B$125)</f>
        <v>176.1583829806082</v>
      </c>
      <c r="CD64" s="147">
        <f>+CD63*CD61/(1+CD63^Parameters!$B$125)</f>
        <v>176.70087739810498</v>
      </c>
      <c r="CE64" s="147">
        <f>+CE63*CE61/(1+CE63^Parameters!$B$125)</f>
        <v>177.23039683595997</v>
      </c>
      <c r="CF64" s="147">
        <f>+CF63*CF61/(1+CF63^Parameters!$B$125)</f>
        <v>177.74721015845145</v>
      </c>
      <c r="CG64" s="147">
        <f>+CG63*CG61/(1+CG63^Parameters!$B$125)</f>
        <v>178.25158027944821</v>
      </c>
      <c r="CH64" s="147">
        <f>+CH63*CH61/(1+CH63^Parameters!$B$125)</f>
        <v>178.74376397275259</v>
      </c>
      <c r="CI64" s="147">
        <f>+CI63*CI61/(1+CI63^Parameters!$B$125)</f>
        <v>179.22401183158641</v>
      </c>
      <c r="CJ64" s="147">
        <f>+CJ63*CJ61/(1+CJ63^Parameters!$B$125)</f>
        <v>179.69256832181449</v>
      </c>
      <c r="CK64" s="147">
        <f>+CK63*CK61/(1+CK63^Parameters!$B$125)</f>
        <v>180.14967189242185</v>
      </c>
      <c r="CL64" s="147">
        <f>+CL63*CL61/(1+CL63^Parameters!$B$125)</f>
        <v>180.59555511937302</v>
      </c>
      <c r="CM64" s="147">
        <f>+CM63*CM61/(1+CM63^Parameters!$B$125)</f>
        <v>181.03044486737028</v>
      </c>
      <c r="CN64" s="147">
        <f>+CN63*CN61/(1+CN63^Parameters!$B$125)</f>
        <v>181.45456245958903</v>
      </c>
      <c r="CO64" s="147">
        <f>+CO63*CO61/(1+CO63^Parameters!$B$125)</f>
        <v>181.86812384914776</v>
      </c>
      <c r="CP64" s="147">
        <f>+CP63*CP61/(1+CP63^Parameters!$B$125)</f>
        <v>182.27133978847706</v>
      </c>
      <c r="CQ64" s="147">
        <f>+CQ63*CQ61/(1+CQ63^Parameters!$B$125)</f>
        <v>182.6644159943346</v>
      </c>
      <c r="CR64" s="147">
        <f>+CR63*CR61/(1+CR63^Parameters!$B$125)</f>
        <v>183.04755330722233</v>
      </c>
      <c r="CS64" s="147">
        <f>+CS63*CS61/(1+CS63^Parameters!$B$125)</f>
        <v>183.42094784461591</v>
      </c>
      <c r="CT64" s="147">
        <f>+CT63*CT61/(1+CT63^Parameters!$B$125)</f>
        <v>183.7847911478174</v>
      </c>
      <c r="CU64" s="147">
        <f>+CU63*CU61/(1+CU63^Parameters!$B$125)</f>
        <v>184.13927032248955</v>
      </c>
      <c r="CV64" s="147">
        <f>+CV63*CV61/(1+CV63^Parameters!$B$125)</f>
        <v>184.48456817307451</v>
      </c>
    </row>
    <row r="65" spans="1:237" s="45" customFormat="1" ht="18" customHeight="1">
      <c r="A65" s="573" t="s">
        <v>21</v>
      </c>
      <c r="B65" s="45">
        <f>+B61/(1+B63)</f>
        <v>5.3251466096953859</v>
      </c>
      <c r="C65" s="45">
        <f t="shared" ref="C65:BN65" si="16">+C61-C64</f>
        <v>11.88283371118262</v>
      </c>
      <c r="D65" s="45">
        <f t="shared" si="16"/>
        <v>16.771541602840607</v>
      </c>
      <c r="E65" s="45">
        <f t="shared" si="16"/>
        <v>21.961773617583617</v>
      </c>
      <c r="F65" s="45">
        <f t="shared" si="16"/>
        <v>27.332705202114177</v>
      </c>
      <c r="G65" s="45">
        <f t="shared" si="16"/>
        <v>32.722126977151873</v>
      </c>
      <c r="H65" s="45">
        <f t="shared" si="16"/>
        <v>38.430364293361528</v>
      </c>
      <c r="I65" s="45">
        <f t="shared" si="16"/>
        <v>44.342795350592375</v>
      </c>
      <c r="J65" s="45">
        <f t="shared" si="16"/>
        <v>50.395104290047193</v>
      </c>
      <c r="K65" s="45">
        <f t="shared" si="16"/>
        <v>56.501252397160435</v>
      </c>
      <c r="L65" s="45">
        <f t="shared" si="16"/>
        <v>63.755708599006574</v>
      </c>
      <c r="M65" s="45">
        <f t="shared" si="16"/>
        <v>72.673651118514471</v>
      </c>
      <c r="N65" s="45">
        <f t="shared" si="16"/>
        <v>81.470205619033095</v>
      </c>
      <c r="O65" s="45">
        <f t="shared" si="16"/>
        <v>90.726882897978669</v>
      </c>
      <c r="P65" s="45">
        <f t="shared" si="16"/>
        <v>100.38004511385148</v>
      </c>
      <c r="Q65" s="45">
        <f t="shared" si="16"/>
        <v>110.36287359624588</v>
      </c>
      <c r="R65" s="45">
        <f t="shared" si="16"/>
        <v>120.62091117366433</v>
      </c>
      <c r="S65" s="45">
        <f t="shared" si="16"/>
        <v>131.10875104149815</v>
      </c>
      <c r="T65" s="45">
        <f t="shared" si="16"/>
        <v>141.78954027111797</v>
      </c>
      <c r="U65" s="45">
        <f t="shared" si="16"/>
        <v>152.63413063526724</v>
      </c>
      <c r="V65" s="45">
        <f t="shared" si="16"/>
        <v>163.91747397752783</v>
      </c>
      <c r="W65" s="45">
        <f t="shared" si="16"/>
        <v>175.74477563968691</v>
      </c>
      <c r="X65" s="45">
        <f t="shared" si="16"/>
        <v>187.87467673765414</v>
      </c>
      <c r="Y65" s="45">
        <f t="shared" si="16"/>
        <v>200.27167493267595</v>
      </c>
      <c r="Z65" s="45">
        <f t="shared" si="16"/>
        <v>212.91661692215524</v>
      </c>
      <c r="AA65" s="45">
        <f t="shared" si="16"/>
        <v>225.80178023395118</v>
      </c>
      <c r="AB65" s="45">
        <f t="shared" si="16"/>
        <v>238.98423535540655</v>
      </c>
      <c r="AC65" s="45">
        <f t="shared" si="16"/>
        <v>252.41296811814237</v>
      </c>
      <c r="AD65" s="45">
        <f t="shared" si="16"/>
        <v>266.08135392790427</v>
      </c>
      <c r="AE65" s="45">
        <f t="shared" si="16"/>
        <v>279.99961338864313</v>
      </c>
      <c r="AF65" s="45">
        <f t="shared" si="16"/>
        <v>293.48480916646457</v>
      </c>
      <c r="AG65" s="45">
        <f t="shared" si="16"/>
        <v>306.33034998329771</v>
      </c>
      <c r="AH65" s="45">
        <f t="shared" si="16"/>
        <v>319.13304063748024</v>
      </c>
      <c r="AI65" s="45">
        <f t="shared" si="16"/>
        <v>331.98390212276882</v>
      </c>
      <c r="AJ65" s="45">
        <f t="shared" si="16"/>
        <v>344.94348601698181</v>
      </c>
      <c r="AK65" s="45">
        <f t="shared" si="16"/>
        <v>358.05211725824046</v>
      </c>
      <c r="AL65" s="45">
        <f t="shared" si="16"/>
        <v>371.33905476166308</v>
      </c>
      <c r="AM65" s="45">
        <f t="shared" si="16"/>
        <v>384.82754859692892</v>
      </c>
      <c r="AN65" s="45">
        <f t="shared" si="16"/>
        <v>398.53760336470009</v>
      </c>
      <c r="AO65" s="45">
        <f t="shared" si="16"/>
        <v>412.48748192733308</v>
      </c>
      <c r="AP65" s="45">
        <f t="shared" si="16"/>
        <v>426.69452008386202</v>
      </c>
      <c r="AQ65" s="45">
        <f t="shared" si="16"/>
        <v>441.17556622632037</v>
      </c>
      <c r="AR65" s="45">
        <f t="shared" si="16"/>
        <v>455.94721832704977</v>
      </c>
      <c r="AS65" s="45">
        <f t="shared" si="16"/>
        <v>471.02595248809405</v>
      </c>
      <c r="AT65" s="45">
        <f t="shared" si="16"/>
        <v>486.42819431218641</v>
      </c>
      <c r="AU65" s="45">
        <f t="shared" si="16"/>
        <v>502.17036078448211</v>
      </c>
      <c r="AV65" s="45">
        <f t="shared" si="16"/>
        <v>518.26888747164173</v>
      </c>
      <c r="AW65" s="45">
        <f t="shared" si="16"/>
        <v>534.7402488364545</v>
      </c>
      <c r="AX65" s="45">
        <f t="shared" si="16"/>
        <v>551.60097567760295</v>
      </c>
      <c r="AY65" s="45">
        <f t="shared" si="16"/>
        <v>568.86767167491905</v>
      </c>
      <c r="AZ65" s="45">
        <f t="shared" si="16"/>
        <v>586.55702994860269</v>
      </c>
      <c r="BA65" s="45">
        <f t="shared" si="16"/>
        <v>604.59678620581894</v>
      </c>
      <c r="BB65" s="45">
        <f t="shared" si="16"/>
        <v>623.00154350283708</v>
      </c>
      <c r="BC65" s="45">
        <f t="shared" si="16"/>
        <v>641.88728319763447</v>
      </c>
      <c r="BD65" s="45">
        <f t="shared" si="16"/>
        <v>661.27987467953608</v>
      </c>
      <c r="BE65" s="45">
        <f t="shared" si="16"/>
        <v>681.1967960301871</v>
      </c>
      <c r="BF65" s="45">
        <f t="shared" si="16"/>
        <v>701.65291834937011</v>
      </c>
      <c r="BG65" s="45">
        <f t="shared" si="16"/>
        <v>722.66265744551856</v>
      </c>
      <c r="BH65" s="45">
        <f t="shared" si="16"/>
        <v>744.24088080319575</v>
      </c>
      <c r="BI65" s="45">
        <f t="shared" si="16"/>
        <v>766.40322598147031</v>
      </c>
      <c r="BJ65" s="45">
        <f t="shared" si="16"/>
        <v>764.43583720181584</v>
      </c>
      <c r="BK65" s="45">
        <f t="shared" si="16"/>
        <v>763.68009938183343</v>
      </c>
      <c r="BL65" s="45">
        <f t="shared" si="16"/>
        <v>762.90989178633754</v>
      </c>
      <c r="BM65" s="45">
        <f t="shared" si="16"/>
        <v>762.13727603446443</v>
      </c>
      <c r="BN65" s="45">
        <f t="shared" si="16"/>
        <v>761.36958042318804</v>
      </c>
      <c r="BO65" s="45">
        <f t="shared" ref="BO65:CV65" si="17">+BO61-BO64</f>
        <v>760.61129173187464</v>
      </c>
      <c r="BP65" s="45">
        <f t="shared" si="17"/>
        <v>759.86514759164447</v>
      </c>
      <c r="BQ65" s="45">
        <f t="shared" si="17"/>
        <v>759.13278752032807</v>
      </c>
      <c r="BR65" s="45">
        <f t="shared" si="17"/>
        <v>758.41515172982611</v>
      </c>
      <c r="BS65" s="45">
        <f t="shared" si="17"/>
        <v>757.71273098469851</v>
      </c>
      <c r="BT65" s="45">
        <f t="shared" si="17"/>
        <v>757.02572590885507</v>
      </c>
      <c r="BU65" s="45">
        <f t="shared" si="17"/>
        <v>756.35414988564742</v>
      </c>
      <c r="BV65" s="45">
        <f t="shared" si="17"/>
        <v>755.69789613232456</v>
      </c>
      <c r="BW65" s="45">
        <f t="shared" si="17"/>
        <v>755.05678168018414</v>
      </c>
      <c r="BX65" s="45">
        <f t="shared" si="17"/>
        <v>754.43057630378007</v>
      </c>
      <c r="BY65" s="45">
        <f t="shared" si="17"/>
        <v>753.8190215649206</v>
      </c>
      <c r="BZ65" s="45">
        <f t="shared" si="17"/>
        <v>753.22184333028611</v>
      </c>
      <c r="CA65" s="45">
        <f t="shared" si="17"/>
        <v>752.63875996638239</v>
      </c>
      <c r="CB65" s="45">
        <f t="shared" si="17"/>
        <v>752.06948766692972</v>
      </c>
      <c r="CC65" s="45">
        <f t="shared" si="17"/>
        <v>751.51374387765009</v>
      </c>
      <c r="CD65" s="45">
        <f t="shared" si="17"/>
        <v>750.97124946015333</v>
      </c>
      <c r="CE65" s="45">
        <f t="shared" si="17"/>
        <v>750.44173002229832</v>
      </c>
      <c r="CF65" s="45">
        <f t="shared" si="17"/>
        <v>749.92491669980677</v>
      </c>
      <c r="CG65" s="45">
        <f t="shared" si="17"/>
        <v>749.42054657880999</v>
      </c>
      <c r="CH65" s="45">
        <f t="shared" si="17"/>
        <v>748.92836288550563</v>
      </c>
      <c r="CI65" s="45">
        <f t="shared" si="17"/>
        <v>748.44811502667187</v>
      </c>
      <c r="CJ65" s="45">
        <f t="shared" si="17"/>
        <v>747.97955853644373</v>
      </c>
      <c r="CK65" s="45">
        <f t="shared" si="17"/>
        <v>747.52245496583646</v>
      </c>
      <c r="CL65" s="45">
        <f t="shared" si="17"/>
        <v>747.07657173888526</v>
      </c>
      <c r="CM65" s="45">
        <f t="shared" si="17"/>
        <v>746.64168199088795</v>
      </c>
      <c r="CN65" s="45">
        <f t="shared" si="17"/>
        <v>746.2175643986692</v>
      </c>
      <c r="CO65" s="45">
        <f t="shared" si="17"/>
        <v>745.80400300911049</v>
      </c>
      <c r="CP65" s="45">
        <f t="shared" si="17"/>
        <v>745.40078706978125</v>
      </c>
      <c r="CQ65" s="45">
        <f t="shared" si="17"/>
        <v>745.00771086392365</v>
      </c>
      <c r="CR65" s="45">
        <f t="shared" si="17"/>
        <v>744.62457355103595</v>
      </c>
      <c r="CS65" s="45">
        <f t="shared" si="17"/>
        <v>744.25117901364229</v>
      </c>
      <c r="CT65" s="45">
        <f t="shared" si="17"/>
        <v>743.88733571044088</v>
      </c>
      <c r="CU65" s="45">
        <f t="shared" si="17"/>
        <v>743.5328565357687</v>
      </c>
      <c r="CV65" s="45">
        <f t="shared" si="17"/>
        <v>743.18755868518372</v>
      </c>
    </row>
    <row r="66" spans="1:237" s="33" customFormat="1" ht="18" customHeight="1">
      <c r="A66" s="23" t="s">
        <v>159</v>
      </c>
      <c r="B66" s="33">
        <f t="shared" ref="B66:AG66" si="18">(B31*(B103)^$B38)</f>
        <v>5.3350001077739309E-11</v>
      </c>
      <c r="C66" s="33">
        <f t="shared" si="18"/>
        <v>5.708147876493302E-4</v>
      </c>
      <c r="D66" s="33">
        <f t="shared" si="18"/>
        <v>1.064283655542566E-3</v>
      </c>
      <c r="E66" s="33">
        <f t="shared" si="18"/>
        <v>1.4682764125244247E-3</v>
      </c>
      <c r="F66" s="33">
        <f t="shared" si="18"/>
        <v>1.9566595427379105E-3</v>
      </c>
      <c r="G66" s="33">
        <f t="shared" si="18"/>
        <v>2.5389289934974026E-3</v>
      </c>
      <c r="H66" s="33">
        <f t="shared" si="18"/>
        <v>3.2265622321371516E-3</v>
      </c>
      <c r="I66" s="33">
        <f t="shared" si="18"/>
        <v>4.0392984298265521E-3</v>
      </c>
      <c r="J66" s="33">
        <f t="shared" si="18"/>
        <v>4.9915552908489135E-3</v>
      </c>
      <c r="K66" s="33">
        <f t="shared" si="18"/>
        <v>6.0940466142539824E-3</v>
      </c>
      <c r="L66" s="33">
        <f t="shared" si="18"/>
        <v>7.3401975909808933E-3</v>
      </c>
      <c r="M66" s="33">
        <f t="shared" si="18"/>
        <v>8.7131896503273645E-3</v>
      </c>
      <c r="N66" s="33">
        <f t="shared" si="18"/>
        <v>8.3965745924991612E-3</v>
      </c>
      <c r="O66" s="33">
        <f t="shared" si="18"/>
        <v>7.3692181902584005E-3</v>
      </c>
      <c r="P66" s="33">
        <f t="shared" si="18"/>
        <v>6.5110439269672558E-3</v>
      </c>
      <c r="Q66" s="33">
        <f t="shared" si="18"/>
        <v>5.7879003582837572E-3</v>
      </c>
      <c r="R66" s="33">
        <f t="shared" si="18"/>
        <v>5.1735829080167897E-3</v>
      </c>
      <c r="S66" s="33">
        <f t="shared" si="18"/>
        <v>4.6477758837637773E-3</v>
      </c>
      <c r="T66" s="33">
        <f t="shared" si="18"/>
        <v>4.1945755898297491E-3</v>
      </c>
      <c r="U66" s="33">
        <f t="shared" si="18"/>
        <v>3.8014180777785861E-3</v>
      </c>
      <c r="V66" s="33">
        <f t="shared" si="18"/>
        <v>3.4582921106844802E-3</v>
      </c>
      <c r="W66" s="33">
        <f t="shared" si="18"/>
        <v>3.1571554883244052E-3</v>
      </c>
      <c r="X66" s="33">
        <f t="shared" si="18"/>
        <v>2.8914979558941982E-3</v>
      </c>
      <c r="Y66" s="33">
        <f t="shared" si="18"/>
        <v>2.6560108631488734E-3</v>
      </c>
      <c r="Z66" s="33">
        <f t="shared" si="18"/>
        <v>2.4463353262056584E-3</v>
      </c>
      <c r="AA66" s="33">
        <f t="shared" si="18"/>
        <v>1.171877293296921E-3</v>
      </c>
      <c r="AB66" s="33">
        <f t="shared" si="18"/>
        <v>5.6237103061248508E-4</v>
      </c>
      <c r="AC66" s="33">
        <f t="shared" si="18"/>
        <v>2.7030926172828102E-4</v>
      </c>
      <c r="AD66" s="33">
        <f t="shared" si="18"/>
        <v>1.301147038669279E-4</v>
      </c>
      <c r="AE66" s="33">
        <f t="shared" si="18"/>
        <v>6.2712851465904828E-5</v>
      </c>
      <c r="AF66" s="33">
        <f t="shared" si="18"/>
        <v>3.0261814552224201E-5</v>
      </c>
      <c r="AG66" s="33">
        <f t="shared" si="18"/>
        <v>1.4618095862096681E-5</v>
      </c>
      <c r="AH66" s="33">
        <f t="shared" ref="AH66:BI66" si="19">(AH31*(AH103)^$B38)</f>
        <v>7.0680290499373687E-6</v>
      </c>
      <c r="AI66" s="33">
        <f t="shared" si="19"/>
        <v>3.4203957510330295E-6</v>
      </c>
      <c r="AJ66" s="33">
        <f t="shared" si="19"/>
        <v>1.6564863126133739E-6</v>
      </c>
      <c r="AK66" s="33">
        <f t="shared" si="19"/>
        <v>8.0278538984839657E-7</v>
      </c>
      <c r="AL66" s="33">
        <f t="shared" si="19"/>
        <v>3.8929710287710653E-7</v>
      </c>
      <c r="AM66" s="33">
        <f t="shared" si="19"/>
        <v>1.8888869950900702E-7</v>
      </c>
      <c r="AN66" s="33">
        <f t="shared" si="19"/>
        <v>9.1695825585212261E-8</v>
      </c>
      <c r="AO66" s="33">
        <f t="shared" si="19"/>
        <v>4.4533831230369565E-8</v>
      </c>
      <c r="AP66" s="33">
        <f t="shared" si="19"/>
        <v>2.1637534218065226E-8</v>
      </c>
      <c r="AQ66" s="33">
        <f t="shared" si="19"/>
        <v>1.0516832808782432E-8</v>
      </c>
      <c r="AR66" s="33">
        <f t="shared" si="19"/>
        <v>5.1133523011569534E-9</v>
      </c>
      <c r="AS66" s="33">
        <f t="shared" si="19"/>
        <v>2.486884706803258E-9</v>
      </c>
      <c r="AT66" s="33">
        <f t="shared" si="19"/>
        <v>1.2098230595516698E-9</v>
      </c>
      <c r="AU66" s="33">
        <f t="shared" si="19"/>
        <v>5.8869820010800062E-10</v>
      </c>
      <c r="AV66" s="33">
        <f t="shared" si="19"/>
        <v>2.8652184378554874E-10</v>
      </c>
      <c r="AW66" s="33">
        <f t="shared" si="19"/>
        <v>1.3947858335682517E-10</v>
      </c>
      <c r="AX66" s="33">
        <f t="shared" si="19"/>
        <v>6.7909980133680532E-11</v>
      </c>
      <c r="AY66" s="33">
        <f t="shared" si="19"/>
        <v>3.3069553849974533E-11</v>
      </c>
      <c r="AZ66" s="33">
        <f t="shared" si="19"/>
        <v>1.6105894839520669E-11</v>
      </c>
      <c r="BA66" s="33">
        <f t="shared" si="19"/>
        <v>7.8450730943082332E-12</v>
      </c>
      <c r="BB66" s="33">
        <f t="shared" si="19"/>
        <v>3.8217227737019044E-12</v>
      </c>
      <c r="BC66" s="33">
        <f t="shared" si="19"/>
        <v>1.8619431293671463E-12</v>
      </c>
      <c r="BD66" s="33">
        <f t="shared" si="19"/>
        <v>9.0722327694771027E-13</v>
      </c>
      <c r="BE66" s="33">
        <f t="shared" si="19"/>
        <v>4.4207753314363868E-13</v>
      </c>
      <c r="BF66" s="33">
        <f t="shared" si="19"/>
        <v>2.154346433317775E-13</v>
      </c>
      <c r="BG66" s="33">
        <f t="shared" si="19"/>
        <v>1.0499344705949769E-13</v>
      </c>
      <c r="BH66" s="33">
        <f t="shared" si="19"/>
        <v>5.1172359902199861E-14</v>
      </c>
      <c r="BI66" s="33">
        <f t="shared" si="19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2.8452797256631819E-10</v>
      </c>
      <c r="C67" s="23">
        <f>+C61*C66</f>
        <v>6.8158197388115136E-3</v>
      </c>
      <c r="D67" s="23">
        <f t="shared" ref="D67:BI67" si="20">+D61*D66</f>
        <v>1.7973529490870704E-2</v>
      </c>
      <c r="E67" s="23">
        <f t="shared" si="20"/>
        <v>3.2553881552380544E-2</v>
      </c>
      <c r="F67" s="23">
        <f t="shared" si="20"/>
        <v>5.4156637236899008E-2</v>
      </c>
      <c r="G67" s="23">
        <f t="shared" si="20"/>
        <v>8.4421096062618273E-2</v>
      </c>
      <c r="H67" s="23">
        <f t="shared" si="20"/>
        <v>0.12647986251487744</v>
      </c>
      <c r="I67" s="23">
        <f t="shared" si="20"/>
        <v>0.18344449787415917</v>
      </c>
      <c r="J67" s="23">
        <f t="shared" si="20"/>
        <v>0.25873230234089734</v>
      </c>
      <c r="K67" s="23">
        <f t="shared" si="20"/>
        <v>0.35570127874489077</v>
      </c>
      <c r="L67" s="23">
        <f t="shared" si="20"/>
        <v>0.4855670286005267</v>
      </c>
      <c r="M67" s="23">
        <f t="shared" si="20"/>
        <v>0.65989417762849412</v>
      </c>
      <c r="N67" s="23">
        <f t="shared" si="20"/>
        <v>0.71582083765440907</v>
      </c>
      <c r="O67" s="23">
        <f t="shared" si="20"/>
        <v>0.70231990931027843</v>
      </c>
      <c r="P67" s="23">
        <f t="shared" si="20"/>
        <v>0.68906876235912995</v>
      </c>
      <c r="Q67" s="23">
        <f t="shared" si="20"/>
        <v>0.6757957910343052</v>
      </c>
      <c r="R67" s="23">
        <f t="shared" si="20"/>
        <v>0.66241925519661859</v>
      </c>
      <c r="S67" s="23">
        <f t="shared" si="20"/>
        <v>0.64894123176600427</v>
      </c>
      <c r="T67" s="23">
        <f t="shared" si="20"/>
        <v>0.63539957429378546</v>
      </c>
      <c r="U67" s="23">
        <f t="shared" si="20"/>
        <v>0.62184678127927306</v>
      </c>
      <c r="V67" s="23">
        <f t="shared" si="20"/>
        <v>0.60944493356344731</v>
      </c>
      <c r="W67" s="23">
        <f t="shared" si="20"/>
        <v>0.59840218817876878</v>
      </c>
      <c r="X67" s="23">
        <f t="shared" si="20"/>
        <v>0.58773991117307955</v>
      </c>
      <c r="Y67" s="23">
        <f t="shared" si="20"/>
        <v>0.57733079864767101</v>
      </c>
      <c r="Z67" s="23">
        <f t="shared" si="20"/>
        <v>0.5671301478745796</v>
      </c>
      <c r="AA67" s="23">
        <f t="shared" si="20"/>
        <v>0.28903350668594008</v>
      </c>
      <c r="AB67" s="23">
        <f t="shared" si="20"/>
        <v>0.1472690675654027</v>
      </c>
      <c r="AC67" s="23">
        <f t="shared" si="20"/>
        <v>7.5002164460448176E-2</v>
      </c>
      <c r="AD67" s="23">
        <f t="shared" si="20"/>
        <v>3.8178843131485292E-2</v>
      </c>
      <c r="AE67" s="23">
        <f t="shared" si="20"/>
        <v>1.9425623520815071E-2</v>
      </c>
      <c r="AF67" s="23">
        <f t="shared" si="20"/>
        <v>9.8564170835680164E-3</v>
      </c>
      <c r="AG67" s="23">
        <f t="shared" si="20"/>
        <v>4.98504404996438E-3</v>
      </c>
      <c r="AH67" s="23">
        <f t="shared" si="20"/>
        <v>2.5186764962549018E-3</v>
      </c>
      <c r="AI67" s="23">
        <f t="shared" si="20"/>
        <v>1.2717363837892735E-3</v>
      </c>
      <c r="AJ67" s="23">
        <f t="shared" si="20"/>
        <v>6.4184809914017934E-4</v>
      </c>
      <c r="AK67" s="23">
        <f t="shared" si="20"/>
        <v>3.2383855984145153E-4</v>
      </c>
      <c r="AL67" s="23">
        <f t="shared" si="20"/>
        <v>1.6334888142010737E-4</v>
      </c>
      <c r="AM67" s="23">
        <f t="shared" si="20"/>
        <v>8.2378548820492974E-5</v>
      </c>
      <c r="AN67" s="23">
        <f t="shared" si="20"/>
        <v>4.1537026340695235E-5</v>
      </c>
      <c r="AO67" s="23">
        <f t="shared" si="20"/>
        <v>2.0940612937239571E-5</v>
      </c>
      <c r="AP67" s="23">
        <f t="shared" si="20"/>
        <v>1.0555612735619816E-5</v>
      </c>
      <c r="AQ67" s="23">
        <f t="shared" si="20"/>
        <v>5.3201467509857258E-6</v>
      </c>
      <c r="AR67" s="23">
        <f t="shared" si="20"/>
        <v>2.6811123976644808E-6</v>
      </c>
      <c r="AS67" s="23">
        <f t="shared" si="20"/>
        <v>1.3510211997499592E-6</v>
      </c>
      <c r="AT67" s="23">
        <f t="shared" si="20"/>
        <v>6.8072080089463595E-7</v>
      </c>
      <c r="AU67" s="23">
        <f t="shared" si="20"/>
        <v>3.4295659343360217E-7</v>
      </c>
      <c r="AV67" s="23">
        <f t="shared" si="20"/>
        <v>1.7277296052000488E-7</v>
      </c>
      <c r="AW67" s="23">
        <f t="shared" si="20"/>
        <v>8.7032562522046226E-8</v>
      </c>
      <c r="AX67" s="23">
        <f t="shared" si="20"/>
        <v>4.3838911330024995E-8</v>
      </c>
      <c r="AY67" s="23">
        <f t="shared" si="20"/>
        <v>2.2080663180967354E-8</v>
      </c>
      <c r="AZ67" s="23">
        <f t="shared" si="20"/>
        <v>1.1120926555349215E-8</v>
      </c>
      <c r="BA67" s="23">
        <f t="shared" si="20"/>
        <v>5.6007769984853902E-9</v>
      </c>
      <c r="BB67" s="23">
        <f t="shared" si="20"/>
        <v>2.820480463961122E-9</v>
      </c>
      <c r="BC67" s="23">
        <f t="shared" si="20"/>
        <v>1.4202458427904549E-9</v>
      </c>
      <c r="BD67" s="23">
        <f t="shared" si="20"/>
        <v>7.1512868299414443E-10</v>
      </c>
      <c r="BE67" s="23">
        <f t="shared" si="20"/>
        <v>3.6007405789789487E-10</v>
      </c>
      <c r="BF67" s="23">
        <f t="shared" si="20"/>
        <v>1.8129641006928441E-10</v>
      </c>
      <c r="BG67" s="23">
        <f t="shared" si="20"/>
        <v>9.1280360108018409E-11</v>
      </c>
      <c r="BH67" s="23">
        <f t="shared" si="20"/>
        <v>4.5957522435519833E-11</v>
      </c>
      <c r="BI67" s="23">
        <f t="shared" si="20"/>
        <v>2.313807070937672E-11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5.3251466094108579</v>
      </c>
      <c r="C68" s="23">
        <f>+C65-C67</f>
        <v>11.876017891443809</v>
      </c>
      <c r="D68" s="23">
        <f>+D65-D67</f>
        <v>16.753568073349737</v>
      </c>
      <c r="E68" s="23">
        <f>+E65-E67</f>
        <v>21.929219736031236</v>
      </c>
      <c r="F68" s="23">
        <f>+F65-F67</f>
        <v>27.278548564877276</v>
      </c>
      <c r="G68" s="23">
        <f t="shared" ref="G68:BI68" si="21">+G65-G67</f>
        <v>32.637705881089254</v>
      </c>
      <c r="H68" s="23">
        <f t="shared" si="21"/>
        <v>38.303884430846651</v>
      </c>
      <c r="I68" s="23">
        <f t="shared" si="21"/>
        <v>44.159350852718219</v>
      </c>
      <c r="J68" s="23">
        <f t="shared" si="21"/>
        <v>50.136371987706298</v>
      </c>
      <c r="K68" s="23">
        <f t="shared" si="21"/>
        <v>56.145551118415547</v>
      </c>
      <c r="L68" s="23">
        <f t="shared" si="21"/>
        <v>63.270141570406047</v>
      </c>
      <c r="M68" s="23">
        <f t="shared" si="21"/>
        <v>72.013756940885983</v>
      </c>
      <c r="N68" s="23">
        <f t="shared" si="21"/>
        <v>80.75438478137869</v>
      </c>
      <c r="O68" s="23">
        <f t="shared" si="21"/>
        <v>90.024562988668393</v>
      </c>
      <c r="P68" s="23">
        <f t="shared" si="21"/>
        <v>99.690976351492353</v>
      </c>
      <c r="Q68" s="23">
        <f t="shared" si="21"/>
        <v>109.68707780521157</v>
      </c>
      <c r="R68" s="23">
        <f t="shared" si="21"/>
        <v>119.9584919184677</v>
      </c>
      <c r="S68" s="23">
        <f t="shared" si="21"/>
        <v>130.45980980973215</v>
      </c>
      <c r="T68" s="23">
        <f t="shared" si="21"/>
        <v>141.15414069682419</v>
      </c>
      <c r="U68" s="23">
        <f t="shared" si="21"/>
        <v>152.01228385398798</v>
      </c>
      <c r="V68" s="23">
        <f t="shared" si="21"/>
        <v>163.30802904396438</v>
      </c>
      <c r="W68" s="23">
        <f t="shared" si="21"/>
        <v>175.14637345150814</v>
      </c>
      <c r="X68" s="23">
        <f t="shared" si="21"/>
        <v>187.28693682648105</v>
      </c>
      <c r="Y68" s="23">
        <f t="shared" si="21"/>
        <v>199.69434413402828</v>
      </c>
      <c r="Z68" s="23">
        <f t="shared" si="21"/>
        <v>212.34948677428065</v>
      </c>
      <c r="AA68" s="23">
        <f t="shared" si="21"/>
        <v>225.51274672726524</v>
      </c>
      <c r="AB68" s="23">
        <f t="shared" si="21"/>
        <v>238.83696628784116</v>
      </c>
      <c r="AC68" s="23">
        <f t="shared" si="21"/>
        <v>252.33796595368193</v>
      </c>
      <c r="AD68" s="23">
        <f t="shared" si="21"/>
        <v>266.04317508477277</v>
      </c>
      <c r="AE68" s="23">
        <f t="shared" si="21"/>
        <v>279.98018776512231</v>
      </c>
      <c r="AF68" s="23">
        <f t="shared" si="21"/>
        <v>293.47495274938103</v>
      </c>
      <c r="AG68" s="23">
        <f t="shared" si="21"/>
        <v>306.32536493924772</v>
      </c>
      <c r="AH68" s="23">
        <f t="shared" si="21"/>
        <v>319.13052196098397</v>
      </c>
      <c r="AI68" s="23">
        <f t="shared" si="21"/>
        <v>331.98263038638504</v>
      </c>
      <c r="AJ68" s="23">
        <f t="shared" si="21"/>
        <v>344.94284416888269</v>
      </c>
      <c r="AK68" s="23">
        <f t="shared" si="21"/>
        <v>358.05179341968062</v>
      </c>
      <c r="AL68" s="23">
        <f t="shared" si="21"/>
        <v>371.33889141278166</v>
      </c>
      <c r="AM68" s="23">
        <f t="shared" si="21"/>
        <v>384.8274662183801</v>
      </c>
      <c r="AN68" s="23">
        <f t="shared" si="21"/>
        <v>398.53756182767376</v>
      </c>
      <c r="AO68" s="23">
        <f t="shared" si="21"/>
        <v>412.48746098672012</v>
      </c>
      <c r="AP68" s="23">
        <f t="shared" si="21"/>
        <v>426.69450952824928</v>
      </c>
      <c r="AQ68" s="23">
        <f t="shared" si="21"/>
        <v>441.17556090617364</v>
      </c>
      <c r="AR68" s="23">
        <f t="shared" si="21"/>
        <v>455.94721564593738</v>
      </c>
      <c r="AS68" s="23">
        <f t="shared" si="21"/>
        <v>471.02595113707287</v>
      </c>
      <c r="AT68" s="23">
        <f t="shared" si="21"/>
        <v>486.4281936314656</v>
      </c>
      <c r="AU68" s="23">
        <f t="shared" si="21"/>
        <v>502.17036044152553</v>
      </c>
      <c r="AV68" s="23">
        <f t="shared" si="21"/>
        <v>518.26888729886878</v>
      </c>
      <c r="AW68" s="23">
        <f t="shared" si="21"/>
        <v>534.74024874942188</v>
      </c>
      <c r="AX68" s="23">
        <f t="shared" si="21"/>
        <v>551.60097563376405</v>
      </c>
      <c r="AY68" s="23">
        <f t="shared" si="21"/>
        <v>568.86767165283834</v>
      </c>
      <c r="AZ68" s="23">
        <f t="shared" si="21"/>
        <v>586.55702993748173</v>
      </c>
      <c r="BA68" s="23">
        <f t="shared" si="21"/>
        <v>604.59678620021816</v>
      </c>
      <c r="BB68" s="23">
        <f t="shared" si="21"/>
        <v>623.00154350001662</v>
      </c>
      <c r="BC68" s="23">
        <f t="shared" si="21"/>
        <v>641.88728319621418</v>
      </c>
      <c r="BD68" s="23">
        <f t="shared" si="21"/>
        <v>661.27987467882099</v>
      </c>
      <c r="BE68" s="23">
        <f t="shared" si="21"/>
        <v>681.19679602982706</v>
      </c>
      <c r="BF68" s="23">
        <f t="shared" si="21"/>
        <v>701.65291834918878</v>
      </c>
      <c r="BG68" s="23">
        <f t="shared" si="21"/>
        <v>722.66265744542727</v>
      </c>
      <c r="BH68" s="23">
        <f t="shared" si="21"/>
        <v>744.24088080314982</v>
      </c>
      <c r="BI68" s="23">
        <f t="shared" si="21"/>
        <v>766.40322598144712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2">+B71+B43</f>
        <v>1.5999444497034192</v>
      </c>
      <c r="C70" s="45">
        <f t="shared" si="22"/>
        <v>2.3373181443680169</v>
      </c>
      <c r="D70" s="45">
        <f t="shared" si="22"/>
        <v>2.4213252123779614</v>
      </c>
      <c r="E70" s="45">
        <f t="shared" si="22"/>
        <v>2.3958679803183318</v>
      </c>
      <c r="F70" s="45">
        <f t="shared" si="22"/>
        <v>2.2605156882843551</v>
      </c>
      <c r="G70" s="45">
        <f t="shared" si="22"/>
        <v>2.0457895667798969</v>
      </c>
      <c r="H70" s="45">
        <f t="shared" si="22"/>
        <v>1.7962703585094473</v>
      </c>
      <c r="I70" s="45">
        <f t="shared" si="22"/>
        <v>1.5125974369713904</v>
      </c>
      <c r="J70" s="45">
        <f t="shared" si="22"/>
        <v>1.1991076686279853</v>
      </c>
      <c r="K70" s="45">
        <f t="shared" si="22"/>
        <v>0.85938260560939961</v>
      </c>
      <c r="L70" s="45">
        <f t="shared" si="22"/>
        <v>0.50892581916170454</v>
      </c>
      <c r="M70" s="45">
        <f t="shared" si="22"/>
        <v>0.13401799318044094</v>
      </c>
      <c r="N70" s="45">
        <f t="shared" si="22"/>
        <v>0</v>
      </c>
      <c r="O70" s="45">
        <f t="shared" si="22"/>
        <v>0</v>
      </c>
      <c r="P70" s="45">
        <f t="shared" si="22"/>
        <v>0</v>
      </c>
      <c r="Q70" s="45">
        <f t="shared" si="22"/>
        <v>0</v>
      </c>
      <c r="R70" s="45">
        <f t="shared" si="22"/>
        <v>0</v>
      </c>
      <c r="S70" s="45">
        <f t="shared" si="22"/>
        <v>0</v>
      </c>
      <c r="T70" s="45">
        <f t="shared" si="22"/>
        <v>0</v>
      </c>
      <c r="U70" s="45">
        <f t="shared" si="22"/>
        <v>0</v>
      </c>
      <c r="V70" s="45">
        <f t="shared" si="22"/>
        <v>0</v>
      </c>
      <c r="W70" s="45">
        <f t="shared" si="22"/>
        <v>0</v>
      </c>
      <c r="X70" s="45">
        <f t="shared" si="22"/>
        <v>0</v>
      </c>
      <c r="Y70" s="45">
        <f t="shared" si="22"/>
        <v>0</v>
      </c>
      <c r="Z70" s="45">
        <f t="shared" si="22"/>
        <v>0</v>
      </c>
      <c r="AA70" s="45">
        <f t="shared" si="22"/>
        <v>0</v>
      </c>
      <c r="AB70" s="45">
        <f t="shared" si="22"/>
        <v>0</v>
      </c>
      <c r="AC70" s="45">
        <f t="shared" si="22"/>
        <v>0</v>
      </c>
      <c r="AD70" s="45">
        <f t="shared" si="22"/>
        <v>0</v>
      </c>
      <c r="AE70" s="45">
        <f t="shared" si="22"/>
        <v>0</v>
      </c>
      <c r="AF70" s="45">
        <f t="shared" si="22"/>
        <v>0</v>
      </c>
      <c r="AG70" s="45">
        <f t="shared" si="22"/>
        <v>0</v>
      </c>
      <c r="AH70" s="45">
        <f t="shared" ref="AH70:BI70" si="23">+AH71+AH43</f>
        <v>0</v>
      </c>
      <c r="AI70" s="45">
        <f t="shared" si="23"/>
        <v>0</v>
      </c>
      <c r="AJ70" s="45">
        <f t="shared" si="23"/>
        <v>0</v>
      </c>
      <c r="AK70" s="45">
        <f t="shared" si="23"/>
        <v>0</v>
      </c>
      <c r="AL70" s="45">
        <f t="shared" si="23"/>
        <v>0</v>
      </c>
      <c r="AM70" s="45">
        <f t="shared" si="23"/>
        <v>0</v>
      </c>
      <c r="AN70" s="45">
        <f t="shared" si="23"/>
        <v>0</v>
      </c>
      <c r="AO70" s="45">
        <f t="shared" si="23"/>
        <v>0</v>
      </c>
      <c r="AP70" s="45">
        <f t="shared" si="23"/>
        <v>0</v>
      </c>
      <c r="AQ70" s="45">
        <f t="shared" si="23"/>
        <v>0</v>
      </c>
      <c r="AR70" s="45">
        <f t="shared" si="23"/>
        <v>0</v>
      </c>
      <c r="AS70" s="45">
        <f t="shared" si="23"/>
        <v>0</v>
      </c>
      <c r="AT70" s="45">
        <f t="shared" si="23"/>
        <v>0</v>
      </c>
      <c r="AU70" s="45">
        <f t="shared" si="23"/>
        <v>0</v>
      </c>
      <c r="AV70" s="45">
        <f t="shared" si="23"/>
        <v>0</v>
      </c>
      <c r="AW70" s="45">
        <f t="shared" si="23"/>
        <v>0</v>
      </c>
      <c r="AX70" s="45">
        <f t="shared" si="23"/>
        <v>0</v>
      </c>
      <c r="AY70" s="45">
        <f t="shared" si="23"/>
        <v>0</v>
      </c>
      <c r="AZ70" s="45">
        <f t="shared" si="23"/>
        <v>0</v>
      </c>
      <c r="BA70" s="45">
        <f t="shared" si="23"/>
        <v>0</v>
      </c>
      <c r="BB70" s="45">
        <f t="shared" si="23"/>
        <v>0</v>
      </c>
      <c r="BC70" s="45">
        <f t="shared" si="23"/>
        <v>0</v>
      </c>
      <c r="BD70" s="45">
        <f t="shared" si="23"/>
        <v>0</v>
      </c>
      <c r="BE70" s="45">
        <f t="shared" si="23"/>
        <v>0</v>
      </c>
      <c r="BF70" s="45">
        <f t="shared" si="23"/>
        <v>0</v>
      </c>
      <c r="BG70" s="45">
        <f t="shared" si="23"/>
        <v>0</v>
      </c>
      <c r="BH70" s="45">
        <f t="shared" si="23"/>
        <v>0</v>
      </c>
      <c r="BI70" s="45">
        <f t="shared" si="23"/>
        <v>0</v>
      </c>
    </row>
    <row r="71" spans="1:237" s="45" customFormat="1" ht="18" customHeight="1">
      <c r="A71" s="43" t="s">
        <v>1</v>
      </c>
      <c r="B71" s="46">
        <f t="shared" ref="B71:AG71" si="24">+B102</f>
        <v>1.5999444497034192</v>
      </c>
      <c r="C71" s="46">
        <f t="shared" si="24"/>
        <v>2.3373181443680169</v>
      </c>
      <c r="D71" s="46">
        <f t="shared" si="24"/>
        <v>2.4213252123779614</v>
      </c>
      <c r="E71" s="46">
        <f t="shared" si="24"/>
        <v>2.3958679803183318</v>
      </c>
      <c r="F71" s="46">
        <f t="shared" si="24"/>
        <v>2.2605156882843551</v>
      </c>
      <c r="G71" s="46">
        <f t="shared" si="24"/>
        <v>2.0457895667798969</v>
      </c>
      <c r="H71" s="46">
        <f t="shared" si="24"/>
        <v>1.7962703585094473</v>
      </c>
      <c r="I71" s="46">
        <f t="shared" si="24"/>
        <v>1.5125974369713904</v>
      </c>
      <c r="J71" s="46">
        <f t="shared" si="24"/>
        <v>1.1991076686279853</v>
      </c>
      <c r="K71" s="46">
        <f t="shared" si="24"/>
        <v>0.85938260560939961</v>
      </c>
      <c r="L71" s="46">
        <f t="shared" si="24"/>
        <v>0.50892581916170454</v>
      </c>
      <c r="M71" s="46">
        <f t="shared" si="24"/>
        <v>0.13401799318044094</v>
      </c>
      <c r="N71" s="46">
        <f t="shared" si="24"/>
        <v>0</v>
      </c>
      <c r="O71" s="46">
        <f t="shared" si="24"/>
        <v>0</v>
      </c>
      <c r="P71" s="46">
        <f t="shared" si="24"/>
        <v>0</v>
      </c>
      <c r="Q71" s="46">
        <f t="shared" si="24"/>
        <v>0</v>
      </c>
      <c r="R71" s="46">
        <f t="shared" si="24"/>
        <v>0</v>
      </c>
      <c r="S71" s="46">
        <f t="shared" si="24"/>
        <v>0</v>
      </c>
      <c r="T71" s="46">
        <f t="shared" si="24"/>
        <v>0</v>
      </c>
      <c r="U71" s="46">
        <f t="shared" si="24"/>
        <v>0</v>
      </c>
      <c r="V71" s="46">
        <f t="shared" si="24"/>
        <v>0</v>
      </c>
      <c r="W71" s="46">
        <f t="shared" si="24"/>
        <v>0</v>
      </c>
      <c r="X71" s="46">
        <f t="shared" si="24"/>
        <v>0</v>
      </c>
      <c r="Y71" s="46">
        <f t="shared" si="24"/>
        <v>0</v>
      </c>
      <c r="Z71" s="46">
        <f t="shared" si="24"/>
        <v>0</v>
      </c>
      <c r="AA71" s="46">
        <f t="shared" si="24"/>
        <v>0</v>
      </c>
      <c r="AB71" s="46">
        <f t="shared" si="24"/>
        <v>0</v>
      </c>
      <c r="AC71" s="46">
        <f t="shared" si="24"/>
        <v>0</v>
      </c>
      <c r="AD71" s="46">
        <f t="shared" si="24"/>
        <v>0</v>
      </c>
      <c r="AE71" s="46">
        <f t="shared" si="24"/>
        <v>0</v>
      </c>
      <c r="AF71" s="46">
        <f t="shared" si="24"/>
        <v>0</v>
      </c>
      <c r="AG71" s="46">
        <f t="shared" si="24"/>
        <v>0</v>
      </c>
      <c r="AH71" s="46">
        <f t="shared" ref="AH71:BI71" si="25">+AH102</f>
        <v>0</v>
      </c>
      <c r="AI71" s="46">
        <f t="shared" si="25"/>
        <v>0</v>
      </c>
      <c r="AJ71" s="46">
        <f t="shared" si="25"/>
        <v>0</v>
      </c>
      <c r="AK71" s="46">
        <f t="shared" si="25"/>
        <v>0</v>
      </c>
      <c r="AL71" s="46">
        <f t="shared" si="25"/>
        <v>0</v>
      </c>
      <c r="AM71" s="46">
        <f t="shared" si="25"/>
        <v>0</v>
      </c>
      <c r="AN71" s="46">
        <f t="shared" si="25"/>
        <v>0</v>
      </c>
      <c r="AO71" s="46">
        <f t="shared" si="25"/>
        <v>0</v>
      </c>
      <c r="AP71" s="46">
        <f t="shared" si="25"/>
        <v>0</v>
      </c>
      <c r="AQ71" s="46">
        <f t="shared" si="25"/>
        <v>0</v>
      </c>
      <c r="AR71" s="46">
        <f t="shared" si="25"/>
        <v>0</v>
      </c>
      <c r="AS71" s="46">
        <f t="shared" si="25"/>
        <v>0</v>
      </c>
      <c r="AT71" s="46">
        <f t="shared" si="25"/>
        <v>0</v>
      </c>
      <c r="AU71" s="46">
        <f t="shared" si="25"/>
        <v>0</v>
      </c>
      <c r="AV71" s="46">
        <f t="shared" si="25"/>
        <v>0</v>
      </c>
      <c r="AW71" s="46">
        <f t="shared" si="25"/>
        <v>0</v>
      </c>
      <c r="AX71" s="46">
        <f t="shared" si="25"/>
        <v>0</v>
      </c>
      <c r="AY71" s="46">
        <f t="shared" si="25"/>
        <v>0</v>
      </c>
      <c r="AZ71" s="46">
        <f t="shared" si="25"/>
        <v>0</v>
      </c>
      <c r="BA71" s="46">
        <f t="shared" si="25"/>
        <v>0</v>
      </c>
      <c r="BB71" s="46">
        <f t="shared" si="25"/>
        <v>0</v>
      </c>
      <c r="BC71" s="46">
        <f t="shared" si="25"/>
        <v>0</v>
      </c>
      <c r="BD71" s="46">
        <f t="shared" si="25"/>
        <v>0</v>
      </c>
      <c r="BE71" s="46">
        <f t="shared" si="25"/>
        <v>0</v>
      </c>
      <c r="BF71" s="46">
        <f t="shared" si="25"/>
        <v>0</v>
      </c>
      <c r="BG71" s="46">
        <f t="shared" si="25"/>
        <v>0</v>
      </c>
      <c r="BH71" s="46">
        <f t="shared" si="25"/>
        <v>0</v>
      </c>
      <c r="BI71" s="46">
        <f t="shared" si="25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1.9015110294198363</v>
      </c>
      <c r="C73" s="45">
        <f>(C97)*C68</f>
        <v>2.6930177823437318</v>
      </c>
      <c r="D73" s="45">
        <f>(D97)*D68</f>
        <v>3.6047775342321713</v>
      </c>
      <c r="E73" s="45">
        <f>(E97)*E68</f>
        <v>4.5513818103173413</v>
      </c>
      <c r="F73" s="45">
        <f>(F97)*F68</f>
        <v>5.5451749698770207</v>
      </c>
      <c r="G73" s="45">
        <f t="shared" ref="G73:BI73" si="26">(G97)*G68</f>
        <v>6.6502111049536099</v>
      </c>
      <c r="H73" s="45">
        <f t="shared" si="26"/>
        <v>7.791919606148725</v>
      </c>
      <c r="I73" s="45">
        <f t="shared" si="26"/>
        <v>8.979471408483553</v>
      </c>
      <c r="J73" s="45">
        <f t="shared" si="26"/>
        <v>10.186071437470455</v>
      </c>
      <c r="K73" s="45">
        <f t="shared" si="26"/>
        <v>11.746787640567289</v>
      </c>
      <c r="L73" s="45">
        <f t="shared" si="26"/>
        <v>13.825798660937167</v>
      </c>
      <c r="M73" s="45">
        <f t="shared" si="26"/>
        <v>15.356526342297421</v>
      </c>
      <c r="N73" s="45">
        <f t="shared" si="26"/>
        <v>17.2204157904056</v>
      </c>
      <c r="O73" s="45">
        <f t="shared" si="26"/>
        <v>19.197228858982108</v>
      </c>
      <c r="P73" s="45">
        <f t="shared" si="26"/>
        <v>21.258536833284772</v>
      </c>
      <c r="Q73" s="45">
        <f t="shared" si="26"/>
        <v>23.390148928183873</v>
      </c>
      <c r="R73" s="45">
        <f t="shared" si="26"/>
        <v>25.580469890501419</v>
      </c>
      <c r="S73" s="45">
        <f t="shared" si="26"/>
        <v>27.819816533093867</v>
      </c>
      <c r="T73" s="45">
        <f t="shared" si="26"/>
        <v>30.100322105323404</v>
      </c>
      <c r="U73" s="45">
        <f t="shared" si="26"/>
        <v>32.415759717588195</v>
      </c>
      <c r="V73" s="45">
        <f t="shared" si="26"/>
        <v>34.824513488178766</v>
      </c>
      <c r="W73" s="45">
        <f t="shared" si="26"/>
        <v>37.348973472857331</v>
      </c>
      <c r="X73" s="45">
        <f t="shared" si="26"/>
        <v>39.937879942924482</v>
      </c>
      <c r="Y73" s="45">
        <f t="shared" si="26"/>
        <v>42.583689372286251</v>
      </c>
      <c r="Z73" s="45">
        <f t="shared" si="26"/>
        <v>45.2823269601029</v>
      </c>
      <c r="AA73" s="45">
        <f t="shared" si="26"/>
        <v>48.089317690838541</v>
      </c>
      <c r="AB73" s="45">
        <f t="shared" si="26"/>
        <v>50.930632147470767</v>
      </c>
      <c r="AC73" s="45">
        <f t="shared" si="26"/>
        <v>53.809643961644305</v>
      </c>
      <c r="AD73" s="45">
        <f t="shared" si="26"/>
        <v>56.732202289229626</v>
      </c>
      <c r="AE73" s="45">
        <f t="shared" si="26"/>
        <v>59.704191412563482</v>
      </c>
      <c r="AF73" s="45">
        <f t="shared" si="26"/>
        <v>62.581873716154355</v>
      </c>
      <c r="AG73" s="45">
        <f t="shared" si="26"/>
        <v>65.322151430939556</v>
      </c>
      <c r="AH73" s="45">
        <f t="shared" si="26"/>
        <v>68.052778737093931</v>
      </c>
      <c r="AI73" s="45">
        <f t="shared" si="26"/>
        <v>70.793418164512559</v>
      </c>
      <c r="AJ73" s="45">
        <f t="shared" si="26"/>
        <v>73.557110447864801</v>
      </c>
      <c r="AK73" s="45">
        <f t="shared" si="26"/>
        <v>76.352519728552195</v>
      </c>
      <c r="AL73" s="45">
        <f t="shared" si="26"/>
        <v>79.185918220887999</v>
      </c>
      <c r="AM73" s="45">
        <f t="shared" si="26"/>
        <v>82.062280503892552</v>
      </c>
      <c r="AN73" s="45">
        <f t="shared" si="26"/>
        <v>84.985880845315648</v>
      </c>
      <c r="AO73" s="45">
        <f t="shared" si="26"/>
        <v>87.960617937342903</v>
      </c>
      <c r="AP73" s="45">
        <f t="shared" si="26"/>
        <v>90.990190680692209</v>
      </c>
      <c r="AQ73" s="45">
        <f t="shared" si="26"/>
        <v>94.078192979083639</v>
      </c>
      <c r="AR73" s="45">
        <f t="shared" si="26"/>
        <v>97.228164800672005</v>
      </c>
      <c r="AS73" s="45">
        <f t="shared" si="26"/>
        <v>100.44361985557542</v>
      </c>
      <c r="AT73" s="45">
        <f t="shared" si="26"/>
        <v>103.72806094909802</v>
      </c>
      <c r="AU73" s="45">
        <f t="shared" si="26"/>
        <v>107.08498898025138</v>
      </c>
      <c r="AV73" s="45">
        <f t="shared" si="26"/>
        <v>110.51790877583861</v>
      </c>
      <c r="AW73" s="45">
        <f t="shared" si="26"/>
        <v>114.03033343959493</v>
      </c>
      <c r="AX73" s="45">
        <f t="shared" si="26"/>
        <v>117.62578807977187</v>
      </c>
      <c r="AY73" s="45">
        <f t="shared" si="26"/>
        <v>121.30781334168142</v>
      </c>
      <c r="AZ73" s="45">
        <f t="shared" si="26"/>
        <v>125.07996894105462</v>
      </c>
      <c r="BA73" s="45">
        <f t="shared" si="26"/>
        <v>128.9268449273296</v>
      </c>
      <c r="BB73" s="45">
        <f t="shared" si="26"/>
        <v>132.85155532023342</v>
      </c>
      <c r="BC73" s="45">
        <f t="shared" si="26"/>
        <v>136.87883248862914</v>
      </c>
      <c r="BD73" s="45">
        <f t="shared" si="26"/>
        <v>141.0141929336136</v>
      </c>
      <c r="BE73" s="45">
        <f t="shared" si="26"/>
        <v>145.26136375731133</v>
      </c>
      <c r="BF73" s="45">
        <f t="shared" si="26"/>
        <v>149.62351613767387</v>
      </c>
      <c r="BG73" s="45">
        <f t="shared" si="26"/>
        <v>154.10372416432949</v>
      </c>
      <c r="BH73" s="45">
        <f t="shared" si="26"/>
        <v>158.7051582442769</v>
      </c>
      <c r="BI73" s="45">
        <f t="shared" si="26"/>
        <v>163.43115299854287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7">+B74*(1-$B$8)^10+10*B73</f>
        <v>22.244198676084295</v>
      </c>
      <c r="D74" s="45">
        <f t="shared" si="27"/>
        <v>34.686250319088877</v>
      </c>
      <c r="E74" s="45">
        <f t="shared" si="27"/>
        <v>48.142122996499758</v>
      </c>
      <c r="F74" s="45">
        <f t="shared" si="27"/>
        <v>62.299938452695294</v>
      </c>
      <c r="G74" s="45">
        <f t="shared" si="27"/>
        <v>77.174395056782018</v>
      </c>
      <c r="H74" s="45">
        <f t="shared" si="27"/>
        <v>93.411158733596011</v>
      </c>
      <c r="I74" s="45">
        <f t="shared" si="27"/>
        <v>110.48965317665102</v>
      </c>
      <c r="J74" s="45">
        <f t="shared" si="27"/>
        <v>128.32007400166023</v>
      </c>
      <c r="K74" s="45">
        <f t="shared" si="27"/>
        <v>146.60315761112003</v>
      </c>
      <c r="L74" s="45">
        <f t="shared" si="27"/>
        <v>168.58523671525268</v>
      </c>
      <c r="M74" s="45">
        <f t="shared" si="27"/>
        <v>197.04002397113524</v>
      </c>
      <c r="N74" s="45">
        <f t="shared" si="27"/>
        <v>222.26887161849629</v>
      </c>
      <c r="O74" s="45">
        <f t="shared" si="27"/>
        <v>249.70452134278048</v>
      </c>
      <c r="P74" s="45">
        <f t="shared" si="27"/>
        <v>279.03887157753894</v>
      </c>
      <c r="Q74" s="45">
        <f t="shared" si="27"/>
        <v>309.88020680176828</v>
      </c>
      <c r="R74" s="45">
        <f t="shared" si="27"/>
        <v>341.95003640734478</v>
      </c>
      <c r="S74" s="45">
        <f t="shared" si="27"/>
        <v>375.03530419166543</v>
      </c>
      <c r="T74" s="45">
        <f t="shared" si="27"/>
        <v>408.96489017891759</v>
      </c>
      <c r="U74" s="45">
        <f t="shared" si="27"/>
        <v>443.60046101648686</v>
      </c>
      <c r="V74" s="45">
        <f t="shared" si="27"/>
        <v>478.83151395075151</v>
      </c>
      <c r="W74" s="45">
        <f t="shared" si="27"/>
        <v>515.20336023685718</v>
      </c>
      <c r="X74" s="45">
        <f t="shared" si="27"/>
        <v>553.13003871023909</v>
      </c>
      <c r="Y74" s="45">
        <f t="shared" si="27"/>
        <v>592.24331849918372</v>
      </c>
      <c r="Z74" s="45">
        <f t="shared" si="27"/>
        <v>632.33937017680546</v>
      </c>
      <c r="AA74" s="45">
        <f t="shared" si="27"/>
        <v>673.30637480809401</v>
      </c>
      <c r="AB74" s="45">
        <f t="shared" si="27"/>
        <v>715.66059338585762</v>
      </c>
      <c r="AC74" s="45">
        <f t="shared" si="27"/>
        <v>758.84174081752894</v>
      </c>
      <c r="AD74" s="45">
        <f t="shared" si="27"/>
        <v>802.68819408746765</v>
      </c>
      <c r="AE74" s="45">
        <f t="shared" si="27"/>
        <v>847.2020902934006</v>
      </c>
      <c r="AF74" s="45">
        <f t="shared" si="27"/>
        <v>892.44301741859715</v>
      </c>
      <c r="AG74" s="45">
        <f t="shared" si="27"/>
        <v>936.99437635319737</v>
      </c>
      <c r="AH74" s="45">
        <f t="shared" si="27"/>
        <v>979.93125183870097</v>
      </c>
      <c r="AI74" s="45">
        <f t="shared" si="27"/>
        <v>1022.208687667298</v>
      </c>
      <c r="AJ74" s="45">
        <f t="shared" si="27"/>
        <v>1064.3563123176273</v>
      </c>
      <c r="AK74" s="45">
        <f t="shared" si="27"/>
        <v>1106.6892031681468</v>
      </c>
      <c r="AL74" s="45">
        <f t="shared" si="27"/>
        <v>1149.4038623217034</v>
      </c>
      <c r="AM74" s="45">
        <f t="shared" si="27"/>
        <v>1192.6315279681269</v>
      </c>
      <c r="AN74" s="45">
        <f t="shared" si="27"/>
        <v>1236.4677058249317</v>
      </c>
      <c r="AO74" s="45">
        <f t="shared" si="27"/>
        <v>1280.9884393542195</v>
      </c>
      <c r="AP74" s="45">
        <f t="shared" si="27"/>
        <v>1326.259230193592</v>
      </c>
      <c r="AQ74" s="45">
        <f t="shared" si="27"/>
        <v>1372.3399063590507</v>
      </c>
      <c r="AR74" s="45">
        <f t="shared" si="27"/>
        <v>1419.2872676270904</v>
      </c>
      <c r="AS74" s="45">
        <f t="shared" si="27"/>
        <v>1467.1565185367253</v>
      </c>
      <c r="AT74" s="45">
        <f t="shared" si="27"/>
        <v>1516.0020448216865</v>
      </c>
      <c r="AU74" s="45">
        <f t="shared" si="27"/>
        <v>1565.8778376678163</v>
      </c>
      <c r="AV74" s="45">
        <f t="shared" si="27"/>
        <v>1616.8377316276892</v>
      </c>
      <c r="AW74" s="45">
        <f t="shared" si="27"/>
        <v>1668.9355459171513</v>
      </c>
      <c r="AX74" s="45">
        <f t="shared" si="27"/>
        <v>1722.2251771737838</v>
      </c>
      <c r="AY74" s="45">
        <f t="shared" si="27"/>
        <v>1776.7606690756199</v>
      </c>
      <c r="AZ74" s="45">
        <f t="shared" si="27"/>
        <v>1832.5962719411339</v>
      </c>
      <c r="BA74" s="45">
        <f t="shared" si="27"/>
        <v>1889.7864988440563</v>
      </c>
      <c r="BB74" s="45">
        <f t="shared" si="27"/>
        <v>1948.1962578122823</v>
      </c>
      <c r="BC74" s="45">
        <f t="shared" si="27"/>
        <v>2007.8095853849784</v>
      </c>
      <c r="BD74" s="45">
        <f t="shared" si="27"/>
        <v>2068.8682391361535</v>
      </c>
      <c r="BE74" s="45">
        <f t="shared" si="27"/>
        <v>2131.5116797305641</v>
      </c>
      <c r="BF74" s="45">
        <f t="shared" si="27"/>
        <v>2195.8258051164976</v>
      </c>
      <c r="BG74" s="45">
        <f t="shared" si="27"/>
        <v>2261.8722778360861</v>
      </c>
      <c r="BH74" s="45">
        <f t="shared" si="27"/>
        <v>2329.7033391846157</v>
      </c>
      <c r="BI74" s="45">
        <f t="shared" si="27"/>
        <v>2399.3689086454224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8">+C14</f>
        <v>1.4999999999999999E-2</v>
      </c>
      <c r="D76" s="23">
        <f t="shared" si="28"/>
        <v>1.4999999999999999E-2</v>
      </c>
      <c r="E76" s="23">
        <f t="shared" si="28"/>
        <v>1.4999999999999999E-2</v>
      </c>
      <c r="F76" s="23">
        <f t="shared" si="28"/>
        <v>1.4999999999999999E-2</v>
      </c>
      <c r="G76" s="23">
        <f t="shared" si="28"/>
        <v>1.4999999999999999E-2</v>
      </c>
      <c r="H76" s="23">
        <f t="shared" si="28"/>
        <v>1.4999999999999999E-2</v>
      </c>
      <c r="I76" s="23">
        <f t="shared" si="28"/>
        <v>1.4999999999999999E-2</v>
      </c>
      <c r="J76" s="23">
        <f t="shared" si="28"/>
        <v>1.4999999999999999E-2</v>
      </c>
      <c r="K76" s="23">
        <f t="shared" si="28"/>
        <v>1.4999999999999999E-2</v>
      </c>
      <c r="L76" s="23">
        <f t="shared" si="28"/>
        <v>1.4999999999999999E-2</v>
      </c>
      <c r="M76" s="23">
        <f t="shared" si="28"/>
        <v>1.4999999999999999E-2</v>
      </c>
      <c r="N76" s="23">
        <f t="shared" si="28"/>
        <v>1.4999999999999999E-2</v>
      </c>
      <c r="O76" s="23">
        <f t="shared" si="28"/>
        <v>1.4999999999999999E-2</v>
      </c>
      <c r="P76" s="23">
        <f t="shared" si="28"/>
        <v>1.4999999999999999E-2</v>
      </c>
      <c r="Q76" s="23">
        <f t="shared" si="28"/>
        <v>1.4999999999999999E-2</v>
      </c>
      <c r="R76" s="23">
        <f t="shared" si="28"/>
        <v>1.4999999999999999E-2</v>
      </c>
      <c r="S76" s="23">
        <f t="shared" si="28"/>
        <v>1.4999999999999999E-2</v>
      </c>
      <c r="T76" s="23">
        <f t="shared" si="28"/>
        <v>1.4999999999999999E-2</v>
      </c>
      <c r="U76" s="23">
        <f t="shared" si="28"/>
        <v>1.4999999999999999E-2</v>
      </c>
      <c r="V76" s="23">
        <f t="shared" si="28"/>
        <v>1.4999999999999999E-2</v>
      </c>
      <c r="W76" s="23">
        <f t="shared" si="28"/>
        <v>1.4999999999999999E-2</v>
      </c>
      <c r="X76" s="23">
        <f t="shared" si="28"/>
        <v>1.4999999999999999E-2</v>
      </c>
      <c r="Y76" s="23">
        <f t="shared" si="28"/>
        <v>1.4999999999999999E-2</v>
      </c>
      <c r="Z76" s="23">
        <f t="shared" si="28"/>
        <v>1.4999999999999999E-2</v>
      </c>
      <c r="AA76" s="23">
        <f t="shared" si="28"/>
        <v>1.4999999999999999E-2</v>
      </c>
      <c r="AB76" s="23">
        <f t="shared" si="28"/>
        <v>1.4999999999999999E-2</v>
      </c>
      <c r="AC76" s="23">
        <f t="shared" si="28"/>
        <v>1.4999999999999999E-2</v>
      </c>
      <c r="AD76" s="23">
        <f t="shared" si="28"/>
        <v>1.4999999999999999E-2</v>
      </c>
      <c r="AE76" s="23">
        <f t="shared" si="28"/>
        <v>1.4999999999999999E-2</v>
      </c>
      <c r="AF76" s="23">
        <f t="shared" si="28"/>
        <v>1.4999999999999999E-2</v>
      </c>
      <c r="AG76" s="23">
        <f t="shared" si="28"/>
        <v>1.4999999999999999E-2</v>
      </c>
      <c r="AH76" s="23">
        <f t="shared" si="28"/>
        <v>1.4999999999999999E-2</v>
      </c>
      <c r="AI76" s="23">
        <f t="shared" si="28"/>
        <v>1.4999999999999999E-2</v>
      </c>
      <c r="AJ76" s="23">
        <f t="shared" si="28"/>
        <v>1.4999999999999999E-2</v>
      </c>
      <c r="AK76" s="23">
        <f t="shared" si="28"/>
        <v>1.4999999999999999E-2</v>
      </c>
      <c r="AL76" s="23">
        <f t="shared" si="28"/>
        <v>1.4999999999999999E-2</v>
      </c>
      <c r="AM76" s="23">
        <f t="shared" si="28"/>
        <v>1.4999999999999999E-2</v>
      </c>
      <c r="AN76" s="23">
        <f t="shared" si="28"/>
        <v>1.4999999999999999E-2</v>
      </c>
      <c r="AO76" s="23">
        <f t="shared" si="28"/>
        <v>1.4999999999999999E-2</v>
      </c>
      <c r="AP76" s="23">
        <f t="shared" si="28"/>
        <v>1.4999999999999999E-2</v>
      </c>
      <c r="AQ76" s="23">
        <f t="shared" si="28"/>
        <v>1.4999999999999999E-2</v>
      </c>
      <c r="AR76" s="23">
        <f t="shared" si="28"/>
        <v>1.4999999999999999E-2</v>
      </c>
      <c r="AS76" s="23">
        <f t="shared" si="28"/>
        <v>1.4999999999999999E-2</v>
      </c>
      <c r="AT76" s="23">
        <f t="shared" si="28"/>
        <v>1.4999999999999999E-2</v>
      </c>
      <c r="AU76" s="23">
        <f t="shared" si="28"/>
        <v>1.4999999999999999E-2</v>
      </c>
      <c r="AV76" s="23">
        <f t="shared" si="28"/>
        <v>1.4999999999999999E-2</v>
      </c>
      <c r="AW76" s="23">
        <f t="shared" si="28"/>
        <v>1.4999999999999999E-2</v>
      </c>
      <c r="AX76" s="23">
        <f t="shared" si="28"/>
        <v>1.4999999999999999E-2</v>
      </c>
      <c r="AY76" s="23">
        <f t="shared" si="28"/>
        <v>1.4999999999999999E-2</v>
      </c>
      <c r="AZ76" s="23">
        <f t="shared" si="28"/>
        <v>1.4999999999999999E-2</v>
      </c>
      <c r="BA76" s="23">
        <f t="shared" si="28"/>
        <v>1.4999999999999999E-2</v>
      </c>
      <c r="BB76" s="23">
        <f t="shared" si="28"/>
        <v>1.4999999999999999E-2</v>
      </c>
      <c r="BC76" s="23">
        <f t="shared" si="28"/>
        <v>1.4999999999999999E-2</v>
      </c>
      <c r="BD76" s="23">
        <f t="shared" si="28"/>
        <v>1.4999999999999999E-2</v>
      </c>
      <c r="BE76" s="23">
        <f t="shared" si="28"/>
        <v>1.4999999999999999E-2</v>
      </c>
      <c r="BF76" s="23">
        <f t="shared" si="28"/>
        <v>1.4999999999999999E-2</v>
      </c>
      <c r="BG76" s="23">
        <f t="shared" si="28"/>
        <v>1.4999999999999999E-2</v>
      </c>
      <c r="BH76" s="23">
        <f t="shared" si="28"/>
        <v>1.4999999999999999E-2</v>
      </c>
      <c r="BI76" s="23">
        <f t="shared" si="28"/>
        <v>1.4999999999999999E-2</v>
      </c>
    </row>
    <row r="77" spans="1:237" s="37" customFormat="1" ht="18" customHeight="1">
      <c r="A77" s="35" t="s">
        <v>71</v>
      </c>
      <c r="B77" s="29">
        <f t="shared" ref="B77:BI77" si="29">+$B$7*B61/B74</f>
        <v>0.17276547311154625</v>
      </c>
      <c r="C77" s="23">
        <f t="shared" si="29"/>
        <v>0.1610376297673205</v>
      </c>
      <c r="D77" s="23">
        <f t="shared" si="29"/>
        <v>0.14606288576292686</v>
      </c>
      <c r="E77" s="23">
        <f t="shared" si="29"/>
        <v>0.13816275149152404</v>
      </c>
      <c r="F77" s="23">
        <f t="shared" si="29"/>
        <v>0.1332815582257641</v>
      </c>
      <c r="G77" s="23">
        <f t="shared" si="29"/>
        <v>0.12925532743454701</v>
      </c>
      <c r="H77" s="23">
        <f t="shared" si="29"/>
        <v>0.12589365264100064</v>
      </c>
      <c r="I77" s="23">
        <f t="shared" si="29"/>
        <v>0.12331002731848055</v>
      </c>
      <c r="J77" s="23">
        <f t="shared" si="29"/>
        <v>0.1211829220584668</v>
      </c>
      <c r="K77" s="23">
        <f t="shared" si="29"/>
        <v>0.11944214247014724</v>
      </c>
      <c r="L77" s="23">
        <f t="shared" si="29"/>
        <v>0.11771807537358685</v>
      </c>
      <c r="M77" s="23">
        <f t="shared" si="29"/>
        <v>0.11530919297895691</v>
      </c>
      <c r="N77" s="23">
        <f t="shared" si="29"/>
        <v>0.11506541181295674</v>
      </c>
      <c r="O77" s="23">
        <f t="shared" si="29"/>
        <v>0.11450077154647854</v>
      </c>
      <c r="P77" s="23">
        <f t="shared" si="29"/>
        <v>0.11378066948595811</v>
      </c>
      <c r="Q77" s="23">
        <f t="shared" si="29"/>
        <v>0.11303732051985026</v>
      </c>
      <c r="R77" s="23">
        <f t="shared" si="29"/>
        <v>0.11233113195741835</v>
      </c>
      <c r="S77" s="23">
        <f t="shared" si="29"/>
        <v>0.11168871468676497</v>
      </c>
      <c r="T77" s="23">
        <f t="shared" si="29"/>
        <v>0.1111204838697159</v>
      </c>
      <c r="U77" s="23">
        <f t="shared" si="29"/>
        <v>0.11062849925189651</v>
      </c>
      <c r="V77" s="23">
        <f t="shared" si="29"/>
        <v>0.11041074145414446</v>
      </c>
      <c r="W77" s="23">
        <f t="shared" si="29"/>
        <v>0.11036713516154395</v>
      </c>
      <c r="X77" s="23">
        <f t="shared" si="29"/>
        <v>0.11024434051685718</v>
      </c>
      <c r="Y77" s="23">
        <f t="shared" si="29"/>
        <v>0.11010726221218969</v>
      </c>
      <c r="Z77" s="23">
        <f t="shared" si="29"/>
        <v>0.10998609426817223</v>
      </c>
      <c r="AA77" s="23">
        <f t="shared" si="29"/>
        <v>0.10989415172764723</v>
      </c>
      <c r="AB77" s="23">
        <f t="shared" si="29"/>
        <v>0.10977482332585704</v>
      </c>
      <c r="AC77" s="23">
        <f t="shared" si="29"/>
        <v>0.10969401011529305</v>
      </c>
      <c r="AD77" s="23">
        <f t="shared" si="29"/>
        <v>0.10966568766128897</v>
      </c>
      <c r="AE77" s="23">
        <f t="shared" si="29"/>
        <v>0.10968636790204236</v>
      </c>
      <c r="AF77" s="23">
        <f t="shared" si="29"/>
        <v>0.10948758236249707</v>
      </c>
      <c r="AG77" s="23">
        <f t="shared" si="29"/>
        <v>0.10918487093964035</v>
      </c>
      <c r="AH77" s="23">
        <f t="shared" si="29"/>
        <v>0.10909370968540644</v>
      </c>
      <c r="AI77" s="23">
        <f t="shared" si="29"/>
        <v>0.10911951454694982</v>
      </c>
      <c r="AJ77" s="23">
        <f t="shared" si="29"/>
        <v>0.10921407761847787</v>
      </c>
      <c r="AK77" s="23">
        <f t="shared" si="29"/>
        <v>0.10935148399100499</v>
      </c>
      <c r="AL77" s="23">
        <f t="shared" si="29"/>
        <v>0.10951751872756095</v>
      </c>
      <c r="AM77" s="23">
        <f t="shared" si="29"/>
        <v>0.10970416832309382</v>
      </c>
      <c r="AN77" s="23">
        <f t="shared" si="29"/>
        <v>0.10990673682914361</v>
      </c>
      <c r="AO77" s="23">
        <f t="shared" si="29"/>
        <v>0.1101223257204885</v>
      </c>
      <c r="AP77" s="23">
        <f t="shared" si="29"/>
        <v>0.11034902901217516</v>
      </c>
      <c r="AQ77" s="23">
        <f t="shared" si="29"/>
        <v>0.11058550475797724</v>
      </c>
      <c r="AR77" s="23">
        <f t="shared" si="29"/>
        <v>0.11083074509924228</v>
      </c>
      <c r="AS77" s="23">
        <f t="shared" si="29"/>
        <v>0.11108395131445158</v>
      </c>
      <c r="AT77" s="23">
        <f t="shared" si="29"/>
        <v>0.11134446458004113</v>
      </c>
      <c r="AU77" s="23">
        <f t="shared" si="29"/>
        <v>0.11161172644014034</v>
      </c>
      <c r="AV77" s="23">
        <f t="shared" si="29"/>
        <v>0.11188525524861249</v>
      </c>
      <c r="AW77" s="23">
        <f t="shared" si="29"/>
        <v>0.11216463131207426</v>
      </c>
      <c r="AX77" s="23">
        <f t="shared" si="29"/>
        <v>0.11244948687261658</v>
      </c>
      <c r="AY77" s="23">
        <f t="shared" si="29"/>
        <v>0.1127394988689614</v>
      </c>
      <c r="AZ77" s="23">
        <f t="shared" si="29"/>
        <v>0.11303438336607188</v>
      </c>
      <c r="BA77" s="23">
        <f t="shared" si="29"/>
        <v>0.11333389104699024</v>
      </c>
      <c r="BB77" s="23">
        <f t="shared" si="29"/>
        <v>0.11364555804735332</v>
      </c>
      <c r="BC77" s="23">
        <f t="shared" si="29"/>
        <v>0.11397139034945772</v>
      </c>
      <c r="BD77" s="23">
        <f t="shared" si="29"/>
        <v>0.11430321216504356</v>
      </c>
      <c r="BE77" s="23">
        <f t="shared" si="29"/>
        <v>0.11463755819118654</v>
      </c>
      <c r="BF77" s="23">
        <f t="shared" si="29"/>
        <v>0.11497330949096954</v>
      </c>
      <c r="BG77" s="23">
        <f t="shared" si="29"/>
        <v>0.11531035981645515</v>
      </c>
      <c r="BH77" s="23">
        <f t="shared" si="29"/>
        <v>0.11564897681243061</v>
      </c>
      <c r="BI77" s="23">
        <f t="shared" si="29"/>
        <v>0.11598951584922983</v>
      </c>
    </row>
    <row r="78" spans="1:237" s="37" customFormat="1" ht="18" customHeight="1">
      <c r="A78" s="35" t="s">
        <v>72</v>
      </c>
      <c r="B78" s="29">
        <f t="shared" ref="B78:BI78" si="30">+$B$7*B61/B74*(1-(1-$B$8)^10)/$B$8/10</f>
        <v>0.11252587744387377</v>
      </c>
      <c r="C78" s="23">
        <f t="shared" si="30"/>
        <v>0.10488728022264984</v>
      </c>
      <c r="D78" s="23">
        <f t="shared" si="30"/>
        <v>9.5133906598605003E-2</v>
      </c>
      <c r="E78" s="23">
        <f t="shared" si="30"/>
        <v>8.9988378821535459E-2</v>
      </c>
      <c r="F78" s="23">
        <f t="shared" si="30"/>
        <v>8.6809152409507331E-2</v>
      </c>
      <c r="G78" s="23">
        <f t="shared" si="30"/>
        <v>8.4186781490054402E-2</v>
      </c>
      <c r="H78" s="23">
        <f t="shared" si="30"/>
        <v>8.1997250219645268E-2</v>
      </c>
      <c r="I78" s="23">
        <f t="shared" si="30"/>
        <v>8.0314479344384349E-2</v>
      </c>
      <c r="J78" s="23">
        <f t="shared" si="30"/>
        <v>7.8929049828360701E-2</v>
      </c>
      <c r="K78" s="23">
        <f t="shared" si="30"/>
        <v>7.7795242551454327E-2</v>
      </c>
      <c r="L78" s="23">
        <f t="shared" si="30"/>
        <v>7.6672320480750344E-2</v>
      </c>
      <c r="M78" s="23">
        <f t="shared" si="30"/>
        <v>7.5103363441864329E-2</v>
      </c>
      <c r="N78" s="23">
        <f t="shared" si="30"/>
        <v>7.4944583512550844E-2</v>
      </c>
      <c r="O78" s="23">
        <f t="shared" si="30"/>
        <v>7.4576821133405927E-2</v>
      </c>
      <c r="P78" s="23">
        <f t="shared" si="30"/>
        <v>7.4107803136060552E-2</v>
      </c>
      <c r="Q78" s="23">
        <f t="shared" si="30"/>
        <v>7.362364392790513E-2</v>
      </c>
      <c r="R78" s="23">
        <f t="shared" si="30"/>
        <v>7.3163688091838444E-2</v>
      </c>
      <c r="S78" s="23">
        <f t="shared" si="30"/>
        <v>7.2745267873009778E-2</v>
      </c>
      <c r="T78" s="23">
        <f t="shared" si="30"/>
        <v>7.2375166890866122E-2</v>
      </c>
      <c r="U78" s="23">
        <f t="shared" si="30"/>
        <v>7.2054726702141206E-2</v>
      </c>
      <c r="V78" s="23">
        <f t="shared" si="30"/>
        <v>7.1912896353628936E-2</v>
      </c>
      <c r="W78" s="23">
        <f t="shared" si="30"/>
        <v>7.1884494635110929E-2</v>
      </c>
      <c r="X78" s="23">
        <f t="shared" si="30"/>
        <v>7.1804515835586169E-2</v>
      </c>
      <c r="Y78" s="23">
        <f t="shared" si="30"/>
        <v>7.1715233780361681E-2</v>
      </c>
      <c r="Z78" s="23">
        <f t="shared" si="30"/>
        <v>7.163631448605437E-2</v>
      </c>
      <c r="AA78" s="23">
        <f t="shared" si="30"/>
        <v>7.1576430327138452E-2</v>
      </c>
      <c r="AB78" s="23">
        <f t="shared" si="30"/>
        <v>7.1498709166344099E-2</v>
      </c>
      <c r="AC78" s="23">
        <f t="shared" si="30"/>
        <v>7.1446073779979025E-2</v>
      </c>
      <c r="AD78" s="23">
        <f t="shared" si="30"/>
        <v>7.14276267550569E-2</v>
      </c>
      <c r="AE78" s="23">
        <f t="shared" si="30"/>
        <v>7.1441096241723512E-2</v>
      </c>
      <c r="AF78" s="23">
        <f t="shared" si="30"/>
        <v>7.1311622934021296E-2</v>
      </c>
      <c r="AG78" s="23">
        <f t="shared" si="30"/>
        <v>7.1114460457886719E-2</v>
      </c>
      <c r="AH78" s="23">
        <f t="shared" si="30"/>
        <v>7.1055085167576637E-2</v>
      </c>
      <c r="AI78" s="23">
        <f t="shared" si="30"/>
        <v>7.1071892430250083E-2</v>
      </c>
      <c r="AJ78" s="23">
        <f t="shared" si="30"/>
        <v>7.1133483397506664E-2</v>
      </c>
      <c r="AK78" s="23">
        <f t="shared" si="30"/>
        <v>7.1222979130401223E-2</v>
      </c>
      <c r="AL78" s="23">
        <f t="shared" si="30"/>
        <v>7.1331121134012437E-2</v>
      </c>
      <c r="AM78" s="23">
        <f t="shared" si="30"/>
        <v>7.1452690039729622E-2</v>
      </c>
      <c r="AN78" s="23">
        <f t="shared" si="30"/>
        <v>7.1584627275076557E-2</v>
      </c>
      <c r="AO78" s="23">
        <f t="shared" si="30"/>
        <v>7.1725044968084434E-2</v>
      </c>
      <c r="AP78" s="23">
        <f t="shared" si="30"/>
        <v>7.1872701709660272E-2</v>
      </c>
      <c r="AQ78" s="23">
        <f t="shared" si="30"/>
        <v>7.2026723461294587E-2</v>
      </c>
      <c r="AR78" s="23">
        <f t="shared" si="30"/>
        <v>7.2186453782917742E-2</v>
      </c>
      <c r="AS78" s="23">
        <f t="shared" si="30"/>
        <v>7.2351372449984241E-2</v>
      </c>
      <c r="AT78" s="23">
        <f t="shared" si="30"/>
        <v>7.2521050356502664E-2</v>
      </c>
      <c r="AU78" s="23">
        <f t="shared" si="30"/>
        <v>7.2695123768124259E-2</v>
      </c>
      <c r="AV78" s="23">
        <f t="shared" si="30"/>
        <v>7.2873278978335926E-2</v>
      </c>
      <c r="AW78" s="23">
        <f t="shared" si="30"/>
        <v>7.3055242631788558E-2</v>
      </c>
      <c r="AX78" s="23">
        <f t="shared" si="30"/>
        <v>7.3240775199827191E-2</v>
      </c>
      <c r="AY78" s="23">
        <f t="shared" si="30"/>
        <v>7.3429666265676208E-2</v>
      </c>
      <c r="AZ78" s="23">
        <f t="shared" si="30"/>
        <v>7.3621730896324539E-2</v>
      </c>
      <c r="BA78" s="23">
        <f t="shared" si="30"/>
        <v>7.3816806706262311E-2</v>
      </c>
      <c r="BB78" s="23">
        <f t="shared" si="30"/>
        <v>7.4019802143108132E-2</v>
      </c>
      <c r="BC78" s="23">
        <f t="shared" si="30"/>
        <v>7.4232023746380577E-2</v>
      </c>
      <c r="BD78" s="23">
        <f t="shared" si="30"/>
        <v>7.4448146448916813E-2</v>
      </c>
      <c r="BE78" s="23">
        <f t="shared" si="30"/>
        <v>7.4665913224210623E-2</v>
      </c>
      <c r="BF78" s="23">
        <f t="shared" si="30"/>
        <v>7.4884595284523736E-2</v>
      </c>
      <c r="BG78" s="23">
        <f t="shared" si="30"/>
        <v>7.5104123428283834E-2</v>
      </c>
      <c r="BH78" s="23">
        <f t="shared" si="30"/>
        <v>7.532467197831122E-2</v>
      </c>
      <c r="BI78" s="23">
        <f t="shared" si="30"/>
        <v>7.5546472394966119E-2</v>
      </c>
    </row>
    <row r="79" spans="1:237" s="37" customFormat="1" ht="18" customHeight="1">
      <c r="A79" s="35" t="s">
        <v>70</v>
      </c>
      <c r="B79" s="29">
        <f>+C134</f>
        <v>0.16603213045303966</v>
      </c>
      <c r="C79" s="23">
        <f t="shared" ref="C79:BI79" si="31">+D134</f>
        <v>6.4725917252294263E-2</v>
      </c>
      <c r="D79" s="23">
        <f t="shared" si="31"/>
        <v>5.7355204305391094E-2</v>
      </c>
      <c r="E79" s="23">
        <f t="shared" si="31"/>
        <v>5.2024975098932114E-2</v>
      </c>
      <c r="F79" s="23">
        <f t="shared" si="31"/>
        <v>4.7742383945683642E-2</v>
      </c>
      <c r="G79" s="23">
        <f t="shared" si="31"/>
        <v>4.493160634823834E-2</v>
      </c>
      <c r="H79" s="23">
        <f t="shared" si="31"/>
        <v>4.2090957402335372E-2</v>
      </c>
      <c r="I79" s="23">
        <f t="shared" si="31"/>
        <v>3.9718705051947412E-2</v>
      </c>
      <c r="J79" s="23">
        <f t="shared" si="31"/>
        <v>3.6357572867117049E-2</v>
      </c>
      <c r="K79" s="23">
        <f t="shared" si="31"/>
        <v>3.397085118314247E-2</v>
      </c>
      <c r="L79" s="23">
        <f t="shared" si="31"/>
        <v>3.5694522139279261E-2</v>
      </c>
      <c r="M79" s="23">
        <f t="shared" si="31"/>
        <v>3.2341689456308664E-2</v>
      </c>
      <c r="N79" s="23">
        <f t="shared" si="31"/>
        <v>3.1430823177212908E-2</v>
      </c>
      <c r="O79" s="23">
        <f t="shared" si="31"/>
        <v>3.0398205030595316E-2</v>
      </c>
      <c r="P79" s="23">
        <f t="shared" si="31"/>
        <v>2.9403906194332086E-2</v>
      </c>
      <c r="Q79" s="23">
        <f t="shared" si="31"/>
        <v>2.8471351988874849E-2</v>
      </c>
      <c r="R79" s="23">
        <f t="shared" si="31"/>
        <v>2.760860165270862E-2</v>
      </c>
      <c r="S79" s="23">
        <f t="shared" si="31"/>
        <v>2.681783060437648E-2</v>
      </c>
      <c r="T79" s="23">
        <f t="shared" si="31"/>
        <v>2.609749777914705E-2</v>
      </c>
      <c r="U79" s="23">
        <f t="shared" si="31"/>
        <v>2.5324265761236919E-2</v>
      </c>
      <c r="V79" s="23">
        <f t="shared" si="31"/>
        <v>2.4665202400659281E-2</v>
      </c>
      <c r="W79" s="23">
        <f t="shared" si="31"/>
        <v>2.4209728367011074E-2</v>
      </c>
      <c r="X79" s="23">
        <f t="shared" si="31"/>
        <v>2.3768323187680629E-2</v>
      </c>
      <c r="Y79" s="23">
        <f t="shared" si="31"/>
        <v>2.3353698968826109E-2</v>
      </c>
      <c r="Z79" s="23">
        <f t="shared" si="31"/>
        <v>2.3153814890026325E-2</v>
      </c>
      <c r="AA79" s="23">
        <f t="shared" si="31"/>
        <v>2.2733575597049693E-2</v>
      </c>
      <c r="AB79" s="23">
        <f t="shared" si="31"/>
        <v>2.2362953203332259E-2</v>
      </c>
      <c r="AC79" s="23">
        <f t="shared" si="31"/>
        <v>2.2041132862029134E-2</v>
      </c>
      <c r="AD79" s="23">
        <f t="shared" si="31"/>
        <v>2.176076674996863E-2</v>
      </c>
      <c r="AE79" s="23">
        <f t="shared" si="31"/>
        <v>2.1670974396694298E-2</v>
      </c>
      <c r="AF79" s="23">
        <f t="shared" si="31"/>
        <v>2.154577038638017E-2</v>
      </c>
      <c r="AG79" s="23">
        <f t="shared" si="31"/>
        <v>2.1254186063904168E-2</v>
      </c>
      <c r="AH79" s="23">
        <f t="shared" si="31"/>
        <v>2.1029041633177092E-2</v>
      </c>
      <c r="AI79" s="23">
        <f t="shared" si="31"/>
        <v>2.084735764870338E-2</v>
      </c>
      <c r="AJ79" s="23">
        <f t="shared" si="31"/>
        <v>2.0694675507570981E-2</v>
      </c>
      <c r="AK79" s="23">
        <f t="shared" si="31"/>
        <v>2.0562789850167018E-2</v>
      </c>
      <c r="AL79" s="23">
        <f t="shared" si="31"/>
        <v>2.0446841914742997E-2</v>
      </c>
      <c r="AM79" s="23">
        <f t="shared" si="31"/>
        <v>2.0343781446852782E-2</v>
      </c>
      <c r="AN79" s="23">
        <f t="shared" si="31"/>
        <v>2.0251556465944009E-2</v>
      </c>
      <c r="AO79" s="23">
        <f t="shared" si="31"/>
        <v>2.016868366124025E-2</v>
      </c>
      <c r="AP79" s="23">
        <f t="shared" si="31"/>
        <v>2.0094018550947501E-2</v>
      </c>
      <c r="AQ79" s="23">
        <f t="shared" si="31"/>
        <v>2.0026630831324388E-2</v>
      </c>
      <c r="AR79" s="23">
        <f t="shared" si="31"/>
        <v>1.9965735325814693E-2</v>
      </c>
      <c r="AS79" s="23">
        <f t="shared" si="31"/>
        <v>1.9910652481938129E-2</v>
      </c>
      <c r="AT79" s="23">
        <f t="shared" si="31"/>
        <v>1.9860784705578727E-2</v>
      </c>
      <c r="AU79" s="23">
        <f t="shared" si="31"/>
        <v>1.9815601301962804E-2</v>
      </c>
      <c r="AV79" s="23">
        <f t="shared" si="31"/>
        <v>1.9774628197597011E-2</v>
      </c>
      <c r="AW79" s="23">
        <f t="shared" si="31"/>
        <v>1.9737440408251539E-2</v>
      </c>
      <c r="AX79" s="23">
        <f t="shared" si="31"/>
        <v>1.9703656161102368E-2</v>
      </c>
      <c r="AY79" s="23">
        <f t="shared" si="31"/>
        <v>1.9672932076620908E-2</v>
      </c>
      <c r="AZ79" s="23">
        <f t="shared" si="31"/>
        <v>1.9622430243474431E-2</v>
      </c>
      <c r="BA79" s="23">
        <f t="shared" si="31"/>
        <v>1.9575839241210646E-2</v>
      </c>
      <c r="BB79" s="23">
        <f t="shared" si="31"/>
        <v>1.9556950405910323E-2</v>
      </c>
      <c r="BC79" s="23">
        <f t="shared" si="31"/>
        <v>1.9541767843128888E-2</v>
      </c>
      <c r="BD79" s="23">
        <f t="shared" si="31"/>
        <v>1.9527949034944481E-2</v>
      </c>
      <c r="BE79" s="23">
        <f t="shared" si="31"/>
        <v>1.9514725943862388E-2</v>
      </c>
      <c r="BF79" s="23">
        <f t="shared" si="31"/>
        <v>1.9501886945626268E-2</v>
      </c>
      <c r="BG79" s="23">
        <f t="shared" si="31"/>
        <v>1.9489432524607331E-2</v>
      </c>
      <c r="BH79" s="23">
        <f t="shared" si="31"/>
        <v>1.4999999999999902E-2</v>
      </c>
      <c r="BI79" s="23">
        <f t="shared" si="31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3.4236355799910214</v>
      </c>
      <c r="C84" s="397">
        <f t="shared" ref="C84:BH84" si="32">C68-C73</f>
        <v>9.1830001091000764</v>
      </c>
      <c r="D84" s="397">
        <f>D68-D73</f>
        <v>13.148790539117565</v>
      </c>
      <c r="E84" s="397">
        <f>E68-E73</f>
        <v>17.377837925713894</v>
      </c>
      <c r="F84" s="397">
        <f t="shared" si="32"/>
        <v>21.733373595000256</v>
      </c>
      <c r="G84" s="397">
        <f t="shared" si="32"/>
        <v>25.987494776135645</v>
      </c>
      <c r="H84" s="397">
        <f t="shared" si="32"/>
        <v>30.511964824697927</v>
      </c>
      <c r="I84" s="397">
        <f t="shared" si="32"/>
        <v>35.179879444234665</v>
      </c>
      <c r="J84" s="397">
        <f>J68-J73</f>
        <v>39.950300550235845</v>
      </c>
      <c r="K84" s="397">
        <f t="shared" si="32"/>
        <v>44.398763477848256</v>
      </c>
      <c r="L84" s="397">
        <f>L68-L73</f>
        <v>49.44434290946888</v>
      </c>
      <c r="M84" s="397">
        <f t="shared" si="32"/>
        <v>56.657230598588562</v>
      </c>
      <c r="N84" s="397">
        <f t="shared" si="32"/>
        <v>63.533968990973094</v>
      </c>
      <c r="O84" s="397">
        <f t="shared" si="32"/>
        <v>70.827334129686278</v>
      </c>
      <c r="P84" s="397">
        <f t="shared" si="32"/>
        <v>78.432439518207588</v>
      </c>
      <c r="Q84" s="397">
        <f t="shared" si="32"/>
        <v>86.296928877027696</v>
      </c>
      <c r="R84" s="397">
        <f t="shared" si="32"/>
        <v>94.378022027966281</v>
      </c>
      <c r="S84" s="397">
        <f t="shared" si="32"/>
        <v>102.63999327663828</v>
      </c>
      <c r="T84" s="397">
        <f t="shared" si="32"/>
        <v>111.05381859150079</v>
      </c>
      <c r="U84" s="397">
        <f t="shared" si="32"/>
        <v>119.59652413639978</v>
      </c>
      <c r="V84" s="397">
        <f t="shared" si="32"/>
        <v>128.48351555578563</v>
      </c>
      <c r="W84" s="397">
        <f t="shared" si="32"/>
        <v>137.79739997865082</v>
      </c>
      <c r="X84" s="397">
        <f t="shared" si="32"/>
        <v>147.34905688355656</v>
      </c>
      <c r="Y84" s="397">
        <f t="shared" si="32"/>
        <v>157.11065476174204</v>
      </c>
      <c r="Z84" s="397">
        <f t="shared" si="32"/>
        <v>167.06715981417776</v>
      </c>
      <c r="AA84" s="397">
        <f t="shared" si="32"/>
        <v>177.42342903642668</v>
      </c>
      <c r="AB84" s="397">
        <f t="shared" si="32"/>
        <v>187.9063341403704</v>
      </c>
      <c r="AC84" s="397">
        <f t="shared" si="32"/>
        <v>198.52832199203763</v>
      </c>
      <c r="AD84" s="397">
        <f t="shared" si="32"/>
        <v>209.31097279554314</v>
      </c>
      <c r="AE84" s="397">
        <f t="shared" si="32"/>
        <v>220.27599635255882</v>
      </c>
      <c r="AF84" s="397">
        <f t="shared" si="32"/>
        <v>230.89307903322668</v>
      </c>
      <c r="AG84" s="397">
        <f t="shared" si="32"/>
        <v>241.00321350830816</v>
      </c>
      <c r="AH84" s="397">
        <f t="shared" si="32"/>
        <v>251.07774322389002</v>
      </c>
      <c r="AI84" s="397">
        <f t="shared" si="32"/>
        <v>261.18921222187248</v>
      </c>
      <c r="AJ84" s="397">
        <f t="shared" si="32"/>
        <v>271.38573372101791</v>
      </c>
      <c r="AK84" s="397">
        <f t="shared" si="32"/>
        <v>281.69927369112844</v>
      </c>
      <c r="AL84" s="397">
        <f t="shared" si="32"/>
        <v>292.15297319189369</v>
      </c>
      <c r="AM84" s="397">
        <f t="shared" si="32"/>
        <v>302.76518571448753</v>
      </c>
      <c r="AN84" s="397">
        <f t="shared" si="32"/>
        <v>313.55168098235811</v>
      </c>
      <c r="AO84" s="397">
        <f t="shared" si="32"/>
        <v>324.52684304937725</v>
      </c>
      <c r="AP84" s="397">
        <f t="shared" si="32"/>
        <v>335.70431884755709</v>
      </c>
      <c r="AQ84" s="397">
        <f t="shared" si="32"/>
        <v>347.09736792708998</v>
      </c>
      <c r="AR84" s="397">
        <f t="shared" si="32"/>
        <v>358.71905084526537</v>
      </c>
      <c r="AS84" s="397">
        <f t="shared" si="32"/>
        <v>370.58233128149743</v>
      </c>
      <c r="AT84" s="397">
        <f t="shared" si="32"/>
        <v>382.70013268236755</v>
      </c>
      <c r="AU84" s="397">
        <f t="shared" si="32"/>
        <v>395.08537146127412</v>
      </c>
      <c r="AV84" s="397">
        <f t="shared" si="32"/>
        <v>407.7509785230302</v>
      </c>
      <c r="AW84" s="397">
        <f t="shared" si="32"/>
        <v>420.70991530982695</v>
      </c>
      <c r="AX84" s="397">
        <f t="shared" si="32"/>
        <v>433.97518755399221</v>
      </c>
      <c r="AY84" s="397">
        <f t="shared" si="32"/>
        <v>447.55985831115692</v>
      </c>
      <c r="AZ84" s="397">
        <f t="shared" si="32"/>
        <v>461.4770609964271</v>
      </c>
      <c r="BA84" s="397">
        <f t="shared" si="32"/>
        <v>475.66994127288854</v>
      </c>
      <c r="BB84" s="397">
        <f t="shared" si="32"/>
        <v>490.14998817978324</v>
      </c>
      <c r="BC84" s="397">
        <f t="shared" si="32"/>
        <v>505.00845070758504</v>
      </c>
      <c r="BD84" s="397">
        <f t="shared" si="32"/>
        <v>520.26568174520742</v>
      </c>
      <c r="BE84" s="397">
        <f t="shared" si="32"/>
        <v>535.93543227251575</v>
      </c>
      <c r="BF84" s="397">
        <f t="shared" si="32"/>
        <v>552.02940221151493</v>
      </c>
      <c r="BG84" s="397">
        <f t="shared" si="32"/>
        <v>568.55893328109778</v>
      </c>
      <c r="BH84" s="397">
        <f t="shared" si="32"/>
        <v>585.53572255887298</v>
      </c>
      <c r="BI84" s="397">
        <f>+BH84</f>
        <v>585.53572255887298</v>
      </c>
    </row>
    <row r="85" spans="1:103" s="397" customFormat="1" ht="18" customHeight="1">
      <c r="A85" s="427" t="s">
        <v>970</v>
      </c>
      <c r="B85" s="399">
        <f>+C85/C84*B84</f>
        <v>0.4840462029596091</v>
      </c>
      <c r="C85" s="399">
        <f>+(C74-B74)/10</f>
        <v>1.2983263641042151</v>
      </c>
      <c r="D85" s="399">
        <f t="shared" ref="D85:BI85" si="33">+(D74-C74)/10</f>
        <v>1.2442051643004581</v>
      </c>
      <c r="E85" s="399">
        <f t="shared" si="33"/>
        <v>1.3455872677410881</v>
      </c>
      <c r="F85" s="399">
        <f t="shared" si="33"/>
        <v>1.4157815456195535</v>
      </c>
      <c r="G85" s="399">
        <f t="shared" si="33"/>
        <v>1.4874456604086723</v>
      </c>
      <c r="H85" s="399">
        <f t="shared" si="33"/>
        <v>1.6236763676813992</v>
      </c>
      <c r="I85" s="399">
        <f t="shared" si="33"/>
        <v>1.7078494443055008</v>
      </c>
      <c r="J85" s="399">
        <f t="shared" si="33"/>
        <v>1.7830420825009212</v>
      </c>
      <c r="K85" s="399">
        <f t="shared" si="33"/>
        <v>1.8283083609459794</v>
      </c>
      <c r="L85" s="399">
        <f t="shared" si="33"/>
        <v>2.1982079104132652</v>
      </c>
      <c r="M85" s="399">
        <f t="shared" si="33"/>
        <v>2.8454787255882565</v>
      </c>
      <c r="N85" s="399">
        <f t="shared" si="33"/>
        <v>2.522884764736105</v>
      </c>
      <c r="O85" s="399">
        <f t="shared" si="33"/>
        <v>2.7435649724284188</v>
      </c>
      <c r="P85" s="399">
        <f t="shared" si="33"/>
        <v>2.9334350234758459</v>
      </c>
      <c r="Q85" s="399">
        <f t="shared" si="33"/>
        <v>3.0841335224229338</v>
      </c>
      <c r="R85" s="399">
        <f t="shared" si="33"/>
        <v>3.2069829605576503</v>
      </c>
      <c r="S85" s="399">
        <f t="shared" si="33"/>
        <v>3.3085267784320651</v>
      </c>
      <c r="T85" s="399">
        <f t="shared" si="33"/>
        <v>3.3929585987252153</v>
      </c>
      <c r="U85" s="399">
        <f t="shared" si="33"/>
        <v>3.4635570837569274</v>
      </c>
      <c r="V85" s="399">
        <f t="shared" si="33"/>
        <v>3.5231052934264655</v>
      </c>
      <c r="W85" s="399">
        <f t="shared" si="33"/>
        <v>3.6371846286105667</v>
      </c>
      <c r="X85" s="399">
        <f t="shared" si="33"/>
        <v>3.7926678473381914</v>
      </c>
      <c r="Y85" s="399">
        <f t="shared" si="33"/>
        <v>3.9113279788944624</v>
      </c>
      <c r="Z85" s="399">
        <f t="shared" si="33"/>
        <v>4.0096051677621745</v>
      </c>
      <c r="AA85" s="399">
        <f t="shared" si="33"/>
        <v>4.0967004631288546</v>
      </c>
      <c r="AB85" s="399">
        <f t="shared" si="33"/>
        <v>4.2354218577763616</v>
      </c>
      <c r="AC85" s="399">
        <f t="shared" si="33"/>
        <v>4.3181147431671318</v>
      </c>
      <c r="AD85" s="399">
        <f t="shared" si="33"/>
        <v>4.384645326993871</v>
      </c>
      <c r="AE85" s="399">
        <f t="shared" si="33"/>
        <v>4.4513896205932948</v>
      </c>
      <c r="AF85" s="399">
        <f t="shared" si="33"/>
        <v>4.5240927125196553</v>
      </c>
      <c r="AG85" s="399">
        <f t="shared" si="33"/>
        <v>4.4551358934600218</v>
      </c>
      <c r="AH85" s="399">
        <f t="shared" si="33"/>
        <v>4.2936875485503609</v>
      </c>
      <c r="AI85" s="399">
        <f t="shared" si="33"/>
        <v>4.2277435828597048</v>
      </c>
      <c r="AJ85" s="399">
        <f t="shared" si="33"/>
        <v>4.2147624650329245</v>
      </c>
      <c r="AK85" s="399">
        <f t="shared" si="33"/>
        <v>4.2332890850519558</v>
      </c>
      <c r="AL85" s="399">
        <f t="shared" si="33"/>
        <v>4.2714659153556571</v>
      </c>
      <c r="AM85" s="399">
        <f t="shared" si="33"/>
        <v>4.3227665646423477</v>
      </c>
      <c r="AN85" s="399">
        <f t="shared" si="33"/>
        <v>4.3836177856804852</v>
      </c>
      <c r="AO85" s="399">
        <f t="shared" si="33"/>
        <v>4.4520733529287781</v>
      </c>
      <c r="AP85" s="399">
        <f t="shared" si="33"/>
        <v>4.527079083937247</v>
      </c>
      <c r="AQ85" s="399">
        <f t="shared" si="33"/>
        <v>4.6080676165458723</v>
      </c>
      <c r="AR85" s="399">
        <f t="shared" si="33"/>
        <v>4.6947361268039689</v>
      </c>
      <c r="AS85" s="399">
        <f t="shared" si="33"/>
        <v>4.7869250909634955</v>
      </c>
      <c r="AT85" s="399">
        <f t="shared" si="33"/>
        <v>4.8845526284961123</v>
      </c>
      <c r="AU85" s="399">
        <f t="shared" si="33"/>
        <v>4.9875792846129796</v>
      </c>
      <c r="AV85" s="399">
        <f t="shared" si="33"/>
        <v>5.0959893959872939</v>
      </c>
      <c r="AW85" s="399">
        <f t="shared" si="33"/>
        <v>5.2097814289462123</v>
      </c>
      <c r="AX85" s="399">
        <f t="shared" si="33"/>
        <v>5.328963125663245</v>
      </c>
      <c r="AY85" s="399">
        <f t="shared" si="33"/>
        <v>5.4535491901836171</v>
      </c>
      <c r="AZ85" s="399">
        <f t="shared" si="33"/>
        <v>5.5835602865513918</v>
      </c>
      <c r="BA85" s="399">
        <f t="shared" si="33"/>
        <v>5.7190226902922401</v>
      </c>
      <c r="BB85" s="399">
        <f t="shared" si="33"/>
        <v>5.8409758968226013</v>
      </c>
      <c r="BC85" s="399">
        <f t="shared" si="33"/>
        <v>5.9613327572696111</v>
      </c>
      <c r="BD85" s="399">
        <f t="shared" si="33"/>
        <v>6.1058653751175145</v>
      </c>
      <c r="BE85" s="399">
        <f t="shared" si="33"/>
        <v>6.2643440594410551</v>
      </c>
      <c r="BF85" s="399">
        <f t="shared" si="33"/>
        <v>6.4314125385933494</v>
      </c>
      <c r="BG85" s="399">
        <f t="shared" si="33"/>
        <v>6.6046472719588563</v>
      </c>
      <c r="BH85" s="399">
        <f t="shared" si="33"/>
        <v>6.78310613485296</v>
      </c>
      <c r="BI85" s="399">
        <f t="shared" si="33"/>
        <v>6.9665569460806633</v>
      </c>
    </row>
    <row r="86" spans="1:103" s="397" customFormat="1" ht="19.5" customHeight="1">
      <c r="A86" s="427" t="s">
        <v>973</v>
      </c>
      <c r="B86" s="399">
        <f t="shared" ref="B86:AG86" si="34">+(1-$B$98)*(1-$B$99)*B46*B123*(B120-B124)/1000</f>
        <v>0</v>
      </c>
      <c r="C86" s="399">
        <f t="shared" si="34"/>
        <v>0</v>
      </c>
      <c r="D86" s="399">
        <f t="shared" si="34"/>
        <v>0</v>
      </c>
      <c r="E86" s="399">
        <f t="shared" si="34"/>
        <v>0</v>
      </c>
      <c r="F86" s="399">
        <f t="shared" si="34"/>
        <v>0</v>
      </c>
      <c r="G86" s="399">
        <f t="shared" si="34"/>
        <v>0</v>
      </c>
      <c r="H86" s="399">
        <f t="shared" si="34"/>
        <v>0</v>
      </c>
      <c r="I86" s="399">
        <f t="shared" si="34"/>
        <v>0</v>
      </c>
      <c r="J86" s="399">
        <f t="shared" si="34"/>
        <v>0</v>
      </c>
      <c r="K86" s="399">
        <f t="shared" si="34"/>
        <v>0</v>
      </c>
      <c r="L86" s="399">
        <f t="shared" si="34"/>
        <v>0</v>
      </c>
      <c r="M86" s="399">
        <f t="shared" si="34"/>
        <v>0</v>
      </c>
      <c r="N86" s="399">
        <f t="shared" si="34"/>
        <v>0</v>
      </c>
      <c r="O86" s="399">
        <f t="shared" si="34"/>
        <v>0</v>
      </c>
      <c r="P86" s="399">
        <f t="shared" si="34"/>
        <v>0</v>
      </c>
      <c r="Q86" s="399">
        <f t="shared" si="34"/>
        <v>0</v>
      </c>
      <c r="R86" s="399">
        <f t="shared" si="34"/>
        <v>0</v>
      </c>
      <c r="S86" s="399">
        <f t="shared" si="34"/>
        <v>0</v>
      </c>
      <c r="T86" s="399">
        <f t="shared" si="34"/>
        <v>0</v>
      </c>
      <c r="U86" s="399">
        <f t="shared" si="34"/>
        <v>0</v>
      </c>
      <c r="V86" s="399">
        <f t="shared" si="34"/>
        <v>0</v>
      </c>
      <c r="W86" s="399">
        <f t="shared" si="34"/>
        <v>0</v>
      </c>
      <c r="X86" s="399">
        <f t="shared" si="34"/>
        <v>0</v>
      </c>
      <c r="Y86" s="399">
        <f t="shared" si="34"/>
        <v>0</v>
      </c>
      <c r="Z86" s="399">
        <f t="shared" si="34"/>
        <v>0</v>
      </c>
      <c r="AA86" s="399">
        <f t="shared" si="34"/>
        <v>0</v>
      </c>
      <c r="AB86" s="399">
        <f t="shared" si="34"/>
        <v>0</v>
      </c>
      <c r="AC86" s="399">
        <f t="shared" si="34"/>
        <v>0</v>
      </c>
      <c r="AD86" s="399">
        <f t="shared" si="34"/>
        <v>0</v>
      </c>
      <c r="AE86" s="399">
        <f t="shared" si="34"/>
        <v>0</v>
      </c>
      <c r="AF86" s="399">
        <f t="shared" si="34"/>
        <v>0</v>
      </c>
      <c r="AG86" s="399">
        <f t="shared" si="34"/>
        <v>0</v>
      </c>
      <c r="AH86" s="399">
        <f t="shared" ref="AH86:BI86" si="35">+(1-$B$98)*(1-$B$99)*AH46*AH123*(AH120-AH124)/1000</f>
        <v>0</v>
      </c>
      <c r="AI86" s="399">
        <f t="shared" si="35"/>
        <v>0</v>
      </c>
      <c r="AJ86" s="399">
        <f t="shared" si="35"/>
        <v>0</v>
      </c>
      <c r="AK86" s="399">
        <f t="shared" si="35"/>
        <v>0</v>
      </c>
      <c r="AL86" s="399">
        <f t="shared" si="35"/>
        <v>0</v>
      </c>
      <c r="AM86" s="399">
        <f t="shared" si="35"/>
        <v>0</v>
      </c>
      <c r="AN86" s="399">
        <f t="shared" si="35"/>
        <v>0</v>
      </c>
      <c r="AO86" s="399">
        <f t="shared" si="35"/>
        <v>0</v>
      </c>
      <c r="AP86" s="399">
        <f t="shared" si="35"/>
        <v>0</v>
      </c>
      <c r="AQ86" s="399">
        <f t="shared" si="35"/>
        <v>0</v>
      </c>
      <c r="AR86" s="399">
        <f t="shared" si="35"/>
        <v>0</v>
      </c>
      <c r="AS86" s="399">
        <f t="shared" si="35"/>
        <v>0</v>
      </c>
      <c r="AT86" s="399">
        <f t="shared" si="35"/>
        <v>0</v>
      </c>
      <c r="AU86" s="399">
        <f t="shared" si="35"/>
        <v>0</v>
      </c>
      <c r="AV86" s="399">
        <f t="shared" si="35"/>
        <v>0</v>
      </c>
      <c r="AW86" s="399">
        <f t="shared" si="35"/>
        <v>0</v>
      </c>
      <c r="AX86" s="399">
        <f t="shared" si="35"/>
        <v>0</v>
      </c>
      <c r="AY86" s="399">
        <f t="shared" si="35"/>
        <v>0</v>
      </c>
      <c r="AZ86" s="399">
        <f t="shared" si="35"/>
        <v>0</v>
      </c>
      <c r="BA86" s="399">
        <f t="shared" si="35"/>
        <v>0</v>
      </c>
      <c r="BB86" s="399">
        <f t="shared" si="35"/>
        <v>0</v>
      </c>
      <c r="BC86" s="399">
        <f t="shared" si="35"/>
        <v>0</v>
      </c>
      <c r="BD86" s="399">
        <f t="shared" si="35"/>
        <v>0</v>
      </c>
      <c r="BE86" s="399">
        <f t="shared" si="35"/>
        <v>0</v>
      </c>
      <c r="BF86" s="399">
        <f t="shared" si="35"/>
        <v>0</v>
      </c>
      <c r="BG86" s="399">
        <f t="shared" si="35"/>
        <v>0</v>
      </c>
      <c r="BH86" s="399">
        <f t="shared" si="35"/>
        <v>0</v>
      </c>
      <c r="BI86" s="399">
        <f t="shared" si="35"/>
        <v>0</v>
      </c>
    </row>
    <row r="87" spans="1:103" s="397" customFormat="1" ht="18" customHeight="1">
      <c r="A87" s="426" t="s">
        <v>972</v>
      </c>
      <c r="B87" s="399">
        <f>+SUM(B84:B86)</f>
        <v>3.9076817829506307</v>
      </c>
      <c r="C87" s="399">
        <f>+SUM(C84:C86)</f>
        <v>10.481326473204291</v>
      </c>
      <c r="D87" s="399">
        <f t="shared" ref="D87:BI87" si="36">+SUM(D84:D86)</f>
        <v>14.392995703418023</v>
      </c>
      <c r="E87" s="399">
        <f t="shared" si="36"/>
        <v>18.723425193454982</v>
      </c>
      <c r="F87" s="399">
        <f t="shared" si="36"/>
        <v>23.149155140619808</v>
      </c>
      <c r="G87" s="399">
        <f t="shared" si="36"/>
        <v>27.474940436544316</v>
      </c>
      <c r="H87" s="399">
        <f t="shared" si="36"/>
        <v>32.135641192379325</v>
      </c>
      <c r="I87" s="399">
        <f t="shared" si="36"/>
        <v>36.887728888540167</v>
      </c>
      <c r="J87" s="399">
        <f t="shared" si="36"/>
        <v>41.733342632736765</v>
      </c>
      <c r="K87" s="399">
        <f t="shared" si="36"/>
        <v>46.227071838794238</v>
      </c>
      <c r="L87" s="399">
        <f t="shared" si="36"/>
        <v>51.642550819882146</v>
      </c>
      <c r="M87" s="399">
        <f t="shared" si="36"/>
        <v>59.50270932417682</v>
      </c>
      <c r="N87" s="399">
        <f t="shared" si="36"/>
        <v>66.056853755709199</v>
      </c>
      <c r="O87" s="399">
        <f t="shared" si="36"/>
        <v>73.570899102114694</v>
      </c>
      <c r="P87" s="399">
        <f t="shared" si="36"/>
        <v>81.365874541683439</v>
      </c>
      <c r="Q87" s="399">
        <f t="shared" si="36"/>
        <v>89.381062399450627</v>
      </c>
      <c r="R87" s="399">
        <f t="shared" si="36"/>
        <v>97.585004988523934</v>
      </c>
      <c r="S87" s="399">
        <f t="shared" si="36"/>
        <v>105.94852005507035</v>
      </c>
      <c r="T87" s="399">
        <f t="shared" si="36"/>
        <v>114.446777190226</v>
      </c>
      <c r="U87" s="399">
        <f t="shared" si="36"/>
        <v>123.0600812201567</v>
      </c>
      <c r="V87" s="399">
        <f t="shared" si="36"/>
        <v>132.00662084921208</v>
      </c>
      <c r="W87" s="399">
        <f t="shared" si="36"/>
        <v>141.43458460726137</v>
      </c>
      <c r="X87" s="399">
        <f t="shared" si="36"/>
        <v>151.14172473089474</v>
      </c>
      <c r="Y87" s="399">
        <f t="shared" si="36"/>
        <v>161.0219827406365</v>
      </c>
      <c r="Z87" s="399">
        <f t="shared" si="36"/>
        <v>171.07676498193993</v>
      </c>
      <c r="AA87" s="399">
        <f t="shared" si="36"/>
        <v>181.52012949955554</v>
      </c>
      <c r="AB87" s="399">
        <f t="shared" si="36"/>
        <v>192.14175599814678</v>
      </c>
      <c r="AC87" s="399">
        <f t="shared" si="36"/>
        <v>202.84643673520478</v>
      </c>
      <c r="AD87" s="399">
        <f t="shared" si="36"/>
        <v>213.69561812253701</v>
      </c>
      <c r="AE87" s="399">
        <f t="shared" si="36"/>
        <v>224.72738597315211</v>
      </c>
      <c r="AF87" s="399">
        <f t="shared" si="36"/>
        <v>235.41717174574634</v>
      </c>
      <c r="AG87" s="399">
        <f t="shared" si="36"/>
        <v>245.45834940176817</v>
      </c>
      <c r="AH87" s="399">
        <f t="shared" si="36"/>
        <v>255.37143077244039</v>
      </c>
      <c r="AI87" s="399">
        <f t="shared" si="36"/>
        <v>265.4169558047322</v>
      </c>
      <c r="AJ87" s="399">
        <f t="shared" si="36"/>
        <v>275.60049618605086</v>
      </c>
      <c r="AK87" s="399">
        <f t="shared" si="36"/>
        <v>285.93256277618042</v>
      </c>
      <c r="AL87" s="399">
        <f t="shared" si="36"/>
        <v>296.42443910724933</v>
      </c>
      <c r="AM87" s="399">
        <f t="shared" si="36"/>
        <v>307.08795227912987</v>
      </c>
      <c r="AN87" s="399">
        <f t="shared" si="36"/>
        <v>317.93529876803859</v>
      </c>
      <c r="AO87" s="399">
        <f t="shared" si="36"/>
        <v>328.97891640230603</v>
      </c>
      <c r="AP87" s="399">
        <f t="shared" si="36"/>
        <v>340.23139793149431</v>
      </c>
      <c r="AQ87" s="399">
        <f t="shared" si="36"/>
        <v>351.70543554363587</v>
      </c>
      <c r="AR87" s="399">
        <f t="shared" si="36"/>
        <v>363.41378697206932</v>
      </c>
      <c r="AS87" s="399">
        <f t="shared" si="36"/>
        <v>375.36925637246094</v>
      </c>
      <c r="AT87" s="399">
        <f t="shared" si="36"/>
        <v>387.58468531086368</v>
      </c>
      <c r="AU87" s="399">
        <f t="shared" si="36"/>
        <v>400.07295074588711</v>
      </c>
      <c r="AV87" s="399">
        <f t="shared" si="36"/>
        <v>412.84696791901752</v>
      </c>
      <c r="AW87" s="399">
        <f t="shared" si="36"/>
        <v>425.91969673877315</v>
      </c>
      <c r="AX87" s="399">
        <f t="shared" si="36"/>
        <v>439.30415067965544</v>
      </c>
      <c r="AY87" s="399">
        <f t="shared" si="36"/>
        <v>453.01340750134051</v>
      </c>
      <c r="AZ87" s="399">
        <f t="shared" si="36"/>
        <v>467.0606212829785</v>
      </c>
      <c r="BA87" s="399">
        <f t="shared" si="36"/>
        <v>481.3889639631808</v>
      </c>
      <c r="BB87" s="399">
        <f t="shared" si="36"/>
        <v>495.99096407660585</v>
      </c>
      <c r="BC87" s="399">
        <f t="shared" si="36"/>
        <v>510.96978346485463</v>
      </c>
      <c r="BD87" s="399">
        <f t="shared" si="36"/>
        <v>526.37154712032498</v>
      </c>
      <c r="BE87" s="399">
        <f t="shared" si="36"/>
        <v>542.19977633195685</v>
      </c>
      <c r="BF87" s="399">
        <f t="shared" si="36"/>
        <v>558.46081475010828</v>
      </c>
      <c r="BG87" s="399">
        <f t="shared" si="36"/>
        <v>575.16358055305659</v>
      </c>
      <c r="BH87" s="399">
        <f t="shared" si="36"/>
        <v>592.31882869372589</v>
      </c>
      <c r="BI87" s="399">
        <f t="shared" si="36"/>
        <v>592.50227950495366</v>
      </c>
    </row>
    <row r="88" spans="1:103" ht="18" customHeight="1">
      <c r="A88" s="21" t="s">
        <v>153</v>
      </c>
      <c r="B88" s="29">
        <f t="shared" ref="B88:AG88" si="37">(B84/B56)*1000</f>
        <v>2.6244810885327876</v>
      </c>
      <c r="C88" s="23">
        <f t="shared" si="37"/>
        <v>6.6171851165421822</v>
      </c>
      <c r="D88" s="23">
        <f t="shared" si="37"/>
        <v>9.1023145702794732</v>
      </c>
      <c r="E88" s="23">
        <f t="shared" si="37"/>
        <v>11.954119883396723</v>
      </c>
      <c r="F88" s="23">
        <f t="shared" si="37"/>
        <v>15.179273724700831</v>
      </c>
      <c r="G88" s="23">
        <f t="shared" si="37"/>
        <v>18.757464293988409</v>
      </c>
      <c r="H88" s="23">
        <f t="shared" si="37"/>
        <v>22.767723968509763</v>
      </c>
      <c r="I88" s="23">
        <f t="shared" si="37"/>
        <v>27.138354946443098</v>
      </c>
      <c r="J88" s="23">
        <f t="shared" si="37"/>
        <v>31.860233286866844</v>
      </c>
      <c r="K88" s="23">
        <f t="shared" si="37"/>
        <v>36.604923590765004</v>
      </c>
      <c r="L88" s="23">
        <f t="shared" si="37"/>
        <v>41.414700735493454</v>
      </c>
      <c r="M88" s="23">
        <f t="shared" si="37"/>
        <v>47.379678277652204</v>
      </c>
      <c r="N88" s="23">
        <f t="shared" si="37"/>
        <v>53.044651312085975</v>
      </c>
      <c r="O88" s="23">
        <f t="shared" si="37"/>
        <v>59.038505485590136</v>
      </c>
      <c r="P88" s="23">
        <f t="shared" si="37"/>
        <v>65.272317091540046</v>
      </c>
      <c r="Q88" s="23">
        <f t="shared" si="37"/>
        <v>71.701376674467966</v>
      </c>
      <c r="R88" s="23">
        <f t="shared" si="37"/>
        <v>78.289203068828584</v>
      </c>
      <c r="S88" s="23">
        <f t="shared" si="37"/>
        <v>85.005389806612925</v>
      </c>
      <c r="T88" s="23">
        <f t="shared" si="37"/>
        <v>91.825265329623349</v>
      </c>
      <c r="U88" s="23">
        <f t="shared" si="37"/>
        <v>98.729309717837324</v>
      </c>
      <c r="V88" s="23">
        <f t="shared" si="37"/>
        <v>105.620298420808</v>
      </c>
      <c r="W88" s="23">
        <f t="shared" si="37"/>
        <v>112.50893855063687</v>
      </c>
      <c r="X88" s="23">
        <f t="shared" si="37"/>
        <v>119.49215400365304</v>
      </c>
      <c r="Y88" s="23">
        <f t="shared" si="37"/>
        <v>126.54462211184151</v>
      </c>
      <c r="Z88" s="23">
        <f t="shared" si="37"/>
        <v>133.65190997392051</v>
      </c>
      <c r="AA88" s="23">
        <f t="shared" si="37"/>
        <v>140.97466580273394</v>
      </c>
      <c r="AB88" s="23">
        <f t="shared" si="37"/>
        <v>148.29194123635205</v>
      </c>
      <c r="AC88" s="23">
        <f t="shared" si="37"/>
        <v>155.61255286858881</v>
      </c>
      <c r="AD88" s="23">
        <f t="shared" si="37"/>
        <v>162.95218079843173</v>
      </c>
      <c r="AE88" s="23">
        <f t="shared" si="37"/>
        <v>170.32616983781065</v>
      </c>
      <c r="AF88" s="23">
        <f t="shared" si="37"/>
        <v>177.92957196086488</v>
      </c>
      <c r="AG88" s="23">
        <f t="shared" si="37"/>
        <v>185.72058894218875</v>
      </c>
      <c r="AH88" s="23">
        <f t="shared" ref="AH88:BI88" si="38">(AH84/AH56)*1000</f>
        <v>193.48416837690425</v>
      </c>
      <c r="AI88" s="23">
        <f t="shared" si="38"/>
        <v>201.27621376102624</v>
      </c>
      <c r="AJ88" s="23">
        <f t="shared" si="38"/>
        <v>209.13380184218144</v>
      </c>
      <c r="AK88" s="23">
        <f t="shared" si="38"/>
        <v>217.08156606260209</v>
      </c>
      <c r="AL88" s="23">
        <f t="shared" si="38"/>
        <v>225.13733926016511</v>
      </c>
      <c r="AM88" s="23">
        <f t="shared" si="38"/>
        <v>233.31526490267052</v>
      </c>
      <c r="AN88" s="23">
        <f t="shared" si="38"/>
        <v>241.62749536885059</v>
      </c>
      <c r="AO88" s="23">
        <f t="shared" si="38"/>
        <v>250.08511522026595</v>
      </c>
      <c r="AP88" s="23">
        <f t="shared" si="38"/>
        <v>258.69864098162873</v>
      </c>
      <c r="AQ88" s="23">
        <f t="shared" si="38"/>
        <v>267.47829065557448</v>
      </c>
      <c r="AR88" s="23">
        <f t="shared" si="38"/>
        <v>276.43412889790773</v>
      </c>
      <c r="AS88" s="23">
        <f t="shared" si="38"/>
        <v>285.57614570893014</v>
      </c>
      <c r="AT88" s="23">
        <f t="shared" si="38"/>
        <v>294.91430008493597</v>
      </c>
      <c r="AU88" s="23">
        <f t="shared" si="38"/>
        <v>304.45854560234631</v>
      </c>
      <c r="AV88" s="23">
        <f t="shared" si="38"/>
        <v>314.2188470048776</v>
      </c>
      <c r="AW88" s="23">
        <f t="shared" si="38"/>
        <v>324.20519256879481</v>
      </c>
      <c r="AX88" s="23">
        <f t="shared" si="38"/>
        <v>334.42760470098784</v>
      </c>
      <c r="AY88" s="23">
        <f t="shared" si="38"/>
        <v>344.89614998251949</v>
      </c>
      <c r="AZ88" s="23">
        <f t="shared" si="38"/>
        <v>355.62094921448943</v>
      </c>
      <c r="BA88" s="23">
        <f t="shared" si="38"/>
        <v>366.5581896162218</v>
      </c>
      <c r="BB88" s="23">
        <f t="shared" si="38"/>
        <v>377.71672480880869</v>
      </c>
      <c r="BC88" s="23">
        <f t="shared" si="38"/>
        <v>389.16687259425998</v>
      </c>
      <c r="BD88" s="23">
        <f t="shared" si="38"/>
        <v>400.92431720541487</v>
      </c>
      <c r="BE88" s="23">
        <f t="shared" si="38"/>
        <v>412.99965534777766</v>
      </c>
      <c r="BF88" s="23">
        <f t="shared" si="38"/>
        <v>425.40190315177125</v>
      </c>
      <c r="BG88" s="23">
        <f t="shared" si="38"/>
        <v>438.13980071127952</v>
      </c>
      <c r="BH88" s="23">
        <f t="shared" si="38"/>
        <v>451.22236196479224</v>
      </c>
      <c r="BI88" s="23">
        <f t="shared" si="38"/>
        <v>451.22236196479224</v>
      </c>
    </row>
    <row r="89" spans="1:103" ht="18" customHeight="1">
      <c r="A89" s="21" t="s">
        <v>166</v>
      </c>
      <c r="C89" s="23">
        <f>+LN(C88/B88)/10</f>
        <v>9.2478687459712799E-2</v>
      </c>
      <c r="D89" s="23">
        <f>+LN(D88/C88)/10</f>
        <v>3.1885865902369817E-2</v>
      </c>
      <c r="E89" s="23">
        <f>+LN(E88/D88)/10</f>
        <v>2.7254724951418889E-2</v>
      </c>
      <c r="F89" s="23">
        <f>+LN(F88/E88)/10</f>
        <v>2.3885494752201884E-2</v>
      </c>
    </row>
    <row r="90" spans="1:103" s="33" customFormat="1" ht="18" customHeight="1">
      <c r="A90" s="32" t="s">
        <v>5</v>
      </c>
      <c r="B90" s="44">
        <f t="shared" ref="B90:BI90" si="39">+(1/(1-$B$18))*(B88)^(1-$B$18)+1</f>
        <v>-0.2345488288789972</v>
      </c>
      <c r="C90" s="33">
        <f t="shared" si="39"/>
        <v>0.22251261077784923</v>
      </c>
      <c r="D90" s="33">
        <f t="shared" si="39"/>
        <v>0.33709075545517975</v>
      </c>
      <c r="E90" s="33">
        <f t="shared" si="39"/>
        <v>0.4215428517437374</v>
      </c>
      <c r="F90" s="33">
        <f t="shared" si="39"/>
        <v>0.4866607173543116</v>
      </c>
      <c r="G90" s="33">
        <f t="shared" si="39"/>
        <v>0.53821169346689368</v>
      </c>
      <c r="H90" s="33">
        <f t="shared" si="39"/>
        <v>0.58084930854812933</v>
      </c>
      <c r="I90" s="33">
        <f t="shared" si="39"/>
        <v>0.61608221040704214</v>
      </c>
      <c r="J90" s="33">
        <f t="shared" si="39"/>
        <v>0.645671961601608</v>
      </c>
      <c r="K90" s="33">
        <f t="shared" si="39"/>
        <v>0.66943243149026321</v>
      </c>
      <c r="L90" s="33">
        <f t="shared" si="39"/>
        <v>0.68922023645127517</v>
      </c>
      <c r="M90" s="33">
        <f t="shared" si="39"/>
        <v>0.70944126105568606</v>
      </c>
      <c r="N90" s="33">
        <f t="shared" si="39"/>
        <v>0.72539452222966971</v>
      </c>
      <c r="O90" s="33">
        <f t="shared" si="39"/>
        <v>0.73970710235750481</v>
      </c>
      <c r="P90" s="33">
        <f t="shared" si="39"/>
        <v>0.75244854646232795</v>
      </c>
      <c r="Q90" s="33">
        <f t="shared" si="39"/>
        <v>0.76380742085569009</v>
      </c>
      <c r="R90" s="33">
        <f t="shared" si="39"/>
        <v>0.7739632472771083</v>
      </c>
      <c r="S90" s="33">
        <f t="shared" si="39"/>
        <v>0.78307641957907692</v>
      </c>
      <c r="T90" s="33">
        <f t="shared" si="39"/>
        <v>0.79128728877048171</v>
      </c>
      <c r="U90" s="33">
        <f t="shared" si="39"/>
        <v>0.79871707013932414</v>
      </c>
      <c r="V90" s="33">
        <f t="shared" si="39"/>
        <v>0.80539396663645979</v>
      </c>
      <c r="W90" s="33">
        <f t="shared" si="39"/>
        <v>0.8114456822117686</v>
      </c>
      <c r="X90" s="33">
        <f t="shared" si="39"/>
        <v>0.81703825205472569</v>
      </c>
      <c r="Y90" s="33">
        <f t="shared" si="39"/>
        <v>0.82220966467956291</v>
      </c>
      <c r="Z90" s="33">
        <f t="shared" si="39"/>
        <v>0.82700147077554864</v>
      </c>
      <c r="AA90" s="33">
        <f t="shared" si="39"/>
        <v>0.83155448236940066</v>
      </c>
      <c r="AB90" s="33">
        <f t="shared" si="39"/>
        <v>0.83576291794809654</v>
      </c>
      <c r="AC90" s="33">
        <f t="shared" si="39"/>
        <v>0.83967262504318652</v>
      </c>
      <c r="AD90" s="33">
        <f t="shared" si="39"/>
        <v>0.84332492648557378</v>
      </c>
      <c r="AE90" s="33">
        <f t="shared" si="39"/>
        <v>0.8467539442558274</v>
      </c>
      <c r="AF90" s="33">
        <f t="shared" si="39"/>
        <v>0.8500639971912739</v>
      </c>
      <c r="AG90" s="33">
        <f t="shared" si="39"/>
        <v>0.85324261334425411</v>
      </c>
      <c r="AH90" s="33">
        <f t="shared" si="39"/>
        <v>0.85621708698598697</v>
      </c>
      <c r="AI90" s="33">
        <f t="shared" si="39"/>
        <v>0.85902770548389296</v>
      </c>
      <c r="AJ90" s="33">
        <f t="shared" si="39"/>
        <v>0.86170136954929488</v>
      </c>
      <c r="AK90" s="33">
        <f t="shared" si="39"/>
        <v>0.86425666257761924</v>
      </c>
      <c r="AL90" s="33">
        <f t="shared" si="39"/>
        <v>0.8667073411610533</v>
      </c>
      <c r="AM90" s="33">
        <f t="shared" si="39"/>
        <v>0.86906419617920294</v>
      </c>
      <c r="AN90" s="33">
        <f t="shared" si="39"/>
        <v>0.87133606794888785</v>
      </c>
      <c r="AO90" s="33">
        <f t="shared" si="39"/>
        <v>0.87353042073332587</v>
      </c>
      <c r="AP90" s="33">
        <f t="shared" si="39"/>
        <v>0.87565368427008727</v>
      </c>
      <c r="AQ90" s="33">
        <f t="shared" si="39"/>
        <v>0.87771146954602397</v>
      </c>
      <c r="AR90" s="33">
        <f t="shared" si="39"/>
        <v>0.8797087146749063</v>
      </c>
      <c r="AS90" s="33">
        <f t="shared" si="39"/>
        <v>0.88164979030638824</v>
      </c>
      <c r="AT90" s="33">
        <f t="shared" si="39"/>
        <v>0.88353858032538723</v>
      </c>
      <c r="AU90" s="33">
        <f t="shared" si="39"/>
        <v>0.88537854648357328</v>
      </c>
      <c r="AV90" s="33">
        <f t="shared" si="39"/>
        <v>0.88717278186501836</v>
      </c>
      <c r="AW90" s="33">
        <f t="shared" si="39"/>
        <v>0.88892405609692438</v>
      </c>
      <c r="AX90" s="33">
        <f t="shared" si="39"/>
        <v>0.89063485413518018</v>
      </c>
      <c r="AY90" s="33">
        <f t="shared" si="39"/>
        <v>0.89230740985050649</v>
      </c>
      <c r="AZ90" s="33">
        <f t="shared" si="39"/>
        <v>0.89394373528999904</v>
      </c>
      <c r="BA90" s="33">
        <f t="shared" si="39"/>
        <v>0.89553795291796079</v>
      </c>
      <c r="BB90" s="33">
        <f t="shared" si="39"/>
        <v>0.89709253309946291</v>
      </c>
      <c r="BC90" s="33">
        <f t="shared" si="39"/>
        <v>0.89861771775992083</v>
      </c>
      <c r="BD90" s="33">
        <f t="shared" si="39"/>
        <v>0.90011533979433223</v>
      </c>
      <c r="BE90" s="33">
        <f t="shared" si="39"/>
        <v>0.90158639267544571</v>
      </c>
      <c r="BF90" s="33">
        <f t="shared" si="39"/>
        <v>0.90303158845733122</v>
      </c>
      <c r="BG90" s="33">
        <f t="shared" si="39"/>
        <v>0.90445155083289941</v>
      </c>
      <c r="BH90" s="33">
        <f t="shared" si="39"/>
        <v>0.90584688599233476</v>
      </c>
      <c r="BI90" s="33">
        <f t="shared" si="39"/>
        <v>0.90584688599233476</v>
      </c>
    </row>
    <row r="91" spans="1:103" ht="18" customHeight="1">
      <c r="A91" s="28" t="s">
        <v>115</v>
      </c>
      <c r="B91" s="29">
        <f t="shared" ref="B91:BH91" si="40">B$17*B$56*B90</f>
        <v>-305.96894727265186</v>
      </c>
      <c r="C91" s="29">
        <f t="shared" si="40"/>
        <v>266.07588304065513</v>
      </c>
      <c r="D91" s="29">
        <f t="shared" si="40"/>
        <v>361.54300560815443</v>
      </c>
      <c r="E91" s="29">
        <f t="shared" si="40"/>
        <v>392.04741739735158</v>
      </c>
      <c r="F91" s="29">
        <f t="shared" si="40"/>
        <v>384.11454707828818</v>
      </c>
      <c r="G91" s="29">
        <f t="shared" si="40"/>
        <v>354.19408430903735</v>
      </c>
      <c r="H91" s="29">
        <f t="shared" si="40"/>
        <v>318.60420199605824</v>
      </c>
      <c r="I91" s="29">
        <f t="shared" si="40"/>
        <v>281.66088505403445</v>
      </c>
      <c r="J91" s="29">
        <f t="shared" si="40"/>
        <v>246.03656044133646</v>
      </c>
      <c r="K91" s="29">
        <f t="shared" si="40"/>
        <v>212.61520348650106</v>
      </c>
      <c r="L91" s="29">
        <f t="shared" si="40"/>
        <v>185.65894478394483</v>
      </c>
      <c r="M91" s="36">
        <f t="shared" si="40"/>
        <v>164.93583786783165</v>
      </c>
      <c r="N91" s="29">
        <f t="shared" si="40"/>
        <v>145.55046243527175</v>
      </c>
      <c r="O91" s="29">
        <f t="shared" si="40"/>
        <v>128.09725897363467</v>
      </c>
      <c r="P91" s="29">
        <f t="shared" si="40"/>
        <v>112.45987230477424</v>
      </c>
      <c r="Q91" s="29">
        <f t="shared" si="40"/>
        <v>98.524759231508526</v>
      </c>
      <c r="R91" s="29">
        <f t="shared" si="40"/>
        <v>86.163350256583115</v>
      </c>
      <c r="S91" s="29">
        <f t="shared" si="40"/>
        <v>75.239710486981437</v>
      </c>
      <c r="T91" s="29">
        <f t="shared" si="40"/>
        <v>65.61722939295764</v>
      </c>
      <c r="U91" s="29">
        <f t="shared" si="40"/>
        <v>57.163313657287119</v>
      </c>
      <c r="V91" s="29">
        <f t="shared" si="40"/>
        <v>49.87695628994409</v>
      </c>
      <c r="W91" s="29">
        <f t="shared" si="40"/>
        <v>43.595792527398103</v>
      </c>
      <c r="X91" s="29">
        <f t="shared" si="40"/>
        <v>38.082115465883021</v>
      </c>
      <c r="Y91" s="29">
        <f t="shared" si="40"/>
        <v>33.247179287426583</v>
      </c>
      <c r="Z91" s="29">
        <f t="shared" si="40"/>
        <v>29.011625465372809</v>
      </c>
      <c r="AA91" s="29">
        <f t="shared" si="40"/>
        <v>25.307546378738795</v>
      </c>
      <c r="AB91" s="29">
        <f t="shared" si="40"/>
        <v>22.066628459369564</v>
      </c>
      <c r="AC91" s="29">
        <f t="shared" si="40"/>
        <v>19.233416290324001</v>
      </c>
      <c r="AD91" s="29">
        <f t="shared" si="40"/>
        <v>16.758491616154039</v>
      </c>
      <c r="AE91" s="29">
        <f t="shared" si="40"/>
        <v>14.597912961737327</v>
      </c>
      <c r="AF91" s="29">
        <f t="shared" si="40"/>
        <v>12.670732704353179</v>
      </c>
      <c r="AG91" s="29">
        <f t="shared" si="40"/>
        <v>10.958780321459274</v>
      </c>
      <c r="AH91" s="29">
        <f t="shared" si="40"/>
        <v>9.4757403532853282</v>
      </c>
      <c r="AI91" s="29">
        <f t="shared" si="40"/>
        <v>8.1917371769770693</v>
      </c>
      <c r="AJ91" s="29">
        <f t="shared" si="40"/>
        <v>7.0805207475279381</v>
      </c>
      <c r="AK91" s="29">
        <f t="shared" si="40"/>
        <v>6.1191448001984039</v>
      </c>
      <c r="AL91" s="29">
        <f t="shared" si="40"/>
        <v>5.2876176873722018</v>
      </c>
      <c r="AM91" s="29">
        <f t="shared" si="40"/>
        <v>4.5685565730059414</v>
      </c>
      <c r="AN91" s="29">
        <f t="shared" si="40"/>
        <v>3.9468663284902061</v>
      </c>
      <c r="AO91" s="29">
        <f t="shared" si="40"/>
        <v>3.4094500950561013</v>
      </c>
      <c r="AP91" s="29">
        <f t="shared" si="40"/>
        <v>2.9449522730091657</v>
      </c>
      <c r="AQ91" s="29">
        <f t="shared" si="40"/>
        <v>2.5435321569322178</v>
      </c>
      <c r="AR91" s="29">
        <f t="shared" si="40"/>
        <v>2.1966655081224045</v>
      </c>
      <c r="AS91" s="29">
        <f t="shared" si="40"/>
        <v>1.8969711353365193</v>
      </c>
      <c r="AT91" s="29">
        <f t="shared" si="40"/>
        <v>1.6380596388818558</v>
      </c>
      <c r="AU91" s="29">
        <f t="shared" si="40"/>
        <v>1.4144016800117336</v>
      </c>
      <c r="AV91" s="29">
        <f t="shared" si="40"/>
        <v>1.2212133857139711</v>
      </c>
      <c r="AW91" s="29">
        <f t="shared" si="40"/>
        <v>1.0543567515164145</v>
      </c>
      <c r="AX91" s="29">
        <f t="shared" si="40"/>
        <v>0.91025314564658399</v>
      </c>
      <c r="AY91" s="29">
        <f t="shared" si="40"/>
        <v>0.78580824009199879</v>
      </c>
      <c r="AZ91" s="29">
        <f t="shared" si="40"/>
        <v>0.67834689563067552</v>
      </c>
      <c r="BA91" s="29">
        <f t="shared" si="40"/>
        <v>0.5855516783565704</v>
      </c>
      <c r="BB91" s="29">
        <f t="shared" si="40"/>
        <v>0.50542655219843946</v>
      </c>
      <c r="BC91" s="29">
        <f t="shared" si="40"/>
        <v>0.43624992604479157</v>
      </c>
      <c r="BD91" s="29">
        <f t="shared" si="40"/>
        <v>0.37652873886811161</v>
      </c>
      <c r="BE91" s="29">
        <f t="shared" si="40"/>
        <v>0.32497271039775638</v>
      </c>
      <c r="BF91" s="29">
        <f t="shared" si="40"/>
        <v>0.28046719048460589</v>
      </c>
      <c r="BG91" s="29">
        <f t="shared" si="40"/>
        <v>0.24204939806093881</v>
      </c>
      <c r="BH91" s="29">
        <f t="shared" si="40"/>
        <v>0.2088877982946083</v>
      </c>
      <c r="BI91" s="29">
        <f>BI$17*BI$56*BI90/(1-(BJ17/BI17))</f>
        <v>1.301150646646335</v>
      </c>
    </row>
    <row r="92" spans="1:103" ht="18" customHeight="1">
      <c r="A92" s="57" t="s">
        <v>62</v>
      </c>
      <c r="B92" s="200">
        <f>SUM(B91:AO91)*10*B52+B53</f>
        <v>120.41775618284666</v>
      </c>
      <c r="C92" s="180">
        <v>92.230505587145672</v>
      </c>
      <c r="D92" s="201">
        <f>+B92-C92</f>
        <v>28.187250595700988</v>
      </c>
      <c r="I92" s="33"/>
    </row>
    <row r="93" spans="1:103" s="33" customFormat="1" ht="18" customHeight="1">
      <c r="A93" s="32" t="s">
        <v>270</v>
      </c>
      <c r="B93" s="33">
        <f>+B90*Data!B364</f>
        <v>-0.2345488288789972</v>
      </c>
      <c r="C93" s="33">
        <f>+C90*Data!C364</f>
        <v>0.53538668820731095</v>
      </c>
      <c r="D93" s="33">
        <f>+D90*Data!D364</f>
        <v>0.85476192627642722</v>
      </c>
      <c r="E93" s="33">
        <f>+E90*Data!E364</f>
        <v>1.1029970352377096</v>
      </c>
      <c r="F93" s="33">
        <f>+F90*Data!F364</f>
        <v>1.2911086899539725</v>
      </c>
      <c r="G93" s="33">
        <f>+G90*Data!G364</f>
        <v>1.4308167249048427</v>
      </c>
      <c r="H93" s="33">
        <f>+H90*Data!H364</f>
        <v>1.5458295689643899</v>
      </c>
      <c r="I93" s="33">
        <f>+I90*Data!I364</f>
        <v>1.632400082448197</v>
      </c>
      <c r="J93" s="33">
        <f>+J90*Data!J364</f>
        <v>1.6975772437578853</v>
      </c>
      <c r="K93" s="33">
        <f>+K90*Data!K364</f>
        <v>1.7191328783901794</v>
      </c>
      <c r="L93" s="33">
        <f>+L90*Data!L364</f>
        <v>1.7183270835602646</v>
      </c>
      <c r="M93" s="33">
        <f>+M90*Data!M364</f>
        <v>1.7791464741131962</v>
      </c>
      <c r="N93" s="33">
        <f>+N90*Data!N364</f>
        <v>1.7943659826730047</v>
      </c>
      <c r="O93" s="33">
        <f>+O90*Data!O364</f>
        <v>1.8016039232442473</v>
      </c>
      <c r="P93" s="33">
        <f>+P90*Data!P364</f>
        <v>1.8023332594032746</v>
      </c>
      <c r="Q93" s="33">
        <f>+Q90*Data!Q364</f>
        <v>1.7979314084152627</v>
      </c>
      <c r="R93" s="33">
        <f>+R90*Data!R364</f>
        <v>1.7894207929593673</v>
      </c>
      <c r="S93" s="33">
        <f>+S90*Data!S364</f>
        <v>1.7775579333148139</v>
      </c>
      <c r="T93" s="33">
        <f>+T90*Data!T364</f>
        <v>1.7629027825682535</v>
      </c>
      <c r="U93" s="33">
        <f>+U90*Data!U364</f>
        <v>1.7458696661126987</v>
      </c>
      <c r="V93" s="33">
        <f>+V90*Data!V364</f>
        <v>1.7277384920136907</v>
      </c>
      <c r="W93" s="33">
        <f>+W90*Data!W364</f>
        <v>1.7059355759627068</v>
      </c>
      <c r="X93" s="33">
        <f>+X90*Data!X364</f>
        <v>1.6790951802149334</v>
      </c>
      <c r="Y93" s="33">
        <f>+Y90*Data!Y364</f>
        <v>1.6474204008598488</v>
      </c>
      <c r="Z93" s="33">
        <f>+Z90*Data!Z364</f>
        <v>1.6127011784593113</v>
      </c>
      <c r="AA93" s="33">
        <f>+AA90*Data!AA364</f>
        <v>1.5760643759612611</v>
      </c>
      <c r="AB93" s="33">
        <f>+AB90*Data!AB364</f>
        <v>1.5376518341126597</v>
      </c>
      <c r="AC93" s="33">
        <f>+AC90*Data!AC364</f>
        <v>1.4976343778331556</v>
      </c>
      <c r="AD93" s="33">
        <f>+AD90*Data!AD364</f>
        <v>1.4568031662640681</v>
      </c>
      <c r="AE93" s="33">
        <f>+AE90*Data!AE364</f>
        <v>1.4157862091901912</v>
      </c>
      <c r="AF93" s="33">
        <f>+AF90*Data!AF364</f>
        <v>1.3756217881623618</v>
      </c>
      <c r="AG93" s="33">
        <f>+AG90*Data!AG364</f>
        <v>1.3366617696867649</v>
      </c>
      <c r="AH93" s="33">
        <f>+AH90*Data!AH364</f>
        <v>1.2985389459614876</v>
      </c>
      <c r="AI93" s="33">
        <f>+AI90*Data!AI364</f>
        <v>1.2612323718983549</v>
      </c>
      <c r="AJ93" s="33">
        <f>+AJ90*Data!AJ364</f>
        <v>1.2247492610212458</v>
      </c>
      <c r="AK93" s="33">
        <f>+AK90*Data!AK364</f>
        <v>1.1890377427437047</v>
      </c>
      <c r="AL93" s="33">
        <f>+AL90*Data!AL364</f>
        <v>1.154016130956554</v>
      </c>
      <c r="AM93" s="33">
        <f>+AM90*Data!AM364</f>
        <v>1.1195927054722932</v>
      </c>
      <c r="AN93" s="33">
        <f>+AN90*Data!AN364</f>
        <v>1.0856770190572491</v>
      </c>
      <c r="AO93" s="33">
        <f>+AO90*Data!AO364</f>
        <v>1.0521862636007584</v>
      </c>
      <c r="AP93" s="33">
        <f>+AP90*Data!AP364</f>
        <v>1.0190487985393055</v>
      </c>
      <c r="AQ93" s="33">
        <f>+AQ90*Data!AQ364</f>
        <v>0.98620604647564536</v>
      </c>
      <c r="AR93" s="33">
        <f>+AR90*Data!AR364</f>
        <v>0.95361345373287643</v>
      </c>
      <c r="AS93" s="33">
        <f>+AS90*Data!AS364</f>
        <v>0.92124092206978925</v>
      </c>
      <c r="AT93" s="33">
        <f>+AT90*Data!AT364</f>
        <v>0.88907294567199957</v>
      </c>
      <c r="AU93" s="33">
        <f>+AU90*Data!AU364</f>
        <v>0.85710858317376015</v>
      </c>
      <c r="AV93" s="33">
        <f>+AV90*Data!AV364</f>
        <v>0.82536132954260666</v>
      </c>
      <c r="AW93" s="33">
        <f>+AW90*Data!AW364</f>
        <v>0.79385891114418328</v>
      </c>
      <c r="AX93" s="33">
        <f>+AX90*Data!AX364</f>
        <v>0.76264299977298255</v>
      </c>
      <c r="AY93" s="33">
        <f>+AY90*Data!AY364</f>
        <v>0.73176882220711958</v>
      </c>
      <c r="AZ93" s="33">
        <f>+AZ90*Data!AZ364</f>
        <v>0.7013046277301096</v>
      </c>
      <c r="BA93" s="33">
        <f>+BA90*Data!BA364</f>
        <v>0.6713251989544009</v>
      </c>
      <c r="BB93" s="33">
        <f>+BB90*Data!BB364</f>
        <v>0.64192380268922145</v>
      </c>
      <c r="BC93" s="33">
        <f>+BC90*Data!BC364</f>
        <v>0.61320905459345143</v>
      </c>
      <c r="BD93" s="33">
        <f>+BD90*Data!BD364</f>
        <v>0.58529157405854804</v>
      </c>
      <c r="BE93" s="33">
        <f>+BE90*Data!BE364</f>
        <v>0.55828827170804507</v>
      </c>
      <c r="BF93" s="33">
        <f>+BF90*Data!BF364</f>
        <v>0.53232100080392797</v>
      </c>
      <c r="BG93" s="33">
        <f>+BG90*Data!BG364</f>
        <v>0.5075152987333893</v>
      </c>
      <c r="BH93" s="33">
        <f>+BH90*Data!BH364</f>
        <v>0.48400011606742099</v>
      </c>
      <c r="BI93" s="33">
        <f>+BI90*Data!BI364</f>
        <v>0.48376466961278669</v>
      </c>
    </row>
    <row r="94" spans="1:103" ht="18" customHeight="1">
      <c r="A94" s="21" t="s">
        <v>271</v>
      </c>
      <c r="B94" s="29">
        <f>B$17*B$56*B93</f>
        <v>-305.96894727265186</v>
      </c>
      <c r="C94" s="29">
        <f t="shared" ref="C94:BH94" si="41">C$17*C$56*C93</f>
        <v>640.20410050014652</v>
      </c>
      <c r="D94" s="29">
        <f t="shared" si="41"/>
        <v>916.76556210538058</v>
      </c>
      <c r="E94" s="29">
        <f t="shared" si="41"/>
        <v>1025.8201207139884</v>
      </c>
      <c r="F94" s="29">
        <f t="shared" si="41"/>
        <v>1019.0541623466383</v>
      </c>
      <c r="G94" s="29">
        <f t="shared" si="41"/>
        <v>941.6124284243183</v>
      </c>
      <c r="H94" s="29">
        <f t="shared" si="41"/>
        <v>847.90975730498053</v>
      </c>
      <c r="I94" s="29">
        <f t="shared" si="41"/>
        <v>746.30178281054691</v>
      </c>
      <c r="J94" s="29">
        <f t="shared" si="41"/>
        <v>646.87037842194911</v>
      </c>
      <c r="K94" s="29">
        <f t="shared" si="41"/>
        <v>546.00549594761992</v>
      </c>
      <c r="L94" s="29">
        <f t="shared" si="41"/>
        <v>462.8749654393319</v>
      </c>
      <c r="M94" s="29">
        <f t="shared" si="41"/>
        <v>413.62834459444434</v>
      </c>
      <c r="N94" s="29">
        <f t="shared" si="41"/>
        <v>360.03966193928113</v>
      </c>
      <c r="O94" s="29">
        <f t="shared" si="41"/>
        <v>311.98906105973413</v>
      </c>
      <c r="P94" s="29">
        <f t="shared" si="41"/>
        <v>269.37412419240775</v>
      </c>
      <c r="Q94" s="29">
        <f t="shared" si="41"/>
        <v>231.91809125189013</v>
      </c>
      <c r="R94" s="29">
        <f t="shared" si="41"/>
        <v>199.21164355362146</v>
      </c>
      <c r="S94" s="29">
        <f t="shared" si="41"/>
        <v>170.7916889495074</v>
      </c>
      <c r="T94" s="29">
        <f t="shared" si="41"/>
        <v>146.18811387834293</v>
      </c>
      <c r="U94" s="29">
        <f t="shared" si="41"/>
        <v>124.949996763353</v>
      </c>
      <c r="V94" s="29">
        <f t="shared" si="41"/>
        <v>106.99650210506022</v>
      </c>
      <c r="W94" s="29">
        <f t="shared" si="41"/>
        <v>91.65322468912747</v>
      </c>
      <c r="X94" s="29">
        <f t="shared" si="41"/>
        <v>78.262549360871034</v>
      </c>
      <c r="Y94" s="29">
        <f t="shared" si="41"/>
        <v>66.615711030954259</v>
      </c>
      <c r="Z94" s="29">
        <f t="shared" si="41"/>
        <v>56.574364412134265</v>
      </c>
      <c r="AA94" s="29">
        <f t="shared" si="41"/>
        <v>47.965975935656097</v>
      </c>
      <c r="AB94" s="29">
        <f t="shared" si="41"/>
        <v>40.598584831373714</v>
      </c>
      <c r="AC94" s="29">
        <f t="shared" si="41"/>
        <v>34.304590361135055</v>
      </c>
      <c r="AD94" s="29">
        <f t="shared" si="41"/>
        <v>28.949486587529055</v>
      </c>
      <c r="AE94" s="29">
        <f t="shared" si="41"/>
        <v>24.4079451821747</v>
      </c>
      <c r="AF94" s="29">
        <f t="shared" si="41"/>
        <v>20.504498529147405</v>
      </c>
      <c r="AG94" s="29">
        <f t="shared" si="41"/>
        <v>17.167664236408935</v>
      </c>
      <c r="AH94" s="29">
        <f t="shared" si="41"/>
        <v>14.3709090575078</v>
      </c>
      <c r="AI94" s="29">
        <f t="shared" si="41"/>
        <v>12.027183807612879</v>
      </c>
      <c r="AJ94" s="29">
        <f t="shared" si="41"/>
        <v>10.063651816772881</v>
      </c>
      <c r="AK94" s="29">
        <f t="shared" si="41"/>
        <v>8.4186728732291805</v>
      </c>
      <c r="AL94" s="29">
        <f t="shared" si="41"/>
        <v>7.0404343147531101</v>
      </c>
      <c r="AM94" s="29">
        <f t="shared" si="41"/>
        <v>5.8855521101461203</v>
      </c>
      <c r="AN94" s="29">
        <f t="shared" si="41"/>
        <v>4.9177604689537926</v>
      </c>
      <c r="AO94" s="29">
        <f t="shared" si="41"/>
        <v>4.1067562975525673</v>
      </c>
      <c r="AP94" s="29">
        <f t="shared" si="41"/>
        <v>3.4272111560486977</v>
      </c>
      <c r="AQ94" s="29">
        <f t="shared" si="41"/>
        <v>2.8579400857883623</v>
      </c>
      <c r="AR94" s="29">
        <f t="shared" si="41"/>
        <v>2.3812084010905883</v>
      </c>
      <c r="AS94" s="29">
        <f t="shared" si="41"/>
        <v>1.9821560182642142</v>
      </c>
      <c r="AT94" s="29">
        <f t="shared" si="41"/>
        <v>1.6483202213883643</v>
      </c>
      <c r="AU94" s="29">
        <f t="shared" si="41"/>
        <v>1.3692401118236663</v>
      </c>
      <c r="AV94" s="29">
        <f t="shared" si="41"/>
        <v>1.136128524557765</v>
      </c>
      <c r="AW94" s="29">
        <f t="shared" si="41"/>
        <v>0.9415995629497006</v>
      </c>
      <c r="AX94" s="29">
        <f t="shared" si="41"/>
        <v>0.77944197481781829</v>
      </c>
      <c r="AY94" s="29">
        <f t="shared" si="41"/>
        <v>0.64443034315842962</v>
      </c>
      <c r="AZ94" s="29">
        <f t="shared" si="41"/>
        <v>0.53216751606611834</v>
      </c>
      <c r="BA94" s="29">
        <f t="shared" si="41"/>
        <v>0.43894912068212372</v>
      </c>
      <c r="BB94" s="29">
        <f t="shared" si="41"/>
        <v>0.36166317564405859</v>
      </c>
      <c r="BC94" s="29">
        <f t="shared" si="41"/>
        <v>0.29769322307960511</v>
      </c>
      <c r="BD94" s="29">
        <f t="shared" si="41"/>
        <v>0.24483428790442741</v>
      </c>
      <c r="BE94" s="29">
        <f t="shared" si="41"/>
        <v>0.20123246570065895</v>
      </c>
      <c r="BF94" s="29">
        <f t="shared" si="41"/>
        <v>0.16533040199233934</v>
      </c>
      <c r="BG94" s="29">
        <f t="shared" si="41"/>
        <v>0.13582128578585437</v>
      </c>
      <c r="BH94" s="29">
        <f t="shared" si="41"/>
        <v>0.11161016302319547</v>
      </c>
      <c r="BI94" s="29">
        <f>BI$17*BI$56*BI93/(1-(BJ17/BI17))</f>
        <v>0.69487539497558581</v>
      </c>
    </row>
    <row r="95" spans="1:103" ht="39" customHeight="1">
      <c r="A95" s="57" t="s">
        <v>62</v>
      </c>
      <c r="B95" s="197">
        <f>SUM(B94:BI94)*10*B52+B53-C53</f>
        <v>121.07841931070124</v>
      </c>
      <c r="C95" s="85">
        <v>119.77210729036307</v>
      </c>
      <c r="D95" s="189">
        <f>+B95-C95</f>
        <v>1.3063120203381686</v>
      </c>
      <c r="I95" s="33"/>
    </row>
    <row r="96" spans="1:103" ht="21.75" customHeight="1">
      <c r="A96" s="58" t="s">
        <v>61</v>
      </c>
      <c r="B96" s="29">
        <f>+B153</f>
        <v>119.42091412902782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1.0000000000000026E-3</v>
      </c>
      <c r="C101" s="479">
        <f t="shared" si="42"/>
        <v>37.699592117087825</v>
      </c>
      <c r="D101" s="479">
        <f t="shared" si="42"/>
        <v>64.022639968439179</v>
      </c>
      <c r="E101" s="479">
        <f t="shared" si="42"/>
        <v>88.441947323592288</v>
      </c>
      <c r="F101" s="479">
        <f t="shared" si="42"/>
        <v>118.11282996379492</v>
      </c>
      <c r="G101" s="479">
        <f t="shared" si="42"/>
        <v>153.45763947341933</v>
      </c>
      <c r="H101" s="479">
        <f t="shared" si="42"/>
        <v>194.90075329161567</v>
      </c>
      <c r="I101" s="479">
        <f t="shared" si="42"/>
        <v>243.11113645924257</v>
      </c>
      <c r="J101" s="479">
        <f t="shared" si="42"/>
        <v>298.47198806351474</v>
      </c>
      <c r="K101" s="479">
        <f t="shared" si="42"/>
        <v>361.14776783382592</v>
      </c>
      <c r="L101" s="479">
        <f t="shared" si="42"/>
        <v>430.58472580113988</v>
      </c>
      <c r="M101" s="479">
        <f t="shared" si="42"/>
        <v>505.82064755955662</v>
      </c>
      <c r="N101" s="479">
        <f t="shared" si="42"/>
        <v>517.1378375866002</v>
      </c>
      <c r="O101" s="479">
        <f t="shared" si="42"/>
        <v>495.69094570727015</v>
      </c>
      <c r="P101" s="479">
        <f t="shared" si="42"/>
        <v>475.31639842190657</v>
      </c>
      <c r="Q101" s="479">
        <f t="shared" si="42"/>
        <v>455.96057850081121</v>
      </c>
      <c r="R101" s="479">
        <f t="shared" si="42"/>
        <v>437.57254957577061</v>
      </c>
      <c r="S101" s="479">
        <f t="shared" si="42"/>
        <v>420.1039220969821</v>
      </c>
      <c r="T101" s="479">
        <f t="shared" si="42"/>
        <v>403.50872599213301</v>
      </c>
      <c r="U101" s="479">
        <f t="shared" si="42"/>
        <v>387.74328969252633</v>
      </c>
      <c r="V101" s="479">
        <f t="shared" si="42"/>
        <v>372.76612520790002</v>
      </c>
      <c r="W101" s="479">
        <f t="shared" si="42"/>
        <v>358.537818947505</v>
      </c>
      <c r="X101" s="479">
        <f t="shared" si="42"/>
        <v>345.0209280001298</v>
      </c>
      <c r="Y101" s="479">
        <f t="shared" si="42"/>
        <v>332.17988160012328</v>
      </c>
      <c r="Z101" s="479">
        <f t="shared" si="42"/>
        <v>319.98088752011711</v>
      </c>
      <c r="AA101" s="479">
        <f t="shared" si="42"/>
        <v>159.99044376005855</v>
      </c>
      <c r="AB101" s="479">
        <f t="shared" si="42"/>
        <v>79.995221880029277</v>
      </c>
      <c r="AC101" s="479">
        <f t="shared" si="42"/>
        <v>39.997610940014638</v>
      </c>
      <c r="AD101" s="479">
        <f t="shared" si="42"/>
        <v>19.998805470007319</v>
      </c>
      <c r="AE101" s="479">
        <f t="shared" si="42"/>
        <v>9.9994027350036596</v>
      </c>
      <c r="AF101" s="479">
        <f t="shared" si="42"/>
        <v>4.9997013675018298</v>
      </c>
      <c r="AG101" s="479">
        <f t="shared" si="42"/>
        <v>2.4998506837509149</v>
      </c>
      <c r="AH101" s="479">
        <f t="shared" ref="AH101:BI101" si="43">+AH$36*1000*AH103^($B$38-1)</f>
        <v>1.2499253418754575</v>
      </c>
      <c r="AI101" s="479">
        <f t="shared" si="43"/>
        <v>0.62496267093772873</v>
      </c>
      <c r="AJ101" s="479">
        <f t="shared" si="43"/>
        <v>0.31248133546886436</v>
      </c>
      <c r="AK101" s="479">
        <f t="shared" si="43"/>
        <v>0.15624066773443218</v>
      </c>
      <c r="AL101" s="479">
        <f t="shared" si="43"/>
        <v>7.8120333867216091E-2</v>
      </c>
      <c r="AM101" s="479">
        <f t="shared" si="43"/>
        <v>3.9060166933608045E-2</v>
      </c>
      <c r="AN101" s="479">
        <f t="shared" si="43"/>
        <v>1.9530083466804023E-2</v>
      </c>
      <c r="AO101" s="479">
        <f t="shared" si="43"/>
        <v>9.7650417334020113E-3</v>
      </c>
      <c r="AP101" s="479">
        <f t="shared" si="43"/>
        <v>4.8825208667010057E-3</v>
      </c>
      <c r="AQ101" s="479">
        <f t="shared" si="43"/>
        <v>2.4412604333505028E-3</v>
      </c>
      <c r="AR101" s="479">
        <f t="shared" si="43"/>
        <v>1.2206302166752514E-3</v>
      </c>
      <c r="AS101" s="479">
        <f t="shared" si="43"/>
        <v>6.1031510833762571E-4</v>
      </c>
      <c r="AT101" s="479">
        <f t="shared" si="43"/>
        <v>3.0515755416881285E-4</v>
      </c>
      <c r="AU101" s="479">
        <f t="shared" si="43"/>
        <v>1.5257877708440643E-4</v>
      </c>
      <c r="AV101" s="479">
        <f t="shared" si="43"/>
        <v>7.6289388542203214E-5</v>
      </c>
      <c r="AW101" s="479">
        <f t="shared" si="43"/>
        <v>3.8144694271101607E-5</v>
      </c>
      <c r="AX101" s="479">
        <f t="shared" si="43"/>
        <v>1.9072347135550803E-5</v>
      </c>
      <c r="AY101" s="479">
        <f t="shared" si="43"/>
        <v>9.5361735677754017E-6</v>
      </c>
      <c r="AZ101" s="479">
        <f t="shared" si="43"/>
        <v>4.7680867838877009E-6</v>
      </c>
      <c r="BA101" s="479">
        <f t="shared" si="43"/>
        <v>2.3840433919438504E-6</v>
      </c>
      <c r="BB101" s="479">
        <f t="shared" si="43"/>
        <v>1.1920216959719252E-6</v>
      </c>
      <c r="BC101" s="479">
        <f t="shared" si="43"/>
        <v>5.9601084798596261E-7</v>
      </c>
      <c r="BD101" s="479">
        <f t="shared" si="43"/>
        <v>2.980054239929813E-7</v>
      </c>
      <c r="BE101" s="479">
        <f t="shared" si="43"/>
        <v>1.4900271199649065E-7</v>
      </c>
      <c r="BF101" s="479">
        <f t="shared" si="43"/>
        <v>7.4501355998245326E-8</v>
      </c>
      <c r="BG101" s="479">
        <f t="shared" si="43"/>
        <v>3.7250677999122663E-8</v>
      </c>
      <c r="BH101" s="479">
        <f t="shared" si="43"/>
        <v>1.8625338999561331E-8</v>
      </c>
      <c r="BI101" s="479">
        <f t="shared" si="43"/>
        <v>9.3126694997806657E-9</v>
      </c>
    </row>
    <row r="102" spans="1:61" s="483" customFormat="1" ht="18" customHeight="1">
      <c r="A102" s="636" t="s">
        <v>955</v>
      </c>
      <c r="B102" s="481">
        <f>+B119*(1-MIN(B103,1))</f>
        <v>1.5999444497034192</v>
      </c>
      <c r="C102" s="481">
        <f>+C119*(1-MIN(C103,1))</f>
        <v>2.3373181443680169</v>
      </c>
      <c r="D102" s="481">
        <f t="shared" ref="D102:BI102" si="44">+D119*(1-MIN(D103,1))</f>
        <v>2.4213252123779614</v>
      </c>
      <c r="E102" s="481">
        <f t="shared" si="44"/>
        <v>2.3958679803183318</v>
      </c>
      <c r="F102" s="481">
        <f t="shared" si="44"/>
        <v>2.2605156882843551</v>
      </c>
      <c r="G102" s="481">
        <f t="shared" si="44"/>
        <v>2.0457895667798969</v>
      </c>
      <c r="H102" s="481">
        <f t="shared" si="44"/>
        <v>1.7962703585094473</v>
      </c>
      <c r="I102" s="481">
        <f t="shared" si="44"/>
        <v>1.5125974369713904</v>
      </c>
      <c r="J102" s="481">
        <f t="shared" si="44"/>
        <v>1.1991076686279853</v>
      </c>
      <c r="K102" s="481">
        <f t="shared" si="44"/>
        <v>0.85938260560939961</v>
      </c>
      <c r="L102" s="481">
        <f t="shared" si="44"/>
        <v>0.50892581916170454</v>
      </c>
      <c r="M102" s="481">
        <f t="shared" si="44"/>
        <v>0.13401799318044094</v>
      </c>
      <c r="N102" s="481">
        <f t="shared" si="44"/>
        <v>0</v>
      </c>
      <c r="O102" s="481">
        <f t="shared" si="44"/>
        <v>0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4.9769341790313962E-4</v>
      </c>
      <c r="C103" s="484">
        <f>+IF($B$98&gt;0,C109,IF($B$99&gt;0,C114,C122))</f>
        <v>0.17802475057921482</v>
      </c>
      <c r="D103" s="484">
        <f t="shared" ref="D103:BI103" si="45">+IF($B$98&gt;0,D109,IF($B$99&gt;0,D114,D122))</f>
        <v>0.24507904446151321</v>
      </c>
      <c r="E103" s="484">
        <f t="shared" si="45"/>
        <v>0.30078218769787046</v>
      </c>
      <c r="F103" s="484">
        <f t="shared" si="45"/>
        <v>0.36222190982495467</v>
      </c>
      <c r="G103" s="484">
        <f t="shared" si="45"/>
        <v>0.42952935309011103</v>
      </c>
      <c r="H103" s="484">
        <f t="shared" si="45"/>
        <v>0.50287485814586597</v>
      </c>
      <c r="I103" s="484">
        <f t="shared" si="45"/>
        <v>0.5827771937204701</v>
      </c>
      <c r="J103" s="484">
        <f t="shared" si="45"/>
        <v>0.66933072883777323</v>
      </c>
      <c r="K103" s="484">
        <f t="shared" si="45"/>
        <v>0.76241481210617512</v>
      </c>
      <c r="L103" s="484">
        <f t="shared" si="45"/>
        <v>0.86119437436516733</v>
      </c>
      <c r="M103" s="484">
        <f t="shared" si="45"/>
        <v>0.96461011530938234</v>
      </c>
      <c r="N103" s="484">
        <f t="shared" si="45"/>
        <v>1</v>
      </c>
      <c r="O103" s="484">
        <f t="shared" si="45"/>
        <v>1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517.1378375866002</v>
      </c>
      <c r="O106" s="389">
        <f t="shared" si="46"/>
        <v>495.69094570727015</v>
      </c>
      <c r="P106" s="389">
        <f t="shared" si="46"/>
        <v>475.31639842190657</v>
      </c>
      <c r="Q106" s="389">
        <f t="shared" si="46"/>
        <v>455.96057850081121</v>
      </c>
      <c r="R106" s="389">
        <f t="shared" si="46"/>
        <v>437.57254957577061</v>
      </c>
      <c r="S106" s="389">
        <f t="shared" si="46"/>
        <v>420.1039220969821</v>
      </c>
      <c r="T106" s="389">
        <f t="shared" si="46"/>
        <v>403.50872599213301</v>
      </c>
      <c r="U106" s="389">
        <f t="shared" si="46"/>
        <v>387.74328969252633</v>
      </c>
      <c r="V106" s="389">
        <f t="shared" si="46"/>
        <v>372.76612520790002</v>
      </c>
      <c r="W106" s="389">
        <f t="shared" si="46"/>
        <v>358.537818947505</v>
      </c>
      <c r="X106" s="389">
        <f t="shared" si="46"/>
        <v>345.0209280001298</v>
      </c>
      <c r="Y106" s="389">
        <f t="shared" si="46"/>
        <v>332.17988160012328</v>
      </c>
      <c r="Z106" s="389">
        <f t="shared" si="46"/>
        <v>319.98088752011711</v>
      </c>
      <c r="AA106" s="389">
        <f t="shared" si="46"/>
        <v>159.99044376005855</v>
      </c>
      <c r="AB106" s="389">
        <f t="shared" si="46"/>
        <v>79.995221880029277</v>
      </c>
      <c r="AC106" s="389">
        <f t="shared" si="46"/>
        <v>39.997610940014638</v>
      </c>
      <c r="AD106" s="389">
        <f t="shared" si="46"/>
        <v>19.998805470007319</v>
      </c>
      <c r="AE106" s="389">
        <f t="shared" si="46"/>
        <v>9.9994027350036596</v>
      </c>
      <c r="AF106" s="389">
        <f t="shared" si="46"/>
        <v>4.9997013675018298</v>
      </c>
      <c r="AG106" s="389">
        <f t="shared" si="46"/>
        <v>2.4998506837509149</v>
      </c>
      <c r="AH106" s="389">
        <f t="shared" si="46"/>
        <v>1.2499253418754575</v>
      </c>
      <c r="AI106" s="389">
        <f t="shared" si="46"/>
        <v>0.62496267093772873</v>
      </c>
      <c r="AJ106" s="389">
        <f t="shared" si="46"/>
        <v>0.31248133546886436</v>
      </c>
      <c r="AK106" s="389">
        <f t="shared" si="46"/>
        <v>0.15624066773443218</v>
      </c>
      <c r="AL106" s="389">
        <f t="shared" si="46"/>
        <v>7.8120333867216091E-2</v>
      </c>
      <c r="AM106" s="389">
        <f t="shared" si="46"/>
        <v>3.9060166933608045E-2</v>
      </c>
      <c r="AN106" s="389">
        <f t="shared" si="46"/>
        <v>1.9530083466804023E-2</v>
      </c>
      <c r="AO106" s="389">
        <f t="shared" si="46"/>
        <v>9.7650417334020113E-3</v>
      </c>
      <c r="AP106" s="389">
        <f t="shared" si="46"/>
        <v>4.8825208667010057E-3</v>
      </c>
      <c r="AQ106" s="389">
        <f t="shared" si="46"/>
        <v>2.4412604333505028E-3</v>
      </c>
      <c r="AR106" s="389">
        <f t="shared" si="46"/>
        <v>1.2206302166752514E-3</v>
      </c>
      <c r="AS106" s="389">
        <f t="shared" si="46"/>
        <v>6.1031510833762571E-4</v>
      </c>
      <c r="AT106" s="389">
        <f t="shared" si="46"/>
        <v>3.0515755416881285E-4</v>
      </c>
      <c r="AU106" s="389">
        <f t="shared" si="46"/>
        <v>1.5257877708440643E-4</v>
      </c>
      <c r="AV106" s="389">
        <f t="shared" si="46"/>
        <v>7.6289388542203214E-5</v>
      </c>
      <c r="AW106" s="389">
        <f t="shared" si="46"/>
        <v>3.8144694271101607E-5</v>
      </c>
      <c r="AX106" s="389">
        <f t="shared" si="46"/>
        <v>1.9072347135550803E-5</v>
      </c>
      <c r="AY106" s="389">
        <f t="shared" si="46"/>
        <v>9.5361735677754017E-6</v>
      </c>
      <c r="AZ106" s="389">
        <f t="shared" si="46"/>
        <v>4.7680867838877009E-6</v>
      </c>
      <c r="BA106" s="389">
        <f t="shared" si="46"/>
        <v>2.3840433919438504E-6</v>
      </c>
      <c r="BB106" s="389">
        <f t="shared" si="46"/>
        <v>1.1920216959719252E-6</v>
      </c>
      <c r="BC106" s="389">
        <f t="shared" si="46"/>
        <v>5.9601084798596261E-7</v>
      </c>
      <c r="BD106" s="389">
        <f t="shared" si="46"/>
        <v>2.980054239929813E-7</v>
      </c>
      <c r="BE106" s="389">
        <f t="shared" si="46"/>
        <v>1.4900271199649065E-7</v>
      </c>
      <c r="BF106" s="389">
        <f t="shared" si="46"/>
        <v>7.4501355998245326E-8</v>
      </c>
      <c r="BG106" s="389">
        <f t="shared" si="46"/>
        <v>3.7250677999122663E-8</v>
      </c>
      <c r="BH106" s="389">
        <f t="shared" si="46"/>
        <v>1.8625338999561331E-8</v>
      </c>
      <c r="BI106" s="389">
        <f t="shared" si="46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37.699592117087825</v>
      </c>
      <c r="D108" s="389">
        <f>+Controls!D16</f>
        <v>64.022639968439137</v>
      </c>
      <c r="E108" s="389">
        <f>+Controls!E16</f>
        <v>88.44194732359226</v>
      </c>
      <c r="F108" s="389">
        <f>+Controls!F16</f>
        <v>118.11282996379477</v>
      </c>
      <c r="G108" s="389">
        <f>+Controls!G16</f>
        <v>153.45763947341564</v>
      </c>
      <c r="H108" s="389">
        <f>+Controls!H16</f>
        <v>194.90075329157744</v>
      </c>
      <c r="I108" s="389">
        <f>+Controls!I16</f>
        <v>243.11113645899107</v>
      </c>
      <c r="J108" s="389">
        <f>+Controls!J16</f>
        <v>298.47198806235912</v>
      </c>
      <c r="K108" s="389">
        <f>+Controls!K16</f>
        <v>361.14776782986883</v>
      </c>
      <c r="L108" s="389">
        <f>+Controls!L16</f>
        <v>430.5847257906488</v>
      </c>
      <c r="M108" s="389">
        <f>+Controls!M16</f>
        <v>505.82064753755714</v>
      </c>
      <c r="N108" s="389">
        <f>+Controls!N16</f>
        <v>586.11224913261344</v>
      </c>
      <c r="O108" s="389">
        <f>+Controls!O16</f>
        <v>672.4501089362808</v>
      </c>
      <c r="P108" s="389">
        <f>+Controls!P16</f>
        <v>759.14072687963437</v>
      </c>
      <c r="Q108" s="389">
        <f>+Controls!Q16</f>
        <v>857.5774545443262</v>
      </c>
      <c r="R108" s="389">
        <f>+Controls!R16</f>
        <v>880.49767911549066</v>
      </c>
      <c r="S108" s="389">
        <f>+Controls!S16</f>
        <v>847.14993958213279</v>
      </c>
      <c r="T108" s="389">
        <f>+Controls!T16</f>
        <v>809.48154170211774</v>
      </c>
      <c r="U108" s="389">
        <f>+Controls!U16</f>
        <v>783.54623463460405</v>
      </c>
      <c r="V108" s="389">
        <f>+Controls!V16</f>
        <v>753.18325167100852</v>
      </c>
      <c r="W108" s="389">
        <f>+Controls!W16</f>
        <v>729.34178871195445</v>
      </c>
      <c r="X108" s="389">
        <f>+Controls!X16</f>
        <v>697.49720536048142</v>
      </c>
      <c r="Y108" s="389">
        <f>+Controls!Y16</f>
        <v>681.60368669129923</v>
      </c>
      <c r="Z108" s="389">
        <f>+Controls!Z16</f>
        <v>650.96217075027084</v>
      </c>
      <c r="AA108" s="389">
        <f>+Controls!AA16</f>
        <v>1200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7">+(C106/(1000*C$36))^(1/($B$38-1))</f>
        <v>0.17802475057921482</v>
      </c>
      <c r="D109" s="391">
        <f t="shared" si="47"/>
        <v>0.24507904446151321</v>
      </c>
      <c r="E109" s="391">
        <f t="shared" si="47"/>
        <v>0.30078218769787046</v>
      </c>
      <c r="F109" s="391">
        <f t="shared" si="47"/>
        <v>0.36222190982495467</v>
      </c>
      <c r="G109" s="391">
        <f t="shared" si="47"/>
        <v>0.42952935309011103</v>
      </c>
      <c r="H109" s="391">
        <f t="shared" si="47"/>
        <v>0.50287485814586597</v>
      </c>
      <c r="I109" s="391">
        <f t="shared" si="47"/>
        <v>0.5827771937204701</v>
      </c>
      <c r="J109" s="391">
        <f t="shared" si="47"/>
        <v>0.66933072883777323</v>
      </c>
      <c r="K109" s="391">
        <f t="shared" si="47"/>
        <v>0.76241481210617512</v>
      </c>
      <c r="L109" s="391">
        <f t="shared" si="47"/>
        <v>0.86119437436516733</v>
      </c>
      <c r="M109" s="391">
        <f t="shared" si="47"/>
        <v>0.96461011530938234</v>
      </c>
      <c r="N109" s="391">
        <f t="shared" si="47"/>
        <v>1</v>
      </c>
      <c r="O109" s="391">
        <f t="shared" si="47"/>
        <v>1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1.6007411280266048</v>
      </c>
      <c r="C112" s="471">
        <f>+C40*C61</f>
        <v>2.8435383498652018</v>
      </c>
      <c r="D112" s="471">
        <f t="shared" ref="D112:BI112" si="48">+D40*D61</f>
        <v>3.2073890579058371</v>
      </c>
      <c r="E112" s="471">
        <f t="shared" si="48"/>
        <v>3.4264973491308681</v>
      </c>
      <c r="F112" s="471">
        <f t="shared" si="48"/>
        <v>3.5443608413451946</v>
      </c>
      <c r="G112" s="471">
        <f t="shared" si="48"/>
        <v>3.5861434376360606</v>
      </c>
      <c r="H112" s="471">
        <f t="shared" si="48"/>
        <v>3.6133162603884297</v>
      </c>
      <c r="I112" s="471">
        <f t="shared" si="48"/>
        <v>3.6253949070031997</v>
      </c>
      <c r="J112" s="471">
        <f t="shared" si="48"/>
        <v>3.6263051126988497</v>
      </c>
      <c r="K112" s="471">
        <f t="shared" si="48"/>
        <v>3.6171556536321261</v>
      </c>
      <c r="L112" s="471">
        <f t="shared" si="48"/>
        <v>3.6664639263294516</v>
      </c>
      <c r="M112" s="471">
        <f t="shared" si="48"/>
        <v>3.7869010976453095</v>
      </c>
      <c r="N112" s="471">
        <f t="shared" si="48"/>
        <v>3.87575265191595</v>
      </c>
      <c r="O112" s="471">
        <f t="shared" si="48"/>
        <v>3.9671810895454436</v>
      </c>
      <c r="P112" s="471">
        <f t="shared" si="48"/>
        <v>4.0591751957460787</v>
      </c>
      <c r="Q112" s="471">
        <f t="shared" si="48"/>
        <v>4.1499820469516484</v>
      </c>
      <c r="R112" s="471">
        <f t="shared" si="48"/>
        <v>4.2387803264824244</v>
      </c>
      <c r="S112" s="471">
        <f t="shared" si="48"/>
        <v>4.3252046776305617</v>
      </c>
      <c r="T112" s="471">
        <f t="shared" si="48"/>
        <v>4.4091210261888749</v>
      </c>
      <c r="U112" s="471">
        <f t="shared" si="48"/>
        <v>4.4905251331691192</v>
      </c>
      <c r="V112" s="471">
        <f t="shared" si="48"/>
        <v>4.5777920754626757</v>
      </c>
      <c r="W112" s="471">
        <f t="shared" si="48"/>
        <v>4.6732200575635039</v>
      </c>
      <c r="X112" s="471">
        <f t="shared" si="48"/>
        <v>4.7697737085792182</v>
      </c>
      <c r="Y112" s="471">
        <f t="shared" si="48"/>
        <v>4.8664182443157289</v>
      </c>
      <c r="Z112" s="471">
        <f t="shared" si="48"/>
        <v>4.9626851977182165</v>
      </c>
      <c r="AA112" s="471">
        <f t="shared" si="48"/>
        <v>5.058388486842059</v>
      </c>
      <c r="AB112" s="471">
        <f t="shared" si="48"/>
        <v>5.1547252384841649</v>
      </c>
      <c r="AC112" s="471">
        <f t="shared" si="48"/>
        <v>5.2504651041334913</v>
      </c>
      <c r="AD112" s="471">
        <f t="shared" si="48"/>
        <v>5.3453572978886363</v>
      </c>
      <c r="AE112" s="471">
        <f t="shared" si="48"/>
        <v>5.4394994680912108</v>
      </c>
      <c r="AF112" s="471">
        <f t="shared" si="48"/>
        <v>5.5199232524922088</v>
      </c>
      <c r="AG112" s="471">
        <f t="shared" si="48"/>
        <v>5.5835828238175882</v>
      </c>
      <c r="AH112" s="471">
        <f t="shared" si="48"/>
        <v>5.6421723388151097</v>
      </c>
      <c r="AI112" s="471">
        <f t="shared" si="48"/>
        <v>5.697719304205882</v>
      </c>
      <c r="AJ112" s="471">
        <f t="shared" si="48"/>
        <v>5.7513024734610836</v>
      </c>
      <c r="AK112" s="471">
        <f t="shared" si="48"/>
        <v>5.8035336171072691</v>
      </c>
      <c r="AL112" s="471">
        <f t="shared" si="48"/>
        <v>5.8547735952296414</v>
      </c>
      <c r="AM112" s="471">
        <f t="shared" si="48"/>
        <v>5.9052470791904499</v>
      </c>
      <c r="AN112" s="471">
        <f t="shared" si="48"/>
        <v>5.9551037737054289</v>
      </c>
      <c r="AO112" s="471">
        <f t="shared" si="48"/>
        <v>6.0044511662157118</v>
      </c>
      <c r="AP112" s="471">
        <f t="shared" si="48"/>
        <v>6.0533721138411689</v>
      </c>
      <c r="AQ112" s="471">
        <f t="shared" si="48"/>
        <v>6.1019343529504066</v>
      </c>
      <c r="AR112" s="471">
        <f t="shared" si="48"/>
        <v>6.1501957029282801</v>
      </c>
      <c r="AS112" s="471">
        <f t="shared" si="48"/>
        <v>6.1982069714833461</v>
      </c>
      <c r="AT112" s="471">
        <f t="shared" si="48"/>
        <v>6.2460136295710802</v>
      </c>
      <c r="AU112" s="471">
        <f t="shared" si="48"/>
        <v>6.2936568241260771</v>
      </c>
      <c r="AV112" s="471">
        <f t="shared" si="48"/>
        <v>6.3411740308862967</v>
      </c>
      <c r="AW112" s="471">
        <f t="shared" si="48"/>
        <v>6.3885995082243898</v>
      </c>
      <c r="AX112" s="471">
        <f t="shared" si="48"/>
        <v>6.4359646377905033</v>
      </c>
      <c r="AY112" s="471">
        <f t="shared" si="48"/>
        <v>6.4832981978883302</v>
      </c>
      <c r="AZ112" s="471">
        <f t="shared" si="48"/>
        <v>6.5306265943399362</v>
      </c>
      <c r="BA112" s="471">
        <f t="shared" si="48"/>
        <v>6.5779740623649028</v>
      </c>
      <c r="BB112" s="471">
        <f t="shared" si="48"/>
        <v>6.6251690936312801</v>
      </c>
      <c r="BC112" s="471">
        <f t="shared" si="48"/>
        <v>6.6721744633529445</v>
      </c>
      <c r="BD112" s="471">
        <f t="shared" si="48"/>
        <v>6.719207608888234</v>
      </c>
      <c r="BE112" s="471">
        <f t="shared" si="48"/>
        <v>6.7663692063393528</v>
      </c>
      <c r="BF112" s="471">
        <f t="shared" si="48"/>
        <v>6.8137007896333071</v>
      </c>
      <c r="BG112" s="471">
        <f t="shared" si="48"/>
        <v>6.8612176215549994</v>
      </c>
      <c r="BH112" s="471">
        <f t="shared" si="48"/>
        <v>6.9089246011837018</v>
      </c>
      <c r="BI112" s="471">
        <f t="shared" si="48"/>
        <v>6.9568234959675834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0.26296400188444136</v>
      </c>
      <c r="F114" s="399">
        <f t="shared" ref="F114:BI114" si="49">IF(1-(F113/F112)&lt;0,0,1-(F113/F112))</f>
        <v>0.48774108737846888</v>
      </c>
      <c r="G114" s="399">
        <f t="shared" si="49"/>
        <v>0.64350829979128488</v>
      </c>
      <c r="H114" s="399">
        <f t="shared" si="49"/>
        <v>0.71257367676530525</v>
      </c>
      <c r="I114" s="399">
        <f t="shared" si="49"/>
        <v>0.76253111902476645</v>
      </c>
      <c r="J114" s="399">
        <f t="shared" si="49"/>
        <v>0.79882137498459049</v>
      </c>
      <c r="K114" s="399">
        <f t="shared" si="49"/>
        <v>0.82520244957171518</v>
      </c>
      <c r="L114" s="399">
        <f t="shared" si="49"/>
        <v>0.84640958529685939</v>
      </c>
      <c r="M114" s="399">
        <f t="shared" si="49"/>
        <v>0.86579312091131611</v>
      </c>
      <c r="N114" s="399">
        <f t="shared" si="49"/>
        <v>0.88165500443460243</v>
      </c>
      <c r="O114" s="399">
        <f t="shared" si="49"/>
        <v>0.89565512190000551</v>
      </c>
      <c r="P114" s="399">
        <f t="shared" si="49"/>
        <v>0.9079629742441786</v>
      </c>
      <c r="Q114" s="399">
        <f t="shared" si="49"/>
        <v>0.91875411675281637</v>
      </c>
      <c r="R114" s="399">
        <f t="shared" si="49"/>
        <v>0.92821166464581339</v>
      </c>
      <c r="S114" s="399">
        <f t="shared" si="49"/>
        <v>0.93650561230258456</v>
      </c>
      <c r="T114" s="399">
        <f t="shared" si="49"/>
        <v>0.94378694427087428</v>
      </c>
      <c r="U114" s="399">
        <f t="shared" si="49"/>
        <v>0.95018739052853374</v>
      </c>
      <c r="V114" s="399">
        <f t="shared" si="49"/>
        <v>0.95590111872460504</v>
      </c>
      <c r="W114" s="399">
        <f t="shared" si="49"/>
        <v>0.95896154441370363</v>
      </c>
      <c r="X114" s="399">
        <f t="shared" si="49"/>
        <v>0.96180266439878681</v>
      </c>
      <c r="Y114" s="399">
        <f t="shared" si="49"/>
        <v>0.96443318143971846</v>
      </c>
      <c r="Z114" s="399">
        <f t="shared" si="49"/>
        <v>0.96686695660790201</v>
      </c>
      <c r="AA114" s="399">
        <f t="shared" si="49"/>
        <v>0.96911913325681032</v>
      </c>
      <c r="AB114" s="399">
        <f t="shared" si="49"/>
        <v>0.97121145300826539</v>
      </c>
      <c r="AC114" s="399">
        <f t="shared" si="49"/>
        <v>0.97314957923275858</v>
      </c>
      <c r="AD114" s="399">
        <f t="shared" si="49"/>
        <v>0.97494492324037574</v>
      </c>
      <c r="AE114" s="399">
        <f t="shared" si="49"/>
        <v>0.97660962717576039</v>
      </c>
      <c r="AF114" s="399">
        <f t="shared" si="49"/>
        <v>0.97810289763457514</v>
      </c>
      <c r="AG114" s="399">
        <f t="shared" si="49"/>
        <v>0.9794349234341353</v>
      </c>
      <c r="AH114" s="399">
        <f t="shared" si="49"/>
        <v>0.98066605177601129</v>
      </c>
      <c r="AI114" s="399">
        <f t="shared" si="49"/>
        <v>0.98181181119268168</v>
      </c>
      <c r="AJ114" s="399">
        <f t="shared" si="49"/>
        <v>0.98288220186531883</v>
      </c>
      <c r="AK114" s="399">
        <f t="shared" si="49"/>
        <v>0.98388444709979861</v>
      </c>
      <c r="AL114" s="399">
        <f t="shared" si="49"/>
        <v>0.9848242132819186</v>
      </c>
      <c r="AM114" s="399">
        <f t="shared" si="49"/>
        <v>0.98570622795901064</v>
      </c>
      <c r="AN114" s="399">
        <f t="shared" si="49"/>
        <v>0.98653460193759335</v>
      </c>
      <c r="AO114" s="399">
        <f t="shared" si="49"/>
        <v>0.98731300354248686</v>
      </c>
      <c r="AP114" s="399">
        <f t="shared" si="49"/>
        <v>0.98804475806536651</v>
      </c>
      <c r="AQ114" s="399">
        <f t="shared" si="49"/>
        <v>0.98873290865526509</v>
      </c>
      <c r="AR114" s="399">
        <f t="shared" si="49"/>
        <v>0.98938025677516939</v>
      </c>
      <c r="AS114" s="399">
        <f t="shared" si="49"/>
        <v>0.98998939137146502</v>
      </c>
      <c r="AT114" s="399">
        <f t="shared" si="49"/>
        <v>0.99056271143860508</v>
      </c>
      <c r="AU114" s="399">
        <f t="shared" si="49"/>
        <v>0.99110244442992645</v>
      </c>
      <c r="AV114" s="399">
        <f t="shared" si="49"/>
        <v>0.99161066184180768</v>
      </c>
      <c r="AW114" s="399">
        <f t="shared" si="49"/>
        <v>0.99208929272577828</v>
      </c>
      <c r="AX114" s="399">
        <f t="shared" si="49"/>
        <v>0.99254013558592313</v>
      </c>
      <c r="AY114" s="399">
        <f t="shared" si="49"/>
        <v>0.99296486896006408</v>
      </c>
      <c r="AZ114" s="399">
        <f t="shared" si="49"/>
        <v>0.99336506089461263</v>
      </c>
      <c r="BA114" s="399">
        <f t="shared" si="49"/>
        <v>0.99374217747067306</v>
      </c>
      <c r="BB114" s="399">
        <f t="shared" si="49"/>
        <v>0.99409741788958306</v>
      </c>
      <c r="BC114" s="399">
        <f t="shared" si="49"/>
        <v>0.99443205141800828</v>
      </c>
      <c r="BD114" s="399">
        <f t="shared" si="49"/>
        <v>0.99474747467569824</v>
      </c>
      <c r="BE114" s="399">
        <f t="shared" si="49"/>
        <v>0.9950448805413592</v>
      </c>
      <c r="BF114" s="399">
        <f t="shared" si="49"/>
        <v>0.99532533636035114</v>
      </c>
      <c r="BG114" s="399">
        <f t="shared" si="49"/>
        <v>0.9955898248627113</v>
      </c>
      <c r="BH114" s="399">
        <f t="shared" si="49"/>
        <v>0.99583926378457244</v>
      </c>
      <c r="BI114" s="399">
        <f t="shared" si="49"/>
        <v>0.9960745155926779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69.441298338380776</v>
      </c>
      <c r="F115" s="400">
        <f t="shared" si="50"/>
        <v>201.78245528531824</v>
      </c>
      <c r="G115" s="400">
        <f t="shared" si="50"/>
        <v>317.68657467425589</v>
      </c>
      <c r="H115" s="400">
        <f t="shared" si="50"/>
        <v>364.9885589691371</v>
      </c>
      <c r="I115" s="400">
        <f t="shared" si="50"/>
        <v>394.42451212156169</v>
      </c>
      <c r="J115" s="400">
        <f t="shared" si="50"/>
        <v>410.35489894834313</v>
      </c>
      <c r="K115" s="400">
        <f t="shared" si="50"/>
        <v>416.43714938764623</v>
      </c>
      <c r="L115" s="400">
        <f t="shared" si="50"/>
        <v>417.37027907989301</v>
      </c>
      <c r="M115" s="400">
        <f t="shared" si="50"/>
        <v>416.3980887973849</v>
      </c>
      <c r="N115" s="400">
        <f t="shared" si="50"/>
        <v>412.2341189023108</v>
      </c>
      <c r="O115" s="400">
        <f t="shared" si="50"/>
        <v>406.50365142156016</v>
      </c>
      <c r="P115" s="400">
        <f t="shared" si="50"/>
        <v>399.48957229291261</v>
      </c>
      <c r="Q115" s="400">
        <f t="shared" si="50"/>
        <v>391.45877484348432</v>
      </c>
      <c r="R115" s="400">
        <f t="shared" si="50"/>
        <v>382.66144632472231</v>
      </c>
      <c r="S115" s="400">
        <f t="shared" si="50"/>
        <v>373.31498927882751</v>
      </c>
      <c r="T115" s="400">
        <f t="shared" si="50"/>
        <v>363.60183678085599</v>
      </c>
      <c r="U115" s="400">
        <f t="shared" si="50"/>
        <v>353.67223237371149</v>
      </c>
      <c r="V115" s="400">
        <f t="shared" si="50"/>
        <v>343.7002002157792</v>
      </c>
      <c r="W115" s="400">
        <f t="shared" si="50"/>
        <v>332.48887417970741</v>
      </c>
      <c r="X115" s="400">
        <f t="shared" si="50"/>
        <v>321.66232404560645</v>
      </c>
      <c r="Y115" s="400">
        <f t="shared" si="50"/>
        <v>311.21690901359972</v>
      </c>
      <c r="Z115" s="400">
        <f t="shared" si="50"/>
        <v>301.15087636468525</v>
      </c>
      <c r="AA115" s="400">
        <f t="shared" si="50"/>
        <v>151.20736498097571</v>
      </c>
      <c r="AB115" s="400">
        <f t="shared" si="50"/>
        <v>75.897746030448573</v>
      </c>
      <c r="AC115" s="400">
        <f t="shared" si="50"/>
        <v>38.085295555961594</v>
      </c>
      <c r="AD115" s="400">
        <f t="shared" si="50"/>
        <v>19.105930951183936</v>
      </c>
      <c r="AE115" s="400">
        <f t="shared" si="50"/>
        <v>9.5823463098285</v>
      </c>
      <c r="AF115" s="400">
        <f t="shared" si="50"/>
        <v>4.8043677891760996</v>
      </c>
      <c r="AG115" s="400">
        <f t="shared" si="50"/>
        <v>2.4080756313977596</v>
      </c>
      <c r="AH115" s="400">
        <f t="shared" si="50"/>
        <v>1.2067633939963702</v>
      </c>
      <c r="AI115" s="400">
        <f t="shared" si="50"/>
        <v>0.60465121782742959</v>
      </c>
      <c r="AJ115" s="400">
        <f t="shared" si="50"/>
        <v>0.30291915007291426</v>
      </c>
      <c r="AK115" s="400">
        <f t="shared" si="50"/>
        <v>0.15173768648046765</v>
      </c>
      <c r="AL115" s="400">
        <f t="shared" si="50"/>
        <v>7.5999333342272837E-2</v>
      </c>
      <c r="AM115" s="400">
        <f t="shared" si="50"/>
        <v>3.8060947542500577E-2</v>
      </c>
      <c r="AN115" s="400">
        <f t="shared" si="50"/>
        <v>1.9059270755598434E-2</v>
      </c>
      <c r="AO115" s="400">
        <f t="shared" si="50"/>
        <v>9.5431740860137323E-3</v>
      </c>
      <c r="AP115" s="400">
        <f t="shared" si="50"/>
        <v>4.7779546263935734E-3</v>
      </c>
      <c r="AQ115" s="400">
        <f t="shared" si="50"/>
        <v>2.3919731100945142E-3</v>
      </c>
      <c r="AR115" s="400">
        <f t="shared" si="50"/>
        <v>1.197396400220463E-3</v>
      </c>
      <c r="AS115" s="400">
        <f t="shared" si="50"/>
        <v>5.9936184754494923E-4</v>
      </c>
      <c r="AT115" s="400">
        <f t="shared" si="50"/>
        <v>2.9999338691308981E-4</v>
      </c>
      <c r="AU115" s="400">
        <f t="shared" si="50"/>
        <v>1.5014383856220482E-4</v>
      </c>
      <c r="AV115" s="400">
        <f t="shared" si="50"/>
        <v>7.5141225161374508E-5</v>
      </c>
      <c r="AW115" s="400">
        <f t="shared" si="50"/>
        <v>3.7603261149730563E-5</v>
      </c>
      <c r="AX115" s="400">
        <f t="shared" si="50"/>
        <v>1.8817012878808357E-5</v>
      </c>
      <c r="AY115" s="400">
        <f t="shared" si="50"/>
        <v>9.4157547339238416E-6</v>
      </c>
      <c r="AZ115" s="400">
        <f t="shared" si="50"/>
        <v>4.7112932429889634E-6</v>
      </c>
      <c r="BA115" s="400">
        <f t="shared" si="50"/>
        <v>2.3572565824001647E-6</v>
      </c>
      <c r="BB115" s="400">
        <f t="shared" si="50"/>
        <v>1.1793867991052586E-6</v>
      </c>
      <c r="BC115" s="400">
        <f t="shared" si="50"/>
        <v>5.9005075281440613E-7</v>
      </c>
      <c r="BD115" s="400">
        <f t="shared" si="50"/>
        <v>2.9519383981213401E-7</v>
      </c>
      <c r="BE115" s="400">
        <f t="shared" si="50"/>
        <v>1.4767635975644593E-7</v>
      </c>
      <c r="BF115" s="400">
        <f t="shared" si="50"/>
        <v>7.3875644748453186E-8</v>
      </c>
      <c r="BG115" s="400">
        <f t="shared" si="50"/>
        <v>3.6955492176537376E-8</v>
      </c>
      <c r="BH115" s="400">
        <f t="shared" si="50"/>
        <v>1.8486079998006412E-8</v>
      </c>
      <c r="BI115" s="400">
        <f t="shared" si="50"/>
        <v>9.2469707189045468E-9</v>
      </c>
    </row>
    <row r="116" spans="1:61" s="395" customFormat="1" ht="18" customHeight="1">
      <c r="A116" s="398" t="s">
        <v>969</v>
      </c>
      <c r="B116" s="399">
        <f t="shared" ref="B116:AG116" si="51">+B112*(1-B103)</f>
        <v>1.5999444497034192</v>
      </c>
      <c r="C116" s="399">
        <f t="shared" si="51"/>
        <v>2.3373181443680169</v>
      </c>
      <c r="D116" s="399">
        <f t="shared" si="51"/>
        <v>2.4213252123779614</v>
      </c>
      <c r="E116" s="399">
        <f t="shared" si="51"/>
        <v>2.3958679803183318</v>
      </c>
      <c r="F116" s="399">
        <f t="shared" si="51"/>
        <v>2.2605156882843551</v>
      </c>
      <c r="G116" s="399">
        <f t="shared" si="51"/>
        <v>2.0457895667798969</v>
      </c>
      <c r="H116" s="399">
        <f t="shared" si="51"/>
        <v>1.7962703585094473</v>
      </c>
      <c r="I116" s="399">
        <f t="shared" si="51"/>
        <v>1.5125974369713904</v>
      </c>
      <c r="J116" s="399">
        <f t="shared" si="51"/>
        <v>1.1991076686279853</v>
      </c>
      <c r="K116" s="399">
        <f t="shared" si="51"/>
        <v>0.85938260560939961</v>
      </c>
      <c r="L116" s="399">
        <f t="shared" si="51"/>
        <v>0.50892581916170454</v>
      </c>
      <c r="M116" s="399">
        <f t="shared" si="51"/>
        <v>0.13401799318044094</v>
      </c>
      <c r="N116" s="399">
        <f t="shared" si="51"/>
        <v>0</v>
      </c>
      <c r="O116" s="399">
        <f t="shared" si="51"/>
        <v>0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1.6007411280266048</v>
      </c>
      <c r="C119" s="421">
        <f t="shared" ref="C119:BI120" si="53">+C112</f>
        <v>2.8435383498652018</v>
      </c>
      <c r="D119" s="421">
        <f t="shared" si="53"/>
        <v>3.2073890579058371</v>
      </c>
      <c r="E119" s="421">
        <f t="shared" si="53"/>
        <v>3.4264973491308681</v>
      </c>
      <c r="F119" s="421">
        <f t="shared" si="53"/>
        <v>3.5443608413451946</v>
      </c>
      <c r="G119" s="421">
        <f t="shared" si="53"/>
        <v>3.5861434376360606</v>
      </c>
      <c r="H119" s="421">
        <f t="shared" si="53"/>
        <v>3.6133162603884297</v>
      </c>
      <c r="I119" s="421">
        <f t="shared" si="53"/>
        <v>3.6253949070031997</v>
      </c>
      <c r="J119" s="421">
        <f t="shared" si="53"/>
        <v>3.6263051126988497</v>
      </c>
      <c r="K119" s="421">
        <f t="shared" si="53"/>
        <v>3.6171556536321261</v>
      </c>
      <c r="L119" s="421">
        <f t="shared" si="53"/>
        <v>3.6664639263294516</v>
      </c>
      <c r="M119" s="421">
        <f t="shared" si="53"/>
        <v>3.7869010976453095</v>
      </c>
      <c r="N119" s="421">
        <f t="shared" si="53"/>
        <v>3.87575265191595</v>
      </c>
      <c r="O119" s="421">
        <f t="shared" si="53"/>
        <v>3.9671810895454436</v>
      </c>
      <c r="P119" s="421">
        <f t="shared" si="53"/>
        <v>4.0591751957460787</v>
      </c>
      <c r="Q119" s="421">
        <f t="shared" si="53"/>
        <v>4.1499820469516484</v>
      </c>
      <c r="R119" s="421">
        <f t="shared" si="53"/>
        <v>4.2387803264824244</v>
      </c>
      <c r="S119" s="421">
        <f t="shared" si="53"/>
        <v>4.3252046776305617</v>
      </c>
      <c r="T119" s="421">
        <f t="shared" si="53"/>
        <v>4.4091210261888749</v>
      </c>
      <c r="U119" s="421">
        <f t="shared" si="53"/>
        <v>4.4905251331691192</v>
      </c>
      <c r="V119" s="421">
        <f t="shared" si="53"/>
        <v>4.5777920754626757</v>
      </c>
      <c r="W119" s="421">
        <f t="shared" si="53"/>
        <v>4.6732200575635039</v>
      </c>
      <c r="X119" s="421">
        <f t="shared" si="53"/>
        <v>4.7697737085792182</v>
      </c>
      <c r="Y119" s="421">
        <f t="shared" si="53"/>
        <v>4.8664182443157289</v>
      </c>
      <c r="Z119" s="421">
        <f t="shared" si="53"/>
        <v>4.9626851977182165</v>
      </c>
      <c r="AA119" s="421">
        <f t="shared" si="53"/>
        <v>5.058388486842059</v>
      </c>
      <c r="AB119" s="421">
        <f t="shared" si="53"/>
        <v>5.1547252384841649</v>
      </c>
      <c r="AC119" s="421">
        <f t="shared" si="53"/>
        <v>5.2504651041334913</v>
      </c>
      <c r="AD119" s="421">
        <f t="shared" si="53"/>
        <v>5.3453572978886363</v>
      </c>
      <c r="AE119" s="421">
        <f t="shared" si="53"/>
        <v>5.4394994680912108</v>
      </c>
      <c r="AF119" s="421">
        <f t="shared" si="53"/>
        <v>5.5199232524922088</v>
      </c>
      <c r="AG119" s="421">
        <f t="shared" si="53"/>
        <v>5.5835828238175882</v>
      </c>
      <c r="AH119" s="421">
        <f t="shared" si="53"/>
        <v>5.6421723388151097</v>
      </c>
      <c r="AI119" s="421">
        <f t="shared" si="53"/>
        <v>5.697719304205882</v>
      </c>
      <c r="AJ119" s="421">
        <f t="shared" si="53"/>
        <v>5.7513024734610836</v>
      </c>
      <c r="AK119" s="421">
        <f t="shared" si="53"/>
        <v>5.8035336171072691</v>
      </c>
      <c r="AL119" s="421">
        <f t="shared" si="53"/>
        <v>5.8547735952296414</v>
      </c>
      <c r="AM119" s="421">
        <f t="shared" si="53"/>
        <v>5.9052470791904499</v>
      </c>
      <c r="AN119" s="421">
        <f t="shared" si="53"/>
        <v>5.9551037737054289</v>
      </c>
      <c r="AO119" s="421">
        <f t="shared" si="53"/>
        <v>6.0044511662157118</v>
      </c>
      <c r="AP119" s="421">
        <f t="shared" si="53"/>
        <v>6.0533721138411689</v>
      </c>
      <c r="AQ119" s="421">
        <f t="shared" si="53"/>
        <v>6.1019343529504066</v>
      </c>
      <c r="AR119" s="421">
        <f t="shared" si="53"/>
        <v>6.1501957029282801</v>
      </c>
      <c r="AS119" s="421">
        <f t="shared" si="53"/>
        <v>6.1982069714833461</v>
      </c>
      <c r="AT119" s="421">
        <f t="shared" si="53"/>
        <v>6.2460136295710802</v>
      </c>
      <c r="AU119" s="421">
        <f t="shared" si="53"/>
        <v>6.2936568241260771</v>
      </c>
      <c r="AV119" s="421">
        <f t="shared" si="53"/>
        <v>6.3411740308862967</v>
      </c>
      <c r="AW119" s="421">
        <f t="shared" si="53"/>
        <v>6.3885995082243898</v>
      </c>
      <c r="AX119" s="421">
        <f t="shared" si="53"/>
        <v>6.4359646377905033</v>
      </c>
      <c r="AY119" s="421">
        <f t="shared" si="53"/>
        <v>6.4832981978883302</v>
      </c>
      <c r="AZ119" s="421">
        <f t="shared" si="53"/>
        <v>6.5306265943399362</v>
      </c>
      <c r="BA119" s="421">
        <f t="shared" si="53"/>
        <v>6.5779740623649028</v>
      </c>
      <c r="BB119" s="421">
        <f t="shared" si="53"/>
        <v>6.6251690936312801</v>
      </c>
      <c r="BC119" s="421">
        <f t="shared" si="53"/>
        <v>6.6721744633529445</v>
      </c>
      <c r="BD119" s="421">
        <f t="shared" si="53"/>
        <v>6.719207608888234</v>
      </c>
      <c r="BE119" s="421">
        <f t="shared" si="53"/>
        <v>6.7663692063393528</v>
      </c>
      <c r="BF119" s="421">
        <f t="shared" si="53"/>
        <v>6.8137007896333071</v>
      </c>
      <c r="BG119" s="421">
        <f t="shared" si="53"/>
        <v>6.8612176215549994</v>
      </c>
      <c r="BH119" s="421">
        <f t="shared" si="53"/>
        <v>6.9089246011837018</v>
      </c>
      <c r="BI119" s="421">
        <f t="shared" si="53"/>
        <v>6.9568234959675834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3"/>
        <v>2.843737175726925</v>
      </c>
      <c r="D120" s="421">
        <f t="shared" si="53"/>
        <v>3.2081467193314417</v>
      </c>
      <c r="E120" s="421">
        <f t="shared" si="53"/>
        <v>2.5254518937569852</v>
      </c>
      <c r="F120" s="421">
        <f t="shared" si="53"/>
        <v>1.8156304305258246</v>
      </c>
      <c r="G120" s="421">
        <f t="shared" si="53"/>
        <v>1.2784303712752059</v>
      </c>
      <c r="H120" s="421">
        <f t="shared" si="53"/>
        <v>1.0385622074075833</v>
      </c>
      <c r="I120" s="421">
        <f t="shared" si="53"/>
        <v>0.86091847165936064</v>
      </c>
      <c r="J120" s="421">
        <f t="shared" si="53"/>
        <v>0.72953507645910443</v>
      </c>
      <c r="K120" s="421">
        <f t="shared" si="53"/>
        <v>0.63226994777271706</v>
      </c>
      <c r="L120" s="421">
        <f t="shared" si="53"/>
        <v>0.56313371493904552</v>
      </c>
      <c r="M120" s="421">
        <f t="shared" si="53"/>
        <v>0.50822817773248852</v>
      </c>
      <c r="N120" s="421">
        <f t="shared" si="53"/>
        <v>0.45867593040357085</v>
      </c>
      <c r="O120" s="421">
        <f t="shared" si="53"/>
        <v>0.41395502718922267</v>
      </c>
      <c r="P120" s="421">
        <f t="shared" si="53"/>
        <v>0.37359441203827343</v>
      </c>
      <c r="Q120" s="421">
        <f t="shared" si="53"/>
        <v>0.33716895686454174</v>
      </c>
      <c r="R120" s="421">
        <f t="shared" si="53"/>
        <v>0.30429498357024887</v>
      </c>
      <c r="S120" s="421">
        <f t="shared" si="53"/>
        <v>0.27462622267214959</v>
      </c>
      <c r="T120" s="421">
        <f t="shared" si="53"/>
        <v>0.24785016596161499</v>
      </c>
      <c r="U120" s="421">
        <f t="shared" si="53"/>
        <v>0.22368477478035753</v>
      </c>
      <c r="V120" s="421">
        <f t="shared" si="53"/>
        <v>0.20187550923927267</v>
      </c>
      <c r="W120" s="421">
        <f t="shared" si="53"/>
        <v>0.19178173377730903</v>
      </c>
      <c r="X120" s="421">
        <f t="shared" si="53"/>
        <v>0.18219264708844357</v>
      </c>
      <c r="Y120" s="421">
        <f t="shared" si="53"/>
        <v>0.17308301473402138</v>
      </c>
      <c r="Z120" s="421">
        <f t="shared" si="53"/>
        <v>0.16442886399732029</v>
      </c>
      <c r="AA120" s="421">
        <f t="shared" si="53"/>
        <v>0.15620742079745426</v>
      </c>
      <c r="AB120" s="421">
        <f t="shared" si="53"/>
        <v>0.14839704975758153</v>
      </c>
      <c r="AC120" s="421">
        <f t="shared" si="53"/>
        <v>0.14097719726970245</v>
      </c>
      <c r="AD120" s="421">
        <f t="shared" si="53"/>
        <v>0.13392833740621732</v>
      </c>
      <c r="AE120" s="421">
        <f t="shared" si="53"/>
        <v>0.12723192053590646</v>
      </c>
      <c r="AF120" s="421">
        <f t="shared" si="53"/>
        <v>0.12087032450911113</v>
      </c>
      <c r="AG120" s="421">
        <f t="shared" si="53"/>
        <v>0.11482680828365557</v>
      </c>
      <c r="AH120" s="421">
        <f t="shared" si="53"/>
        <v>0.10908546786947279</v>
      </c>
      <c r="AI120" s="421">
        <f t="shared" si="53"/>
        <v>0.10363119447599915</v>
      </c>
      <c r="AJ120" s="421">
        <f t="shared" si="53"/>
        <v>9.8449634752199186E-2</v>
      </c>
      <c r="AK120" s="421">
        <f t="shared" si="53"/>
        <v>9.352715301458922E-2</v>
      </c>
      <c r="AL120" s="421">
        <f t="shared" si="53"/>
        <v>8.8850795363859758E-2</v>
      </c>
      <c r="AM120" s="421">
        <f t="shared" si="53"/>
        <v>8.4408255595666767E-2</v>
      </c>
      <c r="AN120" s="421">
        <f t="shared" si="53"/>
        <v>8.0187842815883426E-2</v>
      </c>
      <c r="AO120" s="421">
        <f t="shared" si="53"/>
        <v>7.6178450675089257E-2</v>
      </c>
      <c r="AP120" s="421">
        <f t="shared" si="53"/>
        <v>7.2369528141334794E-2</v>
      </c>
      <c r="AQ120" s="421">
        <f t="shared" si="53"/>
        <v>6.8751051734268057E-2</v>
      </c>
      <c r="AR120" s="421">
        <f t="shared" si="53"/>
        <v>6.5313499147554646E-2</v>
      </c>
      <c r="AS120" s="421">
        <f t="shared" si="53"/>
        <v>6.204782419017691E-2</v>
      </c>
      <c r="AT120" s="421">
        <f t="shared" si="53"/>
        <v>5.894543298066806E-2</v>
      </c>
      <c r="AU120" s="421">
        <f t="shared" si="53"/>
        <v>5.5998161331634655E-2</v>
      </c>
      <c r="AV120" s="421">
        <f t="shared" si="53"/>
        <v>5.3198253265052918E-2</v>
      </c>
      <c r="AW120" s="421">
        <f t="shared" si="53"/>
        <v>5.053834060180027E-2</v>
      </c>
      <c r="AX120" s="421">
        <f t="shared" si="53"/>
        <v>4.8011423571710253E-2</v>
      </c>
      <c r="AY120" s="421">
        <f t="shared" si="53"/>
        <v>4.5610852393124741E-2</v>
      </c>
      <c r="AZ120" s="421">
        <f t="shared" si="53"/>
        <v>4.3330309773468502E-2</v>
      </c>
      <c r="BA120" s="421">
        <f t="shared" si="53"/>
        <v>4.1163794284795073E-2</v>
      </c>
      <c r="BB120" s="421">
        <f t="shared" si="53"/>
        <v>3.910560457055532E-2</v>
      </c>
      <c r="BC120" s="421">
        <f t="shared" si="53"/>
        <v>3.7150324342027551E-2</v>
      </c>
      <c r="BD120" s="421">
        <f t="shared" si="53"/>
        <v>3.5292808124926169E-2</v>
      </c>
      <c r="BE120" s="421">
        <f t="shared" si="53"/>
        <v>3.3528167718679856E-2</v>
      </c>
      <c r="BF120" s="421">
        <f t="shared" si="53"/>
        <v>3.1851759332745859E-2</v>
      </c>
      <c r="BG120" s="421">
        <f t="shared" si="53"/>
        <v>3.0259171366108565E-2</v>
      </c>
      <c r="BH120" s="421">
        <f t="shared" si="53"/>
        <v>2.8746212797803136E-2</v>
      </c>
      <c r="BI120" s="421">
        <f t="shared" si="53"/>
        <v>2.7308902157912977E-2</v>
      </c>
    </row>
    <row r="121" spans="1:61" s="418" customFormat="1" ht="18" customHeight="1">
      <c r="A121" s="420" t="s">
        <v>965</v>
      </c>
      <c r="B121" s="421">
        <f>+B119*(1-B122)</f>
        <v>1.6007411280266048</v>
      </c>
      <c r="C121" s="421">
        <f t="shared" ref="C121:BI121" si="54">+C119*(1-C122)</f>
        <v>2.8435383498652018</v>
      </c>
      <c r="D121" s="421">
        <f t="shared" si="54"/>
        <v>3.2073890579058371</v>
      </c>
      <c r="E121" s="421">
        <f t="shared" si="54"/>
        <v>2.2596015392002942</v>
      </c>
      <c r="F121" s="421">
        <f t="shared" si="54"/>
        <v>1.6675724837346844</v>
      </c>
      <c r="G121" s="421">
        <f t="shared" si="54"/>
        <v>1.1906501161319634</v>
      </c>
      <c r="H121" s="421">
        <f t="shared" si="54"/>
        <v>0.92001864786415644</v>
      </c>
      <c r="I121" s="421">
        <f t="shared" si="54"/>
        <v>0.93855016885460973</v>
      </c>
      <c r="J121" s="421">
        <f t="shared" si="54"/>
        <v>0.75627222376480119</v>
      </c>
      <c r="K121" s="421">
        <f t="shared" si="54"/>
        <v>0.61868425578440678</v>
      </c>
      <c r="L121" s="421">
        <f t="shared" si="54"/>
        <v>0.52844873957998251</v>
      </c>
      <c r="M121" s="421">
        <f t="shared" si="54"/>
        <v>0.46727335913286205</v>
      </c>
      <c r="N121" s="421">
        <f t="shared" si="54"/>
        <v>0.4094758749587219</v>
      </c>
      <c r="O121" s="421">
        <f t="shared" si="54"/>
        <v>0.35640044546088484</v>
      </c>
      <c r="P121" s="421">
        <f t="shared" si="54"/>
        <v>0.31057182779116571</v>
      </c>
      <c r="Q121" s="421">
        <f t="shared" si="54"/>
        <v>0.26978273689809756</v>
      </c>
      <c r="R121" s="421">
        <f t="shared" si="54"/>
        <v>0.23431245653216104</v>
      </c>
      <c r="S121" s="421">
        <f t="shared" si="54"/>
        <v>0.2046723382549428</v>
      </c>
      <c r="T121" s="421">
        <f t="shared" si="54"/>
        <v>0.17587686343196676</v>
      </c>
      <c r="U121" s="421">
        <f t="shared" si="54"/>
        <v>0.14829331061120948</v>
      </c>
      <c r="V121" s="421">
        <f t="shared" si="54"/>
        <v>0.1225244924017965</v>
      </c>
      <c r="W121" s="421">
        <f t="shared" si="54"/>
        <v>0.28990348254666864</v>
      </c>
      <c r="X121" s="421">
        <f t="shared" si="54"/>
        <v>0.45919563058342716</v>
      </c>
      <c r="Y121" s="421">
        <f t="shared" si="54"/>
        <v>0.63020788443443154</v>
      </c>
      <c r="Z121" s="421">
        <f t="shared" si="54"/>
        <v>0.80270400502767758</v>
      </c>
      <c r="AA121" s="421">
        <f t="shared" si="54"/>
        <v>0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0.3405506238685862</v>
      </c>
      <c r="F122" s="422">
        <f t="shared" si="55"/>
        <v>0.52951390719524227</v>
      </c>
      <c r="G122" s="422">
        <f t="shared" si="55"/>
        <v>0.66798591945981267</v>
      </c>
      <c r="H122" s="422">
        <f t="shared" si="55"/>
        <v>0.74538108995605745</v>
      </c>
      <c r="I122" s="422">
        <f t="shared" si="55"/>
        <v>0.74111781118200226</v>
      </c>
      <c r="J122" s="422">
        <f t="shared" si="55"/>
        <v>0.79144826475951124</v>
      </c>
      <c r="K122" s="422">
        <f t="shared" si="55"/>
        <v>0.8289583542905703</v>
      </c>
      <c r="L122" s="422">
        <f t="shared" si="55"/>
        <v>0.85586964710463687</v>
      </c>
      <c r="M122" s="422">
        <f t="shared" ref="M122:BI122" si="56">+(M123/(1000*M$36))^(1/($B$38-1))</f>
        <v>0.87660798444844201</v>
      </c>
      <c r="N122" s="422">
        <f t="shared" si="56"/>
        <v>0.89434932728323091</v>
      </c>
      <c r="O122" s="422">
        <f t="shared" si="56"/>
        <v>0.9101627988699349</v>
      </c>
      <c r="P122" s="422">
        <f t="shared" si="56"/>
        <v>0.92348893240266205</v>
      </c>
      <c r="Q122" s="422">
        <f t="shared" si="56"/>
        <v>0.93499183036315414</v>
      </c>
      <c r="R122" s="422">
        <f t="shared" si="56"/>
        <v>0.94472172689198863</v>
      </c>
      <c r="S122" s="422">
        <f t="shared" si="56"/>
        <v>0.95267915543662396</v>
      </c>
      <c r="T122" s="422">
        <f t="shared" si="56"/>
        <v>0.96011067457951138</v>
      </c>
      <c r="U122" s="422">
        <f t="shared" si="56"/>
        <v>0.96697639892585263</v>
      </c>
      <c r="V122" s="422">
        <f t="shared" si="56"/>
        <v>0.97323502457472078</v>
      </c>
      <c r="W122" s="422">
        <f t="shared" si="56"/>
        <v>0.93796494088108129</v>
      </c>
      <c r="X122" s="422">
        <f t="shared" si="56"/>
        <v>0.90372800500839512</v>
      </c>
      <c r="Y122" s="422">
        <f t="shared" si="56"/>
        <v>0.87049861873862722</v>
      </c>
      <c r="Z122" s="422">
        <f t="shared" si="56"/>
        <v>0.83825208066859624</v>
      </c>
      <c r="AA122" s="422">
        <f t="shared" si="56"/>
        <v>1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1.6007411280266048</v>
      </c>
      <c r="C124" s="421">
        <f t="shared" ref="C124:BI124" si="57">+C119*(1-C122)</f>
        <v>2.8435383498652018</v>
      </c>
      <c r="D124" s="421">
        <f t="shared" si="57"/>
        <v>3.2073890579058371</v>
      </c>
      <c r="E124" s="421">
        <f t="shared" si="57"/>
        <v>2.2596015392002942</v>
      </c>
      <c r="F124" s="421">
        <f t="shared" si="57"/>
        <v>1.6675724837346844</v>
      </c>
      <c r="G124" s="421">
        <f t="shared" si="57"/>
        <v>1.1906501161319634</v>
      </c>
      <c r="H124" s="421">
        <f t="shared" si="57"/>
        <v>0.92001864786415644</v>
      </c>
      <c r="I124" s="421">
        <f t="shared" si="57"/>
        <v>0.93855016885460973</v>
      </c>
      <c r="J124" s="421">
        <f t="shared" si="57"/>
        <v>0.75627222376480119</v>
      </c>
      <c r="K124" s="421">
        <f t="shared" si="57"/>
        <v>0.61868425578440678</v>
      </c>
      <c r="L124" s="421">
        <f t="shared" si="57"/>
        <v>0.52844873957998251</v>
      </c>
      <c r="M124" s="421">
        <f t="shared" si="57"/>
        <v>0.46727335913286205</v>
      </c>
      <c r="N124" s="421">
        <f t="shared" si="57"/>
        <v>0.4094758749587219</v>
      </c>
      <c r="O124" s="421">
        <f t="shared" si="57"/>
        <v>0.35640044546088484</v>
      </c>
      <c r="P124" s="421">
        <f t="shared" si="57"/>
        <v>0.31057182779116571</v>
      </c>
      <c r="Q124" s="421">
        <f t="shared" si="57"/>
        <v>0.26978273689809756</v>
      </c>
      <c r="R124" s="421">
        <f t="shared" si="57"/>
        <v>0.23431245653216104</v>
      </c>
      <c r="S124" s="421">
        <f t="shared" si="57"/>
        <v>0.2046723382549428</v>
      </c>
      <c r="T124" s="421">
        <f t="shared" si="57"/>
        <v>0.17587686343196676</v>
      </c>
      <c r="U124" s="421">
        <f t="shared" si="57"/>
        <v>0.14829331061120948</v>
      </c>
      <c r="V124" s="421">
        <f t="shared" si="57"/>
        <v>0.1225244924017965</v>
      </c>
      <c r="W124" s="421">
        <f t="shared" si="57"/>
        <v>0.28990348254666864</v>
      </c>
      <c r="X124" s="421">
        <f t="shared" si="57"/>
        <v>0.45919563058342716</v>
      </c>
      <c r="Y124" s="421">
        <f t="shared" si="57"/>
        <v>0.63020788443443154</v>
      </c>
      <c r="Z124" s="421">
        <f t="shared" si="57"/>
        <v>0.80270400502767758</v>
      </c>
      <c r="AA124" s="421">
        <f t="shared" si="57"/>
        <v>0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0.1610376297673205</v>
      </c>
      <c r="D128" s="23">
        <f t="shared" si="58"/>
        <v>0.14606288576292686</v>
      </c>
      <c r="E128" s="23">
        <f t="shared" si="58"/>
        <v>0.13816275149152404</v>
      </c>
      <c r="F128" s="23">
        <f t="shared" si="58"/>
        <v>0.1332815582257641</v>
      </c>
      <c r="G128" s="23">
        <f t="shared" si="58"/>
        <v>0.12925532743454701</v>
      </c>
      <c r="H128" s="23">
        <f t="shared" si="58"/>
        <v>0.12589365264100064</v>
      </c>
      <c r="I128" s="23">
        <f t="shared" si="58"/>
        <v>0.12331002731848055</v>
      </c>
      <c r="J128" s="23">
        <f t="shared" si="58"/>
        <v>0.1211829220584668</v>
      </c>
      <c r="K128" s="23">
        <f t="shared" si="58"/>
        <v>0.11944214247014724</v>
      </c>
      <c r="L128" s="23">
        <f t="shared" si="58"/>
        <v>0.11771807537358685</v>
      </c>
      <c r="M128" s="23">
        <f t="shared" si="58"/>
        <v>0.11530919297895691</v>
      </c>
      <c r="N128" s="23">
        <f t="shared" si="58"/>
        <v>0.11506541181295674</v>
      </c>
      <c r="O128" s="23">
        <f t="shared" si="58"/>
        <v>0.11450077154647854</v>
      </c>
      <c r="P128" s="23">
        <f t="shared" si="58"/>
        <v>0.11378066948595811</v>
      </c>
      <c r="Q128" s="23">
        <f t="shared" si="58"/>
        <v>0.11303732051985026</v>
      </c>
      <c r="R128" s="23">
        <f t="shared" si="58"/>
        <v>0.11233113195741835</v>
      </c>
      <c r="S128" s="23">
        <f t="shared" si="58"/>
        <v>0.11168871468676497</v>
      </c>
      <c r="T128" s="23">
        <f t="shared" si="58"/>
        <v>0.1111204838697159</v>
      </c>
      <c r="U128" s="23">
        <f t="shared" si="58"/>
        <v>0.11062849925189651</v>
      </c>
      <c r="V128" s="23">
        <f t="shared" si="58"/>
        <v>0.11041074145414446</v>
      </c>
      <c r="W128" s="23">
        <f t="shared" si="58"/>
        <v>0.11036713516154395</v>
      </c>
      <c r="X128" s="23">
        <f t="shared" si="58"/>
        <v>0.11024434051685718</v>
      </c>
      <c r="Y128" s="23">
        <f t="shared" si="58"/>
        <v>0.11010726221218969</v>
      </c>
      <c r="Z128" s="23">
        <f t="shared" si="58"/>
        <v>0.10998609426817223</v>
      </c>
      <c r="AA128" s="23">
        <f t="shared" si="58"/>
        <v>0.10989415172764723</v>
      </c>
      <c r="AB128" s="23">
        <f t="shared" si="58"/>
        <v>0.10977482332585704</v>
      </c>
      <c r="AC128" s="23">
        <f t="shared" si="58"/>
        <v>0.10969401011529305</v>
      </c>
      <c r="AD128" s="23">
        <f t="shared" si="58"/>
        <v>0.10966568766128897</v>
      </c>
      <c r="AE128" s="23">
        <f t="shared" si="58"/>
        <v>0.10968636790204236</v>
      </c>
      <c r="AF128" s="23">
        <f t="shared" si="58"/>
        <v>0.10948758236249707</v>
      </c>
      <c r="AG128" s="23">
        <f t="shared" si="58"/>
        <v>0.10918487093964035</v>
      </c>
      <c r="AH128" s="23">
        <f t="shared" si="58"/>
        <v>0.10909370968540644</v>
      </c>
      <c r="AI128" s="23">
        <f t="shared" si="58"/>
        <v>0.10911951454694982</v>
      </c>
      <c r="AJ128" s="23">
        <f t="shared" si="58"/>
        <v>0.10921407761847787</v>
      </c>
      <c r="AK128" s="23">
        <f t="shared" si="58"/>
        <v>0.10935148399100499</v>
      </c>
      <c r="AL128" s="23">
        <f t="shared" si="58"/>
        <v>0.10951751872756095</v>
      </c>
      <c r="AM128" s="23">
        <f t="shared" si="58"/>
        <v>0.10970416832309382</v>
      </c>
      <c r="AN128" s="23">
        <f t="shared" si="58"/>
        <v>0.10990673682914361</v>
      </c>
      <c r="AO128" s="23">
        <f t="shared" si="58"/>
        <v>0.1101223257204885</v>
      </c>
      <c r="AP128" s="23">
        <f t="shared" si="58"/>
        <v>0.11034902901217516</v>
      </c>
      <c r="AQ128" s="23">
        <f t="shared" si="58"/>
        <v>0.11058550475797724</v>
      </c>
      <c r="AR128" s="23">
        <f t="shared" si="58"/>
        <v>0.11083074509924228</v>
      </c>
      <c r="AS128" s="23">
        <f t="shared" si="58"/>
        <v>0.11108395131445158</v>
      </c>
      <c r="AT128" s="23">
        <f t="shared" si="58"/>
        <v>0.11134446458004113</v>
      </c>
      <c r="AU128" s="23">
        <f t="shared" si="58"/>
        <v>0.11161172644014034</v>
      </c>
      <c r="AV128" s="23">
        <f t="shared" si="58"/>
        <v>0.11188525524861249</v>
      </c>
      <c r="AW128" s="23">
        <f t="shared" si="58"/>
        <v>0.11216463131207426</v>
      </c>
      <c r="AX128" s="23">
        <f t="shared" si="58"/>
        <v>0.11244948687261658</v>
      </c>
      <c r="AY128" s="23">
        <f t="shared" si="58"/>
        <v>0.1127394988689614</v>
      </c>
      <c r="AZ128" s="23">
        <f t="shared" si="58"/>
        <v>0.11303438336607188</v>
      </c>
      <c r="BA128" s="23">
        <f t="shared" si="58"/>
        <v>0.11333389104699024</v>
      </c>
      <c r="BB128" s="23">
        <f t="shared" si="58"/>
        <v>0.11364555804735332</v>
      </c>
      <c r="BC128" s="23">
        <f t="shared" si="58"/>
        <v>0.11397139034945772</v>
      </c>
      <c r="BD128" s="23">
        <f t="shared" si="58"/>
        <v>0.11430321216504356</v>
      </c>
      <c r="BE128" s="23">
        <f t="shared" si="58"/>
        <v>0.11463755819118654</v>
      </c>
      <c r="BF128" s="23">
        <f t="shared" si="58"/>
        <v>0.11497330949096954</v>
      </c>
      <c r="BG128" s="23">
        <f t="shared" si="58"/>
        <v>0.11531035981645515</v>
      </c>
      <c r="BH128" s="23">
        <f t="shared" si="58"/>
        <v>0.11564897681243061</v>
      </c>
      <c r="BI128" s="23">
        <f t="shared" si="58"/>
        <v>0.11598951584922983</v>
      </c>
    </row>
    <row r="129" spans="1:61" ht="18" customHeight="1">
      <c r="A129" s="23" t="s">
        <v>11</v>
      </c>
      <c r="B129" s="23"/>
      <c r="C129" s="23">
        <f>+$B$14+LN(D56/C56)/10+$B$18*LN(D88/C88)/10</f>
        <v>6.6840514918210109E-2</v>
      </c>
      <c r="D129" s="23">
        <f t="shared" ref="D129:BH129" si="59">+$B$14+LN(E56/D56)/10+$B$18*LN(E88/D88)/10</f>
        <v>5.6513955654217109E-2</v>
      </c>
      <c r="E129" s="23">
        <f t="shared" si="59"/>
        <v>4.9308079458710637E-2</v>
      </c>
      <c r="F129" s="23">
        <f t="shared" si="59"/>
        <v>4.3459684051435861E-2</v>
      </c>
      <c r="G129" s="23">
        <f t="shared" si="59"/>
        <v>4.0737951822141696E-2</v>
      </c>
      <c r="H129" s="23">
        <f t="shared" si="59"/>
        <v>3.8015747712386389E-2</v>
      </c>
      <c r="I129" s="23">
        <f t="shared" si="59"/>
        <v>3.5736717674283248E-2</v>
      </c>
      <c r="J129" s="23">
        <f t="shared" si="59"/>
        <v>3.2498748860505362E-2</v>
      </c>
      <c r="K129" s="23">
        <f t="shared" si="59"/>
        <v>3.1936260802588781E-2</v>
      </c>
      <c r="L129" s="23">
        <f t="shared" si="59"/>
        <v>3.5345071456647489E-2</v>
      </c>
      <c r="M129" s="23">
        <f t="shared" si="59"/>
        <v>3.2102540593974181E-2</v>
      </c>
      <c r="N129" s="23">
        <f t="shared" si="59"/>
        <v>3.1219820882702858E-2</v>
      </c>
      <c r="O129" s="23">
        <f t="shared" si="59"/>
        <v>3.0218168254064273E-2</v>
      </c>
      <c r="P129" s="23">
        <f t="shared" si="59"/>
        <v>2.9252736761326954E-2</v>
      </c>
      <c r="Q129" s="23">
        <f t="shared" si="59"/>
        <v>2.8346409455447079E-2</v>
      </c>
      <c r="R129" s="23">
        <f t="shared" si="59"/>
        <v>2.750719074192037E-2</v>
      </c>
      <c r="S129" s="23">
        <f t="shared" si="59"/>
        <v>2.6737368980509296E-2</v>
      </c>
      <c r="T129" s="23">
        <f t="shared" si="59"/>
        <v>2.6035603208845626E-2</v>
      </c>
      <c r="U129" s="23">
        <f t="shared" si="59"/>
        <v>2.5541119015939823E-2</v>
      </c>
      <c r="V129" s="23">
        <f t="shared" si="59"/>
        <v>2.5157492761709657E-2</v>
      </c>
      <c r="W129" s="23">
        <f t="shared" si="59"/>
        <v>2.4712883835795202E-2</v>
      </c>
      <c r="X129" s="23">
        <f t="shared" si="59"/>
        <v>2.4281819463957133E-2</v>
      </c>
      <c r="Y129" s="23">
        <f t="shared" si="59"/>
        <v>2.3876739336796609E-2</v>
      </c>
      <c r="Z129" s="23">
        <f t="shared" si="59"/>
        <v>2.3681397684658316E-2</v>
      </c>
      <c r="AA129" s="23">
        <f t="shared" si="59"/>
        <v>2.3270583970432315E-2</v>
      </c>
      <c r="AB129" s="23">
        <f t="shared" si="59"/>
        <v>2.2908134186223707E-2</v>
      </c>
      <c r="AC129" s="23">
        <f t="shared" si="59"/>
        <v>2.2593303721781904E-2</v>
      </c>
      <c r="AD129" s="23">
        <f t="shared" si="59"/>
        <v>2.2318946296170074E-2</v>
      </c>
      <c r="AE129" s="23">
        <f t="shared" si="59"/>
        <v>2.1890973505211752E-2</v>
      </c>
      <c r="AF129" s="23">
        <f t="shared" si="59"/>
        <v>2.1428328813109052E-2</v>
      </c>
      <c r="AG129" s="23">
        <f t="shared" si="59"/>
        <v>2.1142853650907643E-2</v>
      </c>
      <c r="AH129" s="23">
        <f t="shared" si="59"/>
        <v>2.0922370587064587E-2</v>
      </c>
      <c r="AI129" s="23">
        <f t="shared" si="59"/>
        <v>2.0744412719470542E-2</v>
      </c>
      <c r="AJ129" s="23">
        <f t="shared" si="59"/>
        <v>2.059483740930064E-2</v>
      </c>
      <c r="AK129" s="23">
        <f t="shared" si="59"/>
        <v>2.0465617396807932E-2</v>
      </c>
      <c r="AL129" s="23">
        <f t="shared" si="59"/>
        <v>2.0351999181837797E-2</v>
      </c>
      <c r="AM129" s="23">
        <f t="shared" si="59"/>
        <v>2.0250998651162946E-2</v>
      </c>
      <c r="AN129" s="23">
        <f t="shared" si="59"/>
        <v>2.0160608381952785E-2</v>
      </c>
      <c r="AO129" s="23">
        <f t="shared" si="59"/>
        <v>2.0079377267774007E-2</v>
      </c>
      <c r="AP129" s="23">
        <f t="shared" si="59"/>
        <v>2.0006185604518806E-2</v>
      </c>
      <c r="AQ129" s="23">
        <f t="shared" si="59"/>
        <v>1.994012311976532E-2</v>
      </c>
      <c r="AR129" s="23">
        <f t="shared" si="59"/>
        <v>1.9880421420349161E-2</v>
      </c>
      <c r="AS129" s="23">
        <f t="shared" si="59"/>
        <v>1.9826415359767029E-2</v>
      </c>
      <c r="AT129" s="23">
        <f t="shared" si="59"/>
        <v>1.9777519904658321E-2</v>
      </c>
      <c r="AU129" s="23">
        <f t="shared" si="59"/>
        <v>1.9733215421914901E-2</v>
      </c>
      <c r="AV129" s="23">
        <f t="shared" si="59"/>
        <v>1.9693037641320701E-2</v>
      </c>
      <c r="AW129" s="23">
        <f t="shared" si="59"/>
        <v>1.965657030197835E-2</v>
      </c>
      <c r="AX129" s="23">
        <f t="shared" si="59"/>
        <v>1.9623439414100059E-2</v>
      </c>
      <c r="AY129" s="23">
        <f t="shared" si="59"/>
        <v>1.9593308554835265E-2</v>
      </c>
      <c r="AZ129" s="23">
        <f t="shared" si="59"/>
        <v>1.9543779845959175E-2</v>
      </c>
      <c r="BA129" s="23">
        <f t="shared" si="59"/>
        <v>1.9498084434218837E-2</v>
      </c>
      <c r="BB129" s="23">
        <f t="shared" si="59"/>
        <v>1.9479558092632028E-2</v>
      </c>
      <c r="BC129" s="23">
        <f t="shared" si="59"/>
        <v>1.9464666648048433E-2</v>
      </c>
      <c r="BD129" s="23">
        <f t="shared" si="59"/>
        <v>1.9451112615961989E-2</v>
      </c>
      <c r="BE129" s="23">
        <f t="shared" si="59"/>
        <v>1.9438142714699423E-2</v>
      </c>
      <c r="BF129" s="23">
        <f t="shared" si="59"/>
        <v>1.9425549390883475E-2</v>
      </c>
      <c r="BG129" s="23">
        <f t="shared" si="59"/>
        <v>1.9413333133854384E-2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0.15990443762726883</v>
      </c>
      <c r="D130" s="23">
        <f t="shared" ref="D130:BH130" si="60">+$B$14+LN(D56/C56)/10+$B$18*LN(D88/C88)/10</f>
        <v>6.6840514918210109E-2</v>
      </c>
      <c r="E130" s="23">
        <f t="shared" si="60"/>
        <v>5.6513955654217109E-2</v>
      </c>
      <c r="F130" s="23">
        <f t="shared" si="60"/>
        <v>4.9308079458710637E-2</v>
      </c>
      <c r="G130" s="23">
        <f t="shared" si="60"/>
        <v>4.3459684051435861E-2</v>
      </c>
      <c r="H130" s="23">
        <f t="shared" si="60"/>
        <v>4.0737951822141696E-2</v>
      </c>
      <c r="I130" s="23">
        <f t="shared" si="60"/>
        <v>3.8015747712386389E-2</v>
      </c>
      <c r="J130" s="23">
        <f t="shared" si="60"/>
        <v>3.5736717674283248E-2</v>
      </c>
      <c r="K130" s="23">
        <f t="shared" si="60"/>
        <v>3.2498748860505362E-2</v>
      </c>
      <c r="L130" s="23">
        <f t="shared" si="60"/>
        <v>3.1936260802588781E-2</v>
      </c>
      <c r="M130" s="23">
        <f t="shared" si="60"/>
        <v>3.5345071456647489E-2</v>
      </c>
      <c r="N130" s="23">
        <f t="shared" si="60"/>
        <v>3.2102540593974181E-2</v>
      </c>
      <c r="O130" s="23">
        <f t="shared" si="60"/>
        <v>3.1219820882702858E-2</v>
      </c>
      <c r="P130" s="23">
        <f t="shared" si="60"/>
        <v>3.0218168254064273E-2</v>
      </c>
      <c r="Q130" s="23">
        <f t="shared" si="60"/>
        <v>2.9252736761326954E-2</v>
      </c>
      <c r="R130" s="23">
        <f t="shared" si="60"/>
        <v>2.8346409455447079E-2</v>
      </c>
      <c r="S130" s="23">
        <f t="shared" si="60"/>
        <v>2.750719074192037E-2</v>
      </c>
      <c r="T130" s="23">
        <f t="shared" si="60"/>
        <v>2.6737368980509296E-2</v>
      </c>
      <c r="U130" s="23">
        <f t="shared" si="60"/>
        <v>2.6035603208845626E-2</v>
      </c>
      <c r="V130" s="23">
        <f t="shared" si="60"/>
        <v>2.5541119015939823E-2</v>
      </c>
      <c r="W130" s="23">
        <f t="shared" si="60"/>
        <v>2.5157492761709657E-2</v>
      </c>
      <c r="X130" s="23">
        <f t="shared" si="60"/>
        <v>2.4712883835795202E-2</v>
      </c>
      <c r="Y130" s="23">
        <f t="shared" si="60"/>
        <v>2.4281819463957133E-2</v>
      </c>
      <c r="Z130" s="23">
        <f t="shared" si="60"/>
        <v>2.3876739336796609E-2</v>
      </c>
      <c r="AA130" s="23">
        <f t="shared" si="60"/>
        <v>2.3681397684658316E-2</v>
      </c>
      <c r="AB130" s="23">
        <f t="shared" si="60"/>
        <v>2.3270583970432315E-2</v>
      </c>
      <c r="AC130" s="23">
        <f t="shared" si="60"/>
        <v>2.2908134186223707E-2</v>
      </c>
      <c r="AD130" s="23">
        <f t="shared" si="60"/>
        <v>2.2593303721781904E-2</v>
      </c>
      <c r="AE130" s="23">
        <f t="shared" si="60"/>
        <v>2.2318946296170074E-2</v>
      </c>
      <c r="AF130" s="23">
        <f t="shared" si="60"/>
        <v>2.1890973505211752E-2</v>
      </c>
      <c r="AG130" s="23">
        <f t="shared" si="60"/>
        <v>2.1428328813109052E-2</v>
      </c>
      <c r="AH130" s="23">
        <f t="shared" si="60"/>
        <v>2.1142853650907643E-2</v>
      </c>
      <c r="AI130" s="23">
        <f t="shared" si="60"/>
        <v>2.0922370587064587E-2</v>
      </c>
      <c r="AJ130" s="23">
        <f t="shared" si="60"/>
        <v>2.0744412719470542E-2</v>
      </c>
      <c r="AK130" s="23">
        <f t="shared" si="60"/>
        <v>2.059483740930064E-2</v>
      </c>
      <c r="AL130" s="23">
        <f t="shared" si="60"/>
        <v>2.0465617396807932E-2</v>
      </c>
      <c r="AM130" s="23">
        <f t="shared" si="60"/>
        <v>2.0351999181837797E-2</v>
      </c>
      <c r="AN130" s="23">
        <f t="shared" si="60"/>
        <v>2.0250998651162946E-2</v>
      </c>
      <c r="AO130" s="23">
        <f t="shared" si="60"/>
        <v>2.0160608381952785E-2</v>
      </c>
      <c r="AP130" s="23">
        <f t="shared" si="60"/>
        <v>2.0079377267774007E-2</v>
      </c>
      <c r="AQ130" s="23">
        <f t="shared" si="60"/>
        <v>2.0006185604518806E-2</v>
      </c>
      <c r="AR130" s="23">
        <f t="shared" si="60"/>
        <v>1.994012311976532E-2</v>
      </c>
      <c r="AS130" s="23">
        <f t="shared" si="60"/>
        <v>1.9880421420349161E-2</v>
      </c>
      <c r="AT130" s="23">
        <f t="shared" si="60"/>
        <v>1.9826415359767029E-2</v>
      </c>
      <c r="AU130" s="23">
        <f t="shared" si="60"/>
        <v>1.9777519904658321E-2</v>
      </c>
      <c r="AV130" s="23">
        <f t="shared" si="60"/>
        <v>1.9733215421914901E-2</v>
      </c>
      <c r="AW130" s="23">
        <f t="shared" si="60"/>
        <v>1.9693037641320701E-2</v>
      </c>
      <c r="AX130" s="23">
        <f t="shared" si="60"/>
        <v>1.965657030197835E-2</v>
      </c>
      <c r="AY130" s="23">
        <f t="shared" si="60"/>
        <v>1.9623439414100059E-2</v>
      </c>
      <c r="AZ130" s="23">
        <f t="shared" si="60"/>
        <v>1.9593308554835265E-2</v>
      </c>
      <c r="BA130" s="23">
        <f t="shared" si="60"/>
        <v>1.9543779845959175E-2</v>
      </c>
      <c r="BB130" s="23">
        <f t="shared" si="60"/>
        <v>1.9498084434218837E-2</v>
      </c>
      <c r="BC130" s="23">
        <f t="shared" si="60"/>
        <v>1.9479558092632028E-2</v>
      </c>
      <c r="BD130" s="23">
        <f t="shared" si="60"/>
        <v>1.9464666648048433E-2</v>
      </c>
      <c r="BE130" s="23">
        <f t="shared" si="60"/>
        <v>1.9451112615961989E-2</v>
      </c>
      <c r="BF130" s="23">
        <f t="shared" si="60"/>
        <v>1.9438142714699423E-2</v>
      </c>
      <c r="BG130" s="23">
        <f t="shared" si="60"/>
        <v>1.9425549390883475E-2</v>
      </c>
      <c r="BH130" s="23">
        <f t="shared" si="60"/>
        <v>1.9413333133854384E-2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61">+AVERAGE(C129:C130)</f>
        <v>0.11337247627273947</v>
      </c>
      <c r="D131" s="23">
        <f t="shared" si="61"/>
        <v>6.1677235286213605E-2</v>
      </c>
      <c r="E131" s="23">
        <f t="shared" si="61"/>
        <v>5.2911017556463873E-2</v>
      </c>
      <c r="F131" s="23">
        <f t="shared" si="61"/>
        <v>4.6383881755073249E-2</v>
      </c>
      <c r="G131" s="23">
        <f t="shared" si="61"/>
        <v>4.2098817936788782E-2</v>
      </c>
      <c r="H131" s="23">
        <f t="shared" si="61"/>
        <v>3.9376849767264042E-2</v>
      </c>
      <c r="I131" s="23">
        <f t="shared" si="61"/>
        <v>3.6876232693334815E-2</v>
      </c>
      <c r="J131" s="23">
        <f t="shared" si="61"/>
        <v>3.4117733267394305E-2</v>
      </c>
      <c r="K131" s="23">
        <f t="shared" si="61"/>
        <v>3.2217504831547075E-2</v>
      </c>
      <c r="L131" s="23">
        <f t="shared" si="61"/>
        <v>3.3640666129618135E-2</v>
      </c>
      <c r="M131" s="23">
        <f t="shared" si="61"/>
        <v>3.3723806025310832E-2</v>
      </c>
      <c r="N131" s="23">
        <f t="shared" si="61"/>
        <v>3.1661180738338519E-2</v>
      </c>
      <c r="O131" s="23">
        <f t="shared" si="61"/>
        <v>3.0718994568383565E-2</v>
      </c>
      <c r="P131" s="23">
        <f t="shared" si="61"/>
        <v>2.9735452507695614E-2</v>
      </c>
      <c r="Q131" s="23">
        <f t="shared" si="61"/>
        <v>2.8799573108387017E-2</v>
      </c>
      <c r="R131" s="23">
        <f t="shared" si="61"/>
        <v>2.7926800098683723E-2</v>
      </c>
      <c r="S131" s="23">
        <f t="shared" si="61"/>
        <v>2.7122279861214835E-2</v>
      </c>
      <c r="T131" s="23">
        <f t="shared" si="61"/>
        <v>2.6386486094677461E-2</v>
      </c>
      <c r="U131" s="23">
        <f t="shared" si="61"/>
        <v>2.5788361112392723E-2</v>
      </c>
      <c r="V131" s="23">
        <f t="shared" si="61"/>
        <v>2.5349305888824739E-2</v>
      </c>
      <c r="W131" s="23">
        <f t="shared" si="61"/>
        <v>2.493518829875243E-2</v>
      </c>
      <c r="X131" s="23">
        <f t="shared" si="61"/>
        <v>2.4497351649876167E-2</v>
      </c>
      <c r="Y131" s="23">
        <f t="shared" si="61"/>
        <v>2.4079279400376873E-2</v>
      </c>
      <c r="Z131" s="23">
        <f t="shared" si="61"/>
        <v>2.3779068510727461E-2</v>
      </c>
      <c r="AA131" s="23">
        <f t="shared" si="61"/>
        <v>2.3475990827545316E-2</v>
      </c>
      <c r="AB131" s="23">
        <f t="shared" si="61"/>
        <v>2.3089359078328011E-2</v>
      </c>
      <c r="AC131" s="23">
        <f t="shared" si="61"/>
        <v>2.2750718954002803E-2</v>
      </c>
      <c r="AD131" s="23">
        <f t="shared" si="61"/>
        <v>2.2456125008975987E-2</v>
      </c>
      <c r="AE131" s="23">
        <f t="shared" si="61"/>
        <v>2.2104959900690911E-2</v>
      </c>
      <c r="AF131" s="23">
        <f t="shared" si="61"/>
        <v>2.1659651159160402E-2</v>
      </c>
      <c r="AG131" s="23">
        <f t="shared" si="61"/>
        <v>2.128559123200835E-2</v>
      </c>
      <c r="AH131" s="23">
        <f t="shared" si="61"/>
        <v>2.1032612118986115E-2</v>
      </c>
      <c r="AI131" s="23">
        <f t="shared" si="61"/>
        <v>2.0833391653267565E-2</v>
      </c>
      <c r="AJ131" s="23">
        <f t="shared" si="61"/>
        <v>2.0669625064385591E-2</v>
      </c>
      <c r="AK131" s="23">
        <f t="shared" si="61"/>
        <v>2.0530227403054286E-2</v>
      </c>
      <c r="AL131" s="23">
        <f t="shared" si="61"/>
        <v>2.0408808289322865E-2</v>
      </c>
      <c r="AM131" s="23">
        <f t="shared" si="61"/>
        <v>2.030149891650037E-2</v>
      </c>
      <c r="AN131" s="23">
        <f t="shared" si="61"/>
        <v>2.0205803516557867E-2</v>
      </c>
      <c r="AO131" s="23">
        <f t="shared" si="61"/>
        <v>2.0119992824863396E-2</v>
      </c>
      <c r="AP131" s="23">
        <f t="shared" si="61"/>
        <v>2.0042781436146406E-2</v>
      </c>
      <c r="AQ131" s="23">
        <f t="shared" si="61"/>
        <v>1.9973154362142063E-2</v>
      </c>
      <c r="AR131" s="23">
        <f t="shared" si="61"/>
        <v>1.991027227005724E-2</v>
      </c>
      <c r="AS131" s="23">
        <f t="shared" si="61"/>
        <v>1.9853418390058095E-2</v>
      </c>
      <c r="AT131" s="23">
        <f t="shared" si="61"/>
        <v>1.9801967632212675E-2</v>
      </c>
      <c r="AU131" s="23">
        <f t="shared" si="61"/>
        <v>1.9755367663286609E-2</v>
      </c>
      <c r="AV131" s="23">
        <f t="shared" si="61"/>
        <v>1.9713126531617803E-2</v>
      </c>
      <c r="AW131" s="23">
        <f t="shared" si="61"/>
        <v>1.9674803971649526E-2</v>
      </c>
      <c r="AX131" s="23">
        <f t="shared" si="61"/>
        <v>1.9640004858039205E-2</v>
      </c>
      <c r="AY131" s="23">
        <f t="shared" si="61"/>
        <v>1.9608373984467662E-2</v>
      </c>
      <c r="AZ131" s="23">
        <f t="shared" si="61"/>
        <v>1.956854420039722E-2</v>
      </c>
      <c r="BA131" s="23">
        <f t="shared" si="61"/>
        <v>1.9520932140089008E-2</v>
      </c>
      <c r="BB131" s="23">
        <f t="shared" si="61"/>
        <v>1.9488821263425431E-2</v>
      </c>
      <c r="BC131" s="23">
        <f>+AVERAGE(BC129:BC130)</f>
        <v>1.947211237034023E-2</v>
      </c>
      <c r="BD131" s="23">
        <f>+AVERAGE(BD129:BD130)</f>
        <v>1.9457889632005211E-2</v>
      </c>
      <c r="BE131" s="23">
        <f>+AVERAGE(BE129:BE130)</f>
        <v>1.9444627665330706E-2</v>
      </c>
      <c r="BF131" s="23">
        <f>+AVERAGE(BF129:BF130)</f>
        <v>1.9431846052791447E-2</v>
      </c>
      <c r="BG131" s="23">
        <f>+AVERAGE(BG129:BG130)</f>
        <v>1.9419441262368928E-2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0.2351986520827189</v>
      </c>
      <c r="C132" s="23">
        <f t="shared" si="62"/>
        <v>5.8747592482982225E-2</v>
      </c>
      <c r="D132" s="23">
        <f t="shared" si="62"/>
        <v>3.6414322940965263E-2</v>
      </c>
      <c r="E132" s="23">
        <f t="shared" si="62"/>
        <v>2.4194886528605568E-2</v>
      </c>
      <c r="F132" s="23">
        <f t="shared" si="62"/>
        <v>1.6909217527658938E-2</v>
      </c>
      <c r="G132" s="23">
        <f t="shared" si="62"/>
        <v>1.230945450023075E-2</v>
      </c>
      <c r="H132" s="23">
        <f t="shared" si="62"/>
        <v>9.2049317716518652E-3</v>
      </c>
      <c r="I132" s="23">
        <f t="shared" si="62"/>
        <v>7.0733430664940925E-3</v>
      </c>
      <c r="J132" s="23">
        <f t="shared" si="62"/>
        <v>5.5606629620074104E-3</v>
      </c>
      <c r="K132" s="23">
        <f t="shared" si="62"/>
        <v>4.5153429659546534E-3</v>
      </c>
      <c r="L132" s="23">
        <f t="shared" si="62"/>
        <v>3.7520464717783011E-3</v>
      </c>
      <c r="M132" s="23">
        <f t="shared" si="62"/>
        <v>3.066280201836693E-3</v>
      </c>
      <c r="N132" s="23">
        <f t="shared" si="62"/>
        <v>2.5884370146454583E-3</v>
      </c>
      <c r="O132" s="23">
        <f t="shared" si="62"/>
        <v>2.2044333228085065E-3</v>
      </c>
      <c r="P132" s="23">
        <f t="shared" si="62"/>
        <v>1.8962974241476499E-3</v>
      </c>
      <c r="Q132" s="23">
        <f t="shared" si="62"/>
        <v>1.647057491076148E-3</v>
      </c>
      <c r="R132" s="23">
        <f t="shared" si="62"/>
        <v>1.4436010577612451E-3</v>
      </c>
      <c r="S132" s="23">
        <f t="shared" si="62"/>
        <v>1.2759401545856309E-3</v>
      </c>
      <c r="T132" s="23">
        <f t="shared" si="62"/>
        <v>1.1364666929102047E-3</v>
      </c>
      <c r="U132" s="23">
        <f t="shared" si="62"/>
        <v>1.0193676550354237E-3</v>
      </c>
      <c r="V132" s="23">
        <f t="shared" si="62"/>
        <v>9.212529990598919E-4</v>
      </c>
      <c r="W132" s="23">
        <f t="shared" si="62"/>
        <v>8.3795261166457738E-4</v>
      </c>
      <c r="X132" s="23">
        <f t="shared" si="62"/>
        <v>7.6558059175869041E-4</v>
      </c>
      <c r="Y132" s="23">
        <f t="shared" si="62"/>
        <v>7.0248080223948232E-4</v>
      </c>
      <c r="Z132" s="23">
        <f t="shared" si="62"/>
        <v>6.4719811807481304E-4</v>
      </c>
      <c r="AA132" s="23">
        <f t="shared" si="62"/>
        <v>5.9743187427131522E-4</v>
      </c>
      <c r="AB132" s="23">
        <f t="shared" si="62"/>
        <v>5.5376266802704228E-4</v>
      </c>
      <c r="AC132" s="23">
        <f t="shared" si="62"/>
        <v>5.151492344329261E-4</v>
      </c>
      <c r="AD132" s="23">
        <f t="shared" si="62"/>
        <v>4.8073941921719291E-4</v>
      </c>
      <c r="AE132" s="23">
        <f t="shared" si="62"/>
        <v>4.4986057013463553E-4</v>
      </c>
      <c r="AF132" s="23">
        <f t="shared" si="62"/>
        <v>4.2133525404564032E-4</v>
      </c>
      <c r="AG132" s="23">
        <f t="shared" si="62"/>
        <v>3.9510263103200875E-4</v>
      </c>
      <c r="AH132" s="23">
        <f t="shared" si="62"/>
        <v>3.7156247516315115E-4</v>
      </c>
      <c r="AI132" s="23">
        <f t="shared" si="62"/>
        <v>3.5019611081188776E-4</v>
      </c>
      <c r="AJ132" s="23">
        <f t="shared" si="62"/>
        <v>3.3064628776525908E-4</v>
      </c>
      <c r="AK132" s="23">
        <f t="shared" si="62"/>
        <v>3.1265514590777112E-4</v>
      </c>
      <c r="AL132" s="23">
        <f t="shared" si="62"/>
        <v>2.9602521571269841E-4</v>
      </c>
      <c r="AM132" s="23">
        <f t="shared" si="62"/>
        <v>2.8059845093165677E-4</v>
      </c>
      <c r="AN132" s="23">
        <f t="shared" si="62"/>
        <v>2.6624439378205537E-4</v>
      </c>
      <c r="AO132" s="23">
        <f t="shared" si="62"/>
        <v>2.5285307195369109E-4</v>
      </c>
      <c r="AP132" s="23">
        <f t="shared" si="62"/>
        <v>2.4033043864877347E-4</v>
      </c>
      <c r="AQ132" s="23">
        <f t="shared" si="62"/>
        <v>2.2859524441077735E-4</v>
      </c>
      <c r="AR132" s="23">
        <f t="shared" si="62"/>
        <v>2.1757676196617433E-4</v>
      </c>
      <c r="AS132" s="23">
        <f t="shared" si="62"/>
        <v>2.0721305240641272E-4</v>
      </c>
      <c r="AT132" s="23">
        <f t="shared" si="62"/>
        <v>1.9744959746114681E-4</v>
      </c>
      <c r="AU132" s="23">
        <f t="shared" si="62"/>
        <v>1.8823819395454554E-4</v>
      </c>
      <c r="AV132" s="23">
        <f t="shared" si="62"/>
        <v>1.7953604503747383E-4</v>
      </c>
      <c r="AW132" s="23">
        <f t="shared" si="62"/>
        <v>1.7130500443712936E-4</v>
      </c>
      <c r="AX132" s="23">
        <f t="shared" si="62"/>
        <v>1.6351094276832105E-4</v>
      </c>
      <c r="AY132" s="23">
        <f t="shared" si="62"/>
        <v>1.5612321296562995E-4</v>
      </c>
      <c r="AZ132" s="23">
        <f t="shared" si="62"/>
        <v>1.4911419721512812E-4</v>
      </c>
      <c r="BA132" s="23">
        <f t="shared" si="62"/>
        <v>1.4249040130764605E-4</v>
      </c>
      <c r="BB132" s="23">
        <f t="shared" si="62"/>
        <v>1.3622307425310135E-4</v>
      </c>
      <c r="BC132" s="23">
        <f t="shared" si="62"/>
        <v>1.3025553994902724E-4</v>
      </c>
      <c r="BD132" s="23">
        <f t="shared" si="62"/>
        <v>1.245679744520105E-4</v>
      </c>
      <c r="BE132" s="23">
        <f t="shared" si="62"/>
        <v>1.1914490248385609E-4</v>
      </c>
      <c r="BF132" s="23">
        <f t="shared" si="62"/>
        <v>1.1397270536901335E-4</v>
      </c>
      <c r="BG132" s="23">
        <f t="shared" si="62"/>
        <v>1.0903876914627083E-4</v>
      </c>
      <c r="BH132" s="23">
        <f t="shared" si="62"/>
        <v>1.0433117011054939E-4</v>
      </c>
      <c r="BI132" s="23">
        <f t="shared" si="62"/>
        <v>1.0433117011054939E-4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0.21522604375875018</v>
      </c>
      <c r="D133" s="23">
        <f t="shared" si="63"/>
        <v>0.11495200905235337</v>
      </c>
      <c r="E133" s="23">
        <f t="shared" si="63"/>
        <v>6.5812364398281503E-2</v>
      </c>
      <c r="F133" s="23">
        <f t="shared" si="63"/>
        <v>3.963209156982439E-2</v>
      </c>
      <c r="G133" s="23">
        <f t="shared" si="63"/>
        <v>2.4860042481098719E-2</v>
      </c>
      <c r="H133" s="23">
        <f t="shared" si="63"/>
        <v>1.6018550339070601E-2</v>
      </c>
      <c r="I133" s="23">
        <f t="shared" si="63"/>
        <v>1.0606373986776158E-2</v>
      </c>
      <c r="J133" s="23">
        <f t="shared" si="63"/>
        <v>7.1846954616734578E-3</v>
      </c>
      <c r="K133" s="23">
        <f t="shared" si="63"/>
        <v>5.0270373517677233E-3</v>
      </c>
      <c r="L133" s="23">
        <f t="shared" si="63"/>
        <v>3.5993920689848889E-3</v>
      </c>
      <c r="M133" s="23">
        <f t="shared" si="63"/>
        <v>2.5346171142900204E-3</v>
      </c>
      <c r="N133" s="23">
        <f t="shared" si="63"/>
        <v>1.843646712073685E-3</v>
      </c>
      <c r="O133" s="23">
        <f t="shared" si="63"/>
        <v>1.3529341104361291E-3</v>
      </c>
      <c r="P133" s="23">
        <f t="shared" si="63"/>
        <v>1.0028262920500405E-3</v>
      </c>
      <c r="Q133" s="23">
        <f t="shared" si="63"/>
        <v>7.5052919868802404E-4</v>
      </c>
      <c r="R133" s="23">
        <f t="shared" si="63"/>
        <v>5.6682057101401884E-4</v>
      </c>
      <c r="S133" s="23">
        <f t="shared" si="63"/>
        <v>4.3168632802961234E-4</v>
      </c>
      <c r="T133" s="23">
        <f t="shared" si="63"/>
        <v>3.3130979730701539E-4</v>
      </c>
      <c r="U133" s="23">
        <f t="shared" si="63"/>
        <v>2.5606368628495633E-4</v>
      </c>
      <c r="V133" s="23">
        <f t="shared" si="63"/>
        <v>1.9940481288812514E-4</v>
      </c>
      <c r="W133" s="23">
        <f t="shared" si="63"/>
        <v>1.5628444616630502E-4</v>
      </c>
      <c r="X133" s="23">
        <f t="shared" si="63"/>
        <v>1.2303446689041527E-4</v>
      </c>
      <c r="Y133" s="23">
        <f t="shared" si="63"/>
        <v>9.727694304309367E-5</v>
      </c>
      <c r="Z133" s="23">
        <f t="shared" si="63"/>
        <v>7.7223997205504182E-5</v>
      </c>
      <c r="AA133" s="23">
        <f t="shared" si="63"/>
        <v>6.1424693577188751E-5</v>
      </c>
      <c r="AB133" s="23">
        <f t="shared" si="63"/>
        <v>4.9058906200133091E-5</v>
      </c>
      <c r="AC133" s="23">
        <f t="shared" si="63"/>
        <v>3.9324827204077769E-5</v>
      </c>
      <c r="AD133" s="23">
        <f t="shared" si="63"/>
        <v>3.1621544333264086E-5</v>
      </c>
      <c r="AE133" s="23">
        <f t="shared" si="63"/>
        <v>2.5497103598349944E-5</v>
      </c>
      <c r="AF133" s="23">
        <f t="shared" si="63"/>
        <v>2.0576916525152729E-5</v>
      </c>
      <c r="AG133" s="23">
        <f t="shared" si="63"/>
        <v>1.6626544382278679E-5</v>
      </c>
      <c r="AH133" s="23">
        <f t="shared" ref="AH133:BI133" si="64">+AH17*AH132/$B132</f>
        <v>1.3472974848381766E-5</v>
      </c>
      <c r="AI133" s="23">
        <f t="shared" si="64"/>
        <v>1.0941643181789618E-5</v>
      </c>
      <c r="AJ133" s="23">
        <f t="shared" si="64"/>
        <v>8.9017308291455768E-6</v>
      </c>
      <c r="AK133" s="23">
        <f t="shared" si="64"/>
        <v>7.2529714058534943E-6</v>
      </c>
      <c r="AL133" s="23">
        <f t="shared" si="64"/>
        <v>5.91723296506807E-6</v>
      </c>
      <c r="AM133" s="23">
        <f t="shared" si="64"/>
        <v>4.8329778912997892E-6</v>
      </c>
      <c r="AN133" s="23">
        <f t="shared" si="64"/>
        <v>3.951387198973857E-6</v>
      </c>
      <c r="AO133" s="23">
        <f t="shared" si="64"/>
        <v>3.2335302534545975E-6</v>
      </c>
      <c r="AP133" s="23">
        <f t="shared" si="64"/>
        <v>2.6482382312224349E-6</v>
      </c>
      <c r="AQ133" s="23">
        <f t="shared" si="64"/>
        <v>2.1704762630242292E-6</v>
      </c>
      <c r="AR133" s="23">
        <f t="shared" si="64"/>
        <v>1.7800817022372436E-6</v>
      </c>
      <c r="AS133" s="23">
        <f t="shared" si="64"/>
        <v>1.4607776402669626E-6</v>
      </c>
      <c r="AT133" s="23">
        <f t="shared" si="64"/>
        <v>1.199396658422827E-6</v>
      </c>
      <c r="AU133" s="23">
        <f t="shared" si="64"/>
        <v>9.8526693130283685E-7</v>
      </c>
      <c r="AV133" s="23">
        <f t="shared" si="64"/>
        <v>8.0972470663728768E-7</v>
      </c>
      <c r="AW133" s="23">
        <f t="shared" si="64"/>
        <v>6.657257641481809E-7</v>
      </c>
      <c r="AX133" s="23">
        <f t="shared" si="64"/>
        <v>5.4753478408129306E-7</v>
      </c>
      <c r="AY133" s="23">
        <f t="shared" si="64"/>
        <v>4.5047630257275036E-7</v>
      </c>
      <c r="AZ133" s="23">
        <f t="shared" si="64"/>
        <v>3.7073453324759368E-7</v>
      </c>
      <c r="BA133" s="23">
        <f t="shared" si="64"/>
        <v>3.0525953197349334E-7</v>
      </c>
      <c r="BB133" s="23">
        <f t="shared" si="64"/>
        <v>2.5146287642588325E-7</v>
      </c>
      <c r="BC133" s="23">
        <f t="shared" si="64"/>
        <v>2.0718532117714411E-7</v>
      </c>
      <c r="BD133" s="23">
        <f t="shared" si="64"/>
        <v>1.7072957512782742E-7</v>
      </c>
      <c r="BE133" s="23">
        <f t="shared" si="64"/>
        <v>1.4070754981289609E-7</v>
      </c>
      <c r="BF133" s="23">
        <f t="shared" si="64"/>
        <v>1.1597980365625914E-7</v>
      </c>
      <c r="BG133" s="23">
        <f t="shared" si="64"/>
        <v>9.5609716382231263E-8</v>
      </c>
      <c r="BH133" s="23">
        <f t="shared" si="64"/>
        <v>7.8826954015804828E-8</v>
      </c>
      <c r="BI133" s="23">
        <f t="shared" si="64"/>
        <v>6.7922603251890494E-8</v>
      </c>
    </row>
    <row r="134" spans="1:61" ht="18" customHeight="1">
      <c r="A134" s="23" t="s">
        <v>1118</v>
      </c>
      <c r="B134" s="23"/>
      <c r="C134" s="23">
        <f>+(C133/B133)^-0.1-1</f>
        <v>0.16603213045303966</v>
      </c>
      <c r="D134" s="23">
        <f t="shared" ref="D134:BI134" si="65">+(D133/C133)^-0.1-1</f>
        <v>6.4725917252294263E-2</v>
      </c>
      <c r="E134" s="23">
        <f t="shared" si="65"/>
        <v>5.7355204305391094E-2</v>
      </c>
      <c r="F134" s="23">
        <f t="shared" si="65"/>
        <v>5.2024975098932114E-2</v>
      </c>
      <c r="G134" s="23">
        <f t="shared" si="65"/>
        <v>4.7742383945683642E-2</v>
      </c>
      <c r="H134" s="23">
        <f t="shared" si="65"/>
        <v>4.493160634823834E-2</v>
      </c>
      <c r="I134" s="23">
        <f t="shared" si="65"/>
        <v>4.2090957402335372E-2</v>
      </c>
      <c r="J134" s="23">
        <f t="shared" si="65"/>
        <v>3.9718705051947412E-2</v>
      </c>
      <c r="K134" s="23">
        <f t="shared" si="65"/>
        <v>3.6357572867117049E-2</v>
      </c>
      <c r="L134" s="23">
        <f t="shared" si="65"/>
        <v>3.397085118314247E-2</v>
      </c>
      <c r="M134" s="23">
        <f t="shared" si="65"/>
        <v>3.5694522139279261E-2</v>
      </c>
      <c r="N134" s="23">
        <f t="shared" si="65"/>
        <v>3.2341689456308664E-2</v>
      </c>
      <c r="O134" s="23">
        <f t="shared" si="65"/>
        <v>3.1430823177212908E-2</v>
      </c>
      <c r="P134" s="23">
        <f t="shared" si="65"/>
        <v>3.0398205030595316E-2</v>
      </c>
      <c r="Q134" s="23">
        <f t="shared" si="65"/>
        <v>2.9403906194332086E-2</v>
      </c>
      <c r="R134" s="23">
        <f t="shared" si="65"/>
        <v>2.8471351988874849E-2</v>
      </c>
      <c r="S134" s="23">
        <f t="shared" si="65"/>
        <v>2.760860165270862E-2</v>
      </c>
      <c r="T134" s="23">
        <f t="shared" si="65"/>
        <v>2.681783060437648E-2</v>
      </c>
      <c r="U134" s="23">
        <f t="shared" si="65"/>
        <v>2.609749777914705E-2</v>
      </c>
      <c r="V134" s="23">
        <f t="shared" si="65"/>
        <v>2.5324265761236919E-2</v>
      </c>
      <c r="W134" s="23">
        <f t="shared" si="65"/>
        <v>2.4665202400659281E-2</v>
      </c>
      <c r="X134" s="23">
        <f t="shared" si="65"/>
        <v>2.4209728367011074E-2</v>
      </c>
      <c r="Y134" s="23">
        <f t="shared" si="65"/>
        <v>2.3768323187680629E-2</v>
      </c>
      <c r="Z134" s="23">
        <f t="shared" si="65"/>
        <v>2.3353698968826109E-2</v>
      </c>
      <c r="AA134" s="23">
        <f t="shared" si="65"/>
        <v>2.3153814890026325E-2</v>
      </c>
      <c r="AB134" s="23">
        <f t="shared" si="65"/>
        <v>2.2733575597049693E-2</v>
      </c>
      <c r="AC134" s="23">
        <f t="shared" si="65"/>
        <v>2.2362953203332259E-2</v>
      </c>
      <c r="AD134" s="23">
        <f t="shared" si="65"/>
        <v>2.2041132862029134E-2</v>
      </c>
      <c r="AE134" s="23">
        <f t="shared" si="65"/>
        <v>2.176076674996863E-2</v>
      </c>
      <c r="AF134" s="23">
        <f t="shared" si="65"/>
        <v>2.1670974396694298E-2</v>
      </c>
      <c r="AG134" s="23">
        <f t="shared" si="65"/>
        <v>2.154577038638017E-2</v>
      </c>
      <c r="AH134" s="23">
        <f t="shared" si="65"/>
        <v>2.1254186063904168E-2</v>
      </c>
      <c r="AI134" s="23">
        <f t="shared" si="65"/>
        <v>2.1029041633177092E-2</v>
      </c>
      <c r="AJ134" s="23">
        <f t="shared" si="65"/>
        <v>2.084735764870338E-2</v>
      </c>
      <c r="AK134" s="23">
        <f t="shared" si="65"/>
        <v>2.0694675507570981E-2</v>
      </c>
      <c r="AL134" s="23">
        <f t="shared" si="65"/>
        <v>2.0562789850167018E-2</v>
      </c>
      <c r="AM134" s="23">
        <f t="shared" si="65"/>
        <v>2.0446841914742997E-2</v>
      </c>
      <c r="AN134" s="23">
        <f t="shared" si="65"/>
        <v>2.0343781446852782E-2</v>
      </c>
      <c r="AO134" s="23">
        <f t="shared" si="65"/>
        <v>2.0251556465944009E-2</v>
      </c>
      <c r="AP134" s="23">
        <f t="shared" si="65"/>
        <v>2.016868366124025E-2</v>
      </c>
      <c r="AQ134" s="23">
        <f t="shared" si="65"/>
        <v>2.0094018550947501E-2</v>
      </c>
      <c r="AR134" s="23">
        <f t="shared" si="65"/>
        <v>2.0026630831324388E-2</v>
      </c>
      <c r="AS134" s="23">
        <f t="shared" si="65"/>
        <v>1.9965735325814693E-2</v>
      </c>
      <c r="AT134" s="23">
        <f t="shared" si="65"/>
        <v>1.9910652481938129E-2</v>
      </c>
      <c r="AU134" s="23">
        <f t="shared" si="65"/>
        <v>1.9860784705578727E-2</v>
      </c>
      <c r="AV134" s="23">
        <f t="shared" si="65"/>
        <v>1.9815601301962804E-2</v>
      </c>
      <c r="AW134" s="23">
        <f t="shared" si="65"/>
        <v>1.9774628197597011E-2</v>
      </c>
      <c r="AX134" s="23">
        <f t="shared" si="65"/>
        <v>1.9737440408251539E-2</v>
      </c>
      <c r="AY134" s="23">
        <f t="shared" si="65"/>
        <v>1.9703656161102368E-2</v>
      </c>
      <c r="AZ134" s="23">
        <f t="shared" si="65"/>
        <v>1.9672932076620908E-2</v>
      </c>
      <c r="BA134" s="23">
        <f t="shared" si="65"/>
        <v>1.9622430243474431E-2</v>
      </c>
      <c r="BB134" s="23">
        <f t="shared" si="65"/>
        <v>1.9575839241210646E-2</v>
      </c>
      <c r="BC134" s="23">
        <f t="shared" si="65"/>
        <v>1.9556950405910323E-2</v>
      </c>
      <c r="BD134" s="23">
        <f t="shared" si="65"/>
        <v>1.9541767843128888E-2</v>
      </c>
      <c r="BE134" s="23">
        <f t="shared" si="65"/>
        <v>1.9527949034944481E-2</v>
      </c>
      <c r="BF134" s="23">
        <f t="shared" si="65"/>
        <v>1.9514725943862388E-2</v>
      </c>
      <c r="BG134" s="23">
        <f t="shared" si="65"/>
        <v>1.9501886945626268E-2</v>
      </c>
      <c r="BH134" s="23">
        <f t="shared" si="65"/>
        <v>1.9489432524607331E-2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6.1864064376996406E-3</v>
      </c>
      <c r="D135" s="23">
        <f t="shared" ref="D135:K135" si="66">+LN(D56/C56)/10</f>
        <v>4.0117160646553863E-3</v>
      </c>
      <c r="E135" s="23">
        <f t="shared" si="66"/>
        <v>6.3186822708878035E-4</v>
      </c>
      <c r="F135" s="23">
        <f t="shared" si="66"/>
        <v>-1.5201626695921916E-3</v>
      </c>
      <c r="G135" s="23">
        <f t="shared" si="66"/>
        <v>-3.2894422900293075E-3</v>
      </c>
      <c r="H135" s="23">
        <f t="shared" si="66"/>
        <v>-3.3248704884521149E-3</v>
      </c>
      <c r="I135" s="23">
        <f t="shared" si="66"/>
        <v>-3.3248704884521149E-3</v>
      </c>
      <c r="J135" s="23">
        <f t="shared" si="66"/>
        <v>-3.3248704884521149E-3</v>
      </c>
      <c r="K135" s="23">
        <f t="shared" si="66"/>
        <v>-3.3248704884521036E-3</v>
      </c>
    </row>
    <row r="136" spans="1:61" ht="18" customHeight="1">
      <c r="A136" s="23" t="s">
        <v>207</v>
      </c>
      <c r="B136" s="23"/>
      <c r="C136" s="23">
        <f>+C134+C135</f>
        <v>0.17221853689073929</v>
      </c>
      <c r="D136" s="23">
        <f t="shared" ref="D136:K136" si="67">+D134+D135</f>
        <v>6.8737633316949653E-2</v>
      </c>
      <c r="E136" s="23">
        <f t="shared" si="67"/>
        <v>5.7987072532479873E-2</v>
      </c>
      <c r="F136" s="23">
        <f t="shared" si="67"/>
        <v>5.0504812429339921E-2</v>
      </c>
      <c r="G136" s="23">
        <f t="shared" si="67"/>
        <v>4.4452941655654332E-2</v>
      </c>
      <c r="H136" s="23">
        <f t="shared" si="67"/>
        <v>4.1606735859786227E-2</v>
      </c>
      <c r="I136" s="23">
        <f t="shared" si="67"/>
        <v>3.8766086913883259E-2</v>
      </c>
      <c r="J136" s="23">
        <f t="shared" si="67"/>
        <v>3.6393834563495299E-2</v>
      </c>
      <c r="K136" s="23">
        <f t="shared" si="67"/>
        <v>3.3032702378664944E-2</v>
      </c>
    </row>
    <row r="137" spans="1:61" ht="18" customHeight="1">
      <c r="A137" s="23" t="s">
        <v>208</v>
      </c>
      <c r="B137" s="23"/>
      <c r="C137" s="23">
        <f>+C136-C129</f>
        <v>0.10537802197252918</v>
      </c>
      <c r="D137" s="23">
        <f t="shared" ref="D137:K137" si="68">+D136-D129</f>
        <v>1.2223677662732545E-2</v>
      </c>
      <c r="E137" s="23">
        <f t="shared" si="68"/>
        <v>8.6789930737692367E-3</v>
      </c>
      <c r="F137" s="23">
        <f t="shared" si="68"/>
        <v>7.0451283779040599E-3</v>
      </c>
      <c r="G137" s="23">
        <f t="shared" si="68"/>
        <v>3.7149898335126358E-3</v>
      </c>
      <c r="H137" s="23">
        <f t="shared" si="68"/>
        <v>3.5909881473998387E-3</v>
      </c>
      <c r="I137" s="23">
        <f t="shared" si="68"/>
        <v>3.0293692396000105E-3</v>
      </c>
      <c r="J137" s="23">
        <f t="shared" si="68"/>
        <v>3.8950857029899366E-3</v>
      </c>
      <c r="K137" s="23">
        <f t="shared" si="68"/>
        <v>1.0964415760761625E-3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0.10737137381323954</v>
      </c>
      <c r="C139" s="23">
        <f t="shared" si="69"/>
        <v>9.5035689087902039E-2</v>
      </c>
      <c r="D139" s="23">
        <f t="shared" si="69"/>
        <v>7.9768788210328415E-2</v>
      </c>
      <c r="E139" s="23">
        <f t="shared" si="69"/>
        <v>7.1520852048047881E-2</v>
      </c>
      <c r="F139" s="23">
        <f t="shared" si="69"/>
        <v>6.6225350497378196E-2</v>
      </c>
      <c r="G139" s="23">
        <f t="shared" si="69"/>
        <v>6.1740387126440352E-2</v>
      </c>
      <c r="H139" s="23">
        <f t="shared" si="69"/>
        <v>5.788489555976431E-2</v>
      </c>
      <c r="I139" s="23">
        <f t="shared" si="69"/>
        <v>5.4768711420949856E-2</v>
      </c>
      <c r="J139" s="23">
        <f t="shared" si="69"/>
        <v>5.2081863042729742E-2</v>
      </c>
      <c r="K139" s="23">
        <f t="shared" si="69"/>
        <v>4.9760767259335606E-2</v>
      </c>
      <c r="L139" s="23">
        <f t="shared" si="69"/>
        <v>4.7458025931929326E-2</v>
      </c>
      <c r="M139" s="23">
        <f t="shared" si="69"/>
        <v>4.4511187767563826E-2</v>
      </c>
      <c r="N139" s="23">
        <f t="shared" si="69"/>
        <v>4.3863382872480997E-2</v>
      </c>
      <c r="O139" s="23">
        <f t="shared" si="69"/>
        <v>4.3025152301291641E-2</v>
      </c>
      <c r="P139" s="23">
        <f t="shared" si="69"/>
        <v>4.2047509467961514E-2</v>
      </c>
      <c r="Q139" s="23">
        <f t="shared" si="69"/>
        <v>4.1057663880017276E-2</v>
      </c>
      <c r="R139" s="23">
        <f t="shared" si="69"/>
        <v>4.010996637863308E-2</v>
      </c>
      <c r="S139" s="23">
        <f t="shared" si="69"/>
        <v>3.922586712271961E-2</v>
      </c>
      <c r="T139" s="23">
        <f t="shared" si="69"/>
        <v>3.8412777147221758E-2</v>
      </c>
      <c r="U139" s="23">
        <f t="shared" si="69"/>
        <v>3.7671355646795829E-2</v>
      </c>
      <c r="V139" s="23">
        <f t="shared" si="69"/>
        <v>3.7184436142714675E-2</v>
      </c>
      <c r="W139" s="23">
        <f t="shared" si="69"/>
        <v>3.6854585733299638E-2</v>
      </c>
      <c r="X139" s="23">
        <f t="shared" si="69"/>
        <v>3.6446274244879687E-2</v>
      </c>
      <c r="Y139" s="23">
        <f t="shared" si="69"/>
        <v>3.6022726418844034E-2</v>
      </c>
      <c r="Z139" s="23">
        <f t="shared" si="69"/>
        <v>3.5612553317712389E-2</v>
      </c>
      <c r="AA139" s="23">
        <f t="shared" si="69"/>
        <v>3.5347843233922829E-2</v>
      </c>
      <c r="AB139" s="23">
        <f t="shared" si="69"/>
        <v>3.4986658079899133E-2</v>
      </c>
      <c r="AC139" s="23">
        <f t="shared" si="69"/>
        <v>3.4626971261683084E-2</v>
      </c>
      <c r="AD139" s="23">
        <f t="shared" si="69"/>
        <v>3.4299918772438515E-2</v>
      </c>
      <c r="AE139" s="23">
        <f t="shared" si="69"/>
        <v>3.4010725374289508E-2</v>
      </c>
      <c r="AF139" s="23">
        <f t="shared" si="69"/>
        <v>3.3521185575132464E-2</v>
      </c>
      <c r="AG139" s="23">
        <f t="shared" si="69"/>
        <v>3.2944856851252938E-2</v>
      </c>
      <c r="AH139" s="23">
        <f t="shared" si="69"/>
        <v>3.2567714698534894E-2</v>
      </c>
      <c r="AI139" s="23">
        <f t="shared" si="69"/>
        <v>3.2298819032520062E-2</v>
      </c>
      <c r="AJ139" s="23">
        <f t="shared" si="69"/>
        <v>3.2093605771427197E-2</v>
      </c>
      <c r="AK139" s="23">
        <f t="shared" si="69"/>
        <v>3.1928100600922785E-2</v>
      </c>
      <c r="AL139" s="23">
        <f t="shared" si="69"/>
        <v>3.1789101259659933E-2</v>
      </c>
      <c r="AM139" s="23">
        <f t="shared" si="69"/>
        <v>3.166910840571989E-2</v>
      </c>
      <c r="AN139" s="23">
        <f t="shared" si="69"/>
        <v>3.1563671960099751E-2</v>
      </c>
      <c r="AO139" s="23">
        <f t="shared" si="69"/>
        <v>3.1469994735419379E-2</v>
      </c>
      <c r="AP139" s="23">
        <f t="shared" si="69"/>
        <v>3.1386194227091144E-2</v>
      </c>
      <c r="AQ139" s="23">
        <f t="shared" si="69"/>
        <v>3.1310910089012753E-2</v>
      </c>
      <c r="AR139" s="23">
        <f t="shared" si="69"/>
        <v>3.1243093625584153E-2</v>
      </c>
      <c r="AS139" s="23">
        <f t="shared" si="69"/>
        <v>3.1181893367225891E-2</v>
      </c>
      <c r="AT139" s="23">
        <f t="shared" si="69"/>
        <v>3.1126591541309534E-2</v>
      </c>
      <c r="AU139" s="23">
        <f t="shared" si="69"/>
        <v>3.1076567646343256E-2</v>
      </c>
      <c r="AV139" s="23">
        <f t="shared" si="69"/>
        <v>3.1031276584731218E-2</v>
      </c>
      <c r="AW139" s="23">
        <f t="shared" si="69"/>
        <v>3.0990234726214164E-2</v>
      </c>
      <c r="AX139" s="23">
        <f t="shared" si="69"/>
        <v>3.0953010388583946E-2</v>
      </c>
      <c r="AY139" s="23">
        <f t="shared" si="69"/>
        <v>3.0919216862956886E-2</v>
      </c>
      <c r="AZ139" s="23">
        <f t="shared" si="69"/>
        <v>3.0888506976238378E-2</v>
      </c>
      <c r="BA139" s="23">
        <f t="shared" si="69"/>
        <v>3.0846429935453126E-2</v>
      </c>
      <c r="BB139" s="23">
        <f t="shared" si="69"/>
        <v>3.0802974929450597E-2</v>
      </c>
      <c r="BC139" s="23">
        <f t="shared" si="69"/>
        <v>3.0776433330705705E-2</v>
      </c>
      <c r="BD139" s="23">
        <f t="shared" si="69"/>
        <v>3.0757934374807686E-2</v>
      </c>
      <c r="BE139" s="23">
        <f t="shared" si="69"/>
        <v>3.0743011269125861E-2</v>
      </c>
      <c r="BF139" s="23">
        <f t="shared" si="69"/>
        <v>3.0729671944747766E-2</v>
      </c>
      <c r="BG139" s="23">
        <f t="shared" si="69"/>
        <v>3.0717109840800033E-2</v>
      </c>
      <c r="BH139" s="23">
        <f t="shared" si="69"/>
        <v>3.0705052329875235E-2</v>
      </c>
      <c r="BI139" s="23">
        <f t="shared" si="69"/>
        <v>3.0693445052833127E-2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0.34166082960292338</v>
      </c>
      <c r="D140" s="23">
        <f t="shared" si="70"/>
        <v>0.18778899550417252</v>
      </c>
      <c r="E140" s="23">
        <f t="shared" si="70"/>
        <v>0.11213816306214279</v>
      </c>
      <c r="F140" s="23">
        <f t="shared" si="70"/>
        <v>7.1259541715758365E-2</v>
      </c>
      <c r="G140" s="23">
        <f t="shared" si="70"/>
        <v>4.7179571510952145E-2</v>
      </c>
      <c r="H140" s="23">
        <f t="shared" si="70"/>
        <v>3.2064435429386903E-2</v>
      </c>
      <c r="I140" s="23">
        <f t="shared" si="70"/>
        <v>2.2323094652696728E-2</v>
      </c>
      <c r="J140" s="23">
        <f t="shared" si="70"/>
        <v>1.5960795937753122E-2</v>
      </c>
      <c r="K140" s="23">
        <f t="shared" si="70"/>
        <v>1.1623645262029173E-2</v>
      </c>
      <c r="L140" s="23">
        <f t="shared" si="70"/>
        <v>8.3492309573408342E-3</v>
      </c>
      <c r="M140" s="23">
        <f t="shared" si="70"/>
        <v>5.9924069008556414E-3</v>
      </c>
      <c r="N140" s="23">
        <f t="shared" si="70"/>
        <v>4.387634098626178E-3</v>
      </c>
      <c r="O140" s="23">
        <f t="shared" si="70"/>
        <v>3.242108971455162E-3</v>
      </c>
      <c r="P140" s="23">
        <f t="shared" si="70"/>
        <v>2.4186384670079656E-3</v>
      </c>
      <c r="Q140" s="23">
        <f t="shared" si="70"/>
        <v>1.8208040136908782E-3</v>
      </c>
      <c r="R140" s="23">
        <f t="shared" si="70"/>
        <v>1.3824241459770409E-3</v>
      </c>
      <c r="S140" s="23">
        <f t="shared" si="70"/>
        <v>1.057839579757323E-3</v>
      </c>
      <c r="T140" s="23">
        <f t="shared" si="70"/>
        <v>8.1528707933787247E-4</v>
      </c>
      <c r="U140" s="23">
        <f t="shared" si="70"/>
        <v>6.3202300783387092E-4</v>
      </c>
      <c r="V140" s="23">
        <f t="shared" si="70"/>
        <v>4.9205593083756906E-4</v>
      </c>
      <c r="W140" s="23">
        <f t="shared" si="70"/>
        <v>3.8463644673397159E-4</v>
      </c>
      <c r="X140" s="23">
        <f t="shared" si="70"/>
        <v>3.0195486640039289E-4</v>
      </c>
      <c r="Y140" s="23">
        <f t="shared" si="70"/>
        <v>2.3801604993566584E-4</v>
      </c>
      <c r="Z140" s="23">
        <f t="shared" si="70"/>
        <v>1.8816713969257767E-4</v>
      </c>
      <c r="AA140" s="23">
        <f t="shared" si="70"/>
        <v>1.4919943926122107E-4</v>
      </c>
      <c r="AB140" s="23">
        <f t="shared" si="70"/>
        <v>1.1874942462453026E-4</v>
      </c>
      <c r="AC140" s="23">
        <f t="shared" si="70"/>
        <v>9.4827342412527645E-5</v>
      </c>
      <c r="AD140" s="23">
        <f t="shared" si="70"/>
        <v>7.5942828822978645E-5</v>
      </c>
      <c r="AE140" s="23">
        <f t="shared" si="70"/>
        <v>6.1028375911757762E-5</v>
      </c>
      <c r="AF140" s="23">
        <f t="shared" si="70"/>
        <v>4.9257162829796663E-5</v>
      </c>
      <c r="AG140" s="23">
        <f t="shared" si="70"/>
        <v>3.9902246389815064E-5</v>
      </c>
      <c r="AH140" s="23">
        <f t="shared" si="70"/>
        <v>3.2404192824107833E-5</v>
      </c>
      <c r="AI140" s="23">
        <f t="shared" ref="AI140:BG140" si="71">+AH140/(1+AI131)^10</f>
        <v>2.6366503013152965E-5</v>
      </c>
      <c r="AJ140" s="23">
        <f t="shared" si="71"/>
        <v>2.1488229254226058E-5</v>
      </c>
      <c r="AK140" s="23">
        <f t="shared" si="71"/>
        <v>1.7536458883101279E-5</v>
      </c>
      <c r="AL140" s="23">
        <f t="shared" si="71"/>
        <v>1.4328473108575058E-5</v>
      </c>
      <c r="AM140" s="23">
        <f t="shared" si="71"/>
        <v>1.1719650655522693E-5</v>
      </c>
      <c r="AN140" s="23">
        <f t="shared" si="71"/>
        <v>9.5948186151822039E-6</v>
      </c>
      <c r="AO140" s="23">
        <f t="shared" si="71"/>
        <v>7.8618395709893345E-6</v>
      </c>
      <c r="AP140" s="23">
        <f t="shared" si="71"/>
        <v>6.4467422852232986E-6</v>
      </c>
      <c r="AQ140" s="23">
        <f t="shared" si="71"/>
        <v>5.2899661881050557E-6</v>
      </c>
      <c r="AR140" s="23">
        <f t="shared" si="71"/>
        <v>4.3434341045182231E-6</v>
      </c>
      <c r="AS140" s="23">
        <f t="shared" si="71"/>
        <v>3.5682533146686716E-6</v>
      </c>
      <c r="AT140" s="23">
        <f t="shared" si="71"/>
        <v>2.9328997746508099E-6</v>
      </c>
      <c r="AU140" s="23">
        <f t="shared" si="71"/>
        <v>2.4117774064608566E-6</v>
      </c>
      <c r="AV140" s="23">
        <f t="shared" si="71"/>
        <v>1.9840706067872579E-6</v>
      </c>
      <c r="AW140" s="23">
        <f t="shared" si="71"/>
        <v>1.6328272607163608E-6</v>
      </c>
      <c r="AX140" s="23">
        <f t="shared" si="71"/>
        <v>1.3442237947668849E-6</v>
      </c>
      <c r="AY140" s="23">
        <f t="shared" si="71"/>
        <v>1.1069745653290805E-6</v>
      </c>
      <c r="AZ140" s="23">
        <f t="shared" si="71"/>
        <v>9.1195489988096106E-7</v>
      </c>
      <c r="BA140" s="23">
        <f t="shared" si="71"/>
        <v>7.5164347643629045E-7</v>
      </c>
      <c r="BB140" s="23">
        <f t="shared" si="71"/>
        <v>6.197081556530712E-7</v>
      </c>
      <c r="BC140" s="23">
        <f t="shared" si="71"/>
        <v>5.1101507266081953E-7</v>
      </c>
      <c r="BD140" s="23">
        <f t="shared" si="71"/>
        <v>4.2144489507162041E-7</v>
      </c>
      <c r="BE140" s="23">
        <f t="shared" si="71"/>
        <v>3.476197014485138E-7</v>
      </c>
      <c r="BF140" s="23">
        <f t="shared" si="71"/>
        <v>2.8676253983852387E-7</v>
      </c>
      <c r="BG140" s="23">
        <f t="shared" si="71"/>
        <v>2.3658832034104029E-7</v>
      </c>
      <c r="BH140" s="23">
        <f>+BG140</f>
        <v>2.3658832034104029E-7</v>
      </c>
      <c r="BI140" s="23">
        <f>+BH140</f>
        <v>2.3658832034104029E-7</v>
      </c>
    </row>
    <row r="141" spans="1:61" ht="18" customHeight="1">
      <c r="A141" s="23" t="s">
        <v>208</v>
      </c>
      <c r="B141" s="23">
        <f t="shared" ref="B141:K141" si="72">+B139-C131</f>
        <v>-6.0011024594999324E-3</v>
      </c>
      <c r="C141" s="23">
        <f t="shared" si="72"/>
        <v>3.3358453801688434E-2</v>
      </c>
      <c r="D141" s="23">
        <f t="shared" si="72"/>
        <v>2.6857770653864542E-2</v>
      </c>
      <c r="E141" s="23">
        <f t="shared" si="72"/>
        <v>2.5136970292974632E-2</v>
      </c>
      <c r="F141" s="23">
        <f t="shared" si="72"/>
        <v>2.4126532560589414E-2</v>
      </c>
      <c r="G141" s="23">
        <f t="shared" si="72"/>
        <v>2.236353735917631E-2</v>
      </c>
      <c r="H141" s="23">
        <f t="shared" si="72"/>
        <v>2.1008662866429495E-2</v>
      </c>
      <c r="I141" s="23">
        <f t="shared" si="72"/>
        <v>2.0650978153555551E-2</v>
      </c>
      <c r="J141" s="23">
        <f t="shared" si="72"/>
        <v>1.9864358211182667E-2</v>
      </c>
      <c r="K141" s="23">
        <f t="shared" si="72"/>
        <v>1.6120101129717471E-2</v>
      </c>
    </row>
    <row r="142" spans="1:61" ht="18" customHeight="1">
      <c r="A142" s="23" t="s">
        <v>13</v>
      </c>
      <c r="B142" s="23"/>
      <c r="C142" s="23">
        <f>+EXP(C128-0.1)</f>
        <v>1.0629389115785628</v>
      </c>
      <c r="D142" s="23">
        <f>+EXP(D128-0.1)</f>
        <v>1.047140259100545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186.83934166750777</v>
      </c>
    </row>
    <row r="145" spans="1:74" ht="18" customHeight="1">
      <c r="A145" s="23" t="s">
        <v>150</v>
      </c>
      <c r="B145" s="23">
        <f>+SUMPRODUCT(B140:AE140*B84:AE84)*10</f>
        <v>190.10431228767487</v>
      </c>
    </row>
    <row r="146" spans="1:74" ht="18" customHeight="1">
      <c r="A146" s="23" t="s">
        <v>151</v>
      </c>
      <c r="B146" s="23">
        <f>+SUMPRODUCT(B140:BI140*B84:BI84)*10</f>
        <v>190.84355824753985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0.21522604375875018</v>
      </c>
      <c r="D148" s="23">
        <f t="shared" si="73"/>
        <v>0.11495200905235327</v>
      </c>
      <c r="E148" s="23">
        <f t="shared" si="73"/>
        <v>6.5812364398281364E-2</v>
      </c>
      <c r="F148" s="23">
        <f t="shared" si="73"/>
        <v>3.9632091569824335E-2</v>
      </c>
      <c r="G148" s="23">
        <f t="shared" si="73"/>
        <v>2.4860042481098656E-2</v>
      </c>
      <c r="H148" s="23">
        <f t="shared" si="73"/>
        <v>1.6018550339070566E-2</v>
      </c>
      <c r="I148" s="23">
        <f t="shared" si="73"/>
        <v>1.060637398677613E-2</v>
      </c>
      <c r="J148" s="23">
        <f t="shared" si="73"/>
        <v>7.1846954616734404E-3</v>
      </c>
      <c r="K148" s="23">
        <f t="shared" si="73"/>
        <v>5.027037351767712E-3</v>
      </c>
      <c r="L148" s="23">
        <f t="shared" si="73"/>
        <v>3.5993920689848828E-3</v>
      </c>
      <c r="M148" s="23">
        <f t="shared" si="73"/>
        <v>2.5346171142900178E-3</v>
      </c>
      <c r="N148" s="23">
        <f t="shared" si="73"/>
        <v>1.8436467120736813E-3</v>
      </c>
      <c r="O148" s="23">
        <f t="shared" si="73"/>
        <v>1.3529341104361256E-3</v>
      </c>
      <c r="P148" s="23">
        <f t="shared" si="73"/>
        <v>1.0028262920500374E-3</v>
      </c>
      <c r="Q148" s="23">
        <f t="shared" si="73"/>
        <v>7.5052919868802198E-4</v>
      </c>
      <c r="R148" s="23">
        <f t="shared" si="73"/>
        <v>5.6682057101401732E-4</v>
      </c>
      <c r="S148" s="23">
        <f t="shared" si="73"/>
        <v>4.3168632802961169E-4</v>
      </c>
      <c r="T148" s="23">
        <f t="shared" si="73"/>
        <v>3.3130979730701464E-4</v>
      </c>
      <c r="U148" s="23">
        <f t="shared" si="73"/>
        <v>2.560636862849553E-4</v>
      </c>
      <c r="V148" s="23">
        <f t="shared" si="73"/>
        <v>1.9940481288812425E-4</v>
      </c>
      <c r="W148" s="23">
        <f t="shared" si="73"/>
        <v>1.5628444616630426E-4</v>
      </c>
      <c r="X148" s="23">
        <f t="shared" si="73"/>
        <v>1.2303446689041479E-4</v>
      </c>
      <c r="Y148" s="23">
        <f t="shared" si="73"/>
        <v>9.7276943043093385E-5</v>
      </c>
      <c r="Z148" s="23">
        <f t="shared" si="73"/>
        <v>7.7223997205503938E-5</v>
      </c>
      <c r="AA148" s="23">
        <f t="shared" si="73"/>
        <v>6.1424693577188629E-5</v>
      </c>
      <c r="AB148" s="23">
        <f t="shared" si="73"/>
        <v>4.9058906200132922E-5</v>
      </c>
      <c r="AC148" s="23">
        <f t="shared" si="73"/>
        <v>3.9324827204077607E-5</v>
      </c>
      <c r="AD148" s="23">
        <f t="shared" si="73"/>
        <v>3.1621544333263936E-5</v>
      </c>
      <c r="AE148" s="23">
        <f t="shared" si="73"/>
        <v>2.5497103598349832E-5</v>
      </c>
      <c r="AF148" s="23">
        <f t="shared" si="73"/>
        <v>2.0576916525152655E-5</v>
      </c>
      <c r="AG148" s="23">
        <f t="shared" si="73"/>
        <v>1.6626544382278635E-5</v>
      </c>
      <c r="AH148" s="23">
        <f t="shared" si="73"/>
        <v>1.3472974848381742E-5</v>
      </c>
      <c r="AI148" s="23">
        <f t="shared" ref="AI148:BI148" si="74">+AH148/(1+AH79)^10</f>
        <v>1.0941643181789611E-5</v>
      </c>
      <c r="AJ148" s="23">
        <f t="shared" si="74"/>
        <v>8.9017308291455666E-6</v>
      </c>
      <c r="AK148" s="23">
        <f t="shared" si="74"/>
        <v>7.2529714058534935E-6</v>
      </c>
      <c r="AL148" s="23">
        <f t="shared" si="74"/>
        <v>5.9172329650680802E-6</v>
      </c>
      <c r="AM148" s="23">
        <f t="shared" si="74"/>
        <v>4.8329778912997994E-6</v>
      </c>
      <c r="AN148" s="23">
        <f t="shared" si="74"/>
        <v>3.9513871989738638E-6</v>
      </c>
      <c r="AO148" s="23">
        <f t="shared" si="74"/>
        <v>3.2335302534545983E-6</v>
      </c>
      <c r="AP148" s="23">
        <f t="shared" si="74"/>
        <v>2.648238231222437E-6</v>
      </c>
      <c r="AQ148" s="23">
        <f t="shared" si="74"/>
        <v>2.1704762630242334E-6</v>
      </c>
      <c r="AR148" s="23">
        <f t="shared" si="74"/>
        <v>1.7800817022372459E-6</v>
      </c>
      <c r="AS148" s="23">
        <f t="shared" si="74"/>
        <v>1.4607776402669643E-6</v>
      </c>
      <c r="AT148" s="23">
        <f t="shared" si="74"/>
        <v>1.1993966584228281E-6</v>
      </c>
      <c r="AU148" s="23">
        <f t="shared" si="74"/>
        <v>9.8526693130283791E-7</v>
      </c>
      <c r="AV148" s="23">
        <f t="shared" si="74"/>
        <v>8.0972470663728906E-7</v>
      </c>
      <c r="AW148" s="23">
        <f t="shared" si="74"/>
        <v>6.657257641481826E-7</v>
      </c>
      <c r="AX148" s="23">
        <f t="shared" si="74"/>
        <v>5.4753478408129486E-7</v>
      </c>
      <c r="AY148" s="23">
        <f t="shared" si="74"/>
        <v>4.5047630257275206E-7</v>
      </c>
      <c r="AZ148" s="23">
        <f t="shared" si="74"/>
        <v>3.7073453324759474E-7</v>
      </c>
      <c r="BA148" s="23">
        <f t="shared" si="74"/>
        <v>3.0525953197349435E-7</v>
      </c>
      <c r="BB148" s="23">
        <f t="shared" si="74"/>
        <v>2.5146287642588404E-7</v>
      </c>
      <c r="BC148" s="23">
        <f t="shared" si="74"/>
        <v>2.0718532117714491E-7</v>
      </c>
      <c r="BD148" s="23">
        <f t="shared" si="74"/>
        <v>1.7072957512782827E-7</v>
      </c>
      <c r="BE148" s="23">
        <f t="shared" si="74"/>
        <v>1.4070754981289685E-7</v>
      </c>
      <c r="BF148" s="23">
        <f t="shared" si="74"/>
        <v>1.1597980365625986E-7</v>
      </c>
      <c r="BG148" s="23">
        <f t="shared" si="74"/>
        <v>9.5609716382231965E-8</v>
      </c>
      <c r="BH148" s="23">
        <f t="shared" si="74"/>
        <v>7.882695401580545E-8</v>
      </c>
      <c r="BI148" s="23">
        <f t="shared" si="74"/>
        <v>6.7922603251891023E-8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117.77892098940319</v>
      </c>
    </row>
    <row r="152" spans="1:74" ht="18" customHeight="1">
      <c r="A152" s="23" t="s">
        <v>150</v>
      </c>
      <c r="B152" s="23">
        <f>+SUMPRODUCT(B148:AE148*B84:AE84)*10</f>
        <v>119.11520658460923</v>
      </c>
    </row>
    <row r="153" spans="1:74" ht="18" customHeight="1">
      <c r="A153" s="23" t="s">
        <v>151</v>
      </c>
      <c r="B153" s="23">
        <f>+SUMPRODUCT(B148:BI148*B84:BI84)*10</f>
        <v>119.42091412902782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8.0984115567519221E-3</v>
      </c>
      <c r="C155" s="29">
        <f t="shared" ref="C155:BI155" si="75">+C63*C61</f>
        <v>5.7676391717323708E-2</v>
      </c>
      <c r="D155" s="29">
        <f t="shared" si="75"/>
        <v>0.11637112349727496</v>
      </c>
      <c r="E155" s="29">
        <f t="shared" si="75"/>
        <v>0.20972030188232108</v>
      </c>
      <c r="F155" s="29">
        <f t="shared" si="75"/>
        <v>0.3454043790339163</v>
      </c>
      <c r="G155" s="29">
        <f t="shared" si="75"/>
        <v>0.52854536493962057</v>
      </c>
      <c r="H155" s="29">
        <f t="shared" si="75"/>
        <v>0.76920894130750506</v>
      </c>
      <c r="I155" s="29">
        <f t="shared" si="75"/>
        <v>1.0721451548152148</v>
      </c>
      <c r="J155" s="29">
        <f t="shared" si="75"/>
        <v>1.4389007975524237</v>
      </c>
      <c r="K155" s="29">
        <f t="shared" si="75"/>
        <v>1.8673983960423959</v>
      </c>
      <c r="L155" s="29">
        <f t="shared" si="75"/>
        <v>2.3960567427270831</v>
      </c>
      <c r="M155" s="29">
        <f t="shared" si="75"/>
        <v>3.0614360437053389</v>
      </c>
      <c r="N155" s="29">
        <f t="shared" si="75"/>
        <v>3.7813252009119771</v>
      </c>
      <c r="O155" s="29">
        <f t="shared" si="75"/>
        <v>4.5776516099965816</v>
      </c>
      <c r="P155" s="29">
        <f t="shared" si="75"/>
        <v>5.4507202884781316</v>
      </c>
      <c r="Q155" s="29">
        <f t="shared" si="75"/>
        <v>6.3972206004522363</v>
      </c>
      <c r="R155" s="29">
        <f t="shared" si="75"/>
        <v>7.417871034730358</v>
      </c>
      <c r="S155" s="29">
        <f t="shared" si="75"/>
        <v>8.5152859162646735</v>
      </c>
      <c r="T155" s="29">
        <f t="shared" si="75"/>
        <v>9.6917146702483343</v>
      </c>
      <c r="U155" s="29">
        <f t="shared" si="75"/>
        <v>10.948713597097056</v>
      </c>
      <c r="V155" s="29">
        <f t="shared" si="75"/>
        <v>12.309667645549519</v>
      </c>
      <c r="W155" s="29">
        <f t="shared" si="75"/>
        <v>13.793620676846688</v>
      </c>
      <c r="X155" s="29">
        <f t="shared" si="75"/>
        <v>15.390177721354462</v>
      </c>
      <c r="Y155" s="29">
        <f t="shared" si="75"/>
        <v>17.095959612168908</v>
      </c>
      <c r="Z155" s="29">
        <f t="shared" si="75"/>
        <v>18.911841670567501</v>
      </c>
      <c r="AA155" s="29">
        <f t="shared" si="75"/>
        <v>20.839662807611329</v>
      </c>
      <c r="AB155" s="29">
        <f t="shared" si="75"/>
        <v>22.8874819792238</v>
      </c>
      <c r="AC155" s="29">
        <f t="shared" si="75"/>
        <v>25.055010526576012</v>
      </c>
      <c r="AD155" s="29">
        <f t="shared" si="75"/>
        <v>27.343155347446928</v>
      </c>
      <c r="AE155" s="29">
        <f t="shared" si="75"/>
        <v>29.755453824351928</v>
      </c>
      <c r="AF155" s="29">
        <f t="shared" si="75"/>
        <v>32.219952081273874</v>
      </c>
      <c r="AG155" s="29">
        <f t="shared" si="75"/>
        <v>34.68835019845821</v>
      </c>
      <c r="AH155" s="29">
        <f t="shared" si="75"/>
        <v>37.21474436742308</v>
      </c>
      <c r="AI155" s="29">
        <f t="shared" si="75"/>
        <v>39.825817098249686</v>
      </c>
      <c r="AJ155" s="29">
        <f t="shared" si="75"/>
        <v>42.532157017732828</v>
      </c>
      <c r="AK155" s="29">
        <f t="shared" si="75"/>
        <v>45.341571700552372</v>
      </c>
      <c r="AL155" s="29">
        <f t="shared" si="75"/>
        <v>48.260475315714217</v>
      </c>
      <c r="AM155" s="29">
        <f t="shared" si="75"/>
        <v>51.294617734535066</v>
      </c>
      <c r="AN155" s="29">
        <f t="shared" si="75"/>
        <v>54.449499142368339</v>
      </c>
      <c r="AO155" s="29">
        <f t="shared" si="75"/>
        <v>57.730605326742428</v>
      </c>
      <c r="AP155" s="29">
        <f t="shared" si="75"/>
        <v>61.143540875623088</v>
      </c>
      <c r="AQ155" s="29">
        <f t="shared" si="75"/>
        <v>64.694104663487607</v>
      </c>
      <c r="AR155" s="29">
        <f t="shared" si="75"/>
        <v>68.38833304031094</v>
      </c>
      <c r="AS155" s="29">
        <f t="shared" si="75"/>
        <v>72.232525222689347</v>
      </c>
      <c r="AT155" s="29">
        <f t="shared" si="75"/>
        <v>76.233259123105327</v>
      </c>
      <c r="AU155" s="29">
        <f t="shared" si="75"/>
        <v>80.397402271844655</v>
      </c>
      <c r="AV155" s="29">
        <f t="shared" si="75"/>
        <v>84.732120445164952</v>
      </c>
      <c r="AW155" s="29">
        <f t="shared" si="75"/>
        <v>89.244885454570635</v>
      </c>
      <c r="AX155" s="29">
        <f t="shared" si="75"/>
        <v>93.94348289690258</v>
      </c>
      <c r="AY155" s="29">
        <f t="shared" si="75"/>
        <v>98.83602029644949</v>
      </c>
      <c r="AZ155" s="29">
        <f t="shared" si="75"/>
        <v>103.93093586450141</v>
      </c>
      <c r="BA155" s="29">
        <f t="shared" si="75"/>
        <v>109.32607177632741</v>
      </c>
      <c r="BB155" s="29">
        <f t="shared" si="75"/>
        <v>115.01129381827894</v>
      </c>
      <c r="BC155" s="29">
        <f t="shared" si="75"/>
        <v>120.88888468860273</v>
      </c>
      <c r="BD155" s="29">
        <f t="shared" si="75"/>
        <v>126.98107774639961</v>
      </c>
      <c r="BE155" s="29">
        <f t="shared" si="75"/>
        <v>133.30751987601587</v>
      </c>
      <c r="BF155" s="29">
        <f t="shared" si="75"/>
        <v>139.88495016993039</v>
      </c>
      <c r="BG155" s="29">
        <f t="shared" si="75"/>
        <v>146.72836602604289</v>
      </c>
      <c r="BH155" s="29">
        <f t="shared" si="75"/>
        <v>153.85181405649939</v>
      </c>
      <c r="BI155" s="29">
        <f t="shared" si="75"/>
        <v>161.26890494226882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3" width="12.71875" style="23" bestFit="1" customWidth="1"/>
    <col min="4" max="4" width="12.1640625" style="23" bestFit="1" customWidth="1"/>
    <col min="5" max="10" width="11.83203125" style="23" bestFit="1" customWidth="1"/>
    <col min="11" max="16384" width="11.7187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162</v>
      </c>
      <c r="B12" s="29">
        <f>+Parameters!L40</f>
        <v>1.4983739690273445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190</v>
      </c>
      <c r="B21" s="29">
        <f>+Parameters!L40</f>
        <v>1.4983739690273445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1.2478005889858302E-3</v>
      </c>
      <c r="E50" s="44">
        <f>100*$B$49*(Global!D135*$B$48+Global!D135^2*$C$48)*(D61/$B61)^(1/$C$49)</f>
        <v>2.2493892684754243E-3</v>
      </c>
      <c r="F50" s="44">
        <f>100*$B$49*(Global!E135*$B$48+Global!E135^2*$C$48)*(E61/$B61)^(1/$C$49)</f>
        <v>3.7880591797750129E-3</v>
      </c>
      <c r="G50" s="44">
        <f>100*$B$49*(Global!F135*$B$48+Global!F135^2*$C$48)*(F61/$B61)^(1/$C$49)</f>
        <v>6.0419271233172894E-3</v>
      </c>
      <c r="H50" s="44">
        <f>100*$B$49*(Global!G135*$B$48+Global!G135^2*$C$48)*(G61/$B61)^(1/$C$49)</f>
        <v>9.1571769178305836E-3</v>
      </c>
      <c r="I50" s="44">
        <f>100*$B$49*(Global!H135*$B$48+Global!H135^2*$C$48)*(H61/$B61)^(1/$C$49)</f>
        <v>1.3294924552369507E-2</v>
      </c>
      <c r="J50" s="44">
        <f>100*$B$49*(Global!I135*$B$48+Global!I135^2*$C$48)*(I61/$B61)^(1/$C$49)</f>
        <v>1.863025731577117E-2</v>
      </c>
      <c r="K50" s="44">
        <f>100*$B$49*(Global!J135*$B$48+Global!J135^2*$C$48)*(J61/$B61)^(1/$C$49)</f>
        <v>2.5284920657884936E-2</v>
      </c>
      <c r="L50" s="44">
        <f>100*$B$49*(Global!K135*$B$48+Global!K135^2*$C$48)*(K61/$B61)^(1/$C$49)</f>
        <v>3.3341864071751305E-2</v>
      </c>
      <c r="M50" s="44">
        <f>100*$B$49*(Global!L135*$B$48+Global!L135^2*$C$48)*(L61/$B61)^(1/$C$49)</f>
        <v>4.2832897204107913E-2</v>
      </c>
      <c r="N50" s="44">
        <f>100*$B$49*(Global!M135*$B$48+Global!M135^2*$C$48)*(M61/$B61)^(1/$C$49)</f>
        <v>5.2844112534058428E-2</v>
      </c>
      <c r="O50" s="44">
        <f>100*$B$49*(Global!N135*$B$48+Global!N135^2*$C$48)*(N61/$B61)^(1/$C$49)</f>
        <v>6.396945895832927E-2</v>
      </c>
      <c r="P50" s="44">
        <f>100*$B$49*(Global!O135*$B$48+Global!O135^2*$C$48)*(O61/$B61)^(1/$C$49)</f>
        <v>7.6029946382005067E-2</v>
      </c>
      <c r="Q50" s="44">
        <f>100*$B$49*(Global!P135*$B$48+Global!P135^2*$C$48)*(P61/$B61)^(1/$C$49)</f>
        <v>8.8868598676740518E-2</v>
      </c>
      <c r="R50" s="44">
        <f>100*$B$49*(Global!Q135*$B$48+Global!Q135^2*$C$48)*(Q61/$B61)^(1/$C$49)</f>
        <v>0.10232520644873827</v>
      </c>
      <c r="S50" s="44">
        <f>100*$B$49*(Global!R135*$B$48+Global!R135^2*$C$48)*(R61/$B61)^(1/$C$49)</f>
        <v>0.1162669172111068</v>
      </c>
      <c r="T50" s="44">
        <f>100*$B$49*(Global!S135*$B$48+Global!S135^2*$C$48)*(S61/$B61)^(1/$C$49)</f>
        <v>0.13057439637656537</v>
      </c>
      <c r="U50" s="44">
        <f>100*$B$49*(Global!T135*$B$48+Global!T135^2*$C$48)*(T61/$B61)^(1/$C$49)</f>
        <v>0.14515429100082178</v>
      </c>
      <c r="V50" s="44">
        <f>100*$B$49*(Global!U135*$B$48+Global!U135^2*$C$48)*(U61/$B61)^(1/$C$49)</f>
        <v>0.15993485855034215</v>
      </c>
      <c r="W50" s="44">
        <f>100*$B$49*(Global!V135*$B$48+Global!V135^2*$C$48)*(V61/$B61)^(1/$C$49)</f>
        <v>0.17510939594512159</v>
      </c>
      <c r="X50" s="44">
        <f>100*$B$49*(Global!W135*$B$48+Global!W135^2*$C$48)*(W61/$B61)^(1/$C$49)</f>
        <v>0.19075730967556845</v>
      </c>
      <c r="Y50" s="44">
        <f>100*$B$49*(Global!X135*$B$48+Global!X135^2*$C$48)*(X61/$B61)^(1/$C$49)</f>
        <v>0.20666852845813394</v>
      </c>
      <c r="Z50" s="44">
        <f>100*$B$49*(Global!Y135*$B$48+Global!Y135^2*$C$48)*(Y61/$B61)^(1/$C$49)</f>
        <v>0.2227970047558217</v>
      </c>
      <c r="AA50" s="44">
        <f>100*$B$49*(Global!Z135*$B$48+Global!Z135^2*$C$48)*(Z61/$B61)^(1/$C$49)</f>
        <v>0.23911330877860232</v>
      </c>
      <c r="AB50" s="44">
        <f>100*$B$49*(Global!AA135*$B$48+Global!AA135^2*$C$48)*(AA61/$B61)^(1/$C$49)</f>
        <v>0.25559874305592284</v>
      </c>
      <c r="AC50" s="44">
        <f>100*$B$49*(Global!AB135*$B$48+Global!AB135^2*$C$48)*(AB61/$B61)^(1/$C$49)</f>
        <v>0.27226161117171105</v>
      </c>
      <c r="AD50" s="44">
        <f>100*$B$49*(Global!AC135*$B$48+Global!AC135^2*$C$48)*(AC61/$B61)^(1/$C$49)</f>
        <v>0.28907555795281159</v>
      </c>
      <c r="AE50" s="44">
        <f>100*$B$49*(Global!AD135*$B$48+Global!AD135^2*$C$48)*(AD61/$B61)^(1/$C$49)</f>
        <v>0.30603036989162125</v>
      </c>
      <c r="AF50" s="44">
        <f>100*$B$49*(Global!AE135*$B$48+Global!AE135^2*$C$48)*(AE61/$B61)^(1/$C$49)</f>
        <v>0.32312274063108948</v>
      </c>
      <c r="AG50" s="44">
        <f>100*$B$49*(Global!AF135*$B$48+Global!AF135^2*$C$48)*(AF61/$B61)^(1/$C$49)</f>
        <v>0.34020262169987714</v>
      </c>
      <c r="AH50" s="44">
        <f>100*$B$49*(Global!AG135*$B$48+Global!AG135^2*$C$48)*(AG61/$B61)^(1/$C$49)</f>
        <v>0.35721618387607235</v>
      </c>
      <c r="AI50" s="44">
        <f>100*$B$49*(Global!AH135*$B$48+Global!AH135^2*$C$48)*(AH61/$B61)^(1/$C$49)</f>
        <v>0.3742838095088627</v>
      </c>
      <c r="AJ50" s="44">
        <f>100*$B$49*(Global!AI135*$B$48+Global!AI135^2*$C$48)*(AI61/$B61)^(1/$C$49)</f>
        <v>0.3914236764518112</v>
      </c>
      <c r="AK50" s="44">
        <f>100*$B$49*(Global!AJ135*$B$48+Global!AJ135^2*$C$48)*(AJ61/$B61)^(1/$C$49)</f>
        <v>0.40864587643844258</v>
      </c>
      <c r="AL50" s="44">
        <f>100*$B$49*(Global!AK135*$B$48+Global!AK135^2*$C$48)*(AK61/$B61)^(1/$C$49)</f>
        <v>0.42595592504626012</v>
      </c>
      <c r="AM50" s="44">
        <f>100*$B$49*(Global!AL135*$B$48+Global!AL135^2*$C$48)*(AL61/$B61)^(1/$C$49)</f>
        <v>0.443356723362827</v>
      </c>
      <c r="AN50" s="44">
        <f>100*$B$49*(Global!AM135*$B$48+Global!AM135^2*$C$48)*(AM61/$B61)^(1/$C$49)</f>
        <v>0.46084966514328551</v>
      </c>
      <c r="AO50" s="44">
        <f>100*$B$49*(Global!AN135*$B$48+Global!AN135^2*$C$48)*(AN61/$B61)^(1/$C$49)</f>
        <v>0.47843526250511598</v>
      </c>
      <c r="AP50" s="44">
        <f>100*$B$49*(Global!AO135*$B$48+Global!AO135^2*$C$48)*(AO61/$B61)^(1/$C$49)</f>
        <v>0.49611350046600072</v>
      </c>
      <c r="AQ50" s="44">
        <f>100*$B$49*(Global!AP135*$B$48+Global!AP135^2*$C$48)*(AP61/$B61)^(1/$C$49)</f>
        <v>0.513884038963205</v>
      </c>
      <c r="AR50" s="44">
        <f>100*$B$49*(Global!AQ135*$B$48+Global!AQ135^2*$C$48)*(AQ61/$B61)^(1/$C$49)</f>
        <v>0.53174632918676523</v>
      </c>
      <c r="AS50" s="44">
        <f>100*$B$49*(Global!AR135*$B$48+Global!AR135^2*$C$48)*(AR61/$B61)^(1/$C$49)</f>
        <v>0.54969968178656992</v>
      </c>
      <c r="AT50" s="44">
        <f>100*$B$49*(Global!AS135*$B$48+Global!AS135^2*$C$48)*(AS61/$B61)^(1/$C$49)</f>
        <v>0.56774330800648998</v>
      </c>
      <c r="AU50" s="44">
        <f>100*$B$49*(Global!AT135*$B$48+Global!AT135^2*$C$48)*(AT61/$B61)^(1/$C$49)</f>
        <v>0.5858763455171293</v>
      </c>
      <c r="AV50" s="44">
        <f>100*$B$49*(Global!AU135*$B$48+Global!AU135^2*$C$48)*(AU61/$B61)^(1/$C$49)</f>
        <v>0.60409787551711069</v>
      </c>
      <c r="AW50" s="44">
        <f>100*$B$49*(Global!AV135*$B$48+Global!AV135^2*$C$48)*(AV61/$B61)^(1/$C$49)</f>
        <v>0.62240693476769482</v>
      </c>
      <c r="AX50" s="44">
        <f>100*$B$49*(Global!AW135*$B$48+Global!AW135^2*$C$48)*(AW61/$B61)^(1/$C$49)</f>
        <v>0.64080252460846621</v>
      </c>
      <c r="AY50" s="44">
        <f>100*$B$49*(Global!AX135*$B$48+Global!AX135^2*$C$48)*(AX61/$B61)^(1/$C$49)</f>
        <v>0.65928361810434055</v>
      </c>
      <c r="AZ50" s="44">
        <f>100*$B$49*(Global!AY135*$B$48+Global!AY135^2*$C$48)*(AY61/$B61)^(1/$C$49)</f>
        <v>0.67784916597705291</v>
      </c>
      <c r="BA50" s="44">
        <f>100*$B$49*(Global!AZ135*$B$48+Global!AZ135^2*$C$48)*(AZ61/$B61)^(1/$C$49)</f>
        <v>0.69649810169902837</v>
      </c>
      <c r="BB50" s="44">
        <f>100*$B$49*(Global!BA135*$B$48+Global!BA135^2*$C$48)*(BA61/$B61)^(1/$C$49)</f>
        <v>0.71542490223567734</v>
      </c>
      <c r="BC50" s="44">
        <f>100*$B$49*(Global!BB135*$B$48+Global!BB135^2*$C$48)*(BB61/$B61)^(1/$C$49)</f>
        <v>0.73473411734330474</v>
      </c>
      <c r="BD50" s="44">
        <f>100*$B$49*(Global!BC135*$B$48+Global!BC135^2*$C$48)*(BC61/$B61)^(1/$C$49)</f>
        <v>0.75428885290813896</v>
      </c>
      <c r="BE50" s="44">
        <f>100*$B$49*(Global!BD135*$B$48+Global!BD135^2*$C$48)*(BD61/$B61)^(1/$C$49)</f>
        <v>0.77401148760965477</v>
      </c>
      <c r="BF50" s="44">
        <f>100*$B$49*(Global!BE135*$B$48+Global!BE135^2*$C$48)*(BE61/$B61)^(1/$C$49)</f>
        <v>0.79384982525054804</v>
      </c>
      <c r="BG50" s="44">
        <f>100*$B$49*(Global!BF135*$B$48+Global!BF135^2*$C$48)*(BF61/$B61)^(1/$C$49)</f>
        <v>0.81376987432607295</v>
      </c>
      <c r="BH50" s="44">
        <f>100*$B$49*(Global!BG135*$B$48+Global!BG135^2*$C$48)*(BG61/$B61)^(1/$C$49)</f>
        <v>0.83375037176459543</v>
      </c>
      <c r="BI50" s="44">
        <f>100*$B$49*(Global!BH135*$B$48+Global!BH135^2*$C$48)*(BH61/$B61)^(1/$C$49)</f>
        <v>0.85377874728500347</v>
      </c>
      <c r="BJ50" s="44">
        <f>100*$B$49*(Global!BI135*$B$48+Global!BI135^2*$C$48)*(BI61/$B61)^(1/$C$49)</f>
        <v>0.87384822056794442</v>
      </c>
      <c r="BK50" s="44">
        <f>100*$B$49*(Global!BJ80*$B$48+Global!BJ80^2*$C$48)*(BJ61/$B61)^(1/$C$49)</f>
        <v>0.88572500140736554</v>
      </c>
      <c r="BL50" s="44">
        <f>100*$B$49*(Global!BK80*$B$48+Global!BK80^2*$C$48)*(BK61/$B61)^(1/$C$49)</f>
        <v>0.8968973932028248</v>
      </c>
      <c r="BM50" s="44">
        <f>100*$B$49*(Global!BL80*$B$48+Global!BL80^2*$C$48)*(BL61/$B61)^(1/$C$49)</f>
        <v>0.90752806415149456</v>
      </c>
      <c r="BN50" s="44">
        <f>100*$B$49*(Global!BM80*$B$48+Global!BM80^2*$C$48)*(BM61/$B61)^(1/$C$49)</f>
        <v>0.91772978413080808</v>
      </c>
      <c r="BO50" s="44">
        <f>100*$B$49*(Global!BN80*$B$48+Global!BN80^2*$C$48)*(BN61/$B61)^(1/$C$49)</f>
        <v>0.92758106558583153</v>
      </c>
      <c r="BP50" s="44">
        <f>100*$B$49*(Global!BO80*$B$48+Global!BO80^2*$C$48)*(BO61/$B61)^(1/$C$49)</f>
        <v>0.93713689322718963</v>
      </c>
      <c r="BQ50" s="44">
        <f>100*$B$49*(Global!BP80*$B$48+Global!BP80^2*$C$48)*(BP61/$B61)^(1/$C$49)</f>
        <v>0.94643607631902638</v>
      </c>
      <c r="BR50" s="44">
        <f>100*$B$49*(Global!BQ80*$B$48+Global!BQ80^2*$C$48)*(BQ61/$B61)^(1/$C$49)</f>
        <v>0.95550628484453104</v>
      </c>
      <c r="BS50" s="44">
        <f>100*$B$49*(Global!BR80*$B$48+Global!BR80^2*$C$48)*(BR61/$B61)^(1/$C$49)</f>
        <v>0.96436750002975602</v>
      </c>
      <c r="BT50" s="44">
        <f>100*$B$49*(Global!BS80*$B$48+Global!BS80^2*$C$48)*(BS61/$B61)^(1/$C$49)</f>
        <v>0.97303438029278377</v>
      </c>
      <c r="BU50" s="44">
        <f>100*$B$49*(Global!BT80*$B$48+Global!BT80^2*$C$48)*(BT61/$B61)^(1/$C$49)</f>
        <v>0.9815178855682537</v>
      </c>
      <c r="BV50" s="44">
        <f>100*$B$49*(Global!BU80*$B$48+Global!BU80^2*$C$48)*(BU61/$B61)^(1/$C$49)</f>
        <v>0.98982639442104869</v>
      </c>
      <c r="BW50" s="44">
        <f>100*$B$49*(Global!BV80*$B$48+Global!BV80^2*$C$48)*(BV61/$B61)^(1/$C$49)</f>
        <v>0.99796647405914862</v>
      </c>
      <c r="BX50" s="44">
        <f>100*$B$49*(Global!BW80*$B$48+Global!BW80^2*$C$48)*(BW61/$B61)^(1/$C$49)</f>
        <v>1.0059434125754481</v>
      </c>
      <c r="BY50" s="44">
        <f>100*$B$49*(Global!BX80*$B$48+Global!BX80^2*$C$48)*(BX61/$B61)^(1/$C$49)</f>
        <v>1.0137615880819522</v>
      </c>
      <c r="BZ50" s="44">
        <f>100*$B$49*(Global!BY80*$B$48+Global!BY80^2*$C$48)*(BY61/$B61)^(1/$C$49)</f>
        <v>1.0214247257483826</v>
      </c>
      <c r="CA50" s="44">
        <f>100*$B$49*(Global!BZ80*$B$48+Global!BZ80^2*$C$48)*(BZ61/$B61)^(1/$C$49)</f>
        <v>1.0289360776248502</v>
      </c>
      <c r="CB50" s="44">
        <f>100*$B$49*(Global!CA80*$B$48+Global!CA80^2*$C$48)*(CA61/$B61)^(1/$C$49)</f>
        <v>1.0362985491240213</v>
      </c>
      <c r="CC50" s="44">
        <f>100*$B$49*(Global!CB80*$B$48+Global!CB80^2*$C$48)*(CB61/$B61)^(1/$C$49)</f>
        <v>1.0435147885296217</v>
      </c>
      <c r="CD50" s="44">
        <f>100*$B$49*(Global!CC80*$B$48+Global!CC80^2*$C$48)*(CC61/$B61)^(1/$C$49)</f>
        <v>1.0505872507718015</v>
      </c>
      <c r="CE50" s="44">
        <f>100*$B$49*(Global!CD80*$B$48+Global!CD80^2*$C$48)*(CD61/$B61)^(1/$C$49)</f>
        <v>1.0575182432070687</v>
      </c>
      <c r="CF50" s="44">
        <f>100*$B$49*(Global!CE80*$B$48+Global!CE80^2*$C$48)*(CE61/$B61)^(1/$C$49)</f>
        <v>1.064309958744347</v>
      </c>
      <c r="CG50" s="44">
        <f>100*$B$49*(Global!CF80*$B$48+Global!CF80^2*$C$48)*(CF61/$B61)^(1/$C$49)</f>
        <v>1.0709645000171395</v>
      </c>
      <c r="CH50" s="44">
        <f>100*$B$49*(Global!CG80*$B$48+Global!CG80^2*$C$48)*(CG61/$B61)^(1/$C$49)</f>
        <v>1.0774838971751628</v>
      </c>
      <c r="CI50" s="44">
        <f>100*$B$49*(Global!CH80*$B$48+Global!CH80^2*$C$48)*(CH61/$B61)^(1/$C$49)</f>
        <v>1.0838701210938004</v>
      </c>
      <c r="CJ50" s="44">
        <f>100*$B$49*(Global!CI80*$B$48+Global!CI80^2*$C$48)*(CI61/$B61)^(1/$C$49)</f>
        <v>1.0901250932651507</v>
      </c>
      <c r="CK50" s="44">
        <f>100*$B$49*(Global!CJ80*$B$48+Global!CJ80^2*$C$48)*(CJ61/$B61)^(1/$C$49)</f>
        <v>1.0962506932644298</v>
      </c>
      <c r="CL50" s="44">
        <f>100*$B$49*(Global!CK80*$B$48+Global!CK80^2*$C$48)*(CK61/$B61)^(1/$C$49)</f>
        <v>1.1022487644284147</v>
      </c>
      <c r="CM50" s="44">
        <f>100*$B$49*(Global!CL80*$B$48+Global!CL80^2*$C$48)*(CL61/$B61)^(1/$C$49)</f>
        <v>1.1081211182031161</v>
      </c>
      <c r="CN50" s="44">
        <f>100*$B$49*(Global!CM80*$B$48+Global!CM80^2*$C$48)*(CM61/$B61)^(1/$C$49)</f>
        <v>1.1138695374918393</v>
      </c>
      <c r="CO50" s="44">
        <f>100*$B$49*(Global!CN80*$B$48+Global!CN80^2*$C$48)*(CN61/$B61)^(1/$C$49)</f>
        <v>1.1194957792458204</v>
      </c>
      <c r="CP50" s="44">
        <f>100*$B$49*(Global!CO80*$B$48+Global!CO80^2*$C$48)*(CO61/$B61)^(1/$C$49)</f>
        <v>1.125001576476222</v>
      </c>
      <c r="CQ50" s="44">
        <f>100*$B$49*(Global!CP80*$B$48+Global!CP80^2*$C$48)*(CP61/$B61)^(1/$C$49)</f>
        <v>1.1303886398208878</v>
      </c>
      <c r="CR50" s="44">
        <f>100*$B$49*(Global!CQ80*$B$48+Global!CQ80^2*$C$48)*(CQ61/$B61)^(1/$C$49)</f>
        <v>1.1356586587663251</v>
      </c>
      <c r="CS50" s="44">
        <f>100*$B$49*(Global!CR80*$B$48+Global!CR80^2*$C$48)*(CR61/$B61)^(1/$C$49)</f>
        <v>1.1408133026013867</v>
      </c>
      <c r="CT50" s="44">
        <f>100*$B$49*(Global!CS80*$B$48+Global!CS80^2*$C$48)*(CS61/$B61)^(1/$C$49)</f>
        <v>1.1458542211613758</v>
      </c>
      <c r="CU50" s="44">
        <f>100*$B$49*(Global!CT80*$B$48+Global!CT80^2*$C$48)*(CT61/$B61)^(1/$C$49)</f>
        <v>1.1507830454080568</v>
      </c>
      <c r="CV50" s="44">
        <f>100*$B$49*(Global!CU80*$B$48+Global!CU80^2*$C$48)*(CU61/$B61)^(1/$C$49)</f>
        <v>1.1556013878811242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1.9576620477276797E-3</v>
      </c>
      <c r="C52" s="116">
        <f>+B95-B92</f>
        <v>0.77159390534760064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2.9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2.9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2.4408315128007603</v>
      </c>
      <c r="C61" s="45">
        <f t="shared" si="11"/>
        <v>4.6005454678963762</v>
      </c>
      <c r="D61" s="45">
        <f t="shared" si="11"/>
        <v>7.405727955086042</v>
      </c>
      <c r="E61" s="45">
        <f t="shared" si="11"/>
        <v>10.972834176258004</v>
      </c>
      <c r="F61" s="45">
        <f t="shared" si="11"/>
        <v>15.34291844114049</v>
      </c>
      <c r="G61" s="45">
        <f t="shared" si="11"/>
        <v>20.187614289803328</v>
      </c>
      <c r="H61" s="45">
        <f t="shared" si="11"/>
        <v>25.504791849627289</v>
      </c>
      <c r="I61" s="45">
        <f t="shared" si="11"/>
        <v>31.530712104770295</v>
      </c>
      <c r="J61" s="45">
        <f t="shared" si="11"/>
        <v>38.257378936469706</v>
      </c>
      <c r="K61" s="45">
        <f t="shared" si="11"/>
        <v>45.667302251123864</v>
      </c>
      <c r="L61" s="45">
        <f t="shared" si="11"/>
        <v>53.704182989685151</v>
      </c>
      <c r="M61" s="45">
        <f t="shared" si="11"/>
        <v>62.320576628616486</v>
      </c>
      <c r="N61" s="45">
        <f t="shared" si="11"/>
        <v>71.556774564946537</v>
      </c>
      <c r="O61" s="45">
        <f t="shared" si="11"/>
        <v>81.142892919781616</v>
      </c>
      <c r="P61" s="45">
        <f t="shared" si="11"/>
        <v>91.036620999307118</v>
      </c>
      <c r="Q61" s="45">
        <f t="shared" si="11"/>
        <v>101.19404125985115</v>
      </c>
      <c r="R61" s="45">
        <f t="shared" si="11"/>
        <v>111.60319103137985</v>
      </c>
      <c r="S61" s="45">
        <f t="shared" si="11"/>
        <v>122.19694325390469</v>
      </c>
      <c r="T61" s="45">
        <f t="shared" si="11"/>
        <v>132.9157952293555</v>
      </c>
      <c r="U61" s="45">
        <f t="shared" si="11"/>
        <v>143.7081662376049</v>
      </c>
      <c r="V61" s="45">
        <f t="shared" si="11"/>
        <v>155.40745749021326</v>
      </c>
      <c r="W61" s="45">
        <f t="shared" si="11"/>
        <v>168.37170374363504</v>
      </c>
      <c r="X61" s="45">
        <f t="shared" si="11"/>
        <v>181.92004200760448</v>
      </c>
      <c r="Y61" s="45">
        <f t="shared" si="11"/>
        <v>195.94314757343665</v>
      </c>
      <c r="Z61" s="45">
        <f t="shared" si="11"/>
        <v>210.37695420205313</v>
      </c>
      <c r="AA61" s="45">
        <f t="shared" si="11"/>
        <v>225.1854168475902</v>
      </c>
      <c r="AB61" s="45">
        <f t="shared" si="11"/>
        <v>240.42125114656423</v>
      </c>
      <c r="AC61" s="45">
        <f t="shared" si="11"/>
        <v>256.01119705130503</v>
      </c>
      <c r="AD61" s="45">
        <f t="shared" si="11"/>
        <v>271.93659977228424</v>
      </c>
      <c r="AE61" s="45">
        <f t="shared" si="11"/>
        <v>288.20245400169347</v>
      </c>
      <c r="AF61" s="45">
        <f t="shared" si="11"/>
        <v>304.28861090301473</v>
      </c>
      <c r="AG61" s="45">
        <f t="shared" si="11"/>
        <v>320.01487151177741</v>
      </c>
      <c r="AH61" s="45">
        <f t="shared" si="11"/>
        <v>335.82694715732163</v>
      </c>
      <c r="AI61" s="45">
        <f t="shared" si="11"/>
        <v>351.80726499443853</v>
      </c>
      <c r="AJ61" s="45">
        <f t="shared" si="11"/>
        <v>368.01073127703933</v>
      </c>
      <c r="AK61" s="45">
        <f t="shared" si="11"/>
        <v>384.4772056386563</v>
      </c>
      <c r="AL61" s="45">
        <f t="shared" si="11"/>
        <v>401.23844486102286</v>
      </c>
      <c r="AM61" s="45">
        <f t="shared" si="11"/>
        <v>418.32197974536763</v>
      </c>
      <c r="AN61" s="45">
        <f t="shared" si="11"/>
        <v>435.75326375707385</v>
      </c>
      <c r="AO61" s="45">
        <f t="shared" si="11"/>
        <v>453.55685240268298</v>
      </c>
      <c r="AP61" s="45">
        <f t="shared" si="11"/>
        <v>471.75704270438649</v>
      </c>
      <c r="AQ61" s="45">
        <f t="shared" si="11"/>
        <v>490.37821486913748</v>
      </c>
      <c r="AR61" s="45">
        <f t="shared" si="11"/>
        <v>509.44501205430691</v>
      </c>
      <c r="AS61" s="45">
        <f t="shared" si="11"/>
        <v>528.98243407087045</v>
      </c>
      <c r="AT61" s="45">
        <f t="shared" si="11"/>
        <v>549.01588700594573</v>
      </c>
      <c r="AU61" s="45">
        <f t="shared" si="11"/>
        <v>569.5712117334175</v>
      </c>
      <c r="AV61" s="45">
        <f t="shared" si="11"/>
        <v>590.67470365814017</v>
      </c>
      <c r="AW61" s="45">
        <f t="shared" si="11"/>
        <v>612.35313014371127</v>
      </c>
      <c r="AX61" s="45">
        <f t="shared" si="11"/>
        <v>634.6337488336369</v>
      </c>
      <c r="AY61" s="45">
        <f t="shared" si="11"/>
        <v>657.54432832095279</v>
      </c>
      <c r="AZ61" s="45">
        <f t="shared" si="11"/>
        <v>681.11317169312679</v>
      </c>
      <c r="BA61" s="45">
        <f t="shared" si="11"/>
        <v>705.36914300732292</v>
      </c>
      <c r="BB61" s="45">
        <f t="shared" si="11"/>
        <v>730.30731275559629</v>
      </c>
      <c r="BC61" s="45">
        <f t="shared" si="11"/>
        <v>755.95021795129458</v>
      </c>
      <c r="BD61" s="45">
        <f t="shared" si="11"/>
        <v>782.36847599804435</v>
      </c>
      <c r="BE61" s="45">
        <f t="shared" si="11"/>
        <v>809.60868526362322</v>
      </c>
      <c r="BF61" s="45">
        <f t="shared" si="11"/>
        <v>837.70649823309486</v>
      </c>
      <c r="BG61" s="45">
        <f t="shared" si="11"/>
        <v>866.69337351363004</v>
      </c>
      <c r="BH61" s="45">
        <f t="shared" si="11"/>
        <v>896.59990734373173</v>
      </c>
      <c r="BI61" s="45">
        <f t="shared" si="11"/>
        <v>927.45737922666558</v>
      </c>
      <c r="BJ61" s="45">
        <f>+BI61</f>
        <v>927.45737922666558</v>
      </c>
      <c r="BK61" s="45">
        <f t="shared" ref="BK61:CV61" si="12">+BJ61</f>
        <v>927.45737922666558</v>
      </c>
      <c r="BL61" s="45">
        <f t="shared" si="12"/>
        <v>927.45737922666558</v>
      </c>
      <c r="BM61" s="45">
        <f t="shared" si="12"/>
        <v>927.45737922666558</v>
      </c>
      <c r="BN61" s="45">
        <f t="shared" si="12"/>
        <v>927.45737922666558</v>
      </c>
      <c r="BO61" s="45">
        <f t="shared" si="12"/>
        <v>927.45737922666558</v>
      </c>
      <c r="BP61" s="45">
        <f t="shared" si="12"/>
        <v>927.45737922666558</v>
      </c>
      <c r="BQ61" s="45">
        <f t="shared" si="12"/>
        <v>927.45737922666558</v>
      </c>
      <c r="BR61" s="45">
        <f t="shared" si="12"/>
        <v>927.45737922666558</v>
      </c>
      <c r="BS61" s="45">
        <f t="shared" si="12"/>
        <v>927.45737922666558</v>
      </c>
      <c r="BT61" s="45">
        <f t="shared" si="12"/>
        <v>927.45737922666558</v>
      </c>
      <c r="BU61" s="45">
        <f t="shared" si="12"/>
        <v>927.45737922666558</v>
      </c>
      <c r="BV61" s="45">
        <f t="shared" si="12"/>
        <v>927.45737922666558</v>
      </c>
      <c r="BW61" s="45">
        <f t="shared" si="12"/>
        <v>927.45737922666558</v>
      </c>
      <c r="BX61" s="45">
        <f t="shared" si="12"/>
        <v>927.45737922666558</v>
      </c>
      <c r="BY61" s="45">
        <f t="shared" si="12"/>
        <v>927.45737922666558</v>
      </c>
      <c r="BZ61" s="45">
        <f t="shared" si="12"/>
        <v>927.45737922666558</v>
      </c>
      <c r="CA61" s="45">
        <f t="shared" si="12"/>
        <v>927.45737922666558</v>
      </c>
      <c r="CB61" s="45">
        <f t="shared" si="12"/>
        <v>927.45737922666558</v>
      </c>
      <c r="CC61" s="45">
        <f t="shared" si="12"/>
        <v>927.45737922666558</v>
      </c>
      <c r="CD61" s="45">
        <f t="shared" si="12"/>
        <v>927.45737922666558</v>
      </c>
      <c r="CE61" s="45">
        <f t="shared" si="12"/>
        <v>927.45737922666558</v>
      </c>
      <c r="CF61" s="45">
        <f t="shared" si="12"/>
        <v>927.45737922666558</v>
      </c>
      <c r="CG61" s="45">
        <f t="shared" si="12"/>
        <v>927.45737922666558</v>
      </c>
      <c r="CH61" s="45">
        <f t="shared" si="12"/>
        <v>927.45737922666558</v>
      </c>
      <c r="CI61" s="45">
        <f t="shared" si="12"/>
        <v>927.45737922666558</v>
      </c>
      <c r="CJ61" s="45">
        <f t="shared" si="12"/>
        <v>927.45737922666558</v>
      </c>
      <c r="CK61" s="45">
        <f t="shared" si="12"/>
        <v>927.45737922666558</v>
      </c>
      <c r="CL61" s="45">
        <f t="shared" si="12"/>
        <v>927.45737922666558</v>
      </c>
      <c r="CM61" s="45">
        <f t="shared" si="12"/>
        <v>927.45737922666558</v>
      </c>
      <c r="CN61" s="45">
        <f t="shared" si="12"/>
        <v>927.45737922666558</v>
      </c>
      <c r="CO61" s="45">
        <f t="shared" si="12"/>
        <v>927.45737922666558</v>
      </c>
      <c r="CP61" s="45">
        <f t="shared" si="12"/>
        <v>927.45737922666558</v>
      </c>
      <c r="CQ61" s="45">
        <f t="shared" si="12"/>
        <v>927.45737922666558</v>
      </c>
      <c r="CR61" s="45">
        <f t="shared" si="12"/>
        <v>927.45737922666558</v>
      </c>
      <c r="CS61" s="45">
        <f t="shared" si="12"/>
        <v>927.45737922666558</v>
      </c>
      <c r="CT61" s="45">
        <f t="shared" si="12"/>
        <v>927.45737922666558</v>
      </c>
      <c r="CU61" s="45">
        <f t="shared" si="12"/>
        <v>927.45737922666558</v>
      </c>
      <c r="CV61" s="45">
        <f t="shared" si="12"/>
        <v>927.45737922666558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7.6771831554023652E-3</v>
      </c>
      <c r="E62" s="64">
        <f>($B24*E81+$B25*E81^$B$26+$B$29*(E81/$B$27)^$B$28)*Parameters!$B$116*0.01</f>
        <v>9.8197568474926548E-3</v>
      </c>
      <c r="F62" s="64">
        <f>($B24*F81+$B25*F81^$B$26+$B$29*(F81/$B$27)^$B$28)*Parameters!$B$116*0.01</f>
        <v>1.2228198300179459E-2</v>
      </c>
      <c r="G62" s="64">
        <f>($B24*G81+$B25*G81^$B$26+$B$29*(G81/$B$27)^$B$28)*Parameters!$B$116*0.01</f>
        <v>1.4779131877635451E-2</v>
      </c>
      <c r="H62" s="64">
        <f>($B24*H81+$B25*H81^$B$26+$B$29*(H81/$B$27)^$B$28)*Parameters!$B$116*0.01</f>
        <v>1.7351251576165176E-2</v>
      </c>
      <c r="I62" s="64">
        <f>($B24*I81+$B25*I81^$B$26+$B$29*(I81/$B$27)^$B$28)*Parameters!$B$116*0.01</f>
        <v>1.983809146273913E-2</v>
      </c>
      <c r="J62" s="64">
        <f>($B24*J81+$B25*J81^$B$26+$B$29*(J81/$B$27)^$B$28)*Parameters!$B$116*0.01</f>
        <v>2.2150367658700612E-2</v>
      </c>
      <c r="K62" s="64">
        <f>($B24*K81+$B25*K81^$B$26+$B$29*(K81/$B$27)^$B$28)*Parameters!$B$116*0.01</f>
        <v>2.4211313657460237E-2</v>
      </c>
      <c r="L62" s="64">
        <f>($B24*L81+$B25*L81^$B$26+$B$29*(L81/$B$27)^$B$28)*Parameters!$B$116*0.01</f>
        <v>2.5951768084440021E-2</v>
      </c>
      <c r="M62" s="64">
        <f>($B24*M81+$B25*M81^$B$26+$B$29*(M81/$B$27)^$B$28)*Parameters!$B$116*0.01</f>
        <v>2.7202063865153798E-2</v>
      </c>
      <c r="N62" s="64">
        <f>($B24*N81+$B25*N81^$B$26+$B$29*(N81/$B$27)^$B$28)*Parameters!$B$116*0.01</f>
        <v>2.7955564555216521E-2</v>
      </c>
      <c r="O62" s="64">
        <f>($B24*O81+$B25*O81^$B$26+$B$29*(O81/$B$27)^$B$28)*Parameters!$B$116*0.01</f>
        <v>2.8231153628930354E-2</v>
      </c>
      <c r="P62" s="64">
        <f>($B24*P81+$B25*P81^$B$26+$B$29*(P81/$B$27)^$B$28)*Parameters!$B$116*0.01</f>
        <v>2.8072317713936933E-2</v>
      </c>
      <c r="Q62" s="64">
        <f>($B24*Q81+$B25*Q81^$B$26+$B$29*(Q81/$B$27)^$B$28)*Parameters!$B$116*0.01</f>
        <v>2.7575788603486473E-2</v>
      </c>
      <c r="R62" s="64">
        <f>($B24*R81+$B25*R81^$B$26+$B$29*(R81/$B$27)^$B$28)*Parameters!$B$116*0.01</f>
        <v>2.6877401402173557E-2</v>
      </c>
      <c r="S62" s="64">
        <f>($B24*S81+$B25*S81^$B$26+$B$29*(S81/$B$27)^$B$28)*Parameters!$B$116*0.01</f>
        <v>2.6096807815744149E-2</v>
      </c>
      <c r="T62" s="64">
        <f>($B24*T81+$B25*T81^$B$26+$B$29*(T81/$B$27)^$B$28)*Parameters!$B$116*0.01</f>
        <v>2.5311379364198593E-2</v>
      </c>
      <c r="U62" s="64">
        <f>($B24*U81+$B25*U81^$B$26+$B$29*(U81/$B$27)^$B$28)*Parameters!$B$116*0.01</f>
        <v>2.4565131148481103E-2</v>
      </c>
      <c r="V62" s="64">
        <f>($B24*V81+$B25*V81^$B$26+$B$29*(V81/$B$27)^$B$28)*Parameters!$B$116*0.01</f>
        <v>2.3880648009404516E-2</v>
      </c>
      <c r="W62" s="64">
        <f>($B24*W81+$B25*W81^$B$26+$B$29*(W81/$B$27)^$B$28)*Parameters!$B$116*0.01</f>
        <v>2.3267182148137843E-2</v>
      </c>
      <c r="X62" s="64">
        <f>($B24*X81+$B25*X81^$B$26+$B$29*(X81/$B$27)^$B$28)*Parameters!$B$116*0.01</f>
        <v>2.2725996315770852E-2</v>
      </c>
      <c r="Y62" s="64">
        <f>($B24*Y81+$B25*Y81^$B$26+$B$29*(Y81/$B$27)^$B$28)*Parameters!$B$116*0.01</f>
        <v>2.2253811123254384E-2</v>
      </c>
      <c r="Z62" s="64">
        <f>($B24*Z81+$B25*Z81^$B$26+$B$29*(Z81/$B$27)^$B$28)*Parameters!$B$116*0.01</f>
        <v>2.1844983259853609E-2</v>
      </c>
      <c r="AA62" s="64">
        <f>($B24*AA81+$B25*AA81^$B$26+$B$29*(AA81/$B$27)^$B$28)*Parameters!$B$116*0.01</f>
        <v>2.1492850428261913E-2</v>
      </c>
      <c r="AB62" s="64">
        <f>($B24*AB81+$B25*AB81^$B$26+$B$29*(AB81/$B$27)^$B$28)*Parameters!$B$116*0.01</f>
        <v>2.1190537273468275E-2</v>
      </c>
      <c r="AC62" s="64">
        <f>($B24*AC81+$B25*AC81^$B$26+$B$29*(AC81/$B$27)^$B$28)*Parameters!$B$116*0.01</f>
        <v>2.0931417305200931E-2</v>
      </c>
      <c r="AD62" s="64">
        <f>($B24*AD81+$B25*AD81^$B$26+$B$29*(AD81/$B$27)^$B$28)*Parameters!$B$116*0.01</f>
        <v>2.0709358369997499E-2</v>
      </c>
      <c r="AE62" s="64">
        <f>($B24*AE81+$B25*AE81^$B$26+$B$29*(AE81/$B$27)^$B$28)*Parameters!$B$116*0.01</f>
        <v>2.0518834310477994E-2</v>
      </c>
      <c r="AF62" s="64">
        <f>($B24*AF81+$B25*AF81^$B$26+$B$29*(AF81/$B$27)^$B$28)*Parameters!$B$116*0.01</f>
        <v>2.0354955910142438E-2</v>
      </c>
      <c r="AG62" s="64">
        <f>($B24*AG81+$B25*AG81^$B$26+$B$29*(AG81/$B$27)^$B$28)*Parameters!$B$116*0.01</f>
        <v>2.021345495758527E-2</v>
      </c>
      <c r="AH62" s="64">
        <f>($B24*AH81+$B25*AH81^$B$26+$B$29*(AH81/$B$27)^$B$28)*Parameters!$B$116*0.01</f>
        <v>2.009064277238664E-2</v>
      </c>
      <c r="AI62" s="64">
        <f>($B24*AI81+$B25*AI81^$B$26+$B$29*(AI81/$B$27)^$B$28)*Parameters!$B$116*0.01</f>
        <v>1.9983356470899608E-2</v>
      </c>
      <c r="AJ62" s="64">
        <f>($B24*AJ81+$B25*AJ81^$B$26+$B$29*(AJ81/$B$27)^$B$28)*Parameters!$B$116*0.01</f>
        <v>1.988890106638801E-2</v>
      </c>
      <c r="AK62" s="64">
        <f>($B24*AK81+$B25*AK81^$B$26+$B$29*(AK81/$B$27)^$B$28)*Parameters!$B$116*0.01</f>
        <v>1.9804992182710538E-2</v>
      </c>
      <c r="AL62" s="64">
        <f>($B24*AL81+$B25*AL81^$B$26+$B$29*(AL81/$B$27)^$B$28)*Parameters!$B$116*0.01</f>
        <v>1.9729702055708728E-2</v>
      </c>
      <c r="AM62" s="64">
        <f>($B24*AM81+$B25*AM81^$B$26+$B$29*(AM81/$B$27)^$B$28)*Parameters!$B$116*0.01</f>
        <v>1.9661410174320777E-2</v>
      </c>
      <c r="AN62" s="64">
        <f>($B24*AN81+$B25*AN81^$B$26+$B$29*(AN81/$B$27)^$B$28)*Parameters!$B$116*0.01</f>
        <v>1.9598759096949768E-2</v>
      </c>
      <c r="AO62" s="64">
        <f>($B24*AO81+$B25*AO81^$B$26+$B$29*(AO81/$B$27)^$B$28)*Parameters!$B$116*0.01</f>
        <v>1.9540615487755607E-2</v>
      </c>
      <c r="AP62" s="64">
        <f>($B24*AP81+$B25*AP81^$B$26+$B$29*(AP81/$B$27)^$B$28)*Parameters!$B$116*0.01</f>
        <v>1.9486036135319247E-2</v>
      </c>
      <c r="AQ62" s="64">
        <f>($B24*AQ81+$B25*AQ81^$B$26+$B$29*(AQ81/$B$27)^$B$28)*Parameters!$B$116*0.01</f>
        <v>1.9434238566436012E-2</v>
      </c>
      <c r="AR62" s="64">
        <f>($B24*AR81+$B25*AR81^$B$26+$B$29*(AR81/$B$27)^$B$28)*Parameters!$B$116*0.01</f>
        <v>1.9384575801113361E-2</v>
      </c>
      <c r="AS62" s="64">
        <f>($B24*AS81+$B25*AS81^$B$26+$B$29*(AS81/$B$27)^$B$28)*Parameters!$B$116*0.01</f>
        <v>1.9336514779002185E-2</v>
      </c>
      <c r="AT62" s="64">
        <f>($B24*AT81+$B25*AT81^$B$26+$B$29*(AT81/$B$27)^$B$28)*Parameters!$B$116*0.01</f>
        <v>1.9289618001649564E-2</v>
      </c>
      <c r="AU62" s="64">
        <f>($B24*AU81+$B25*AU81^$B$26+$B$29*(AU81/$B$27)^$B$28)*Parameters!$B$116*0.01</f>
        <v>1.9243527965733111E-2</v>
      </c>
      <c r="AV62" s="64">
        <f>($B24*AV81+$B25*AV81^$B$26+$B$29*(AV81/$B$27)^$B$28)*Parameters!$B$116*0.01</f>
        <v>1.9197954001311603E-2</v>
      </c>
      <c r="AW62" s="64">
        <f>($B24*AW81+$B25*AW81^$B$26+$B$29*(AW81/$B$27)^$B$28)*Parameters!$B$116*0.01</f>
        <v>1.9152661170798141E-2</v>
      </c>
      <c r="AX62" s="64">
        <f>($B24*AX81+$B25*AX81^$B$26+$B$29*(AX81/$B$27)^$B$28)*Parameters!$B$116*0.01</f>
        <v>1.9107460925621069E-2</v>
      </c>
      <c r="AY62" s="64">
        <f>($B24*AY81+$B25*AY81^$B$26+$B$29*(AY81/$B$27)^$B$28)*Parameters!$B$116*0.01</f>
        <v>1.9062203256539435E-2</v>
      </c>
      <c r="AZ62" s="64">
        <f>($B24*AZ81+$B25*AZ81^$B$26+$B$29*(AZ81/$B$27)^$B$28)*Parameters!$B$116*0.01</f>
        <v>1.9016770109358826E-2</v>
      </c>
      <c r="BA62" s="64">
        <f>($B24*BA81+$B25*BA81^$B$26+$B$29*(BA81/$B$27)^$B$28)*Parameters!$B$116*0.01</f>
        <v>1.9201509627387394E-2</v>
      </c>
      <c r="BB62" s="64">
        <f>($B24*BB81+$B25*BB81^$B$26+$B$29*(BB81/$B$27)^$B$28)*Parameters!$B$116*0.01</f>
        <v>1.9516153893728863E-2</v>
      </c>
      <c r="BC62" s="64">
        <f>($B24*BC81+$B25*BC81^$B$26+$B$29*(BC81/$B$27)^$B$28)*Parameters!$B$116*0.01</f>
        <v>1.9669914056755576E-2</v>
      </c>
      <c r="BD62" s="64">
        <f>($B24*BD81+$B25*BD81^$B$26+$B$29*(BD81/$B$27)^$B$28)*Parameters!$B$116*0.01</f>
        <v>1.9720976523832694E-2</v>
      </c>
      <c r="BE62" s="64">
        <f>($B24*BE81+$B25*BE81^$B$26+$B$29*(BE81/$B$27)^$B$28)*Parameters!$B$116*0.01</f>
        <v>1.9708296659959976E-2</v>
      </c>
      <c r="BF62" s="64">
        <f>($B24*BF81+$B25*BF81^$B$26+$B$29*(BF81/$B$27)^$B$28)*Parameters!$B$116*0.01</f>
        <v>1.9657493747327594E-2</v>
      </c>
      <c r="BG62" s="64">
        <f>($B24*BG81+$B25*BG81^$B$26+$B$29*(BG81/$B$27)^$B$28)*Parameters!$B$116*0.01</f>
        <v>1.958512721029193E-2</v>
      </c>
      <c r="BH62" s="64">
        <f>($B24*BH81+$B25*BH81^$B$26+$B$29*(BH81/$B$27)^$B$28)*Parameters!$B$116*0.01</f>
        <v>1.9501694580234989E-2</v>
      </c>
      <c r="BI62" s="64">
        <f>($B24*BI81+$B25*BI81^$B$26+$B$29*(BI81/$B$27)^$B$28)*Parameters!$B$116*0.01</f>
        <v>1.9413688918858002E-2</v>
      </c>
      <c r="BJ62" s="64">
        <f>($B24*BJ81+$B25*BJ81^$B$26+$B$29*(BJ81/$B$27)^$B$28)*Parameters!$B$116*0.01</f>
        <v>1.8567913865648683E-2</v>
      </c>
      <c r="BK62" s="64">
        <f>($B24*BK81+$B25*BK81^$B$26+$B$29*(BK81/$B$27)^$B$28)*Parameters!$B$116*0.01</f>
        <v>1.7969640867778393E-2</v>
      </c>
      <c r="BL62" s="64">
        <f>($B24*BL81+$B25*BL81^$B$26+$B$29*(BL81/$B$27)^$B$28)*Parameters!$B$116*0.01</f>
        <v>1.7536585233555672E-2</v>
      </c>
      <c r="BM62" s="64">
        <f>($B24*BM81+$B25*BM81^$B$26+$B$29*(BM81/$B$27)^$B$28)*Parameters!$B$116*0.01</f>
        <v>1.7214917444033133E-2</v>
      </c>
      <c r="BN62" s="64">
        <f>($B24*BN81+$B25*BN81^$B$26+$B$29*(BN81/$B$27)^$B$28)*Parameters!$B$116*0.01</f>
        <v>1.6968991086769133E-2</v>
      </c>
      <c r="BO62" s="64">
        <f>($B24*BO81+$B25*BO81^$B$26+$B$29*(BO81/$B$27)^$B$28)*Parameters!$B$116*0.01</f>
        <v>1.6774975838606616E-2</v>
      </c>
      <c r="BP62" s="64">
        <f>($B24*BP81+$B25*BP81^$B$26+$B$29*(BP81/$B$27)^$B$28)*Parameters!$B$116*0.01</f>
        <v>1.6616819302755447E-2</v>
      </c>
      <c r="BQ62" s="64">
        <f>($B24*BQ81+$B25*BQ81^$B$26+$B$29*(BQ81/$B$27)^$B$28)*Parameters!$B$116*0.01</f>
        <v>1.648363928354693E-2</v>
      </c>
      <c r="BR62" s="64">
        <f>($B24*BR81+$B25*BR81^$B$26+$B$29*(BR81/$B$27)^$B$28)*Parameters!$B$116*0.01</f>
        <v>1.6368016425780025E-2</v>
      </c>
      <c r="BS62" s="64">
        <f>($B24*BS81+$B25*BS81^$B$26+$B$29*(BS81/$B$27)^$B$28)*Parameters!$B$116*0.01</f>
        <v>1.6264864674715582E-2</v>
      </c>
      <c r="BT62" s="64">
        <f>($B24*BT81+$B25*BT81^$B$26+$B$29*(BT81/$B$27)^$B$28)*Parameters!$B$116*0.01</f>
        <v>1.6170678123189178E-2</v>
      </c>
      <c r="BU62" s="64">
        <f>($B24*BU81+$B25*BU81^$B$26+$B$29*(BU81/$B$27)^$B$28)*Parameters!$B$116*0.01</f>
        <v>1.6083025794299814E-2</v>
      </c>
      <c r="BV62" s="64">
        <f>($B24*BV81+$B25*BV81^$B$26+$B$29*(BV81/$B$27)^$B$28)*Parameters!$B$116*0.01</f>
        <v>1.6000211114672341E-2</v>
      </c>
      <c r="BW62" s="64">
        <f>($B24*BW81+$B25*BW81^$B$26+$B$29*(BW81/$B$27)^$B$28)*Parameters!$B$116*0.01</f>
        <v>1.5921041469772391E-2</v>
      </c>
      <c r="BX62" s="64">
        <f>($B24*BX81+$B25*BX81^$B$26+$B$29*(BX81/$B$27)^$B$28)*Parameters!$B$116*0.01</f>
        <v>1.5844671693220309E-2</v>
      </c>
      <c r="BY62" s="64">
        <f>($B24*BY81+$B25*BY81^$B$26+$B$29*(BY81/$B$27)^$B$28)*Parameters!$B$116*0.01</f>
        <v>1.5770497401543796E-2</v>
      </c>
      <c r="BZ62" s="64">
        <f>($B24*BZ81+$B25*BZ81^$B$26+$B$29*(BZ81/$B$27)^$B$28)*Parameters!$B$116*0.01</f>
        <v>1.5698082041838739E-2</v>
      </c>
      <c r="CA62" s="64">
        <f>($B24*CA81+$B25*CA81^$B$26+$B$29*(CA81/$B$27)^$B$28)*Parameters!$B$116*0.01</f>
        <v>1.5627106806841422E-2</v>
      </c>
      <c r="CB62" s="64">
        <f>($B24*CB81+$B25*CB81^$B$26+$B$29*(CB81/$B$27)^$B$28)*Parameters!$B$116*0.01</f>
        <v>1.5557336104107722E-2</v>
      </c>
      <c r="CC62" s="64">
        <f>($B24*CC81+$B25*CC81^$B$26+$B$29*(CC81/$B$27)^$B$28)*Parameters!$B$116*0.01</f>
        <v>1.5488593635195365E-2</v>
      </c>
      <c r="CD62" s="64">
        <f>($B24*CD81+$B25*CD81^$B$26+$B$29*(CD81/$B$27)^$B$28)*Parameters!$B$116*0.01</f>
        <v>1.542074573470782E-2</v>
      </c>
      <c r="CE62" s="64">
        <f>($B24*CE81+$B25*CE81^$B$26+$B$29*(CE81/$B$27)^$B$28)*Parameters!$B$116*0.01</f>
        <v>1.5353689694051891E-2</v>
      </c>
      <c r="CF62" s="64">
        <f>($B24*CF81+$B25*CF81^$B$26+$B$29*(CF81/$B$27)^$B$28)*Parameters!$B$116*0.01</f>
        <v>1.5287345521237446E-2</v>
      </c>
      <c r="CG62" s="64">
        <f>($B24*CG81+$B25*CG81^$B$26+$B$29*(CG81/$B$27)^$B$28)*Parameters!$B$116*0.01</f>
        <v>1.5221650079906959E-2</v>
      </c>
      <c r="CH62" s="64">
        <f>($B24*CH81+$B25*CH81^$B$26+$B$29*(CH81/$B$27)^$B$28)*Parameters!$B$116*0.01</f>
        <v>1.5156552884394655E-2</v>
      </c>
      <c r="CI62" s="64">
        <f>($B24*CI81+$B25*CI81^$B$26+$B$29*(CI81/$B$27)^$B$28)*Parameters!$B$116*0.01</f>
        <v>1.5092013054315193E-2</v>
      </c>
      <c r="CJ62" s="64">
        <f>($B24*CJ81+$B25*CJ81^$B$26+$B$29*(CJ81/$B$27)^$B$28)*Parameters!$B$116*0.01</f>
        <v>1.5027997086544643E-2</v>
      </c>
      <c r="CK62" s="64">
        <f>($B24*CK81+$B25*CK81^$B$26+$B$29*(CK81/$B$27)^$B$28)*Parameters!$B$116*0.01</f>
        <v>1.4964477207804699E-2</v>
      </c>
      <c r="CL62" s="64">
        <f>($B24*CL81+$B25*CL81^$B$26+$B$29*(CL81/$B$27)^$B$28)*Parameters!$B$116*0.01</f>
        <v>1.490143014314735E-2</v>
      </c>
      <c r="CM62" s="64">
        <f>($B24*CM81+$B25*CM81^$B$26+$B$29*(CM81/$B$27)^$B$28)*Parameters!$B$116*0.01</f>
        <v>1.4838836185114852E-2</v>
      </c>
      <c r="CN62" s="64">
        <f>($B24*CN81+$B25*CN81^$B$26+$B$29*(CN81/$B$27)^$B$28)*Parameters!$B$116*0.01</f>
        <v>1.477667848243144E-2</v>
      </c>
      <c r="CO62" s="64">
        <f>($B24*CO81+$B25*CO81^$B$26+$B$29*(CO81/$B$27)^$B$28)*Parameters!$B$116*0.01</f>
        <v>1.4714942490658044E-2</v>
      </c>
      <c r="CP62" s="64">
        <f>($B24*CP81+$B25*CP81^$B$26+$B$29*(CP81/$B$27)^$B$28)*Parameters!$B$116*0.01</f>
        <v>1.4653615543627851E-2</v>
      </c>
      <c r="CQ62" s="64">
        <f>($B24*CQ81+$B25*CQ81^$B$26+$B$29*(CQ81/$B$27)^$B$28)*Parameters!$B$116*0.01</f>
        <v>1.4592686515935207E-2</v>
      </c>
      <c r="CR62" s="64">
        <f>($B24*CR81+$B25*CR81^$B$26+$B$29*(CR81/$B$27)^$B$28)*Parameters!$B$116*0.01</f>
        <v>1.4532145554808673E-2</v>
      </c>
      <c r="CS62" s="64">
        <f>($B24*CS81+$B25*CS81^$B$26+$B$29*(CS81/$B$27)^$B$28)*Parameters!$B$116*0.01</f>
        <v>1.4471983865410159E-2</v>
      </c>
      <c r="CT62" s="64">
        <f>($B24*CT81+$B25*CT81^$B$26+$B$29*(CT81/$B$27)^$B$28)*Parameters!$B$116*0.01</f>
        <v>1.441219353768187E-2</v>
      </c>
      <c r="CU62" s="64">
        <f>($B24*CU81+$B25*CU81^$B$26+$B$29*(CU81/$B$27)^$B$28)*Parameters!$B$116*0.01</f>
        <v>1.4352767405804068E-2</v>
      </c>
      <c r="CV62" s="64">
        <f>($B24*CV81+$B25*CV81^$B$26+$B$29*(CV81/$B$27)^$B$28)*Parameters!$B$116*0.01</f>
        <v>1.4293698933467174E-2</v>
      </c>
    </row>
    <row r="63" spans="1:105" s="64" customFormat="1" ht="18" customHeight="1">
      <c r="A63" s="581" t="s">
        <v>1129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7.6896611612922239E-3</v>
      </c>
      <c r="E63" s="64">
        <f t="shared" si="13"/>
        <v>9.8422507401774093E-3</v>
      </c>
      <c r="F63" s="64">
        <f t="shared" si="13"/>
        <v>1.2266078891977209E-2</v>
      </c>
      <c r="G63" s="64">
        <f t="shared" si="13"/>
        <v>1.4839551148868623E-2</v>
      </c>
      <c r="H63" s="64">
        <f t="shared" si="13"/>
        <v>1.7442823345343483E-2</v>
      </c>
      <c r="I63" s="64">
        <f t="shared" si="13"/>
        <v>1.9971040708262826E-2</v>
      </c>
      <c r="J63" s="64">
        <f t="shared" si="13"/>
        <v>2.2336670231858324E-2</v>
      </c>
      <c r="K63" s="64">
        <f t="shared" si="13"/>
        <v>2.4464162864039088E-2</v>
      </c>
      <c r="L63" s="64">
        <f t="shared" si="13"/>
        <v>2.6285186725157533E-2</v>
      </c>
      <c r="M63" s="64">
        <f t="shared" si="13"/>
        <v>2.7630392837194876E-2</v>
      </c>
      <c r="N63" s="64">
        <f t="shared" si="13"/>
        <v>2.8484005680557103E-2</v>
      </c>
      <c r="O63" s="64">
        <f t="shared" si="13"/>
        <v>2.8870848218513646E-2</v>
      </c>
      <c r="P63" s="64">
        <f t="shared" si="13"/>
        <v>2.8832617177756984E-2</v>
      </c>
      <c r="Q63" s="64">
        <f t="shared" si="13"/>
        <v>2.8464474590253877E-2</v>
      </c>
      <c r="R63" s="64">
        <f t="shared" si="13"/>
        <v>2.790065346666094E-2</v>
      </c>
      <c r="S63" s="64">
        <f t="shared" si="13"/>
        <v>2.7259476987855216E-2</v>
      </c>
      <c r="T63" s="64">
        <f t="shared" si="13"/>
        <v>2.6617123327964246E-2</v>
      </c>
      <c r="U63" s="64">
        <f t="shared" si="13"/>
        <v>2.6016674058489321E-2</v>
      </c>
      <c r="V63" s="64">
        <f t="shared" si="13"/>
        <v>2.5479996594907937E-2</v>
      </c>
      <c r="W63" s="64">
        <f t="shared" si="13"/>
        <v>2.5018276107589058E-2</v>
      </c>
      <c r="X63" s="64">
        <f t="shared" si="13"/>
        <v>2.4633569412526538E-2</v>
      </c>
      <c r="Y63" s="64">
        <f t="shared" si="13"/>
        <v>2.4320496407835724E-2</v>
      </c>
      <c r="Z63" s="64">
        <f t="shared" si="13"/>
        <v>2.4072953307411826E-2</v>
      </c>
      <c r="AA63" s="64">
        <f t="shared" si="13"/>
        <v>2.3883983516047938E-2</v>
      </c>
      <c r="AB63" s="64">
        <f t="shared" si="13"/>
        <v>2.3746524704027504E-2</v>
      </c>
      <c r="AC63" s="64">
        <f t="shared" si="13"/>
        <v>2.3654033416918043E-2</v>
      </c>
      <c r="AD63" s="64">
        <f t="shared" si="13"/>
        <v>2.3600113949525613E-2</v>
      </c>
      <c r="AE63" s="64">
        <f t="shared" si="13"/>
        <v>2.3579138009394207E-2</v>
      </c>
      <c r="AF63" s="64">
        <f t="shared" si="13"/>
        <v>2.3586183316453332E-2</v>
      </c>
      <c r="AG63" s="64">
        <f t="shared" si="13"/>
        <v>2.3615481174584042E-2</v>
      </c>
      <c r="AH63" s="64">
        <f t="shared" si="13"/>
        <v>2.3662804611147364E-2</v>
      </c>
      <c r="AI63" s="64">
        <f t="shared" si="13"/>
        <v>2.3726194565988235E-2</v>
      </c>
      <c r="AJ63" s="64">
        <f t="shared" si="13"/>
        <v>2.3803137830906124E-2</v>
      </c>
      <c r="AK63" s="64">
        <f t="shared" si="13"/>
        <v>2.3891450947094963E-2</v>
      </c>
      <c r="AL63" s="64">
        <f t="shared" si="13"/>
        <v>2.3989261306171329E-2</v>
      </c>
      <c r="AM63" s="64">
        <f t="shared" si="13"/>
        <v>2.4094977407949046E-2</v>
      </c>
      <c r="AN63" s="64">
        <f t="shared" si="13"/>
        <v>2.4207255748382624E-2</v>
      </c>
      <c r="AO63" s="64">
        <f t="shared" si="13"/>
        <v>2.4324968112806766E-2</v>
      </c>
      <c r="AP63" s="64">
        <f t="shared" si="13"/>
        <v>2.4447171139979254E-2</v>
      </c>
      <c r="AQ63" s="64">
        <f t="shared" si="13"/>
        <v>2.4573078956068063E-2</v>
      </c>
      <c r="AR63" s="64">
        <f t="shared" si="13"/>
        <v>2.4702039092981014E-2</v>
      </c>
      <c r="AS63" s="64">
        <f t="shared" si="13"/>
        <v>2.4833511596867884E-2</v>
      </c>
      <c r="AT63" s="64">
        <f t="shared" si="13"/>
        <v>2.4967051081714466E-2</v>
      </c>
      <c r="AU63" s="64">
        <f t="shared" si="13"/>
        <v>2.5102291420904404E-2</v>
      </c>
      <c r="AV63" s="64">
        <f t="shared" si="13"/>
        <v>2.5238932756482708E-2</v>
      </c>
      <c r="AW63" s="64">
        <f t="shared" si="13"/>
        <v>2.5376730518475089E-2</v>
      </c>
      <c r="AX63" s="64">
        <f t="shared" si="13"/>
        <v>2.551548617170573E-2</v>
      </c>
      <c r="AY63" s="64">
        <f t="shared" si="13"/>
        <v>2.5655039437582842E-2</v>
      </c>
      <c r="AZ63" s="64">
        <f t="shared" si="13"/>
        <v>2.5795261769129357E-2</v>
      </c>
      <c r="BA63" s="64">
        <f t="shared" si="13"/>
        <v>2.6166490644377677E-2</v>
      </c>
      <c r="BB63" s="64">
        <f t="shared" si="13"/>
        <v>2.6670402916085637E-2</v>
      </c>
      <c r="BC63" s="64">
        <f t="shared" si="13"/>
        <v>2.7017255230188622E-2</v>
      </c>
      <c r="BD63" s="64">
        <f t="shared" si="13"/>
        <v>2.7263865052914085E-2</v>
      </c>
      <c r="BE63" s="64">
        <f t="shared" si="13"/>
        <v>2.7448411536056525E-2</v>
      </c>
      <c r="BF63" s="64">
        <f t="shared" si="13"/>
        <v>2.7595991999833074E-2</v>
      </c>
      <c r="BG63" s="64">
        <f t="shared" si="13"/>
        <v>2.772282595355266E-2</v>
      </c>
      <c r="BH63" s="64">
        <f t="shared" si="13"/>
        <v>2.7839198297880945E-2</v>
      </c>
      <c r="BI63" s="64">
        <f t="shared" si="13"/>
        <v>2.7951476391708037E-2</v>
      </c>
      <c r="BJ63" s="64">
        <f t="shared" si="13"/>
        <v>2.7306396071328128E-2</v>
      </c>
      <c r="BK63" s="64">
        <f t="shared" si="13"/>
        <v>2.6826890881852049E-2</v>
      </c>
      <c r="BL63" s="64">
        <f t="shared" si="13"/>
        <v>2.650555916558392E-2</v>
      </c>
      <c r="BM63" s="64">
        <f t="shared" si="13"/>
        <v>2.6290198085548076E-2</v>
      </c>
      <c r="BN63" s="64">
        <f t="shared" ref="BN63:CV63" si="14">+BN62+BN50/100</f>
        <v>2.6146288928077216E-2</v>
      </c>
      <c r="BO63" s="64">
        <f t="shared" si="14"/>
        <v>2.605078649446493E-2</v>
      </c>
      <c r="BP63" s="64">
        <f t="shared" si="14"/>
        <v>2.5988188235027344E-2</v>
      </c>
      <c r="BQ63" s="64">
        <f t="shared" si="14"/>
        <v>2.5948000046737196E-2</v>
      </c>
      <c r="BR63" s="64">
        <f t="shared" si="14"/>
        <v>2.5923079274225335E-2</v>
      </c>
      <c r="BS63" s="64">
        <f t="shared" si="14"/>
        <v>2.5908539675013144E-2</v>
      </c>
      <c r="BT63" s="64">
        <f t="shared" si="14"/>
        <v>2.5901021926117016E-2</v>
      </c>
      <c r="BU63" s="64">
        <f t="shared" si="14"/>
        <v>2.5898204649982354E-2</v>
      </c>
      <c r="BV63" s="64">
        <f t="shared" si="14"/>
        <v>2.5898475058882826E-2</v>
      </c>
      <c r="BW63" s="64">
        <f t="shared" si="14"/>
        <v>2.5900706210363878E-2</v>
      </c>
      <c r="BX63" s="64">
        <f t="shared" si="14"/>
        <v>2.5904105818974787E-2</v>
      </c>
      <c r="BY63" s="64">
        <f t="shared" si="14"/>
        <v>2.5908113282363317E-2</v>
      </c>
      <c r="BZ63" s="64">
        <f t="shared" si="14"/>
        <v>2.5912329299322565E-2</v>
      </c>
      <c r="CA63" s="64">
        <f t="shared" si="14"/>
        <v>2.5916467583089922E-2</v>
      </c>
      <c r="CB63" s="64">
        <f t="shared" si="14"/>
        <v>2.5920321595347934E-2</v>
      </c>
      <c r="CC63" s="64">
        <f t="shared" si="14"/>
        <v>2.5923741520491581E-2</v>
      </c>
      <c r="CD63" s="64">
        <f t="shared" si="14"/>
        <v>2.5926618242425835E-2</v>
      </c>
      <c r="CE63" s="64">
        <f t="shared" si="14"/>
        <v>2.5928872126122576E-2</v>
      </c>
      <c r="CF63" s="64">
        <f t="shared" si="14"/>
        <v>2.5930445108680915E-2</v>
      </c>
      <c r="CG63" s="64">
        <f t="shared" si="14"/>
        <v>2.5931295080078354E-2</v>
      </c>
      <c r="CH63" s="64">
        <f t="shared" si="14"/>
        <v>2.5931391856146284E-2</v>
      </c>
      <c r="CI63" s="64">
        <f t="shared" si="14"/>
        <v>2.5930714265253195E-2</v>
      </c>
      <c r="CJ63" s="64">
        <f t="shared" si="14"/>
        <v>2.592924801919615E-2</v>
      </c>
      <c r="CK63" s="64">
        <f t="shared" si="14"/>
        <v>2.5926984140449E-2</v>
      </c>
      <c r="CL63" s="64">
        <f t="shared" si="14"/>
        <v>2.5923917787431496E-2</v>
      </c>
      <c r="CM63" s="64">
        <f t="shared" si="14"/>
        <v>2.5920047367146013E-2</v>
      </c>
      <c r="CN63" s="64">
        <f t="shared" si="14"/>
        <v>2.5915373857349832E-2</v>
      </c>
      <c r="CO63" s="64">
        <f t="shared" si="14"/>
        <v>2.5909900283116249E-2</v>
      </c>
      <c r="CP63" s="64">
        <f t="shared" si="14"/>
        <v>2.5903631308390074E-2</v>
      </c>
      <c r="CQ63" s="64">
        <f t="shared" si="14"/>
        <v>2.5896572914144086E-2</v>
      </c>
      <c r="CR63" s="64">
        <f t="shared" si="14"/>
        <v>2.5888732142471924E-2</v>
      </c>
      <c r="CS63" s="64">
        <f t="shared" si="14"/>
        <v>2.5880116891424026E-2</v>
      </c>
      <c r="CT63" s="64">
        <f t="shared" si="14"/>
        <v>2.5870735749295628E-2</v>
      </c>
      <c r="CU63" s="64">
        <f t="shared" si="14"/>
        <v>2.5860597859884635E-2</v>
      </c>
      <c r="CV63" s="64">
        <f t="shared" si="14"/>
        <v>2.5849712812278415E-2</v>
      </c>
    </row>
    <row r="64" spans="1:105" s="147" customFormat="1" ht="18" customHeight="1">
      <c r="A64" s="577" t="s">
        <v>1133</v>
      </c>
      <c r="B64" s="147">
        <f>+B61-B65</f>
        <v>1.1667501428473503E-2</v>
      </c>
      <c r="C64" s="147">
        <f>+C63*C61/(1+C63^Parameters!$B$125)</f>
        <v>2.7267041441139124E-2</v>
      </c>
      <c r="D64" s="147">
        <f>+D63*D61/(1+D63^Parameters!$B$125)</f>
        <v>5.6947538627321222E-2</v>
      </c>
      <c r="E64" s="147">
        <f>+E63*E61/(1+E63^Parameters!$B$125)</f>
        <v>0.10799738529311932</v>
      </c>
      <c r="F64" s="147">
        <f>+F63*F61/(1+F63^Parameters!$B$125)</f>
        <v>0.18819744803220123</v>
      </c>
      <c r="G64" s="147">
        <f>+G63*G61/(1+G63^Parameters!$B$125)</f>
        <v>0.29957513482716763</v>
      </c>
      <c r="H64" s="147">
        <f>+H63*H61/(1+H63^Parameters!$B$125)</f>
        <v>0.44487557869280503</v>
      </c>
      <c r="I64" s="147">
        <f>+I63*I61/(1+I63^Parameters!$B$125)</f>
        <v>0.62970113500488301</v>
      </c>
      <c r="J64" s="147">
        <f>+J63*J61/(1+J63^Parameters!$B$125)</f>
        <v>0.85454245723916655</v>
      </c>
      <c r="K64" s="147">
        <f>+K63*K61/(1+K63^Parameters!$B$125)</f>
        <v>1.117212319832793</v>
      </c>
      <c r="L64" s="147">
        <f>+L63*L61/(1+L63^Parameters!$B$125)</f>
        <v>1.4116244778059028</v>
      </c>
      <c r="M64" s="147">
        <f>+M63*M61/(1+M63^Parameters!$B$125)</f>
        <v>1.721942014089179</v>
      </c>
      <c r="N64" s="147">
        <f>+N63*N61/(1+N63^Parameters!$B$125)</f>
        <v>2.0382235731902805</v>
      </c>
      <c r="O64" s="147">
        <f>+O63*O61/(1+O63^Parameters!$B$125)</f>
        <v>2.3426641454981199</v>
      </c>
      <c r="P64" s="147">
        <f>+P63*P61/(1+P63^Parameters!$B$125)</f>
        <v>2.6248240424295735</v>
      </c>
      <c r="Q64" s="147">
        <f>+Q63*Q61/(1+Q63^Parameters!$B$125)</f>
        <v>2.8804352161261342</v>
      </c>
      <c r="R64" s="147">
        <f>+R63*R61/(1+R63^Parameters!$B$125)</f>
        <v>3.1138019587400905</v>
      </c>
      <c r="S64" s="147">
        <f>+S63*S61/(1+S63^Parameters!$B$125)</f>
        <v>3.3310247626160638</v>
      </c>
      <c r="T64" s="147">
        <f>+T63*T61/(1+T63^Parameters!$B$125)</f>
        <v>3.5378361138541958</v>
      </c>
      <c r="U64" s="147">
        <f>+U63*U61/(1+U63^Parameters!$B$125)</f>
        <v>3.7388085205469652</v>
      </c>
      <c r="V64" s="147">
        <f>+V63*V61/(1+V63^Parameters!$B$125)</f>
        <v>3.9597814876739328</v>
      </c>
      <c r="W64" s="147">
        <f>+W63*W61/(1+W63^Parameters!$B$125)</f>
        <v>4.2123697729634477</v>
      </c>
      <c r="X64" s="147">
        <f>+X63*X61/(1+X63^Parameters!$B$125)</f>
        <v>4.4813399823240685</v>
      </c>
      <c r="Y64" s="147">
        <f>+Y63*Y61/(1+Y63^Parameters!$B$125)</f>
        <v>4.7654346166997907</v>
      </c>
      <c r="Z64" s="147">
        <f>+Z63*Z61/(1+Z63^Parameters!$B$125)</f>
        <v>5.0643945954615415</v>
      </c>
      <c r="AA64" s="147">
        <f>+AA63*AA61/(1+AA63^Parameters!$B$125)</f>
        <v>5.3783247840422277</v>
      </c>
      <c r="AB64" s="147">
        <f>+AB63*AB61/(1+AB63^Parameters!$B$125)</f>
        <v>5.7091691797250883</v>
      </c>
      <c r="AC64" s="147">
        <f>+AC63*AC61/(1+AC63^Parameters!$B$125)</f>
        <v>6.0556974101567596</v>
      </c>
      <c r="AD64" s="147">
        <f>+AD63*AD61/(1+AD63^Parameters!$B$125)</f>
        <v>6.4177347416724491</v>
      </c>
      <c r="AE64" s="147">
        <f>+AE63*AE61/(1+AE63^Parameters!$B$125)</f>
        <v>6.7955654375520158</v>
      </c>
      <c r="AF64" s="147">
        <f>+AF63*AF61/(1+AF63^Parameters!$B$125)</f>
        <v>7.1770069578674454</v>
      </c>
      <c r="AG64" s="147">
        <f>+AG63*AG61/(1+AG63^Parameters!$B$125)</f>
        <v>7.5573051737733108</v>
      </c>
      <c r="AH64" s="147">
        <f>+AH63*AH61/(1+AH63^Parameters!$B$125)</f>
        <v>7.9466074337418124</v>
      </c>
      <c r="AI64" s="147">
        <f>+AI63*AI61/(1+AI63^Parameters!$B$125)</f>
        <v>8.347047618986231</v>
      </c>
      <c r="AJ64" s="147">
        <f>+AJ63*AJ61/(1+AJ63^Parameters!$B$125)</f>
        <v>8.7598101598399225</v>
      </c>
      <c r="AK64" s="147">
        <f>+AK63*AK61/(1+AK63^Parameters!$B$125)</f>
        <v>9.1857182987921</v>
      </c>
      <c r="AL64" s="147">
        <f>+AL63*AL61/(1+AL63^Parameters!$B$125)</f>
        <v>9.6254138998528944</v>
      </c>
      <c r="AM64" s="147">
        <f>+AM63*AM61/(1+AM63^Parameters!$B$125)</f>
        <v>10.079458651213152</v>
      </c>
      <c r="AN64" s="147">
        <f>+AN63*AN61/(1+AN63^Parameters!$B$125)</f>
        <v>10.548390698959915</v>
      </c>
      <c r="AO64" s="147">
        <f>+AO63*AO61/(1+AO63^Parameters!$B$125)</f>
        <v>11.032755972040269</v>
      </c>
      <c r="AP64" s="147">
        <f>+AP63*AP61/(1+AP63^Parameters!$B$125)</f>
        <v>11.533125159484637</v>
      </c>
      <c r="AQ64" s="147">
        <f>+AQ63*AQ61/(1+AQ63^Parameters!$B$125)</f>
        <v>12.050102592315024</v>
      </c>
      <c r="AR64" s="147">
        <f>+AR63*AR61/(1+AR63^Parameters!$B$125)</f>
        <v>12.584330603489674</v>
      </c>
      <c r="AS64" s="147">
        <f>+AS63*AS61/(1+AS63^Parameters!$B$125)</f>
        <v>13.136491411038362</v>
      </c>
      <c r="AT64" s="147">
        <f>+AT63*AT61/(1+AT63^Parameters!$B$125)</f>
        <v>13.707307695550224</v>
      </c>
      <c r="AU64" s="147">
        <f>+AU63*AU61/(1+AU63^Parameters!$B$125)</f>
        <v>14.297542541889891</v>
      </c>
      <c r="AV64" s="147">
        <f>+AV63*AV61/(1+AV63^Parameters!$B$125)</f>
        <v>14.907999126583151</v>
      </c>
      <c r="AW64" s="147">
        <f>+AW63*AW61/(1+AW63^Parameters!$B$125)</f>
        <v>15.539520365801666</v>
      </c>
      <c r="AX64" s="147">
        <f>+AX63*AX61/(1+AX63^Parameters!$B$125)</f>
        <v>16.192988642462428</v>
      </c>
      <c r="AY64" s="147">
        <f>+AY63*AY61/(1+AY63^Parameters!$B$125)</f>
        <v>16.869325675032961</v>
      </c>
      <c r="AZ64" s="147">
        <f>+AZ63*AZ61/(1+AZ63^Parameters!$B$125)</f>
        <v>17.569492558226148</v>
      </c>
      <c r="BA64" s="147">
        <f>+BA63*BA61/(1+BA63^Parameters!$B$125)</f>
        <v>18.45703508133381</v>
      </c>
      <c r="BB64" s="147">
        <f>+BB63*BB61/(1+BB63^Parameters!$B$125)</f>
        <v>19.477590283755518</v>
      </c>
      <c r="BC64" s="147">
        <f>+BC63*BC61/(1+BC63^Parameters!$B$125)</f>
        <v>20.423699979706839</v>
      </c>
      <c r="BD64" s="147">
        <f>+BD63*BD61/(1+BD63^Parameters!$B$125)</f>
        <v>21.330388551264729</v>
      </c>
      <c r="BE64" s="147">
        <f>+BE63*BE61/(1+BE63^Parameters!$B$125)</f>
        <v>22.222472376281587</v>
      </c>
      <c r="BF64" s="147">
        <f>+BF63*BF61/(1+BF63^Parameters!$B$125)</f>
        <v>23.117341823448662</v>
      </c>
      <c r="BG64" s="147">
        <f>+BG63*BG61/(1+BG63^Parameters!$B$125)</f>
        <v>24.027189549015766</v>
      </c>
      <c r="BH64" s="147">
        <f>+BH63*BH61/(1+BH63^Parameters!$B$125)</f>
        <v>24.960622614403821</v>
      </c>
      <c r="BI64" s="147">
        <f>+BI63*BI61/(1+BI63^Parameters!$B$125)</f>
        <v>25.923803039769545</v>
      </c>
      <c r="BJ64" s="147">
        <f>+BJ63*BJ61/(1+BJ63^Parameters!$B$125)</f>
        <v>25.325518536439294</v>
      </c>
      <c r="BK64" s="147">
        <f>+BK63*BK61/(1+BK63^Parameters!$B$125)</f>
        <v>24.880797910082226</v>
      </c>
      <c r="BL64" s="147">
        <f>+BL63*BL61/(1+BL63^Parameters!$B$125)</f>
        <v>24.58277643864978</v>
      </c>
      <c r="BM64" s="147">
        <f>+BM63*BM61/(1+BM63^Parameters!$B$125)</f>
        <v>24.383038215772313</v>
      </c>
      <c r="BN64" s="147">
        <f>+BN63*BN61/(1+BN63^Parameters!$B$125)</f>
        <v>24.249568605737672</v>
      </c>
      <c r="BO64" s="147">
        <f>+BO63*BO61/(1+BO63^Parameters!$B$125)</f>
        <v>24.160994168949852</v>
      </c>
      <c r="BP64" s="147">
        <f>+BP63*BP61/(1+BP63^Parameters!$B$125)</f>
        <v>24.102936951307719</v>
      </c>
      <c r="BQ64" s="147">
        <f>+BQ63*BQ61/(1+BQ63^Parameters!$B$125)</f>
        <v>24.065664119520267</v>
      </c>
      <c r="BR64" s="147">
        <f>+BR63*BR61/(1+BR63^Parameters!$B$125)</f>
        <v>24.042551165158113</v>
      </c>
      <c r="BS64" s="147">
        <f>+BS63*BS61/(1+BS63^Parameters!$B$125)</f>
        <v>24.029066306577768</v>
      </c>
      <c r="BT64" s="147">
        <f>+BT63*BT61/(1+BT63^Parameters!$B$125)</f>
        <v>24.022093914888881</v>
      </c>
      <c r="BU64" s="147">
        <f>+BU63*BU61/(1+BU63^Parameters!$B$125)</f>
        <v>24.019481011348471</v>
      </c>
      <c r="BV64" s="147">
        <f>+BV63*BV61/(1+BV63^Parameters!$B$125)</f>
        <v>24.019731804078624</v>
      </c>
      <c r="BW64" s="147">
        <f>+BW63*BW61/(1+BW63^Parameters!$B$125)</f>
        <v>24.021801101983897</v>
      </c>
      <c r="BX64" s="147">
        <f>+BX63*BX61/(1+BX63^Parameters!$B$125)</f>
        <v>24.024954094076566</v>
      </c>
      <c r="BY64" s="147">
        <f>+BY63*BY61/(1+BY63^Parameters!$B$125)</f>
        <v>24.028670845568239</v>
      </c>
      <c r="BZ64" s="147">
        <f>+BZ63*BZ61/(1+BZ63^Parameters!$B$125)</f>
        <v>24.032581021608038</v>
      </c>
      <c r="CA64" s="147">
        <f>+CA63*CA61/(1+CA63^Parameters!$B$125)</f>
        <v>24.036419103425409</v>
      </c>
      <c r="CB64" s="147">
        <f>+CB63*CB61/(1+CB63^Parameters!$B$125)</f>
        <v>24.039993535533732</v>
      </c>
      <c r="CC64" s="147">
        <f>+CC63*CC61/(1+CC63^Parameters!$B$125)</f>
        <v>24.04316537034461</v>
      </c>
      <c r="CD64" s="147">
        <f>+CD63*CD61/(1+CD63^Parameters!$B$125)</f>
        <v>24.045833407330516</v>
      </c>
      <c r="CE64" s="147">
        <f>+CE63*CE61/(1+CE63^Parameters!$B$125)</f>
        <v>24.047923788396979</v>
      </c>
      <c r="CF64" s="147">
        <f>+CF63*CF61/(1+CF63^Parameters!$B$125)</f>
        <v>24.049382662678102</v>
      </c>
      <c r="CG64" s="147">
        <f>+CG63*CG61/(1+CG63^Parameters!$B$125)</f>
        <v>24.050170974922789</v>
      </c>
      <c r="CH64" s="147">
        <f>+CH63*CH61/(1+CH63^Parameters!$B$125)</f>
        <v>24.050260730601124</v>
      </c>
      <c r="CI64" s="147">
        <f>+CI63*CI61/(1+CI63^Parameters!$B$125)</f>
        <v>24.049632293927232</v>
      </c>
      <c r="CJ64" s="147">
        <f>+CJ63*CJ61/(1+CJ63^Parameters!$B$125)</f>
        <v>24.048272413201865</v>
      </c>
      <c r="CK64" s="147">
        <f>+CK63*CK61/(1+CK63^Parameters!$B$125)</f>
        <v>24.046172762152146</v>
      </c>
      <c r="CL64" s="147">
        <f>+CL63*CL61/(1+CL63^Parameters!$B$125)</f>
        <v>24.043328850418746</v>
      </c>
      <c r="CM64" s="147">
        <f>+CM63*CM61/(1+CM63^Parameters!$B$125)</f>
        <v>24.039739200564266</v>
      </c>
      <c r="CN64" s="147">
        <f>+CN63*CN61/(1+CN63^Parameters!$B$125)</f>
        <v>24.03540471941691</v>
      </c>
      <c r="CO64" s="147">
        <f>+CO63*CO61/(1+CO63^Parameters!$B$125)</f>
        <v>24.03032821260323</v>
      </c>
      <c r="CP64" s="147">
        <f>+CP63*CP61/(1+CP63^Parameters!$B$125)</f>
        <v>24.024514005733252</v>
      </c>
      <c r="CQ64" s="147">
        <f>+CQ63*CQ61/(1+CQ63^Parameters!$B$125)</f>
        <v>24.017967645904321</v>
      </c>
      <c r="CR64" s="147">
        <f>+CR63*CR61/(1+CR63^Parameters!$B$125)</f>
        <v>24.010695664358142</v>
      </c>
      <c r="CS64" s="147">
        <f>+CS63*CS61/(1+CS63^Parameters!$B$125)</f>
        <v>24.002705386199878</v>
      </c>
      <c r="CT64" s="147">
        <f>+CT63*CT61/(1+CT63^Parameters!$B$125)</f>
        <v>23.994004776707325</v>
      </c>
      <c r="CU64" s="147">
        <f>+CU63*CU61/(1+CU63^Parameters!$B$125)</f>
        <v>23.984602316363315</v>
      </c>
      <c r="CV64" s="147">
        <f>+CV63*CV61/(1+CV63^Parameters!$B$125)</f>
        <v>23.974506898637696</v>
      </c>
    </row>
    <row r="65" spans="1:237" s="45" customFormat="1" ht="18" customHeight="1">
      <c r="A65" s="573" t="s">
        <v>21</v>
      </c>
      <c r="B65" s="45">
        <f>+B61/(1+B63)</f>
        <v>2.4291640113722868</v>
      </c>
      <c r="C65" s="45">
        <f t="shared" ref="C65:BN65" si="15">+C61-C64</f>
        <v>4.5732784264552366</v>
      </c>
      <c r="D65" s="45">
        <f t="shared" si="15"/>
        <v>7.3487804164587205</v>
      </c>
      <c r="E65" s="45">
        <f t="shared" si="15"/>
        <v>10.864836790964885</v>
      </c>
      <c r="F65" s="45">
        <f t="shared" si="15"/>
        <v>15.15472099310829</v>
      </c>
      <c r="G65" s="45">
        <f t="shared" si="15"/>
        <v>19.888039154976159</v>
      </c>
      <c r="H65" s="45">
        <f t="shared" si="15"/>
        <v>25.059916270934483</v>
      </c>
      <c r="I65" s="45">
        <f t="shared" si="15"/>
        <v>30.901010969765412</v>
      </c>
      <c r="J65" s="45">
        <f t="shared" si="15"/>
        <v>37.402836479230537</v>
      </c>
      <c r="K65" s="45">
        <f t="shared" si="15"/>
        <v>44.550089931291069</v>
      </c>
      <c r="L65" s="45">
        <f t="shared" si="15"/>
        <v>52.29255851187925</v>
      </c>
      <c r="M65" s="45">
        <f t="shared" si="15"/>
        <v>60.598634614527306</v>
      </c>
      <c r="N65" s="45">
        <f t="shared" si="15"/>
        <v>69.518550991756257</v>
      </c>
      <c r="O65" s="45">
        <f t="shared" si="15"/>
        <v>78.800228774283497</v>
      </c>
      <c r="P65" s="45">
        <f t="shared" si="15"/>
        <v>88.411796956877538</v>
      </c>
      <c r="Q65" s="45">
        <f t="shared" si="15"/>
        <v>98.313606043725017</v>
      </c>
      <c r="R65" s="45">
        <f t="shared" si="15"/>
        <v>108.48938907263977</v>
      </c>
      <c r="S65" s="45">
        <f t="shared" si="15"/>
        <v>118.86591849128862</v>
      </c>
      <c r="T65" s="45">
        <f t="shared" si="15"/>
        <v>129.37795911550131</v>
      </c>
      <c r="U65" s="45">
        <f t="shared" si="15"/>
        <v>139.96935771705793</v>
      </c>
      <c r="V65" s="45">
        <f t="shared" si="15"/>
        <v>151.44767600253934</v>
      </c>
      <c r="W65" s="45">
        <f t="shared" si="15"/>
        <v>164.15933397067158</v>
      </c>
      <c r="X65" s="45">
        <f t="shared" si="15"/>
        <v>177.43870202528041</v>
      </c>
      <c r="Y65" s="45">
        <f t="shared" si="15"/>
        <v>191.17771295673685</v>
      </c>
      <c r="Z65" s="45">
        <f t="shared" si="15"/>
        <v>205.31255960659158</v>
      </c>
      <c r="AA65" s="45">
        <f t="shared" si="15"/>
        <v>219.80709206354797</v>
      </c>
      <c r="AB65" s="45">
        <f t="shared" si="15"/>
        <v>234.71208196683915</v>
      </c>
      <c r="AC65" s="45">
        <f t="shared" si="15"/>
        <v>249.95549964114826</v>
      </c>
      <c r="AD65" s="45">
        <f t="shared" si="15"/>
        <v>265.51886503061178</v>
      </c>
      <c r="AE65" s="45">
        <f t="shared" si="15"/>
        <v>281.40688856414147</v>
      </c>
      <c r="AF65" s="45">
        <f t="shared" si="15"/>
        <v>297.11160394514729</v>
      </c>
      <c r="AG65" s="45">
        <f t="shared" si="15"/>
        <v>312.45756633800409</v>
      </c>
      <c r="AH65" s="45">
        <f t="shared" si="15"/>
        <v>327.88033972357982</v>
      </c>
      <c r="AI65" s="45">
        <f t="shared" si="15"/>
        <v>343.46021737545232</v>
      </c>
      <c r="AJ65" s="45">
        <f t="shared" si="15"/>
        <v>359.25092111719943</v>
      </c>
      <c r="AK65" s="45">
        <f t="shared" si="15"/>
        <v>375.2914873398642</v>
      </c>
      <c r="AL65" s="45">
        <f t="shared" si="15"/>
        <v>391.61303096116995</v>
      </c>
      <c r="AM65" s="45">
        <f t="shared" si="15"/>
        <v>408.24252109415448</v>
      </c>
      <c r="AN65" s="45">
        <f t="shared" si="15"/>
        <v>425.20487305811395</v>
      </c>
      <c r="AO65" s="45">
        <f t="shared" si="15"/>
        <v>442.52409643064271</v>
      </c>
      <c r="AP65" s="45">
        <f t="shared" si="15"/>
        <v>460.22391754490184</v>
      </c>
      <c r="AQ65" s="45">
        <f t="shared" si="15"/>
        <v>478.32811227682248</v>
      </c>
      <c r="AR65" s="45">
        <f t="shared" si="15"/>
        <v>496.86068145081725</v>
      </c>
      <c r="AS65" s="45">
        <f t="shared" si="15"/>
        <v>515.84594265983208</v>
      </c>
      <c r="AT65" s="45">
        <f t="shared" si="15"/>
        <v>535.30857931039554</v>
      </c>
      <c r="AU65" s="45">
        <f t="shared" si="15"/>
        <v>555.27366919152757</v>
      </c>
      <c r="AV65" s="45">
        <f t="shared" si="15"/>
        <v>575.76670453155702</v>
      </c>
      <c r="AW65" s="45">
        <f t="shared" si="15"/>
        <v>596.81360977790962</v>
      </c>
      <c r="AX65" s="45">
        <f t="shared" si="15"/>
        <v>618.44076019117449</v>
      </c>
      <c r="AY65" s="45">
        <f t="shared" si="15"/>
        <v>640.67500264591979</v>
      </c>
      <c r="AZ65" s="45">
        <f t="shared" si="15"/>
        <v>663.54367913490069</v>
      </c>
      <c r="BA65" s="45">
        <f t="shared" si="15"/>
        <v>686.91210792598906</v>
      </c>
      <c r="BB65" s="45">
        <f t="shared" si="15"/>
        <v>710.8297224718408</v>
      </c>
      <c r="BC65" s="45">
        <f t="shared" si="15"/>
        <v>735.52651797158774</v>
      </c>
      <c r="BD65" s="45">
        <f t="shared" si="15"/>
        <v>761.03808744677963</v>
      </c>
      <c r="BE65" s="45">
        <f t="shared" si="15"/>
        <v>787.38621288734157</v>
      </c>
      <c r="BF65" s="45">
        <f t="shared" si="15"/>
        <v>814.58915640964619</v>
      </c>
      <c r="BG65" s="45">
        <f t="shared" si="15"/>
        <v>842.66618396461422</v>
      </c>
      <c r="BH65" s="45">
        <f t="shared" si="15"/>
        <v>871.63928472932787</v>
      </c>
      <c r="BI65" s="45">
        <f t="shared" si="15"/>
        <v>901.53357618689608</v>
      </c>
      <c r="BJ65" s="45">
        <f t="shared" si="15"/>
        <v>902.13186069022629</v>
      </c>
      <c r="BK65" s="45">
        <f t="shared" si="15"/>
        <v>902.57658131658332</v>
      </c>
      <c r="BL65" s="45">
        <f t="shared" si="15"/>
        <v>902.87460278801575</v>
      </c>
      <c r="BM65" s="45">
        <f t="shared" si="15"/>
        <v>903.07434101089325</v>
      </c>
      <c r="BN65" s="45">
        <f t="shared" si="15"/>
        <v>903.20781062092794</v>
      </c>
      <c r="BO65" s="45">
        <f t="shared" ref="BO65:CV65" si="16">+BO61-BO64</f>
        <v>903.29638505771572</v>
      </c>
      <c r="BP65" s="45">
        <f t="shared" si="16"/>
        <v>903.35444227535788</v>
      </c>
      <c r="BQ65" s="45">
        <f t="shared" si="16"/>
        <v>903.39171510714527</v>
      </c>
      <c r="BR65" s="45">
        <f t="shared" si="16"/>
        <v>903.41482806150748</v>
      </c>
      <c r="BS65" s="45">
        <f t="shared" si="16"/>
        <v>903.42831292008782</v>
      </c>
      <c r="BT65" s="45">
        <f t="shared" si="16"/>
        <v>903.43528531177674</v>
      </c>
      <c r="BU65" s="45">
        <f t="shared" si="16"/>
        <v>903.43789821531709</v>
      </c>
      <c r="BV65" s="45">
        <f t="shared" si="16"/>
        <v>903.43764742258691</v>
      </c>
      <c r="BW65" s="45">
        <f t="shared" si="16"/>
        <v>903.43557812468168</v>
      </c>
      <c r="BX65" s="45">
        <f t="shared" si="16"/>
        <v>903.43242513258906</v>
      </c>
      <c r="BY65" s="45">
        <f t="shared" si="16"/>
        <v>903.42870838109729</v>
      </c>
      <c r="BZ65" s="45">
        <f t="shared" si="16"/>
        <v>903.42479820505753</v>
      </c>
      <c r="CA65" s="45">
        <f t="shared" si="16"/>
        <v>903.42096012324021</v>
      </c>
      <c r="CB65" s="45">
        <f t="shared" si="16"/>
        <v>903.41738569113181</v>
      </c>
      <c r="CC65" s="45">
        <f t="shared" si="16"/>
        <v>903.414213856321</v>
      </c>
      <c r="CD65" s="45">
        <f t="shared" si="16"/>
        <v>903.41154581933506</v>
      </c>
      <c r="CE65" s="45">
        <f t="shared" si="16"/>
        <v>903.40945543826865</v>
      </c>
      <c r="CF65" s="45">
        <f t="shared" si="16"/>
        <v>903.40799656398747</v>
      </c>
      <c r="CG65" s="45">
        <f t="shared" si="16"/>
        <v>903.40720825174276</v>
      </c>
      <c r="CH65" s="45">
        <f t="shared" si="16"/>
        <v>903.40711849606441</v>
      </c>
      <c r="CI65" s="45">
        <f t="shared" si="16"/>
        <v>903.40774693273829</v>
      </c>
      <c r="CJ65" s="45">
        <f t="shared" si="16"/>
        <v>903.40910681346372</v>
      </c>
      <c r="CK65" s="45">
        <f t="shared" si="16"/>
        <v>903.41120646451338</v>
      </c>
      <c r="CL65" s="45">
        <f t="shared" si="16"/>
        <v>903.41405037624679</v>
      </c>
      <c r="CM65" s="45">
        <f t="shared" si="16"/>
        <v>903.41764002610137</v>
      </c>
      <c r="CN65" s="45">
        <f t="shared" si="16"/>
        <v>903.42197450724871</v>
      </c>
      <c r="CO65" s="45">
        <f t="shared" si="16"/>
        <v>903.42705101406239</v>
      </c>
      <c r="CP65" s="45">
        <f t="shared" si="16"/>
        <v>903.43286522093229</v>
      </c>
      <c r="CQ65" s="45">
        <f t="shared" si="16"/>
        <v>903.43941158076132</v>
      </c>
      <c r="CR65" s="45">
        <f t="shared" si="16"/>
        <v>903.44668356230738</v>
      </c>
      <c r="CS65" s="45">
        <f t="shared" si="16"/>
        <v>903.45467384046572</v>
      </c>
      <c r="CT65" s="45">
        <f t="shared" si="16"/>
        <v>903.46337444995822</v>
      </c>
      <c r="CU65" s="45">
        <f t="shared" si="16"/>
        <v>903.47277691030229</v>
      </c>
      <c r="CV65" s="45">
        <f t="shared" si="16"/>
        <v>903.48287232802784</v>
      </c>
    </row>
    <row r="66" spans="1:237" s="33" customFormat="1" ht="18" customHeight="1">
      <c r="A66" s="23" t="s">
        <v>159</v>
      </c>
      <c r="B66" s="33">
        <f t="shared" ref="B66:AG66" si="17">(B31*(B103)^$B38)</f>
        <v>2.2952554683293185E-11</v>
      </c>
      <c r="C66" s="33">
        <f t="shared" si="17"/>
        <v>2.9303289291747551E-4</v>
      </c>
      <c r="D66" s="33">
        <f t="shared" si="17"/>
        <v>5.6021442285785058E-4</v>
      </c>
      <c r="E66" s="33">
        <f t="shared" si="17"/>
        <v>7.9048362404610269E-4</v>
      </c>
      <c r="F66" s="33">
        <f t="shared" si="17"/>
        <v>1.0750029765242196E-3</v>
      </c>
      <c r="G66" s="33">
        <f t="shared" si="17"/>
        <v>1.4206050951806395E-3</v>
      </c>
      <c r="H66" s="33">
        <f t="shared" si="17"/>
        <v>1.8352635076837349E-3</v>
      </c>
      <c r="I66" s="33">
        <f t="shared" si="17"/>
        <v>2.3317733653454198E-3</v>
      </c>
      <c r="J66" s="33">
        <f t="shared" si="17"/>
        <v>2.9200890424400596E-3</v>
      </c>
      <c r="K66" s="33">
        <f t="shared" si="17"/>
        <v>3.6080106530035796E-3</v>
      </c>
      <c r="L66" s="33">
        <f t="shared" si="17"/>
        <v>4.3929012213502344E-3</v>
      </c>
      <c r="M66" s="33">
        <f t="shared" si="17"/>
        <v>5.2654359812442783E-3</v>
      </c>
      <c r="N66" s="33">
        <f t="shared" si="17"/>
        <v>6.2191922725750356E-3</v>
      </c>
      <c r="O66" s="33">
        <f t="shared" si="17"/>
        <v>7.2763829364253961E-3</v>
      </c>
      <c r="P66" s="33">
        <f t="shared" si="17"/>
        <v>8.1382627240401476E-3</v>
      </c>
      <c r="Q66" s="33">
        <f t="shared" si="17"/>
        <v>7.2805902979255098E-3</v>
      </c>
      <c r="R66" s="33">
        <f t="shared" si="17"/>
        <v>6.5452310110501923E-3</v>
      </c>
      <c r="S66" s="33">
        <f t="shared" si="17"/>
        <v>5.9104148096940047E-3</v>
      </c>
      <c r="T66" s="33">
        <f t="shared" si="17"/>
        <v>5.3589055754483554E-3</v>
      </c>
      <c r="U66" s="33">
        <f t="shared" si="17"/>
        <v>4.8769407745068057E-3</v>
      </c>
      <c r="V66" s="33">
        <f t="shared" si="17"/>
        <v>4.4534431158825523E-3</v>
      </c>
      <c r="W66" s="33">
        <f t="shared" si="17"/>
        <v>4.0794287975473402E-3</v>
      </c>
      <c r="X66" s="33">
        <f t="shared" si="17"/>
        <v>3.7475592798034475E-3</v>
      </c>
      <c r="Y66" s="33">
        <f t="shared" si="17"/>
        <v>3.4517988580591696E-3</v>
      </c>
      <c r="Z66" s="33">
        <f t="shared" si="17"/>
        <v>3.1871509376753772E-3</v>
      </c>
      <c r="AA66" s="33">
        <f t="shared" si="17"/>
        <v>1.5301453739397805E-3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5.602331877026468E-11</v>
      </c>
      <c r="C67" s="23">
        <f>+C61*C66</f>
        <v>1.348111147456056E-3</v>
      </c>
      <c r="D67" s="23">
        <f t="shared" ref="D67:BI67" si="19">+D61*D66</f>
        <v>4.1487956122007773E-3</v>
      </c>
      <c r="E67" s="23">
        <f t="shared" si="19"/>
        <v>8.6738457257053599E-3</v>
      </c>
      <c r="F67" s="23">
        <f t="shared" si="19"/>
        <v>1.6493682992794367E-2</v>
      </c>
      <c r="G67" s="23">
        <f t="shared" si="19"/>
        <v>2.8678627719636095E-2</v>
      </c>
      <c r="H67" s="23">
        <f t="shared" si="19"/>
        <v>4.680801375269051E-2</v>
      </c>
      <c r="I67" s="23">
        <f t="shared" si="19"/>
        <v>7.3522474676277802E-2</v>
      </c>
      <c r="J67" s="23">
        <f t="shared" si="19"/>
        <v>0.11171495302486233</v>
      </c>
      <c r="K67" s="23">
        <f t="shared" si="19"/>
        <v>0.16476811301598926</v>
      </c>
      <c r="L67" s="23">
        <f t="shared" si="19"/>
        <v>0.23591717104700438</v>
      </c>
      <c r="M67" s="23">
        <f t="shared" si="19"/>
        <v>0.32814500655220846</v>
      </c>
      <c r="N67" s="23">
        <f t="shared" si="19"/>
        <v>0.44502533942470934</v>
      </c>
      <c r="O67" s="23">
        <f t="shared" si="19"/>
        <v>0.590426761453692</v>
      </c>
      <c r="P67" s="23">
        <f t="shared" si="19"/>
        <v>0.74087993920123163</v>
      </c>
      <c r="Q67" s="23">
        <f t="shared" si="19"/>
        <v>0.73675235500434599</v>
      </c>
      <c r="R67" s="23">
        <f t="shared" si="19"/>
        <v>0.73046866687074608</v>
      </c>
      <c r="S67" s="23">
        <f t="shared" si="19"/>
        <v>0.7222346231072162</v>
      </c>
      <c r="T67" s="23">
        <f t="shared" si="19"/>
        <v>0.71228319611974511</v>
      </c>
      <c r="U67" s="23">
        <f t="shared" si="19"/>
        <v>0.70085621555377764</v>
      </c>
      <c r="V67" s="23">
        <f t="shared" si="19"/>
        <v>0.69209827171660065</v>
      </c>
      <c r="W67" s="23">
        <f t="shared" si="19"/>
        <v>0.68686037694389412</v>
      </c>
      <c r="X67" s="23">
        <f t="shared" si="19"/>
        <v>0.68175614160783116</v>
      </c>
      <c r="Y67" s="23">
        <f t="shared" si="19"/>
        <v>0.67635633303850795</v>
      </c>
      <c r="Z67" s="23">
        <f t="shared" si="19"/>
        <v>0.67050310685036352</v>
      </c>
      <c r="AA67" s="23">
        <f t="shared" si="19"/>
        <v>0.34456642386804126</v>
      </c>
      <c r="AB67" s="23">
        <f t="shared" si="19"/>
        <v>0.17689431130602429</v>
      </c>
      <c r="AC67" s="23">
        <f t="shared" si="19"/>
        <v>9.0702389126998323E-2</v>
      </c>
      <c r="AD67" s="23">
        <f t="shared" si="19"/>
        <v>4.6451053780102815E-2</v>
      </c>
      <c r="AE67" s="23">
        <f t="shared" si="19"/>
        <v>2.3762283544600759E-2</v>
      </c>
      <c r="AF67" s="23">
        <f t="shared" si="19"/>
        <v>1.2122265555275132E-2</v>
      </c>
      <c r="AG67" s="23">
        <f t="shared" si="19"/>
        <v>6.1656143701727733E-3</v>
      </c>
      <c r="AH67" s="23">
        <f t="shared" si="19"/>
        <v>3.1317731324262779E-3</v>
      </c>
      <c r="AI67" s="23">
        <f t="shared" si="19"/>
        <v>1.5891779116159284E-3</v>
      </c>
      <c r="AJ67" s="23">
        <f t="shared" si="19"/>
        <v>8.0577377995854932E-4</v>
      </c>
      <c r="AK67" s="23">
        <f t="shared" si="19"/>
        <v>4.0829207300801477E-4</v>
      </c>
      <c r="AL67" s="23">
        <f t="shared" si="19"/>
        <v>2.0676978988445132E-4</v>
      </c>
      <c r="AM67" s="23">
        <f t="shared" si="19"/>
        <v>1.0466278178299484E-4</v>
      </c>
      <c r="AN67" s="23">
        <f t="shared" si="19"/>
        <v>5.2955471519246205E-5</v>
      </c>
      <c r="AO67" s="23">
        <f t="shared" si="19"/>
        <v>2.6783228654713654E-5</v>
      </c>
      <c r="AP67" s="23">
        <f t="shared" si="19"/>
        <v>1.3541468312927027E-5</v>
      </c>
      <c r="AQ67" s="23">
        <f t="shared" si="19"/>
        <v>6.8443837316626707E-6</v>
      </c>
      <c r="AR67" s="23">
        <f t="shared" si="19"/>
        <v>3.4584539358384625E-6</v>
      </c>
      <c r="AS67" s="23">
        <f t="shared" si="19"/>
        <v>1.7471111894249043E-6</v>
      </c>
      <c r="AT67" s="23">
        <f t="shared" si="19"/>
        <v>8.8239009159590627E-7</v>
      </c>
      <c r="AU67" s="23">
        <f t="shared" si="19"/>
        <v>4.4556572966923354E-7</v>
      </c>
      <c r="AV67" s="23">
        <f t="shared" si="19"/>
        <v>2.2494825111737319E-7</v>
      </c>
      <c r="AW67" s="23">
        <f t="shared" si="19"/>
        <v>1.1354837010726668E-7</v>
      </c>
      <c r="AX67" s="23">
        <f t="shared" si="19"/>
        <v>5.7307786256415188E-8</v>
      </c>
      <c r="AY67" s="23">
        <f t="shared" si="19"/>
        <v>2.8919256617211039E-8</v>
      </c>
      <c r="AZ67" s="23">
        <f t="shared" si="19"/>
        <v>1.459174025077437E-8</v>
      </c>
      <c r="BA67" s="23">
        <f t="shared" si="19"/>
        <v>7.3617096149750794E-9</v>
      </c>
      <c r="BB67" s="23">
        <f t="shared" si="19"/>
        <v>3.7135229463104559E-9</v>
      </c>
      <c r="BC67" s="23">
        <f t="shared" si="19"/>
        <v>1.8729722228294895E-9</v>
      </c>
      <c r="BD67" s="23">
        <f t="shared" si="19"/>
        <v>9.4458850705729455E-10</v>
      </c>
      <c r="BE67" s="23">
        <f t="shared" si="19"/>
        <v>4.763559491552129E-10</v>
      </c>
      <c r="BF67" s="23">
        <f t="shared" si="19"/>
        <v>2.4021614454382749E-10</v>
      </c>
      <c r="BG67" s="23">
        <f t="shared" si="19"/>
        <v>1.2113106453856315E-10</v>
      </c>
      <c r="BH67" s="23">
        <f t="shared" si="19"/>
        <v>6.1078981522922216E-11</v>
      </c>
      <c r="BI67" s="23">
        <f t="shared" si="19"/>
        <v>3.0797187528235676E-11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2.4291640113162636</v>
      </c>
      <c r="C68" s="23">
        <f>+C65-C67</f>
        <v>4.5719303153077808</v>
      </c>
      <c r="D68" s="23">
        <f>+D65-D67</f>
        <v>7.3446316208465197</v>
      </c>
      <c r="E68" s="23">
        <f>+E65-E67</f>
        <v>10.856162945239181</v>
      </c>
      <c r="F68" s="23">
        <f>+F65-F67</f>
        <v>15.138227310115496</v>
      </c>
      <c r="G68" s="23">
        <f t="shared" ref="G68:BI68" si="20">+G65-G67</f>
        <v>19.859360527256523</v>
      </c>
      <c r="H68" s="23">
        <f t="shared" si="20"/>
        <v>25.013108257181791</v>
      </c>
      <c r="I68" s="23">
        <f t="shared" si="20"/>
        <v>30.827488495089135</v>
      </c>
      <c r="J68" s="23">
        <f t="shared" si="20"/>
        <v>37.291121526205671</v>
      </c>
      <c r="K68" s="23">
        <f t="shared" si="20"/>
        <v>44.385321818275081</v>
      </c>
      <c r="L68" s="23">
        <f t="shared" si="20"/>
        <v>52.056641340832243</v>
      </c>
      <c r="M68" s="23">
        <f t="shared" si="20"/>
        <v>60.270489607975101</v>
      </c>
      <c r="N68" s="23">
        <f t="shared" si="20"/>
        <v>69.073525652331554</v>
      </c>
      <c r="O68" s="23">
        <f t="shared" si="20"/>
        <v>78.209802012829812</v>
      </c>
      <c r="P68" s="23">
        <f t="shared" si="20"/>
        <v>87.670917017676302</v>
      </c>
      <c r="Q68" s="23">
        <f t="shared" si="20"/>
        <v>97.576853688720675</v>
      </c>
      <c r="R68" s="23">
        <f t="shared" si="20"/>
        <v>107.75892040576902</v>
      </c>
      <c r="S68" s="23">
        <f t="shared" si="20"/>
        <v>118.14368386818141</v>
      </c>
      <c r="T68" s="23">
        <f t="shared" si="20"/>
        <v>128.66567591938156</v>
      </c>
      <c r="U68" s="23">
        <f t="shared" si="20"/>
        <v>139.26850150150415</v>
      </c>
      <c r="V68" s="23">
        <f t="shared" si="20"/>
        <v>150.75557773082275</v>
      </c>
      <c r="W68" s="23">
        <f t="shared" si="20"/>
        <v>163.4724735937277</v>
      </c>
      <c r="X68" s="23">
        <f t="shared" si="20"/>
        <v>176.75694588367259</v>
      </c>
      <c r="Y68" s="23">
        <f t="shared" si="20"/>
        <v>190.50135662369834</v>
      </c>
      <c r="Z68" s="23">
        <f t="shared" si="20"/>
        <v>204.64205649974122</v>
      </c>
      <c r="AA68" s="23">
        <f t="shared" si="20"/>
        <v>219.46252563967994</v>
      </c>
      <c r="AB68" s="23">
        <f t="shared" si="20"/>
        <v>234.53518765553312</v>
      </c>
      <c r="AC68" s="23">
        <f t="shared" si="20"/>
        <v>249.86479725202128</v>
      </c>
      <c r="AD68" s="23">
        <f t="shared" si="20"/>
        <v>265.47241397683166</v>
      </c>
      <c r="AE68" s="23">
        <f t="shared" si="20"/>
        <v>281.38312628059685</v>
      </c>
      <c r="AF68" s="23">
        <f t="shared" si="20"/>
        <v>297.09948167959203</v>
      </c>
      <c r="AG68" s="23">
        <f t="shared" si="20"/>
        <v>312.45140072363392</v>
      </c>
      <c r="AH68" s="23">
        <f t="shared" si="20"/>
        <v>327.87720795044737</v>
      </c>
      <c r="AI68" s="23">
        <f t="shared" si="20"/>
        <v>343.45862819754069</v>
      </c>
      <c r="AJ68" s="23">
        <f t="shared" si="20"/>
        <v>359.25011534341945</v>
      </c>
      <c r="AK68" s="23">
        <f t="shared" si="20"/>
        <v>375.29107904779119</v>
      </c>
      <c r="AL68" s="23">
        <f t="shared" si="20"/>
        <v>391.61282419138007</v>
      </c>
      <c r="AM68" s="23">
        <f t="shared" si="20"/>
        <v>408.2424164313727</v>
      </c>
      <c r="AN68" s="23">
        <f t="shared" si="20"/>
        <v>425.20482010264243</v>
      </c>
      <c r="AO68" s="23">
        <f t="shared" si="20"/>
        <v>442.52406964741408</v>
      </c>
      <c r="AP68" s="23">
        <f t="shared" si="20"/>
        <v>460.22390400343352</v>
      </c>
      <c r="AQ68" s="23">
        <f t="shared" si="20"/>
        <v>478.32810543243875</v>
      </c>
      <c r="AR68" s="23">
        <f t="shared" si="20"/>
        <v>496.86067799236332</v>
      </c>
      <c r="AS68" s="23">
        <f t="shared" si="20"/>
        <v>515.84594091272083</v>
      </c>
      <c r="AT68" s="23">
        <f t="shared" si="20"/>
        <v>535.30857842800549</v>
      </c>
      <c r="AU68" s="23">
        <f t="shared" si="20"/>
        <v>555.2736687459618</v>
      </c>
      <c r="AV68" s="23">
        <f t="shared" si="20"/>
        <v>575.76670430660874</v>
      </c>
      <c r="AW68" s="23">
        <f t="shared" si="20"/>
        <v>596.81360966436125</v>
      </c>
      <c r="AX68" s="23">
        <f t="shared" si="20"/>
        <v>618.44076013386666</v>
      </c>
      <c r="AY68" s="23">
        <f t="shared" si="20"/>
        <v>640.67500261700059</v>
      </c>
      <c r="AZ68" s="23">
        <f t="shared" si="20"/>
        <v>663.54367912030898</v>
      </c>
      <c r="BA68" s="23">
        <f t="shared" si="20"/>
        <v>686.91210791862738</v>
      </c>
      <c r="BB68" s="23">
        <f t="shared" si="20"/>
        <v>710.82972246812733</v>
      </c>
      <c r="BC68" s="23">
        <f t="shared" si="20"/>
        <v>735.52651796971475</v>
      </c>
      <c r="BD68" s="23">
        <f t="shared" si="20"/>
        <v>761.038087445835</v>
      </c>
      <c r="BE68" s="23">
        <f t="shared" si="20"/>
        <v>787.38621288686522</v>
      </c>
      <c r="BF68" s="23">
        <f t="shared" si="20"/>
        <v>814.58915640940597</v>
      </c>
      <c r="BG68" s="23">
        <f t="shared" si="20"/>
        <v>842.66618396449314</v>
      </c>
      <c r="BH68" s="23">
        <f t="shared" si="20"/>
        <v>871.63928472926682</v>
      </c>
      <c r="BI68" s="23">
        <f t="shared" si="20"/>
        <v>901.53357618686528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0.40499472440009932</v>
      </c>
      <c r="C70" s="45">
        <f t="shared" si="21"/>
        <v>0.62284228282340015</v>
      </c>
      <c r="D70" s="45">
        <f t="shared" si="21"/>
        <v>0.77023865774655398</v>
      </c>
      <c r="E70" s="45">
        <f t="shared" si="21"/>
        <v>0.89897093702979414</v>
      </c>
      <c r="F70" s="45">
        <f t="shared" si="21"/>
        <v>0.99657333313606822</v>
      </c>
      <c r="G70" s="45">
        <f t="shared" si="21"/>
        <v>1.0427126019543869</v>
      </c>
      <c r="H70" s="45">
        <f t="shared" si="21"/>
        <v>1.0464694831562535</v>
      </c>
      <c r="I70" s="45">
        <f t="shared" si="21"/>
        <v>1.0209844366298892</v>
      </c>
      <c r="J70" s="45">
        <f t="shared" si="21"/>
        <v>0.96468238451297428</v>
      </c>
      <c r="K70" s="45">
        <f t="shared" si="21"/>
        <v>0.87635372567004477</v>
      </c>
      <c r="L70" s="45">
        <f t="shared" si="21"/>
        <v>0.75574883584299024</v>
      </c>
      <c r="M70" s="45">
        <f t="shared" si="21"/>
        <v>0.60416194832705261</v>
      </c>
      <c r="N70" s="45">
        <f t="shared" si="21"/>
        <v>0.42322155071985046</v>
      </c>
      <c r="O70" s="45">
        <f t="shared" si="21"/>
        <v>0.20921531717230918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0.40499472440009932</v>
      </c>
      <c r="C71" s="46">
        <f t="shared" si="23"/>
        <v>0.62284228282340015</v>
      </c>
      <c r="D71" s="46">
        <f t="shared" si="23"/>
        <v>0.77023865774655398</v>
      </c>
      <c r="E71" s="46">
        <f t="shared" si="23"/>
        <v>0.89897093702979414</v>
      </c>
      <c r="F71" s="46">
        <f t="shared" si="23"/>
        <v>0.99657333313606822</v>
      </c>
      <c r="G71" s="46">
        <f t="shared" si="23"/>
        <v>1.0427126019543869</v>
      </c>
      <c r="H71" s="46">
        <f t="shared" si="23"/>
        <v>1.0464694831562535</v>
      </c>
      <c r="I71" s="46">
        <f t="shared" si="23"/>
        <v>1.0209844366298892</v>
      </c>
      <c r="J71" s="46">
        <f t="shared" si="23"/>
        <v>0.96468238451297428</v>
      </c>
      <c r="K71" s="46">
        <f t="shared" si="23"/>
        <v>0.87635372567004477</v>
      </c>
      <c r="L71" s="46">
        <f t="shared" si="23"/>
        <v>0.75574883584299024</v>
      </c>
      <c r="M71" s="46">
        <f t="shared" si="23"/>
        <v>0.60416194832705261</v>
      </c>
      <c r="N71" s="46">
        <f t="shared" si="23"/>
        <v>0.42322155071985046</v>
      </c>
      <c r="O71" s="46">
        <f t="shared" si="23"/>
        <v>0.20921531717230918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0.71623047137153284</v>
      </c>
      <c r="C73" s="45">
        <f>(C97)*C68</f>
        <v>1.2282779055801734</v>
      </c>
      <c r="D73" s="45">
        <f>(D97)*D68</f>
        <v>1.8635793928590529</v>
      </c>
      <c r="E73" s="45">
        <f>(E97)*E68</f>
        <v>2.6428705562791199</v>
      </c>
      <c r="F73" s="45">
        <f>(F97)*F68</f>
        <v>3.5148476429462563</v>
      </c>
      <c r="G73" s="45">
        <f t="shared" ref="G73:BI73" si="25">(G97)*G68</f>
        <v>4.4973273601166914</v>
      </c>
      <c r="H73" s="45">
        <f t="shared" si="25"/>
        <v>5.6345347948126285</v>
      </c>
      <c r="I73" s="45">
        <f t="shared" si="25"/>
        <v>6.9220681144199272</v>
      </c>
      <c r="J73" s="45">
        <f t="shared" si="25"/>
        <v>8.3678615849014069</v>
      </c>
      <c r="K73" s="45">
        <f t="shared" si="25"/>
        <v>9.9753623561041405</v>
      </c>
      <c r="L73" s="45">
        <f t="shared" si="25"/>
        <v>11.750673850393911</v>
      </c>
      <c r="M73" s="45">
        <f t="shared" si="25"/>
        <v>13.753188960017876</v>
      </c>
      <c r="N73" s="45">
        <f t="shared" si="25"/>
        <v>15.761963385567963</v>
      </c>
      <c r="O73" s="45">
        <f t="shared" si="25"/>
        <v>17.84678028342589</v>
      </c>
      <c r="P73" s="45">
        <f t="shared" si="25"/>
        <v>20.005722466913586</v>
      </c>
      <c r="Q73" s="45">
        <f t="shared" si="25"/>
        <v>22.266168993049259</v>
      </c>
      <c r="R73" s="45">
        <f t="shared" si="25"/>
        <v>24.589625936470952</v>
      </c>
      <c r="S73" s="45">
        <f t="shared" si="25"/>
        <v>26.959336471969049</v>
      </c>
      <c r="T73" s="45">
        <f t="shared" si="25"/>
        <v>29.360361349271745</v>
      </c>
      <c r="U73" s="45">
        <f t="shared" si="25"/>
        <v>31.779831718428127</v>
      </c>
      <c r="V73" s="45">
        <f t="shared" si="25"/>
        <v>34.401080210145103</v>
      </c>
      <c r="W73" s="45">
        <f t="shared" si="25"/>
        <v>37.302962589482178</v>
      </c>
      <c r="X73" s="45">
        <f t="shared" si="25"/>
        <v>40.334360854638433</v>
      </c>
      <c r="Y73" s="45">
        <f t="shared" si="25"/>
        <v>43.470712977894792</v>
      </c>
      <c r="Z73" s="45">
        <f t="shared" si="25"/>
        <v>46.697494752642235</v>
      </c>
      <c r="AA73" s="45">
        <f t="shared" si="25"/>
        <v>50.079393819390816</v>
      </c>
      <c r="AB73" s="45">
        <f t="shared" si="25"/>
        <v>53.518841054395239</v>
      </c>
      <c r="AC73" s="45">
        <f t="shared" si="25"/>
        <v>57.016921438927362</v>
      </c>
      <c r="AD73" s="45">
        <f t="shared" si="25"/>
        <v>60.578440574213246</v>
      </c>
      <c r="AE73" s="45">
        <f t="shared" si="25"/>
        <v>64.2091234212497</v>
      </c>
      <c r="AF73" s="45">
        <f t="shared" si="25"/>
        <v>67.795455753558755</v>
      </c>
      <c r="AG73" s="45">
        <f t="shared" si="25"/>
        <v>71.298626955334868</v>
      </c>
      <c r="AH73" s="45">
        <f t="shared" si="25"/>
        <v>74.81865878237187</v>
      </c>
      <c r="AI73" s="45">
        <f t="shared" si="25"/>
        <v>78.374200114748348</v>
      </c>
      <c r="AJ73" s="45">
        <f t="shared" si="25"/>
        <v>81.977676842573473</v>
      </c>
      <c r="AK73" s="45">
        <f t="shared" si="25"/>
        <v>85.638081899210349</v>
      </c>
      <c r="AL73" s="45">
        <f t="shared" si="25"/>
        <v>89.36255877963923</v>
      </c>
      <c r="AM73" s="45">
        <f t="shared" si="25"/>
        <v>93.157283625783535</v>
      </c>
      <c r="AN73" s="45">
        <f t="shared" si="25"/>
        <v>97.027953076529215</v>
      </c>
      <c r="AO73" s="45">
        <f t="shared" si="25"/>
        <v>100.98005157754139</v>
      </c>
      <c r="AP73" s="45">
        <f t="shared" si="25"/>
        <v>105.01899614299487</v>
      </c>
      <c r="AQ73" s="45">
        <f t="shared" si="25"/>
        <v>109.15021367321363</v>
      </c>
      <c r="AR73" s="45">
        <f t="shared" si="25"/>
        <v>113.37918168043815</v>
      </c>
      <c r="AS73" s="45">
        <f t="shared" si="25"/>
        <v>117.71144959625657</v>
      </c>
      <c r="AT73" s="45">
        <f t="shared" si="25"/>
        <v>122.15265014314285</v>
      </c>
      <c r="AU73" s="45">
        <f t="shared" si="25"/>
        <v>126.70850594475796</v>
      </c>
      <c r="AV73" s="45">
        <f t="shared" si="25"/>
        <v>131.38483414887875</v>
      </c>
      <c r="AW73" s="45">
        <f t="shared" si="25"/>
        <v>136.18755050793885</v>
      </c>
      <c r="AX73" s="45">
        <f t="shared" si="25"/>
        <v>141.1226736338424</v>
      </c>
      <c r="AY73" s="45">
        <f t="shared" si="25"/>
        <v>146.1963297504991</v>
      </c>
      <c r="AZ73" s="45">
        <f t="shared" si="25"/>
        <v>151.41475806029507</v>
      </c>
      <c r="BA73" s="45">
        <f t="shared" si="25"/>
        <v>156.74722539302221</v>
      </c>
      <c r="BB73" s="45">
        <f t="shared" si="25"/>
        <v>162.20501202312482</v>
      </c>
      <c r="BC73" s="45">
        <f t="shared" si="25"/>
        <v>167.84060080711416</v>
      </c>
      <c r="BD73" s="45">
        <f t="shared" si="25"/>
        <v>173.66211375572109</v>
      </c>
      <c r="BE73" s="45">
        <f t="shared" si="25"/>
        <v>179.67452132515942</v>
      </c>
      <c r="BF73" s="45">
        <f t="shared" si="25"/>
        <v>185.88199076779509</v>
      </c>
      <c r="BG73" s="45">
        <f t="shared" si="25"/>
        <v>192.28891840207214</v>
      </c>
      <c r="BH73" s="45">
        <f t="shared" si="25"/>
        <v>198.90032196237843</v>
      </c>
      <c r="BI73" s="45">
        <f t="shared" si="25"/>
        <v>205.72193303467006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6">+B74*(1-$B$8)^10+10*B73</f>
        <v>8.5985768584690909</v>
      </c>
      <c r="D74" s="45">
        <f t="shared" si="26"/>
        <v>15.280917421892696</v>
      </c>
      <c r="E74" s="45">
        <f t="shared" si="26"/>
        <v>23.963920378552992</v>
      </c>
      <c r="F74" s="45">
        <f t="shared" si="26"/>
        <v>34.784407939065666</v>
      </c>
      <c r="G74" s="45">
        <f t="shared" si="26"/>
        <v>47.27704952945804</v>
      </c>
      <c r="H74" s="45">
        <f t="shared" si="26"/>
        <v>61.457761483628786</v>
      </c>
      <c r="I74" s="45">
        <f t="shared" si="26"/>
        <v>77.77434435427584</v>
      </c>
      <c r="J74" s="45">
        <f t="shared" si="26"/>
        <v>96.338918213448437</v>
      </c>
      <c r="K74" s="45">
        <f t="shared" si="26"/>
        <v>117.26991957260077</v>
      </c>
      <c r="L74" s="45">
        <f t="shared" si="26"/>
        <v>140.64311618826832</v>
      </c>
      <c r="M74" s="45">
        <f t="shared" si="26"/>
        <v>166.54596086726758</v>
      </c>
      <c r="N74" s="45">
        <f t="shared" si="26"/>
        <v>195.60287544033329</v>
      </c>
      <c r="O74" s="45">
        <f t="shared" si="26"/>
        <v>225.82213934328968</v>
      </c>
      <c r="P74" s="45">
        <f t="shared" si="26"/>
        <v>257.20711412052202</v>
      </c>
      <c r="Q74" s="45">
        <f t="shared" si="26"/>
        <v>289.73980000330221</v>
      </c>
      <c r="R74" s="45">
        <f t="shared" si="26"/>
        <v>323.68771143053004</v>
      </c>
      <c r="S74" s="45">
        <f t="shared" si="26"/>
        <v>358.75918566584573</v>
      </c>
      <c r="T74" s="45">
        <f t="shared" si="26"/>
        <v>394.68495794920392</v>
      </c>
      <c r="U74" s="45">
        <f t="shared" si="26"/>
        <v>431.22174896138006</v>
      </c>
      <c r="V74" s="45">
        <f t="shared" si="26"/>
        <v>468.1560439493291</v>
      </c>
      <c r="W74" s="45">
        <f t="shared" si="26"/>
        <v>507.24672122909021</v>
      </c>
      <c r="X74" s="45">
        <f t="shared" si="26"/>
        <v>549.89562139882059</v>
      </c>
      <c r="Y74" s="45">
        <f t="shared" si="26"/>
        <v>595.08035603354529</v>
      </c>
      <c r="Z74" s="45">
        <f t="shared" si="26"/>
        <v>642.19882005487716</v>
      </c>
      <c r="AA74" s="45">
        <f t="shared" si="26"/>
        <v>690.8958303372176</v>
      </c>
      <c r="AB74" s="45">
        <f t="shared" si="26"/>
        <v>741.6944185874836</v>
      </c>
      <c r="AC74" s="45">
        <f t="shared" si="26"/>
        <v>793.80126344791279</v>
      </c>
      <c r="AD74" s="45">
        <f t="shared" si="26"/>
        <v>846.95060067770112</v>
      </c>
      <c r="AE74" s="45">
        <f t="shared" si="26"/>
        <v>901.09782002819134</v>
      </c>
      <c r="AF74" s="45">
        <f t="shared" si="26"/>
        <v>956.28461647743757</v>
      </c>
      <c r="AG74" s="45">
        <f t="shared" si="26"/>
        <v>1011.3903859005675</v>
      </c>
      <c r="AH74" s="45">
        <f t="shared" si="26"/>
        <v>1065.6362916412957</v>
      </c>
      <c r="AI74" s="45">
        <f t="shared" si="26"/>
        <v>1119.7509877071545</v>
      </c>
      <c r="AJ74" s="45">
        <f t="shared" si="26"/>
        <v>1174.1750288416486</v>
      </c>
      <c r="AK74" s="45">
        <f t="shared" si="26"/>
        <v>1229.1862858866134</v>
      </c>
      <c r="AL74" s="45">
        <f t="shared" si="26"/>
        <v>1284.9715757473607</v>
      </c>
      <c r="AM74" s="45">
        <f t="shared" si="26"/>
        <v>1341.6674724008212</v>
      </c>
      <c r="AN74" s="45">
        <f t="shared" si="26"/>
        <v>1399.3833576674638</v>
      </c>
      <c r="AO74" s="45">
        <f t="shared" si="26"/>
        <v>1458.2143370186841</v>
      </c>
      <c r="AP74" s="45">
        <f t="shared" si="26"/>
        <v>1518.2484161385446</v>
      </c>
      <c r="AQ74" s="45">
        <f t="shared" si="26"/>
        <v>1579.5704508534322</v>
      </c>
      <c r="AR74" s="45">
        <f t="shared" si="26"/>
        <v>1642.264297563765</v>
      </c>
      <c r="AS74" s="45">
        <f t="shared" si="26"/>
        <v>1706.4139703108376</v>
      </c>
      <c r="AT74" s="45">
        <f t="shared" si="26"/>
        <v>1772.1042572953966</v>
      </c>
      <c r="AU74" s="45">
        <f t="shared" si="26"/>
        <v>1839.4210495597567</v>
      </c>
      <c r="AV74" s="45">
        <f t="shared" si="26"/>
        <v>1908.4515216951806</v>
      </c>
      <c r="AW74" s="45">
        <f t="shared" si="26"/>
        <v>1979.2842410799349</v>
      </c>
      <c r="AX74" s="45">
        <f t="shared" si="26"/>
        <v>2052.0092467736526</v>
      </c>
      <c r="AY74" s="45">
        <f t="shared" si="26"/>
        <v>2126.7181195742373</v>
      </c>
      <c r="AZ74" s="45">
        <f t="shared" si="26"/>
        <v>2203.5040539705415</v>
      </c>
      <c r="BA74" s="45">
        <f t="shared" si="26"/>
        <v>2282.4619368954254</v>
      </c>
      <c r="BB74" s="45">
        <f t="shared" si="26"/>
        <v>2363.317521674544</v>
      </c>
      <c r="BC74" s="45">
        <f t="shared" si="26"/>
        <v>2446.0879871497264</v>
      </c>
      <c r="BD74" s="45">
        <f t="shared" si="26"/>
        <v>2531.3041517778574</v>
      </c>
      <c r="BE74" s="45">
        <f t="shared" si="26"/>
        <v>2619.232320617768</v>
      </c>
      <c r="BF74" s="45">
        <f t="shared" si="26"/>
        <v>2710.0150530641008</v>
      </c>
      <c r="BG74" s="45">
        <f t="shared" si="26"/>
        <v>2803.7437290278604</v>
      </c>
      <c r="BH74" s="45">
        <f t="shared" si="26"/>
        <v>2900.4941738983134</v>
      </c>
      <c r="BI74" s="45">
        <f t="shared" si="26"/>
        <v>3000.343003697787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0.17776547311154633</v>
      </c>
      <c r="C77" s="23">
        <f t="shared" si="28"/>
        <v>0.16051070579307936</v>
      </c>
      <c r="D77" s="23">
        <f t="shared" si="28"/>
        <v>0.14539168854762582</v>
      </c>
      <c r="E77" s="23">
        <f t="shared" si="28"/>
        <v>0.13736693332629796</v>
      </c>
      <c r="F77" s="23">
        <f t="shared" si="28"/>
        <v>0.13232582657164479</v>
      </c>
      <c r="G77" s="23">
        <f t="shared" si="28"/>
        <v>0.12810199340310702</v>
      </c>
      <c r="H77" s="23">
        <f t="shared" si="28"/>
        <v>0.12449912541846139</v>
      </c>
      <c r="I77" s="23">
        <f t="shared" si="28"/>
        <v>0.12162382993989257</v>
      </c>
      <c r="J77" s="23">
        <f t="shared" si="28"/>
        <v>0.11913371972386076</v>
      </c>
      <c r="K77" s="23">
        <f t="shared" si="28"/>
        <v>0.11682612834790504</v>
      </c>
      <c r="L77" s="23">
        <f t="shared" si="28"/>
        <v>0.11455416613024007</v>
      </c>
      <c r="M77" s="23">
        <f t="shared" si="28"/>
        <v>0.11225833932703577</v>
      </c>
      <c r="N77" s="23">
        <f t="shared" si="28"/>
        <v>0.10974804087699756</v>
      </c>
      <c r="O77" s="23">
        <f t="shared" si="28"/>
        <v>0.10779664007579438</v>
      </c>
      <c r="P77" s="23">
        <f t="shared" si="28"/>
        <v>0.10618285731783748</v>
      </c>
      <c r="Q77" s="23">
        <f t="shared" si="28"/>
        <v>0.10477750166739035</v>
      </c>
      <c r="R77" s="23">
        <f t="shared" si="28"/>
        <v>0.10343598513964483</v>
      </c>
      <c r="S77" s="23">
        <f t="shared" si="28"/>
        <v>0.10218298078733037</v>
      </c>
      <c r="T77" s="23">
        <f t="shared" si="28"/>
        <v>0.1010292836494127</v>
      </c>
      <c r="U77" s="23">
        <f t="shared" si="28"/>
        <v>9.9977447740333236E-2</v>
      </c>
      <c r="V77" s="23">
        <f t="shared" si="28"/>
        <v>9.958696005238403E-2</v>
      </c>
      <c r="W77" s="23">
        <f t="shared" si="28"/>
        <v>9.9579768599978302E-2</v>
      </c>
      <c r="X77" s="23">
        <f t="shared" si="28"/>
        <v>9.9247949026128393E-2</v>
      </c>
      <c r="Y77" s="23">
        <f t="shared" si="28"/>
        <v>9.8781523664876844E-2</v>
      </c>
      <c r="Z77" s="23">
        <f t="shared" si="28"/>
        <v>9.827655282085819E-2</v>
      </c>
      <c r="AA77" s="23">
        <f t="shared" si="28"/>
        <v>9.7779755048317499E-2</v>
      </c>
      <c r="AB77" s="23">
        <f t="shared" si="28"/>
        <v>9.7245406647834834E-2</v>
      </c>
      <c r="AC77" s="23">
        <f t="shared" si="28"/>
        <v>9.6753888727504081E-2</v>
      </c>
      <c r="AD77" s="23">
        <f t="shared" si="28"/>
        <v>9.6323185633739358E-2</v>
      </c>
      <c r="AE77" s="23">
        <f t="shared" si="28"/>
        <v>9.5950444312253538E-2</v>
      </c>
      <c r="AF77" s="23">
        <f t="shared" si="28"/>
        <v>9.5459637955033663E-2</v>
      </c>
      <c r="AG77" s="23">
        <f t="shared" si="28"/>
        <v>9.4923249016301878E-2</v>
      </c>
      <c r="AH77" s="23">
        <f t="shared" si="28"/>
        <v>9.4542654879015087E-2</v>
      </c>
      <c r="AI77" s="23">
        <f t="shared" si="28"/>
        <v>9.4255044788523742E-2</v>
      </c>
      <c r="AJ77" s="23">
        <f t="shared" si="28"/>
        <v>9.4026202798766015E-2</v>
      </c>
      <c r="AK77" s="23">
        <f t="shared" si="28"/>
        <v>9.3837006657131503E-2</v>
      </c>
      <c r="AL77" s="23">
        <f t="shared" si="28"/>
        <v>9.367641722992727E-2</v>
      </c>
      <c r="AM77" s="23">
        <f t="shared" si="28"/>
        <v>9.3537777806480468E-2</v>
      </c>
      <c r="AN77" s="23">
        <f t="shared" si="28"/>
        <v>9.3416845649086699E-2</v>
      </c>
      <c r="AO77" s="23">
        <f t="shared" si="28"/>
        <v>9.3310737843240302E-2</v>
      </c>
      <c r="AP77" s="23">
        <f t="shared" si="28"/>
        <v>9.3217362394008366E-2</v>
      </c>
      <c r="AQ77" s="23">
        <f t="shared" si="28"/>
        <v>9.3135107953720403E-2</v>
      </c>
      <c r="AR77" s="23">
        <f t="shared" si="28"/>
        <v>9.3062671972480068E-2</v>
      </c>
      <c r="AS77" s="23">
        <f t="shared" si="28"/>
        <v>9.2998963312726252E-2</v>
      </c>
      <c r="AT77" s="23">
        <f t="shared" si="28"/>
        <v>9.2943045209517072E-2</v>
      </c>
      <c r="AU77" s="23">
        <f t="shared" si="28"/>
        <v>9.2894100326252796E-2</v>
      </c>
      <c r="AV77" s="23">
        <f t="shared" si="28"/>
        <v>9.2851408109147118E-2</v>
      </c>
      <c r="AW77" s="23">
        <f t="shared" si="28"/>
        <v>9.2814329155109093E-2</v>
      </c>
      <c r="AX77" s="23">
        <f t="shared" si="28"/>
        <v>9.2782293719893785E-2</v>
      </c>
      <c r="AY77" s="23">
        <f t="shared" si="28"/>
        <v>9.2754792786444759E-2</v>
      </c>
      <c r="AZ77" s="23">
        <f t="shared" si="28"/>
        <v>9.2731370809027686E-2</v>
      </c>
      <c r="BA77" s="23">
        <f t="shared" si="28"/>
        <v>9.2711619625090891E-2</v>
      </c>
      <c r="BB77" s="23">
        <f t="shared" si="28"/>
        <v>9.2705356693433091E-2</v>
      </c>
      <c r="BC77" s="23">
        <f t="shared" si="28"/>
        <v>9.2713371954230822E-2</v>
      </c>
      <c r="BD77" s="23">
        <f t="shared" si="28"/>
        <v>9.272316905677444E-2</v>
      </c>
      <c r="BE77" s="23">
        <f t="shared" si="28"/>
        <v>9.2730455281569313E-2</v>
      </c>
      <c r="BF77" s="23">
        <f t="shared" si="28"/>
        <v>9.2734521598240027E-2</v>
      </c>
      <c r="BG77" s="23">
        <f t="shared" si="28"/>
        <v>9.2736011983606426E-2</v>
      </c>
      <c r="BH77" s="23">
        <f t="shared" si="28"/>
        <v>9.2735911908971666E-2</v>
      </c>
      <c r="BI77" s="23">
        <f t="shared" si="28"/>
        <v>9.2735135091249532E-2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0.11578248524337383</v>
      </c>
      <c r="C78" s="23">
        <f t="shared" si="29"/>
        <v>0.10454408327779838</v>
      </c>
      <c r="D78" s="23">
        <f t="shared" si="29"/>
        <v>9.4696741381334576E-2</v>
      </c>
      <c r="E78" s="23">
        <f t="shared" si="29"/>
        <v>8.9470045292763659E-2</v>
      </c>
      <c r="F78" s="23">
        <f t="shared" si="29"/>
        <v>8.618666377770054E-2</v>
      </c>
      <c r="G78" s="23">
        <f t="shared" si="29"/>
        <v>8.3435590169611135E-2</v>
      </c>
      <c r="H78" s="23">
        <f t="shared" si="29"/>
        <v>8.1088964573738001E-2</v>
      </c>
      <c r="I78" s="23">
        <f t="shared" si="29"/>
        <v>7.9216222637463113E-2</v>
      </c>
      <c r="J78" s="23">
        <f t="shared" si="29"/>
        <v>7.7594360167234366E-2</v>
      </c>
      <c r="K78" s="23">
        <f t="shared" si="29"/>
        <v>7.6091376152635087E-2</v>
      </c>
      <c r="L78" s="23">
        <f t="shared" si="29"/>
        <v>7.4611598176991673E-2</v>
      </c>
      <c r="M78" s="23">
        <f t="shared" si="29"/>
        <v>7.3116276682268444E-2</v>
      </c>
      <c r="N78" s="23">
        <f t="shared" si="29"/>
        <v>7.1481265179974995E-2</v>
      </c>
      <c r="O78" s="23">
        <f t="shared" si="29"/>
        <v>7.0210275766145219E-2</v>
      </c>
      <c r="P78" s="23">
        <f t="shared" si="29"/>
        <v>6.9159184262893025E-2</v>
      </c>
      <c r="Q78" s="23">
        <f t="shared" si="29"/>
        <v>6.8243845828429517E-2</v>
      </c>
      <c r="R78" s="23">
        <f t="shared" si="29"/>
        <v>6.737008719094667E-2</v>
      </c>
      <c r="S78" s="23">
        <f t="shared" si="29"/>
        <v>6.6553978441635714E-2</v>
      </c>
      <c r="T78" s="23">
        <f t="shared" si="29"/>
        <v>6.5802550622115014E-2</v>
      </c>
      <c r="U78" s="23">
        <f t="shared" si="29"/>
        <v>6.5117467217054553E-2</v>
      </c>
      <c r="V78" s="23">
        <f t="shared" si="29"/>
        <v>6.4863134167017736E-2</v>
      </c>
      <c r="W78" s="23">
        <f t="shared" si="29"/>
        <v>6.4858450219018898E-2</v>
      </c>
      <c r="X78" s="23">
        <f t="shared" si="29"/>
        <v>6.4642328976573599E-2</v>
      </c>
      <c r="Y78" s="23">
        <f t="shared" si="29"/>
        <v>6.4338536082706316E-2</v>
      </c>
      <c r="Z78" s="23">
        <f t="shared" si="29"/>
        <v>6.4009637684876081E-2</v>
      </c>
      <c r="AA78" s="23">
        <f t="shared" si="29"/>
        <v>6.3686062584710018E-2</v>
      </c>
      <c r="AB78" s="23">
        <f t="shared" si="29"/>
        <v>6.3338029950977592E-2</v>
      </c>
      <c r="AC78" s="23">
        <f t="shared" si="29"/>
        <v>6.3017893732388974E-2</v>
      </c>
      <c r="AD78" s="23">
        <f t="shared" si="29"/>
        <v>6.2737367521504356E-2</v>
      </c>
      <c r="AE78" s="23">
        <f t="shared" si="29"/>
        <v>6.2494593062555039E-2</v>
      </c>
      <c r="AF78" s="23">
        <f t="shared" si="29"/>
        <v>6.2174920300361758E-2</v>
      </c>
      <c r="AG78" s="23">
        <f t="shared" si="29"/>
        <v>6.1825558620073863E-2</v>
      </c>
      <c r="AH78" s="23">
        <f t="shared" si="29"/>
        <v>6.157766945288743E-2</v>
      </c>
      <c r="AI78" s="23">
        <f t="shared" si="29"/>
        <v>6.1390342800105635E-2</v>
      </c>
      <c r="AJ78" s="23">
        <f t="shared" si="29"/>
        <v>6.124129307836601E-2</v>
      </c>
      <c r="AK78" s="23">
        <f t="shared" si="29"/>
        <v>6.1118065552269563E-2</v>
      </c>
      <c r="AL78" s="23">
        <f t="shared" si="29"/>
        <v>6.1013470196039442E-2</v>
      </c>
      <c r="AM78" s="23">
        <f t="shared" si="29"/>
        <v>6.0923171350496443E-2</v>
      </c>
      <c r="AN78" s="23">
        <f t="shared" si="29"/>
        <v>6.0844405629100665E-2</v>
      </c>
      <c r="AO78" s="23">
        <f t="shared" si="29"/>
        <v>6.0775295327479217E-2</v>
      </c>
      <c r="AP78" s="23">
        <f t="shared" si="29"/>
        <v>6.0714477884229102E-2</v>
      </c>
      <c r="AQ78" s="23">
        <f t="shared" si="29"/>
        <v>6.0660903793872047E-2</v>
      </c>
      <c r="AR78" s="23">
        <f t="shared" si="29"/>
        <v>6.0613724677577717E-2</v>
      </c>
      <c r="AS78" s="23">
        <f t="shared" si="29"/>
        <v>6.0572229853927718E-2</v>
      </c>
      <c r="AT78" s="23">
        <f t="shared" si="29"/>
        <v>6.0535809187718857E-2</v>
      </c>
      <c r="AU78" s="23">
        <f t="shared" si="29"/>
        <v>6.0503930330002051E-2</v>
      </c>
      <c r="AV78" s="23">
        <f t="shared" si="29"/>
        <v>6.0476123968561189E-2</v>
      </c>
      <c r="AW78" s="23">
        <f t="shared" si="29"/>
        <v>6.0451973646377687E-2</v>
      </c>
      <c r="AX78" s="23">
        <f t="shared" si="29"/>
        <v>6.0431108276741176E-2</v>
      </c>
      <c r="AY78" s="23">
        <f t="shared" si="29"/>
        <v>6.0413196325868446E-2</v>
      </c>
      <c r="AZ78" s="23">
        <f t="shared" si="29"/>
        <v>6.0397941087001215E-2</v>
      </c>
      <c r="BA78" s="23">
        <f t="shared" si="29"/>
        <v>6.0385076715069631E-2</v>
      </c>
      <c r="BB78" s="23">
        <f t="shared" si="29"/>
        <v>6.0380997532652726E-2</v>
      </c>
      <c r="BC78" s="23">
        <f t="shared" si="29"/>
        <v>6.0386218044818508E-2</v>
      </c>
      <c r="BD78" s="23">
        <f t="shared" si="29"/>
        <v>6.0392599108929725E-2</v>
      </c>
      <c r="BE78" s="23">
        <f t="shared" si="29"/>
        <v>6.0397344784228903E-2</v>
      </c>
      <c r="BF78" s="23">
        <f t="shared" si="29"/>
        <v>6.039999326394592E-2</v>
      </c>
      <c r="BG78" s="23">
        <f t="shared" si="29"/>
        <v>6.0400963984067614E-2</v>
      </c>
      <c r="BH78" s="23">
        <f t="shared" si="29"/>
        <v>6.0400898803300393E-2</v>
      </c>
      <c r="BI78" s="23">
        <f t="shared" si="29"/>
        <v>6.0400392845169862E-2</v>
      </c>
    </row>
    <row r="79" spans="1:237" s="37" customFormat="1" ht="18" customHeight="1">
      <c r="A79" s="35" t="s">
        <v>70</v>
      </c>
      <c r="B79" s="29">
        <f>+C134</f>
        <v>9.96024822099284E-2</v>
      </c>
      <c r="C79" s="23">
        <f t="shared" ref="C79:BI79" si="30">+D134</f>
        <v>7.6722888207174211E-2</v>
      </c>
      <c r="D79" s="23">
        <f t="shared" si="30"/>
        <v>6.7969932469114758E-2</v>
      </c>
      <c r="E79" s="23">
        <f t="shared" si="30"/>
        <v>6.2513504861509306E-2</v>
      </c>
      <c r="F79" s="23">
        <f t="shared" si="30"/>
        <v>5.7162498399202955E-2</v>
      </c>
      <c r="G79" s="23">
        <f t="shared" si="30"/>
        <v>5.252896031275478E-2</v>
      </c>
      <c r="H79" s="23">
        <f t="shared" si="30"/>
        <v>4.9009148493728949E-2</v>
      </c>
      <c r="I79" s="23">
        <f t="shared" si="30"/>
        <v>4.596154239600736E-2</v>
      </c>
      <c r="J79" s="23">
        <f t="shared" si="30"/>
        <v>4.3322627744057263E-2</v>
      </c>
      <c r="K79" s="23">
        <f t="shared" si="30"/>
        <v>4.0999238065395405E-2</v>
      </c>
      <c r="L79" s="23">
        <f t="shared" si="30"/>
        <v>3.8792848819538817E-2</v>
      </c>
      <c r="M79" s="23">
        <f t="shared" si="30"/>
        <v>3.7703337801985093E-2</v>
      </c>
      <c r="N79" s="23">
        <f t="shared" si="30"/>
        <v>3.5820763495054475E-2</v>
      </c>
      <c r="O79" s="23">
        <f t="shared" si="30"/>
        <v>3.4263819264791051E-2</v>
      </c>
      <c r="P79" s="23">
        <f t="shared" si="30"/>
        <v>3.3155916746050673E-2</v>
      </c>
      <c r="Q79" s="23">
        <f t="shared" si="30"/>
        <v>3.1948778216783991E-2</v>
      </c>
      <c r="R79" s="23">
        <f t="shared" si="30"/>
        <v>3.0826962544449055E-2</v>
      </c>
      <c r="S79" s="23">
        <f t="shared" si="30"/>
        <v>2.9793171192925572E-2</v>
      </c>
      <c r="T79" s="23">
        <f t="shared" si="30"/>
        <v>2.8846791459980814E-2</v>
      </c>
      <c r="U79" s="23">
        <f t="shared" si="30"/>
        <v>2.7610740012357082E-2</v>
      </c>
      <c r="V79" s="23">
        <f t="shared" si="30"/>
        <v>2.6631609792205246E-2</v>
      </c>
      <c r="W79" s="23">
        <f t="shared" si="30"/>
        <v>2.6192233448810498E-2</v>
      </c>
      <c r="X79" s="23">
        <f t="shared" si="30"/>
        <v>2.5692506874129384E-2</v>
      </c>
      <c r="Y79" s="23">
        <f t="shared" si="30"/>
        <v>2.5187891413852359E-2</v>
      </c>
      <c r="Z79" s="23">
        <f t="shared" si="30"/>
        <v>2.492896681970258E-2</v>
      </c>
      <c r="AA79" s="23">
        <f t="shared" si="30"/>
        <v>2.4391793835211617E-2</v>
      </c>
      <c r="AB79" s="23">
        <f t="shared" si="30"/>
        <v>2.3914055893880626E-2</v>
      </c>
      <c r="AC79" s="23">
        <f t="shared" si="30"/>
        <v>2.3495868721466584E-2</v>
      </c>
      <c r="AD79" s="23">
        <f t="shared" si="30"/>
        <v>2.3129820574297577E-2</v>
      </c>
      <c r="AE79" s="23">
        <f t="shared" si="30"/>
        <v>2.2923298282851112E-2</v>
      </c>
      <c r="AF79" s="23">
        <f t="shared" si="30"/>
        <v>2.2699702285354784E-2</v>
      </c>
      <c r="AG79" s="23">
        <f t="shared" si="30"/>
        <v>2.236354471432489E-2</v>
      </c>
      <c r="AH79" s="23">
        <f t="shared" si="30"/>
        <v>2.2093255868986139E-2</v>
      </c>
      <c r="AI79" s="23">
        <f t="shared" si="30"/>
        <v>2.1867095747946319E-2</v>
      </c>
      <c r="AJ79" s="23">
        <f t="shared" si="30"/>
        <v>2.1672587466963211E-2</v>
      </c>
      <c r="AK79" s="23">
        <f t="shared" si="30"/>
        <v>2.1502283682756085E-2</v>
      </c>
      <c r="AL79" s="23">
        <f t="shared" si="30"/>
        <v>2.1351486590869717E-2</v>
      </c>
      <c r="AM79" s="23">
        <f t="shared" si="30"/>
        <v>2.1217033859420864E-2</v>
      </c>
      <c r="AN79" s="23">
        <f t="shared" si="30"/>
        <v>2.1096646906268335E-2</v>
      </c>
      <c r="AO79" s="23">
        <f t="shared" si="30"/>
        <v>2.0988577623760385E-2</v>
      </c>
      <c r="AP79" s="23">
        <f t="shared" si="30"/>
        <v>2.0891414241949846E-2</v>
      </c>
      <c r="AQ79" s="23">
        <f t="shared" si="30"/>
        <v>2.0803972451887587E-2</v>
      </c>
      <c r="AR79" s="23">
        <f t="shared" si="30"/>
        <v>2.0725232484761102E-2</v>
      </c>
      <c r="AS79" s="23">
        <f t="shared" si="30"/>
        <v>2.065430117999556E-2</v>
      </c>
      <c r="AT79" s="23">
        <f t="shared" si="30"/>
        <v>2.0590387824872769E-2</v>
      </c>
      <c r="AU79" s="23">
        <f t="shared" si="30"/>
        <v>2.0532787741212477E-2</v>
      </c>
      <c r="AV79" s="23">
        <f t="shared" si="30"/>
        <v>2.0480870365235937E-2</v>
      </c>
      <c r="AW79" s="23">
        <f t="shared" si="30"/>
        <v>2.0434070047725683E-2</v>
      </c>
      <c r="AX79" s="23">
        <f t="shared" si="30"/>
        <v>2.0391878595142687E-2</v>
      </c>
      <c r="AY79" s="23">
        <f t="shared" si="30"/>
        <v>2.0353838999188856E-2</v>
      </c>
      <c r="AZ79" s="23">
        <f t="shared" si="30"/>
        <v>2.0283328986970828E-2</v>
      </c>
      <c r="BA79" s="23">
        <f t="shared" si="30"/>
        <v>2.0224393712692468E-2</v>
      </c>
      <c r="BB79" s="23">
        <f t="shared" si="30"/>
        <v>2.0213240658917275E-2</v>
      </c>
      <c r="BC79" s="23">
        <f t="shared" si="30"/>
        <v>2.0204537654725963E-2</v>
      </c>
      <c r="BD79" s="23">
        <f t="shared" si="30"/>
        <v>2.0195149386876832E-2</v>
      </c>
      <c r="BE79" s="23">
        <f t="shared" si="30"/>
        <v>2.018436883970165E-2</v>
      </c>
      <c r="BF79" s="23">
        <f t="shared" si="30"/>
        <v>2.0172432035113763E-2</v>
      </c>
      <c r="BG79" s="23">
        <f t="shared" si="30"/>
        <v>2.01598488043091E-2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1.7129335399447307</v>
      </c>
      <c r="C84" s="397">
        <f t="shared" ref="C84:BH84" si="31">C68-C73</f>
        <v>3.3436524097276075</v>
      </c>
      <c r="D84" s="397">
        <f>D68-D73</f>
        <v>5.4810522279874672</v>
      </c>
      <c r="E84" s="397">
        <f>E68-E73</f>
        <v>8.2132923889600598</v>
      </c>
      <c r="F84" s="397">
        <f t="shared" si="31"/>
        <v>11.623379667169241</v>
      </c>
      <c r="G84" s="397">
        <f t="shared" si="31"/>
        <v>15.362033167139831</v>
      </c>
      <c r="H84" s="397">
        <f t="shared" si="31"/>
        <v>19.378573462369161</v>
      </c>
      <c r="I84" s="397">
        <f t="shared" si="31"/>
        <v>23.905420380669206</v>
      </c>
      <c r="J84" s="397">
        <f>J68-J73</f>
        <v>28.923259941304266</v>
      </c>
      <c r="K84" s="397">
        <f t="shared" si="31"/>
        <v>34.409959462170939</v>
      </c>
      <c r="L84" s="397">
        <f>L68-L73</f>
        <v>40.305967490438334</v>
      </c>
      <c r="M84" s="397">
        <f t="shared" si="31"/>
        <v>46.517300647957228</v>
      </c>
      <c r="N84" s="397">
        <f t="shared" si="31"/>
        <v>53.311562266763588</v>
      </c>
      <c r="O84" s="397">
        <f t="shared" si="31"/>
        <v>60.363021729403926</v>
      </c>
      <c r="P84" s="397">
        <f t="shared" si="31"/>
        <v>67.66519455076272</v>
      </c>
      <c r="Q84" s="397">
        <f t="shared" si="31"/>
        <v>75.310684695671412</v>
      </c>
      <c r="R84" s="397">
        <f t="shared" si="31"/>
        <v>83.169294469298066</v>
      </c>
      <c r="S84" s="397">
        <f t="shared" si="31"/>
        <v>91.18434739621236</v>
      </c>
      <c r="T84" s="397">
        <f t="shared" si="31"/>
        <v>99.305314570109815</v>
      </c>
      <c r="U84" s="397">
        <f t="shared" si="31"/>
        <v>107.48866978307602</v>
      </c>
      <c r="V84" s="397">
        <f t="shared" si="31"/>
        <v>116.35449752067765</v>
      </c>
      <c r="W84" s="397">
        <f t="shared" si="31"/>
        <v>126.16951100424552</v>
      </c>
      <c r="X84" s="397">
        <f t="shared" si="31"/>
        <v>136.42258502903417</v>
      </c>
      <c r="Y84" s="397">
        <f t="shared" si="31"/>
        <v>147.03064364580354</v>
      </c>
      <c r="Z84" s="397">
        <f t="shared" si="31"/>
        <v>157.94456174709899</v>
      </c>
      <c r="AA84" s="397">
        <f t="shared" si="31"/>
        <v>169.38313182028912</v>
      </c>
      <c r="AB84" s="397">
        <f t="shared" si="31"/>
        <v>181.01634660113788</v>
      </c>
      <c r="AC84" s="397">
        <f t="shared" si="31"/>
        <v>192.84787581309391</v>
      </c>
      <c r="AD84" s="397">
        <f t="shared" si="31"/>
        <v>204.89397340261843</v>
      </c>
      <c r="AE84" s="397">
        <f t="shared" si="31"/>
        <v>217.17400285934715</v>
      </c>
      <c r="AF84" s="397">
        <f t="shared" si="31"/>
        <v>229.30402592603326</v>
      </c>
      <c r="AG84" s="397">
        <f t="shared" si="31"/>
        <v>241.15277376829906</v>
      </c>
      <c r="AH84" s="397">
        <f t="shared" si="31"/>
        <v>253.0585491680755</v>
      </c>
      <c r="AI84" s="397">
        <f t="shared" si="31"/>
        <v>265.08442808279233</v>
      </c>
      <c r="AJ84" s="397">
        <f t="shared" si="31"/>
        <v>277.27243850084596</v>
      </c>
      <c r="AK84" s="397">
        <f t="shared" si="31"/>
        <v>289.65299714858082</v>
      </c>
      <c r="AL84" s="397">
        <f t="shared" si="31"/>
        <v>302.25026541174083</v>
      </c>
      <c r="AM84" s="397">
        <f t="shared" si="31"/>
        <v>315.08513280558918</v>
      </c>
      <c r="AN84" s="397">
        <f t="shared" si="31"/>
        <v>328.1768670261132</v>
      </c>
      <c r="AO84" s="397">
        <f t="shared" si="31"/>
        <v>341.54401806987266</v>
      </c>
      <c r="AP84" s="397">
        <f t="shared" si="31"/>
        <v>355.20490786043865</v>
      </c>
      <c r="AQ84" s="397">
        <f t="shared" si="31"/>
        <v>369.17789175922513</v>
      </c>
      <c r="AR84" s="397">
        <f t="shared" si="31"/>
        <v>383.48149631192518</v>
      </c>
      <c r="AS84" s="397">
        <f t="shared" si="31"/>
        <v>398.13449131646428</v>
      </c>
      <c r="AT84" s="397">
        <f t="shared" si="31"/>
        <v>413.15592828486263</v>
      </c>
      <c r="AU84" s="397">
        <f t="shared" si="31"/>
        <v>428.56516280120383</v>
      </c>
      <c r="AV84" s="397">
        <f t="shared" si="31"/>
        <v>444.38187015772996</v>
      </c>
      <c r="AW84" s="397">
        <f t="shared" si="31"/>
        <v>460.6260591564224</v>
      </c>
      <c r="AX84" s="397">
        <f t="shared" si="31"/>
        <v>477.31808650002426</v>
      </c>
      <c r="AY84" s="397">
        <f t="shared" si="31"/>
        <v>494.47867286650148</v>
      </c>
      <c r="AZ84" s="397">
        <f t="shared" si="31"/>
        <v>512.12892106001391</v>
      </c>
      <c r="BA84" s="397">
        <f t="shared" si="31"/>
        <v>530.16488252560521</v>
      </c>
      <c r="BB84" s="397">
        <f t="shared" si="31"/>
        <v>548.62471044500251</v>
      </c>
      <c r="BC84" s="397">
        <f t="shared" si="31"/>
        <v>567.68591716260062</v>
      </c>
      <c r="BD84" s="397">
        <f t="shared" si="31"/>
        <v>587.37597369011394</v>
      </c>
      <c r="BE84" s="397">
        <f t="shared" si="31"/>
        <v>607.71169156170583</v>
      </c>
      <c r="BF84" s="397">
        <f t="shared" si="31"/>
        <v>628.70716564161091</v>
      </c>
      <c r="BG84" s="397">
        <f t="shared" si="31"/>
        <v>650.37726556242103</v>
      </c>
      <c r="BH84" s="397">
        <f t="shared" si="31"/>
        <v>672.73896276688833</v>
      </c>
      <c r="BI84" s="397">
        <f>+BH84</f>
        <v>672.73896276688833</v>
      </c>
    </row>
    <row r="85" spans="1:103" s="397" customFormat="1" ht="18" customHeight="1">
      <c r="A85" s="427" t="s">
        <v>970</v>
      </c>
      <c r="B85" s="399">
        <f>+C85/C84*B84</f>
        <v>0.229476452403576</v>
      </c>
      <c r="C85" s="399">
        <f>+(C74-B74)/10</f>
        <v>0.44793885761599173</v>
      </c>
      <c r="D85" s="399">
        <f t="shared" ref="D85:BI85" si="32">+(D74-C74)/10</f>
        <v>0.66823405634236044</v>
      </c>
      <c r="E85" s="399">
        <f t="shared" si="32"/>
        <v>0.86830029566602962</v>
      </c>
      <c r="F85" s="399">
        <f t="shared" si="32"/>
        <v>1.0820487560512675</v>
      </c>
      <c r="G85" s="399">
        <f t="shared" si="32"/>
        <v>1.2492641590392375</v>
      </c>
      <c r="H85" s="399">
        <f t="shared" si="32"/>
        <v>1.4180711954170746</v>
      </c>
      <c r="I85" s="399">
        <f t="shared" si="32"/>
        <v>1.6316582870647054</v>
      </c>
      <c r="J85" s="399">
        <f t="shared" si="32"/>
        <v>1.8564573859172597</v>
      </c>
      <c r="K85" s="399">
        <f t="shared" si="32"/>
        <v>2.0931001359152335</v>
      </c>
      <c r="L85" s="399">
        <f t="shared" si="32"/>
        <v>2.3373196615667551</v>
      </c>
      <c r="M85" s="399">
        <f t="shared" si="32"/>
        <v>2.5902844678999259</v>
      </c>
      <c r="N85" s="399">
        <f t="shared" si="32"/>
        <v>2.9056914573065713</v>
      </c>
      <c r="O85" s="399">
        <f t="shared" si="32"/>
        <v>3.0219263902956386</v>
      </c>
      <c r="P85" s="399">
        <f t="shared" si="32"/>
        <v>3.1384974777232344</v>
      </c>
      <c r="Q85" s="399">
        <f t="shared" si="32"/>
        <v>3.2532685882780186</v>
      </c>
      <c r="R85" s="399">
        <f t="shared" si="32"/>
        <v>3.3947911427227835</v>
      </c>
      <c r="S85" s="399">
        <f t="shared" si="32"/>
        <v>3.5071474235315692</v>
      </c>
      <c r="T85" s="399">
        <f t="shared" si="32"/>
        <v>3.5925772283358186</v>
      </c>
      <c r="U85" s="399">
        <f t="shared" si="32"/>
        <v>3.6536791012176137</v>
      </c>
      <c r="V85" s="399">
        <f t="shared" si="32"/>
        <v>3.6934294987949046</v>
      </c>
      <c r="W85" s="399">
        <f t="shared" si="32"/>
        <v>3.9090677279761108</v>
      </c>
      <c r="X85" s="399">
        <f t="shared" si="32"/>
        <v>4.2648900169730384</v>
      </c>
      <c r="Y85" s="399">
        <f t="shared" si="32"/>
        <v>4.5184734634724695</v>
      </c>
      <c r="Z85" s="399">
        <f t="shared" si="32"/>
        <v>4.7118464021331876</v>
      </c>
      <c r="AA85" s="399">
        <f t="shared" si="32"/>
        <v>4.8697010282340445</v>
      </c>
      <c r="AB85" s="399">
        <f t="shared" si="32"/>
        <v>5.0798588250265997</v>
      </c>
      <c r="AC85" s="399">
        <f t="shared" si="32"/>
        <v>5.2106844860429193</v>
      </c>
      <c r="AD85" s="399">
        <f t="shared" si="32"/>
        <v>5.3149337229788332</v>
      </c>
      <c r="AE85" s="399">
        <f t="shared" si="32"/>
        <v>5.4147219350490214</v>
      </c>
      <c r="AF85" s="399">
        <f t="shared" si="32"/>
        <v>5.5186796449246227</v>
      </c>
      <c r="AG85" s="399">
        <f t="shared" si="32"/>
        <v>5.5105769423129916</v>
      </c>
      <c r="AH85" s="399">
        <f t="shared" si="32"/>
        <v>5.424590574072818</v>
      </c>
      <c r="AI85" s="399">
        <f t="shared" si="32"/>
        <v>5.4114696065858876</v>
      </c>
      <c r="AJ85" s="399">
        <f t="shared" si="32"/>
        <v>5.4424041134494017</v>
      </c>
      <c r="AK85" s="399">
        <f t="shared" si="32"/>
        <v>5.5011257044964852</v>
      </c>
      <c r="AL85" s="399">
        <f t="shared" si="32"/>
        <v>5.5785289860747298</v>
      </c>
      <c r="AM85" s="399">
        <f t="shared" si="32"/>
        <v>5.6695896653460522</v>
      </c>
      <c r="AN85" s="399">
        <f t="shared" si="32"/>
        <v>5.7715885266642548</v>
      </c>
      <c r="AO85" s="399">
        <f t="shared" si="32"/>
        <v>5.8830979351220325</v>
      </c>
      <c r="AP85" s="399">
        <f t="shared" si="32"/>
        <v>6.0034079119860504</v>
      </c>
      <c r="AQ85" s="399">
        <f t="shared" si="32"/>
        <v>6.132203471488765</v>
      </c>
      <c r="AR85" s="399">
        <f t="shared" si="32"/>
        <v>6.2693846710332766</v>
      </c>
      <c r="AS85" s="399">
        <f t="shared" si="32"/>
        <v>6.4149672747072604</v>
      </c>
      <c r="AT85" s="399">
        <f t="shared" si="32"/>
        <v>6.5690286984558952</v>
      </c>
      <c r="AU85" s="399">
        <f t="shared" si="32"/>
        <v>6.7316792264360172</v>
      </c>
      <c r="AV85" s="399">
        <f t="shared" si="32"/>
        <v>6.9030472135423908</v>
      </c>
      <c r="AW85" s="399">
        <f t="shared" si="32"/>
        <v>7.0832719384754226</v>
      </c>
      <c r="AX85" s="399">
        <f t="shared" si="32"/>
        <v>7.2725005693717772</v>
      </c>
      <c r="AY85" s="399">
        <f t="shared" si="32"/>
        <v>7.4708872800584682</v>
      </c>
      <c r="AZ85" s="399">
        <f t="shared" si="32"/>
        <v>7.6785934396304132</v>
      </c>
      <c r="BA85" s="399">
        <f t="shared" si="32"/>
        <v>7.8957882924883958</v>
      </c>
      <c r="BB85" s="399">
        <f t="shared" si="32"/>
        <v>8.0855584779118548</v>
      </c>
      <c r="BC85" s="399">
        <f t="shared" si="32"/>
        <v>8.2770465475182391</v>
      </c>
      <c r="BD85" s="399">
        <f t="shared" si="32"/>
        <v>8.5216164628131086</v>
      </c>
      <c r="BE85" s="399">
        <f t="shared" si="32"/>
        <v>8.7928168839910548</v>
      </c>
      <c r="BF85" s="399">
        <f t="shared" si="32"/>
        <v>9.0782732446332837</v>
      </c>
      <c r="BG85" s="399">
        <f t="shared" si="32"/>
        <v>9.3728675963759542</v>
      </c>
      <c r="BH85" s="399">
        <f t="shared" si="32"/>
        <v>9.675044487045307</v>
      </c>
      <c r="BI85" s="399">
        <f t="shared" si="32"/>
        <v>9.9848829799473613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1.9424099923483067</v>
      </c>
      <c r="C87" s="399">
        <f>+SUM(C84:C86)</f>
        <v>3.7915912673435992</v>
      </c>
      <c r="D87" s="399">
        <f t="shared" ref="D87:BI87" si="35">+SUM(D84:D86)</f>
        <v>6.1492862843298273</v>
      </c>
      <c r="E87" s="399">
        <f t="shared" si="35"/>
        <v>9.0815926846260897</v>
      </c>
      <c r="F87" s="399">
        <f t="shared" si="35"/>
        <v>12.705428423220509</v>
      </c>
      <c r="G87" s="399">
        <f t="shared" si="35"/>
        <v>16.61129732617907</v>
      </c>
      <c r="H87" s="399">
        <f t="shared" si="35"/>
        <v>20.796644657786235</v>
      </c>
      <c r="I87" s="399">
        <f t="shared" si="35"/>
        <v>25.537078667733912</v>
      </c>
      <c r="J87" s="399">
        <f t="shared" si="35"/>
        <v>30.779717327221526</v>
      </c>
      <c r="K87" s="399">
        <f t="shared" si="35"/>
        <v>36.503059598086175</v>
      </c>
      <c r="L87" s="399">
        <f t="shared" si="35"/>
        <v>42.643287152005087</v>
      </c>
      <c r="M87" s="399">
        <f t="shared" si="35"/>
        <v>49.107585115857155</v>
      </c>
      <c r="N87" s="399">
        <f t="shared" si="35"/>
        <v>56.217253724070162</v>
      </c>
      <c r="O87" s="399">
        <f t="shared" si="35"/>
        <v>63.384948119699565</v>
      </c>
      <c r="P87" s="399">
        <f t="shared" si="35"/>
        <v>70.803692028485955</v>
      </c>
      <c r="Q87" s="399">
        <f t="shared" si="35"/>
        <v>78.563953283949431</v>
      </c>
      <c r="R87" s="399">
        <f t="shared" si="35"/>
        <v>86.564085612020847</v>
      </c>
      <c r="S87" s="399">
        <f t="shared" si="35"/>
        <v>94.691494819743923</v>
      </c>
      <c r="T87" s="399">
        <f t="shared" si="35"/>
        <v>102.89789179844563</v>
      </c>
      <c r="U87" s="399">
        <f t="shared" si="35"/>
        <v>111.14234888429364</v>
      </c>
      <c r="V87" s="399">
        <f t="shared" si="35"/>
        <v>120.04792701947255</v>
      </c>
      <c r="W87" s="399">
        <f t="shared" si="35"/>
        <v>130.07857873222164</v>
      </c>
      <c r="X87" s="399">
        <f t="shared" si="35"/>
        <v>140.68747504600719</v>
      </c>
      <c r="Y87" s="399">
        <f t="shared" si="35"/>
        <v>151.54911710927601</v>
      </c>
      <c r="Z87" s="399">
        <f t="shared" si="35"/>
        <v>162.65640814923216</v>
      </c>
      <c r="AA87" s="399">
        <f t="shared" si="35"/>
        <v>174.25283284852316</v>
      </c>
      <c r="AB87" s="399">
        <f t="shared" si="35"/>
        <v>186.09620542616449</v>
      </c>
      <c r="AC87" s="399">
        <f t="shared" si="35"/>
        <v>198.05856029913681</v>
      </c>
      <c r="AD87" s="399">
        <f t="shared" si="35"/>
        <v>210.20890712559725</v>
      </c>
      <c r="AE87" s="399">
        <f t="shared" si="35"/>
        <v>222.58872479439617</v>
      </c>
      <c r="AF87" s="399">
        <f t="shared" si="35"/>
        <v>234.82270557095788</v>
      </c>
      <c r="AG87" s="399">
        <f t="shared" si="35"/>
        <v>246.66335071061204</v>
      </c>
      <c r="AH87" s="399">
        <f t="shared" si="35"/>
        <v>258.4831397421483</v>
      </c>
      <c r="AI87" s="399">
        <f t="shared" si="35"/>
        <v>270.49589768937824</v>
      </c>
      <c r="AJ87" s="399">
        <f t="shared" si="35"/>
        <v>282.71484261429538</v>
      </c>
      <c r="AK87" s="399">
        <f t="shared" si="35"/>
        <v>295.1541228530773</v>
      </c>
      <c r="AL87" s="399">
        <f t="shared" si="35"/>
        <v>307.82879439781556</v>
      </c>
      <c r="AM87" s="399">
        <f t="shared" si="35"/>
        <v>320.75472247093523</v>
      </c>
      <c r="AN87" s="399">
        <f t="shared" si="35"/>
        <v>333.94845555277743</v>
      </c>
      <c r="AO87" s="399">
        <f t="shared" si="35"/>
        <v>347.42711600499467</v>
      </c>
      <c r="AP87" s="399">
        <f t="shared" si="35"/>
        <v>361.20831577242473</v>
      </c>
      <c r="AQ87" s="399">
        <f t="shared" si="35"/>
        <v>375.3100952307139</v>
      </c>
      <c r="AR87" s="399">
        <f t="shared" si="35"/>
        <v>389.75088098295845</v>
      </c>
      <c r="AS87" s="399">
        <f t="shared" si="35"/>
        <v>404.54945859117151</v>
      </c>
      <c r="AT87" s="399">
        <f t="shared" si="35"/>
        <v>419.72495698331852</v>
      </c>
      <c r="AU87" s="399">
        <f t="shared" si="35"/>
        <v>435.29684202763985</v>
      </c>
      <c r="AV87" s="399">
        <f t="shared" si="35"/>
        <v>451.28491737127234</v>
      </c>
      <c r="AW87" s="399">
        <f t="shared" si="35"/>
        <v>467.70933109489783</v>
      </c>
      <c r="AX87" s="399">
        <f t="shared" si="35"/>
        <v>484.59058706939607</v>
      </c>
      <c r="AY87" s="399">
        <f t="shared" si="35"/>
        <v>501.94956014655997</v>
      </c>
      <c r="AZ87" s="399">
        <f t="shared" si="35"/>
        <v>519.8075144996443</v>
      </c>
      <c r="BA87" s="399">
        <f t="shared" si="35"/>
        <v>538.06067081809363</v>
      </c>
      <c r="BB87" s="399">
        <f t="shared" si="35"/>
        <v>556.71026892291434</v>
      </c>
      <c r="BC87" s="399">
        <f t="shared" si="35"/>
        <v>575.96296371011886</v>
      </c>
      <c r="BD87" s="399">
        <f t="shared" si="35"/>
        <v>595.89759015292702</v>
      </c>
      <c r="BE87" s="399">
        <f t="shared" si="35"/>
        <v>616.50450844569684</v>
      </c>
      <c r="BF87" s="399">
        <f t="shared" si="35"/>
        <v>637.78543888624415</v>
      </c>
      <c r="BG87" s="399">
        <f t="shared" si="35"/>
        <v>659.75013315879698</v>
      </c>
      <c r="BH87" s="399">
        <f t="shared" si="35"/>
        <v>682.41400725393362</v>
      </c>
      <c r="BI87" s="399">
        <f t="shared" si="35"/>
        <v>682.72384574683565</v>
      </c>
    </row>
    <row r="88" spans="1:103" ht="18" customHeight="1">
      <c r="A88" s="21" t="s">
        <v>153</v>
      </c>
      <c r="B88" s="29">
        <f t="shared" ref="B88:AG88" si="36">(B84/B56)*1000</f>
        <v>1.5649188229167919</v>
      </c>
      <c r="C88" s="23">
        <f t="shared" si="36"/>
        <v>2.6686376539445424</v>
      </c>
      <c r="D88" s="23">
        <f t="shared" si="36"/>
        <v>3.9555689731948984</v>
      </c>
      <c r="E88" s="23">
        <f t="shared" si="36"/>
        <v>5.5525888741576592</v>
      </c>
      <c r="F88" s="23">
        <f t="shared" si="36"/>
        <v>7.5327166035648192</v>
      </c>
      <c r="G88" s="23">
        <f t="shared" si="36"/>
        <v>9.8807445461641965</v>
      </c>
      <c r="H88" s="23">
        <f t="shared" si="36"/>
        <v>12.586638281574757</v>
      </c>
      <c r="I88" s="23">
        <f t="shared" si="36"/>
        <v>15.679467455232619</v>
      </c>
      <c r="J88" s="23">
        <f t="shared" si="36"/>
        <v>19.157072306766189</v>
      </c>
      <c r="K88" s="23">
        <f t="shared" si="36"/>
        <v>23.015108872707163</v>
      </c>
      <c r="L88" s="23">
        <f t="shared" si="36"/>
        <v>27.242199116994744</v>
      </c>
      <c r="M88" s="23">
        <f t="shared" si="36"/>
        <v>31.792759354175548</v>
      </c>
      <c r="N88" s="23">
        <f t="shared" si="36"/>
        <v>36.844785470633298</v>
      </c>
      <c r="O88" s="23">
        <f t="shared" si="36"/>
        <v>42.185820444857377</v>
      </c>
      <c r="P88" s="23">
        <f t="shared" si="36"/>
        <v>47.819140690372748</v>
      </c>
      <c r="Q88" s="23">
        <f t="shared" si="36"/>
        <v>53.818790553196123</v>
      </c>
      <c r="R88" s="23">
        <f t="shared" si="36"/>
        <v>60.100939385664134</v>
      </c>
      <c r="S88" s="23">
        <f t="shared" si="36"/>
        <v>66.631477272353649</v>
      </c>
      <c r="T88" s="23">
        <f t="shared" si="36"/>
        <v>73.379127624086621</v>
      </c>
      <c r="U88" s="23">
        <f t="shared" si="36"/>
        <v>80.3162912988535</v>
      </c>
      <c r="V88" s="23">
        <f t="shared" si="36"/>
        <v>87.207585415490271</v>
      </c>
      <c r="W88" s="23">
        <f t="shared" si="36"/>
        <v>94.090301501059955</v>
      </c>
      <c r="X88" s="23">
        <f t="shared" si="36"/>
        <v>101.22693055693482</v>
      </c>
      <c r="Y88" s="23">
        <f t="shared" si="36"/>
        <v>108.55179401029234</v>
      </c>
      <c r="Z88" s="23">
        <f t="shared" si="36"/>
        <v>116.02542752142223</v>
      </c>
      <c r="AA88" s="23">
        <f t="shared" si="36"/>
        <v>123.80495083814077</v>
      </c>
      <c r="AB88" s="23">
        <f t="shared" si="36"/>
        <v>131.64519199486273</v>
      </c>
      <c r="AC88" s="23">
        <f t="shared" si="36"/>
        <v>139.54729409260867</v>
      </c>
      <c r="AD88" s="23">
        <f t="shared" si="36"/>
        <v>147.5214247130082</v>
      </c>
      <c r="AE88" s="23">
        <f t="shared" si="36"/>
        <v>155.57976203357157</v>
      </c>
      <c r="AF88" s="23">
        <f t="shared" si="36"/>
        <v>163.85761268881777</v>
      </c>
      <c r="AG88" s="23">
        <f t="shared" si="36"/>
        <v>172.32457059304457</v>
      </c>
      <c r="AH88" s="23">
        <f t="shared" ref="AH88:BI88" si="37">(AH84/AH56)*1000</f>
        <v>180.83227963277122</v>
      </c>
      <c r="AI88" s="23">
        <f t="shared" si="37"/>
        <v>189.42581304978117</v>
      </c>
      <c r="AJ88" s="23">
        <f t="shared" si="37"/>
        <v>198.13520348661945</v>
      </c>
      <c r="AK88" s="23">
        <f t="shared" si="37"/>
        <v>206.98218633211957</v>
      </c>
      <c r="AL88" s="23">
        <f t="shared" si="37"/>
        <v>215.98402699176785</v>
      </c>
      <c r="AM88" s="23">
        <f t="shared" si="37"/>
        <v>225.15565283584235</v>
      </c>
      <c r="AN88" s="23">
        <f t="shared" si="37"/>
        <v>234.5108323040979</v>
      </c>
      <c r="AO88" s="23">
        <f t="shared" si="37"/>
        <v>244.06282097780658</v>
      </c>
      <c r="AP88" s="23">
        <f t="shared" si="37"/>
        <v>253.82471146031054</v>
      </c>
      <c r="AQ88" s="23">
        <f t="shared" si="37"/>
        <v>263.80962024919063</v>
      </c>
      <c r="AR88" s="23">
        <f t="shared" si="37"/>
        <v>274.03078616804095</v>
      </c>
      <c r="AS88" s="23">
        <f t="shared" si="37"/>
        <v>284.50162186527132</v>
      </c>
      <c r="AT88" s="23">
        <f t="shared" si="37"/>
        <v>295.23574129844371</v>
      </c>
      <c r="AU88" s="23">
        <f t="shared" si="37"/>
        <v>306.24697571097983</v>
      </c>
      <c r="AV88" s="23">
        <f t="shared" si="37"/>
        <v>317.54938480550669</v>
      </c>
      <c r="AW88" s="23">
        <f t="shared" si="37"/>
        <v>329.15726660628371</v>
      </c>
      <c r="AX88" s="23">
        <f t="shared" si="37"/>
        <v>341.08516774283567</v>
      </c>
      <c r="AY88" s="23">
        <f t="shared" si="37"/>
        <v>353.34789493654949</v>
      </c>
      <c r="AZ88" s="23">
        <f t="shared" si="37"/>
        <v>365.96052797111724</v>
      </c>
      <c r="BA88" s="23">
        <f t="shared" si="37"/>
        <v>378.848786589187</v>
      </c>
      <c r="BB88" s="23">
        <f t="shared" si="37"/>
        <v>392.03993454789986</v>
      </c>
      <c r="BC88" s="23">
        <f t="shared" si="37"/>
        <v>405.66081981190814</v>
      </c>
      <c r="BD88" s="23">
        <f t="shared" si="37"/>
        <v>419.73107280147815</v>
      </c>
      <c r="BE88" s="23">
        <f t="shared" si="37"/>
        <v>434.26270681573328</v>
      </c>
      <c r="BF88" s="23">
        <f t="shared" si="37"/>
        <v>449.26579385753217</v>
      </c>
      <c r="BG88" s="23">
        <f t="shared" si="37"/>
        <v>464.75095956891602</v>
      </c>
      <c r="BH88" s="23">
        <f t="shared" si="37"/>
        <v>480.73033151756277</v>
      </c>
      <c r="BI88" s="23">
        <f t="shared" si="37"/>
        <v>480.73033151756277</v>
      </c>
    </row>
    <row r="89" spans="1:103" ht="18" customHeight="1">
      <c r="A89" s="21" t="s">
        <v>166</v>
      </c>
      <c r="C89" s="23">
        <f>+LN(C88/B88)/10</f>
        <v>5.3373414791999606E-2</v>
      </c>
      <c r="D89" s="23">
        <f>+LN(D88/C88)/10</f>
        <v>3.9355635238975416E-2</v>
      </c>
      <c r="E89" s="23">
        <f>+LN(E88/D88)/10</f>
        <v>3.3913983019426448E-2</v>
      </c>
      <c r="F89" s="23">
        <f>+LN(F88/E88)/10</f>
        <v>3.0499146466532089E-2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-0.59876299868329408</v>
      </c>
      <c r="C90" s="33">
        <f t="shared" si="38"/>
        <v>-0.22429250528582489</v>
      </c>
      <c r="D90" s="33">
        <f t="shared" si="38"/>
        <v>-5.6005791836539753E-3</v>
      </c>
      <c r="E90" s="33">
        <f t="shared" si="38"/>
        <v>0.15124521366108135</v>
      </c>
      <c r="F90" s="33">
        <f t="shared" si="38"/>
        <v>0.27129091951935513</v>
      </c>
      <c r="G90" s="33">
        <f t="shared" si="38"/>
        <v>0.36373921053665637</v>
      </c>
      <c r="H90" s="33">
        <f t="shared" si="38"/>
        <v>0.43626484333779136</v>
      </c>
      <c r="I90" s="33">
        <f t="shared" si="38"/>
        <v>0.49491515047333323</v>
      </c>
      <c r="J90" s="33">
        <f t="shared" si="38"/>
        <v>0.54305342502359522</v>
      </c>
      <c r="K90" s="33">
        <f t="shared" si="38"/>
        <v>0.5831080791223282</v>
      </c>
      <c r="L90" s="33">
        <f t="shared" si="38"/>
        <v>0.61681463456906571</v>
      </c>
      <c r="M90" s="33">
        <f t="shared" si="38"/>
        <v>0.64529616479795748</v>
      </c>
      <c r="N90" s="33">
        <f t="shared" si="38"/>
        <v>0.67051019630548758</v>
      </c>
      <c r="O90" s="33">
        <f t="shared" si="38"/>
        <v>0.6920737268404582</v>
      </c>
      <c r="P90" s="33">
        <f t="shared" si="38"/>
        <v>0.71077947383425555</v>
      </c>
      <c r="Q90" s="33">
        <f t="shared" si="38"/>
        <v>0.72737666340760421</v>
      </c>
      <c r="R90" s="33">
        <f t="shared" si="38"/>
        <v>0.74201802358003643</v>
      </c>
      <c r="S90" s="33">
        <f t="shared" si="38"/>
        <v>0.75498635307258466</v>
      </c>
      <c r="T90" s="33">
        <f t="shared" si="38"/>
        <v>0.76652320472141466</v>
      </c>
      <c r="U90" s="33">
        <f t="shared" si="38"/>
        <v>0.77683392635906134</v>
      </c>
      <c r="V90" s="33">
        <f t="shared" si="38"/>
        <v>0.78583284642055329</v>
      </c>
      <c r="W90" s="33">
        <f t="shared" si="38"/>
        <v>0.79381476333838663</v>
      </c>
      <c r="X90" s="33">
        <f t="shared" si="38"/>
        <v>0.80121575457740812</v>
      </c>
      <c r="Y90" s="33">
        <f t="shared" si="38"/>
        <v>0.80803966772890967</v>
      </c>
      <c r="Z90" s="33">
        <f t="shared" si="38"/>
        <v>0.81432501094390553</v>
      </c>
      <c r="AA90" s="33">
        <f t="shared" si="38"/>
        <v>0.82025327359373368</v>
      </c>
      <c r="AB90" s="33">
        <f t="shared" si="38"/>
        <v>0.82568791624459392</v>
      </c>
      <c r="AC90" s="33">
        <f t="shared" si="38"/>
        <v>0.83069519424570559</v>
      </c>
      <c r="AD90" s="33">
        <f t="shared" si="38"/>
        <v>0.8353345646631527</v>
      </c>
      <c r="AE90" s="33">
        <f t="shared" si="38"/>
        <v>0.83965573019951012</v>
      </c>
      <c r="AF90" s="33">
        <f t="shared" si="38"/>
        <v>0.84375839770742933</v>
      </c>
      <c r="AG90" s="33">
        <f t="shared" si="38"/>
        <v>0.8476451116731234</v>
      </c>
      <c r="AH90" s="33">
        <f t="shared" si="38"/>
        <v>0.85127224684258929</v>
      </c>
      <c r="AI90" s="33">
        <f t="shared" si="38"/>
        <v>0.85468501022963084</v>
      </c>
      <c r="AJ90" s="33">
        <f t="shared" si="38"/>
        <v>0.85791469200211146</v>
      </c>
      <c r="AK90" s="33">
        <f t="shared" si="38"/>
        <v>0.86098440891158989</v>
      </c>
      <c r="AL90" s="33">
        <f t="shared" si="38"/>
        <v>0.86391220463319485</v>
      </c>
      <c r="AM90" s="33">
        <f t="shared" si="38"/>
        <v>0.8667127621105245</v>
      </c>
      <c r="AN90" s="33">
        <f t="shared" si="38"/>
        <v>0.86939838672835656</v>
      </c>
      <c r="AO90" s="33">
        <f t="shared" si="38"/>
        <v>0.87197959926621649</v>
      </c>
      <c r="AP90" s="33">
        <f t="shared" si="38"/>
        <v>0.87446551504658609</v>
      </c>
      <c r="AQ90" s="33">
        <f t="shared" si="38"/>
        <v>0.87686410218471023</v>
      </c>
      <c r="AR90" s="33">
        <f t="shared" si="38"/>
        <v>0.87918236857379994</v>
      </c>
      <c r="AS90" s="33">
        <f t="shared" si="38"/>
        <v>0.88142650463308991</v>
      </c>
      <c r="AT90" s="33">
        <f t="shared" si="38"/>
        <v>0.88360199692771479</v>
      </c>
      <c r="AU90" s="33">
        <f t="shared" si="38"/>
        <v>0.88571372141128035</v>
      </c>
      <c r="AV90" s="33">
        <f t="shared" si="38"/>
        <v>0.88776602159505491</v>
      </c>
      <c r="AW90" s="33">
        <f t="shared" si="38"/>
        <v>0.88976277503661771</v>
      </c>
      <c r="AX90" s="33">
        <f t="shared" si="38"/>
        <v>0.89170745044827315</v>
      </c>
      <c r="AY90" s="33">
        <f t="shared" si="38"/>
        <v>0.89360315707547011</v>
      </c>
      <c r="AZ90" s="33">
        <f t="shared" si="38"/>
        <v>0.89545268758928953</v>
      </c>
      <c r="BA90" s="33">
        <f t="shared" si="38"/>
        <v>0.89724640025311686</v>
      </c>
      <c r="BB90" s="33">
        <f t="shared" si="38"/>
        <v>0.89898989055794809</v>
      </c>
      <c r="BC90" s="33">
        <f t="shared" si="38"/>
        <v>0.90070017944885228</v>
      </c>
      <c r="BD90" s="33">
        <f t="shared" si="38"/>
        <v>0.90237873411304315</v>
      </c>
      <c r="BE90" s="33">
        <f t="shared" si="38"/>
        <v>0.90402597072963176</v>
      </c>
      <c r="BF90" s="33">
        <f t="shared" si="38"/>
        <v>0.90564208868714957</v>
      </c>
      <c r="BG90" s="33">
        <f t="shared" si="38"/>
        <v>0.90722737436518719</v>
      </c>
      <c r="BH90" s="33">
        <f t="shared" si="38"/>
        <v>0.90878227568415804</v>
      </c>
      <c r="BI90" s="33">
        <f t="shared" si="38"/>
        <v>0.90878227568415804</v>
      </c>
    </row>
    <row r="91" spans="1:103" ht="18" customHeight="1">
      <c r="A91" s="21" t="s">
        <v>115</v>
      </c>
      <c r="B91" s="29">
        <f t="shared" ref="B91:AG91" si="39">B17*B56*B90</f>
        <v>-655.39579938775614</v>
      </c>
      <c r="C91" s="29">
        <f t="shared" si="39"/>
        <v>-242.15076968000477</v>
      </c>
      <c r="D91" s="29">
        <f t="shared" si="39"/>
        <v>-5.7619180293725991</v>
      </c>
      <c r="E91" s="23">
        <f t="shared" si="39"/>
        <v>143.12718755889858</v>
      </c>
      <c r="F91" s="23">
        <f t="shared" si="39"/>
        <v>230.76734994378842</v>
      </c>
      <c r="G91" s="23">
        <f t="shared" si="39"/>
        <v>268.62537484194598</v>
      </c>
      <c r="H91" s="23">
        <f t="shared" si="39"/>
        <v>274.91582110144162</v>
      </c>
      <c r="I91" s="23">
        <f t="shared" si="39"/>
        <v>266.11715296152624</v>
      </c>
      <c r="J91" s="23">
        <f t="shared" si="39"/>
        <v>249.15940176589146</v>
      </c>
      <c r="K91" s="23">
        <f t="shared" si="39"/>
        <v>228.28447831524835</v>
      </c>
      <c r="L91" s="23">
        <f t="shared" si="39"/>
        <v>205.91009153985007</v>
      </c>
      <c r="M91" s="23">
        <f t="shared" si="39"/>
        <v>183.56112844720022</v>
      </c>
      <c r="N91" s="23">
        <f t="shared" si="39"/>
        <v>162.52706542828531</v>
      </c>
      <c r="O91" s="23">
        <f t="shared" si="39"/>
        <v>142.94578116938641</v>
      </c>
      <c r="P91" s="23">
        <f t="shared" si="39"/>
        <v>125.09862318726371</v>
      </c>
      <c r="Q91" s="23">
        <f t="shared" si="39"/>
        <v>109.08767563955678</v>
      </c>
      <c r="R91" s="23">
        <f t="shared" si="39"/>
        <v>94.826441150857377</v>
      </c>
      <c r="S91" s="23">
        <f t="shared" si="39"/>
        <v>82.215323754751594</v>
      </c>
      <c r="T91" s="23">
        <f t="shared" si="39"/>
        <v>71.127517138160812</v>
      </c>
      <c r="U91" s="23">
        <f t="shared" si="39"/>
        <v>61.424156158369854</v>
      </c>
      <c r="V91" s="23">
        <f t="shared" si="39"/>
        <v>53.376567336394949</v>
      </c>
      <c r="W91" s="23">
        <f t="shared" si="39"/>
        <v>46.693868830855443</v>
      </c>
      <c r="X91" s="23">
        <f t="shared" si="39"/>
        <v>40.814115761417874</v>
      </c>
      <c r="Y91" s="23">
        <f t="shared" si="39"/>
        <v>35.646247415341236</v>
      </c>
      <c r="Z91" s="23">
        <f t="shared" si="39"/>
        <v>31.109937152539953</v>
      </c>
      <c r="AA91" s="23">
        <f t="shared" si="39"/>
        <v>27.137482505126563</v>
      </c>
      <c r="AB91" s="23">
        <f t="shared" si="39"/>
        <v>23.65689472411027</v>
      </c>
      <c r="AC91" s="23">
        <f t="shared" si="39"/>
        <v>20.611221503333574</v>
      </c>
      <c r="AD91" s="23">
        <f t="shared" si="39"/>
        <v>17.949101312054772</v>
      </c>
      <c r="AE91" s="23">
        <f t="shared" si="39"/>
        <v>15.624413971983628</v>
      </c>
      <c r="AF91" s="23">
        <f t="shared" si="39"/>
        <v>13.562835368513671</v>
      </c>
      <c r="AG91" s="23">
        <f t="shared" si="39"/>
        <v>11.740484544745446</v>
      </c>
      <c r="AH91" s="23">
        <f t="shared" ref="AH91:BI91" si="40">AH17*AH56*AH90</f>
        <v>10.159679589860817</v>
      </c>
      <c r="AI91" s="23">
        <f t="shared" si="40"/>
        <v>8.7893589608649361</v>
      </c>
      <c r="AJ91" s="23">
        <f t="shared" si="40"/>
        <v>7.6021213388350013</v>
      </c>
      <c r="AK91" s="23">
        <f t="shared" si="40"/>
        <v>6.573937283479661</v>
      </c>
      <c r="AL91" s="23">
        <f t="shared" si="40"/>
        <v>5.6838087504000887</v>
      </c>
      <c r="AM91" s="23">
        <f t="shared" si="40"/>
        <v>4.9134282204137945</v>
      </c>
      <c r="AN91" s="23">
        <f t="shared" si="40"/>
        <v>4.2468588989903155</v>
      </c>
      <c r="AO91" s="23">
        <f t="shared" si="40"/>
        <v>3.6702437160788617</v>
      </c>
      <c r="AP91" s="23">
        <f t="shared" si="40"/>
        <v>3.1715447563871555</v>
      </c>
      <c r="AQ91" s="23">
        <f t="shared" si="40"/>
        <v>2.7403120810404249</v>
      </c>
      <c r="AR91" s="23">
        <f t="shared" si="40"/>
        <v>2.3674797988464351</v>
      </c>
      <c r="AS91" s="23">
        <f t="shared" si="40"/>
        <v>2.0451868662935007</v>
      </c>
      <c r="AT91" s="23">
        <f t="shared" si="40"/>
        <v>1.7666200523164581</v>
      </c>
      <c r="AU91" s="23">
        <f t="shared" si="40"/>
        <v>1.5258766150519876</v>
      </c>
      <c r="AV91" s="23">
        <f t="shared" si="40"/>
        <v>1.3178444161854639</v>
      </c>
      <c r="AW91" s="23">
        <f t="shared" si="40"/>
        <v>1.1380974013820384</v>
      </c>
      <c r="AX91" s="23">
        <f t="shared" si="40"/>
        <v>0.98280458138022586</v>
      </c>
      <c r="AY91" s="23">
        <f t="shared" si="40"/>
        <v>0.84865084690855586</v>
      </c>
      <c r="AZ91" s="23">
        <f t="shared" si="40"/>
        <v>0.73276813643536709</v>
      </c>
      <c r="BA91" s="23">
        <f t="shared" si="40"/>
        <v>0.63266707567726288</v>
      </c>
      <c r="BB91" s="23">
        <f t="shared" si="40"/>
        <v>0.54620779660697016</v>
      </c>
      <c r="BC91" s="23">
        <f t="shared" si="40"/>
        <v>0.47154474984038469</v>
      </c>
      <c r="BD91" s="23">
        <f t="shared" si="40"/>
        <v>0.40707187165231506</v>
      </c>
      <c r="BE91" s="23">
        <f t="shared" si="40"/>
        <v>0.35140078436288907</v>
      </c>
      <c r="BF91" s="23">
        <f t="shared" si="40"/>
        <v>0.30333183663230345</v>
      </c>
      <c r="BG91" s="23">
        <f t="shared" si="40"/>
        <v>0.26182862230716297</v>
      </c>
      <c r="BH91" s="23">
        <f t="shared" si="40"/>
        <v>0.2259958167560436</v>
      </c>
      <c r="BI91" s="23">
        <f t="shared" si="40"/>
        <v>0.1947331898049742</v>
      </c>
    </row>
    <row r="92" spans="1:103" ht="18" customHeight="1">
      <c r="A92" s="57" t="s">
        <v>62</v>
      </c>
      <c r="B92" s="200">
        <f>SUM(B91:AO91)*10*B52+B53</f>
        <v>75.336347624291932</v>
      </c>
      <c r="C92" s="180">
        <v>53.984410488885032</v>
      </c>
      <c r="D92" s="201">
        <f>+B92-C92</f>
        <v>21.351937135406899</v>
      </c>
      <c r="I92" s="33"/>
    </row>
    <row r="93" spans="1:103" s="33" customFormat="1" ht="18" customHeight="1">
      <c r="A93" s="32" t="s">
        <v>270</v>
      </c>
      <c r="B93" s="33">
        <f>+B90*Data!B365</f>
        <v>-0.59876299868329408</v>
      </c>
      <c r="C93" s="33">
        <f>+C90*Data!C365</f>
        <v>-0.30005297348574939</v>
      </c>
      <c r="D93" s="33">
        <f>+D90*Data!D365</f>
        <v>-8.8262387996412978E-3</v>
      </c>
      <c r="E93" s="33">
        <f>+E90*Data!E365</f>
        <v>0.27158516929782367</v>
      </c>
      <c r="F93" s="33">
        <f>+F90*Data!F365</f>
        <v>0.54492087653035715</v>
      </c>
      <c r="G93" s="33">
        <f>+G90*Data!G365</f>
        <v>0.79976070007779532</v>
      </c>
      <c r="H93" s="33">
        <f>+H90*Data!H365</f>
        <v>1.0310351294875848</v>
      </c>
      <c r="I93" s="33">
        <f>+I90*Data!I365</f>
        <v>1.2422815296287475</v>
      </c>
      <c r="J93" s="33">
        <f>+J90*Data!J365</f>
        <v>1.4335419564088352</v>
      </c>
      <c r="K93" s="33">
        <f>+K90*Data!K365</f>
        <v>1.60712670053363</v>
      </c>
      <c r="L93" s="33">
        <f>+L90*Data!L365</f>
        <v>1.7669360193300716</v>
      </c>
      <c r="M93" s="33">
        <f>+M90*Data!M365</f>
        <v>1.9182827108362233</v>
      </c>
      <c r="N93" s="33">
        <f>+N90*Data!N365</f>
        <v>2.0811584439334481</v>
      </c>
      <c r="O93" s="33">
        <f>+O90*Data!O365</f>
        <v>2.2244970568987124</v>
      </c>
      <c r="P93" s="33">
        <f>+P90*Data!P365</f>
        <v>2.3539928222192996</v>
      </c>
      <c r="Q93" s="33">
        <f>+Q90*Data!Q365</f>
        <v>2.4740345734554698</v>
      </c>
      <c r="R93" s="33">
        <f>+R90*Data!R365</f>
        <v>2.5863084198587694</v>
      </c>
      <c r="S93" s="33">
        <f>+S90*Data!S365</f>
        <v>2.6924858339829405</v>
      </c>
      <c r="T93" s="33">
        <f>+T90*Data!T365</f>
        <v>2.7938649290011162</v>
      </c>
      <c r="U93" s="33">
        <f>+U90*Data!U365</f>
        <v>2.8914963182129654</v>
      </c>
      <c r="V93" s="33">
        <f>+V90*Data!V365</f>
        <v>2.9798599752991461</v>
      </c>
      <c r="W93" s="33">
        <f>+W90*Data!W365</f>
        <v>3.058491698314131</v>
      </c>
      <c r="X93" s="33">
        <f>+X90*Data!X365</f>
        <v>3.1352671178995024</v>
      </c>
      <c r="Y93" s="33">
        <f>+Y90*Data!Y365</f>
        <v>3.2074647732015191</v>
      </c>
      <c r="Z93" s="33">
        <f>+Z90*Data!Z365</f>
        <v>3.2768270649277538</v>
      </c>
      <c r="AA93" s="33">
        <f>+AA90*Data!AA365</f>
        <v>3.3451101279289421</v>
      </c>
      <c r="AB93" s="33">
        <f>+AB90*Data!AB365</f>
        <v>3.4130589685786954</v>
      </c>
      <c r="AC93" s="33">
        <f>+AC90*Data!AC365</f>
        <v>3.4820361473035204</v>
      </c>
      <c r="AD93" s="33">
        <f>+AD90*Data!AD365</f>
        <v>3.5507242105757553</v>
      </c>
      <c r="AE93" s="33">
        <f>+AE90*Data!AE365</f>
        <v>3.6187103891393138</v>
      </c>
      <c r="AF93" s="33">
        <f>+AF90*Data!AF365</f>
        <v>3.6856965269491755</v>
      </c>
      <c r="AG93" s="33">
        <f>+AG90*Data!AG365</f>
        <v>3.7512280386914414</v>
      </c>
      <c r="AH93" s="33">
        <f>+AH90*Data!AH365</f>
        <v>3.8150449526143984</v>
      </c>
      <c r="AI93" s="33">
        <f>+AI90*Data!AI365</f>
        <v>3.8772730467585284</v>
      </c>
      <c r="AJ93" s="33">
        <f>+AJ90*Data!AJ365</f>
        <v>3.9380015916390283</v>
      </c>
      <c r="AK93" s="33">
        <f>+AK90*Data!AK365</f>
        <v>3.9973044186559314</v>
      </c>
      <c r="AL93" s="33">
        <f>+AL90*Data!AL365</f>
        <v>4.0552383781358019</v>
      </c>
      <c r="AM93" s="33">
        <f>+AM90*Data!AM365</f>
        <v>4.1118420472407928</v>
      </c>
      <c r="AN93" s="33">
        <f>+AN90*Data!AN365</f>
        <v>4.1671350562380267</v>
      </c>
      <c r="AO93" s="33">
        <f>+AO90*Data!AO365</f>
        <v>4.2211179412436746</v>
      </c>
      <c r="AP93" s="33">
        <f>+AP90*Data!AP365</f>
        <v>4.2737724684568006</v>
      </c>
      <c r="AQ93" s="33">
        <f>+AQ90*Data!AQ365</f>
        <v>4.325062388086983</v>
      </c>
      <c r="AR93" s="33">
        <f>+AR90*Data!AR365</f>
        <v>4.3749345728997602</v>
      </c>
      <c r="AS93" s="33">
        <f>+AS90*Data!AS365</f>
        <v>4.4233204879647978</v>
      </c>
      <c r="AT93" s="33">
        <f>+AT90*Data!AT365</f>
        <v>4.4701379288942409</v>
      </c>
      <c r="AU93" s="33">
        <f>+AU90*Data!AU365</f>
        <v>4.5152929552397234</v>
      </c>
      <c r="AV93" s="33">
        <f>+AV90*Data!AV365</f>
        <v>4.5586819305703967</v>
      </c>
      <c r="AW93" s="33">
        <f>+AW90*Data!AW365</f>
        <v>4.6001935552434716</v>
      </c>
      <c r="AX93" s="33">
        <f>+AX90*Data!AX365</f>
        <v>4.6397107329320875</v>
      </c>
      <c r="AY93" s="33">
        <f>+AY90*Data!AY365</f>
        <v>4.6771120347059014</v>
      </c>
      <c r="AZ93" s="33">
        <f>+AZ90*Data!AZ365</f>
        <v>4.7122723989416624</v>
      </c>
      <c r="BA93" s="33">
        <f>+BA90*Data!BA365</f>
        <v>4.7449982354590077</v>
      </c>
      <c r="BB93" s="33">
        <f>+BB90*Data!BB365</f>
        <v>4.7751700889309543</v>
      </c>
      <c r="BC93" s="33">
        <f>+BC90*Data!BC365</f>
        <v>4.8027181623396284</v>
      </c>
      <c r="BD93" s="33">
        <f>+BD90*Data!BD365</f>
        <v>4.8274683987237612</v>
      </c>
      <c r="BE93" s="33">
        <f>+BE90*Data!BE365</f>
        <v>4.8492026077423676</v>
      </c>
      <c r="BF93" s="33">
        <f>+BF90*Data!BF365</f>
        <v>4.8676409681327728</v>
      </c>
      <c r="BG93" s="33">
        <f>+BG90*Data!BG365</f>
        <v>4.8824178056337573</v>
      </c>
      <c r="BH93" s="33">
        <f>+BH90*Data!BH365</f>
        <v>4.8930576811237758</v>
      </c>
      <c r="BI93" s="33">
        <f>+BI90*Data!BI365</f>
        <v>4.8906774067290053</v>
      </c>
    </row>
    <row r="94" spans="1:103" ht="18" customHeight="1">
      <c r="A94" s="21" t="s">
        <v>271</v>
      </c>
      <c r="B94" s="29">
        <f>B$17*B$56*B93</f>
        <v>-655.39579938775614</v>
      </c>
      <c r="C94" s="29">
        <f t="shared" ref="C94:BH94" si="41">C$17*C$56*C93</f>
        <v>-323.94331848831604</v>
      </c>
      <c r="D94" s="29">
        <f t="shared" si="41"/>
        <v>-9.0805009274096609</v>
      </c>
      <c r="E94" s="29">
        <f t="shared" si="41"/>
        <v>257.00794440615903</v>
      </c>
      <c r="F94" s="29">
        <f t="shared" si="41"/>
        <v>463.52434806423838</v>
      </c>
      <c r="G94" s="29">
        <f t="shared" si="41"/>
        <v>590.6320012222177</v>
      </c>
      <c r="H94" s="29">
        <f t="shared" si="41"/>
        <v>649.71512955042851</v>
      </c>
      <c r="I94" s="29">
        <f t="shared" si="41"/>
        <v>667.97798274172044</v>
      </c>
      <c r="J94" s="29">
        <f t="shared" si="41"/>
        <v>657.72618274088188</v>
      </c>
      <c r="K94" s="29">
        <f t="shared" si="41"/>
        <v>629.18366860915876</v>
      </c>
      <c r="L94" s="29">
        <f t="shared" si="41"/>
        <v>589.85299163581169</v>
      </c>
      <c r="M94" s="29">
        <f t="shared" si="41"/>
        <v>545.67523920136887</v>
      </c>
      <c r="N94" s="29">
        <f t="shared" si="41"/>
        <v>504.45851002345404</v>
      </c>
      <c r="O94" s="29">
        <f t="shared" si="41"/>
        <v>459.46328718340584</v>
      </c>
      <c r="P94" s="29">
        <f t="shared" si="41"/>
        <v>414.30749183537171</v>
      </c>
      <c r="Q94" s="29">
        <f t="shared" si="41"/>
        <v>371.0411601683756</v>
      </c>
      <c r="R94" s="29">
        <f t="shared" si="41"/>
        <v>330.51814831995256</v>
      </c>
      <c r="S94" s="29">
        <f t="shared" si="41"/>
        <v>293.2021137138459</v>
      </c>
      <c r="T94" s="29">
        <f t="shared" si="41"/>
        <v>259.24939309757286</v>
      </c>
      <c r="U94" s="29">
        <f t="shared" si="41"/>
        <v>228.63023273673608</v>
      </c>
      <c r="V94" s="29">
        <f t="shared" si="41"/>
        <v>202.40270860281902</v>
      </c>
      <c r="W94" s="29">
        <f t="shared" si="41"/>
        <v>179.90697172315276</v>
      </c>
      <c r="X94" s="29">
        <f t="shared" si="41"/>
        <v>159.71123178975674</v>
      </c>
      <c r="Y94" s="29">
        <f t="shared" si="41"/>
        <v>141.49563127622443</v>
      </c>
      <c r="Z94" s="29">
        <f t="shared" si="41"/>
        <v>125.18574608371767</v>
      </c>
      <c r="AA94" s="29">
        <f t="shared" si="41"/>
        <v>110.67053372024098</v>
      </c>
      <c r="AB94" s="29">
        <f t="shared" si="41"/>
        <v>97.788008178780501</v>
      </c>
      <c r="AC94" s="29">
        <f t="shared" si="41"/>
        <v>86.396332628185462</v>
      </c>
      <c r="AD94" s="29">
        <f t="shared" si="41"/>
        <v>76.295548254357072</v>
      </c>
      <c r="AE94" s="29">
        <f t="shared" si="41"/>
        <v>67.337394519056176</v>
      </c>
      <c r="AF94" s="29">
        <f t="shared" si="41"/>
        <v>59.24503430026617</v>
      </c>
      <c r="AG94" s="29">
        <f t="shared" si="41"/>
        <v>51.95716250299833</v>
      </c>
      <c r="AH94" s="29">
        <f t="shared" si="41"/>
        <v>45.531420157581103</v>
      </c>
      <c r="AI94" s="29">
        <f t="shared" si="41"/>
        <v>39.872870343298892</v>
      </c>
      <c r="AJ94" s="29">
        <f t="shared" si="41"/>
        <v>34.895271302908952</v>
      </c>
      <c r="AK94" s="29">
        <f t="shared" si="41"/>
        <v>30.520911040003021</v>
      </c>
      <c r="AL94" s="29">
        <f t="shared" si="41"/>
        <v>26.680025186578892</v>
      </c>
      <c r="AM94" s="29">
        <f t="shared" si="41"/>
        <v>23.31019183748975</v>
      </c>
      <c r="AN94" s="29">
        <f t="shared" si="41"/>
        <v>20.355725139398576</v>
      </c>
      <c r="AO94" s="29">
        <f t="shared" si="41"/>
        <v>17.767080344212786</v>
      </c>
      <c r="AP94" s="29">
        <f t="shared" si="41"/>
        <v>15.500280375954972</v>
      </c>
      <c r="AQ94" s="29">
        <f t="shared" si="41"/>
        <v>13.516371218526286</v>
      </c>
      <c r="AR94" s="29">
        <f t="shared" si="41"/>
        <v>11.780910983709758</v>
      </c>
      <c r="AS94" s="29">
        <f t="shared" si="41"/>
        <v>10.263495503982313</v>
      </c>
      <c r="AT94" s="29">
        <f t="shared" si="41"/>
        <v>8.9373217005653327</v>
      </c>
      <c r="AU94" s="29">
        <f t="shared" si="41"/>
        <v>7.7787887485035494</v>
      </c>
      <c r="AV94" s="29">
        <f t="shared" si="41"/>
        <v>6.767136138612079</v>
      </c>
      <c r="AW94" s="29">
        <f t="shared" si="41"/>
        <v>5.8841170680145982</v>
      </c>
      <c r="AX94" s="29">
        <f t="shared" si="41"/>
        <v>5.1137051308838171</v>
      </c>
      <c r="AY94" s="29">
        <f t="shared" si="41"/>
        <v>4.4418319898618455</v>
      </c>
      <c r="AZ94" s="29">
        <f t="shared" si="41"/>
        <v>3.8561535545159491</v>
      </c>
      <c r="BA94" s="29">
        <f t="shared" si="41"/>
        <v>3.3457968255707078</v>
      </c>
      <c r="BB94" s="29">
        <f t="shared" si="41"/>
        <v>2.9012952871802753</v>
      </c>
      <c r="BC94" s="29">
        <f t="shared" si="41"/>
        <v>2.5143733576250682</v>
      </c>
      <c r="BD94" s="29">
        <f t="shared" si="41"/>
        <v>2.1777182042553651</v>
      </c>
      <c r="BE94" s="29">
        <f t="shared" si="41"/>
        <v>1.8849166451710895</v>
      </c>
      <c r="BF94" s="29">
        <f t="shared" si="41"/>
        <v>1.630346572199133</v>
      </c>
      <c r="BG94" s="29">
        <f t="shared" si="41"/>
        <v>1.4090808585571517</v>
      </c>
      <c r="BH94" s="29">
        <f t="shared" si="41"/>
        <v>1.2168047250344025</v>
      </c>
      <c r="BI94" s="29">
        <f>BI$17*BI$56*BI93/(1-(BJ17/BI17))</f>
        <v>7.5757228644197658</v>
      </c>
    </row>
    <row r="95" spans="1:103" ht="39" customHeight="1">
      <c r="A95" s="57" t="s">
        <v>62</v>
      </c>
      <c r="B95" s="197">
        <f>SUM(B94:BI94)*10*B52+B53-C53</f>
        <v>76.107941529639533</v>
      </c>
      <c r="C95" s="85">
        <v>75.047156066029544</v>
      </c>
      <c r="D95" s="189">
        <f>+B95-C95</f>
        <v>1.0607854636099887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9.9999999999999937E-4</v>
      </c>
      <c r="C101" s="479">
        <f t="shared" si="42"/>
        <v>37.699592117087825</v>
      </c>
      <c r="D101" s="479">
        <f t="shared" si="42"/>
        <v>64.022639968439151</v>
      </c>
      <c r="E101" s="479">
        <f t="shared" si="42"/>
        <v>88.441947323592274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243.11113645924252</v>
      </c>
      <c r="J101" s="479">
        <f t="shared" si="42"/>
        <v>298.47198806351486</v>
      </c>
      <c r="K101" s="479">
        <f t="shared" si="42"/>
        <v>361.14776783382592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746.92576894871161</v>
      </c>
      <c r="Q101" s="479">
        <f t="shared" si="42"/>
        <v>716.50948050127602</v>
      </c>
      <c r="R101" s="479">
        <f t="shared" si="42"/>
        <v>687.61400647621213</v>
      </c>
      <c r="S101" s="479">
        <f t="shared" si="42"/>
        <v>660.16330615240156</v>
      </c>
      <c r="T101" s="479">
        <f t="shared" si="42"/>
        <v>634.08514084478156</v>
      </c>
      <c r="U101" s="479">
        <f t="shared" si="42"/>
        <v>609.31088380254243</v>
      </c>
      <c r="V101" s="479">
        <f t="shared" si="42"/>
        <v>585.77533961241522</v>
      </c>
      <c r="W101" s="479">
        <f t="shared" si="42"/>
        <v>563.41657263179445</v>
      </c>
      <c r="X101" s="479">
        <f t="shared" si="42"/>
        <v>542.17574400020476</v>
      </c>
      <c r="Y101" s="479">
        <f t="shared" si="42"/>
        <v>521.99695680019443</v>
      </c>
      <c r="Z101" s="479">
        <f t="shared" si="42"/>
        <v>502.82710896018466</v>
      </c>
      <c r="AA101" s="479">
        <f t="shared" si="42"/>
        <v>251.41355448009233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0.40499472440009932</v>
      </c>
      <c r="C102" s="481">
        <f>+C119*(1-MIN(C103,1))</f>
        <v>0.62284228282340015</v>
      </c>
      <c r="D102" s="481">
        <f t="shared" ref="D102:BI102" si="44">+D119*(1-MIN(D103,1))</f>
        <v>0.77023865774655398</v>
      </c>
      <c r="E102" s="481">
        <f t="shared" si="44"/>
        <v>0.89897093702979414</v>
      </c>
      <c r="F102" s="481">
        <f t="shared" si="44"/>
        <v>0.99657333313606822</v>
      </c>
      <c r="G102" s="481">
        <f t="shared" si="44"/>
        <v>1.0427126019543869</v>
      </c>
      <c r="H102" s="481">
        <f t="shared" si="44"/>
        <v>1.0464694831562535</v>
      </c>
      <c r="I102" s="481">
        <f t="shared" si="44"/>
        <v>1.0209844366298892</v>
      </c>
      <c r="J102" s="481">
        <f t="shared" si="44"/>
        <v>0.96468238451297428</v>
      </c>
      <c r="K102" s="481">
        <f t="shared" si="44"/>
        <v>0.87635372567004477</v>
      </c>
      <c r="L102" s="481">
        <f t="shared" si="44"/>
        <v>0.75574883584299024</v>
      </c>
      <c r="M102" s="481">
        <f t="shared" si="44"/>
        <v>0.60416194832705261</v>
      </c>
      <c r="N102" s="481">
        <f t="shared" si="44"/>
        <v>0.42322155071985046</v>
      </c>
      <c r="O102" s="481">
        <f t="shared" si="44"/>
        <v>0.20921531717230918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0.13849299438629906</v>
      </c>
      <c r="D103" s="484">
        <f t="shared" ref="D103:BI103" si="45">+IF($B$98&gt;0,D109,IF($B$99&gt;0,D114,D122))</f>
        <v>0.19065736993522697</v>
      </c>
      <c r="E103" s="484">
        <f t="shared" si="45"/>
        <v>0.23399120457581729</v>
      </c>
      <c r="F103" s="484">
        <f t="shared" si="45"/>
        <v>0.28178776692997071</v>
      </c>
      <c r="G103" s="484">
        <f t="shared" si="45"/>
        <v>0.33414907810692207</v>
      </c>
      <c r="H103" s="484">
        <f t="shared" si="45"/>
        <v>0.39120765331569374</v>
      </c>
      <c r="I103" s="484">
        <f t="shared" si="45"/>
        <v>0.45336706472440041</v>
      </c>
      <c r="J103" s="484">
        <f t="shared" si="45"/>
        <v>0.52070072599405159</v>
      </c>
      <c r="K103" s="484">
        <f t="shared" si="45"/>
        <v>0.59311477729647588</v>
      </c>
      <c r="L103" s="484">
        <f t="shared" si="45"/>
        <v>0.66995958295920544</v>
      </c>
      <c r="M103" s="484">
        <f t="shared" si="45"/>
        <v>0.75041106840402927</v>
      </c>
      <c r="N103" s="484">
        <f t="shared" si="45"/>
        <v>0.83397967265758421</v>
      </c>
      <c r="O103" s="484">
        <f t="shared" si="45"/>
        <v>0.92157406177254353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746.92576894871161</v>
      </c>
      <c r="Q106" s="389">
        <f t="shared" si="46"/>
        <v>716.50948050127602</v>
      </c>
      <c r="R106" s="389">
        <f t="shared" si="46"/>
        <v>687.61400647621213</v>
      </c>
      <c r="S106" s="389">
        <f t="shared" si="46"/>
        <v>660.16330615240156</v>
      </c>
      <c r="T106" s="389">
        <f t="shared" si="46"/>
        <v>634.08514084478156</v>
      </c>
      <c r="U106" s="389">
        <f t="shared" si="46"/>
        <v>609.31088380254243</v>
      </c>
      <c r="V106" s="389">
        <f t="shared" si="46"/>
        <v>585.77533961241522</v>
      </c>
      <c r="W106" s="389">
        <f t="shared" si="46"/>
        <v>563.41657263179445</v>
      </c>
      <c r="X106" s="389">
        <f t="shared" si="46"/>
        <v>542.17574400020476</v>
      </c>
      <c r="Y106" s="389">
        <f t="shared" si="46"/>
        <v>521.99695680019443</v>
      </c>
      <c r="Z106" s="389">
        <f t="shared" si="46"/>
        <v>502.82710896018466</v>
      </c>
      <c r="AA106" s="389">
        <f t="shared" si="46"/>
        <v>251.41355448009233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37.699592117087825</v>
      </c>
      <c r="D108" s="389">
        <f>+Controls!D17</f>
        <v>64.022639968439137</v>
      </c>
      <c r="E108" s="389">
        <f>+Controls!E17</f>
        <v>88.44194732359226</v>
      </c>
      <c r="F108" s="389">
        <f>+Controls!F17</f>
        <v>118.11282996379477</v>
      </c>
      <c r="G108" s="389">
        <f>+Controls!G17</f>
        <v>153.45763947341564</v>
      </c>
      <c r="H108" s="389">
        <f>+Controls!H17</f>
        <v>194.90075329157744</v>
      </c>
      <c r="I108" s="389">
        <f>+Controls!I17</f>
        <v>243.11113645899107</v>
      </c>
      <c r="J108" s="389">
        <f>+Controls!J17</f>
        <v>298.47198806235912</v>
      </c>
      <c r="K108" s="389">
        <f>+Controls!K17</f>
        <v>361.14776782986883</v>
      </c>
      <c r="L108" s="389">
        <f>+Controls!L17</f>
        <v>430.5847257906488</v>
      </c>
      <c r="M108" s="389">
        <f>+Controls!M17</f>
        <v>505.82064753755714</v>
      </c>
      <c r="N108" s="389">
        <f>+Controls!N17</f>
        <v>586.11224913261344</v>
      </c>
      <c r="O108" s="389">
        <f>+Controls!O17</f>
        <v>672.4501089362808</v>
      </c>
      <c r="P108" s="389">
        <f>+Controls!P17</f>
        <v>759.14072687963437</v>
      </c>
      <c r="Q108" s="389">
        <f>+Controls!Q17</f>
        <v>857.5774545443262</v>
      </c>
      <c r="R108" s="389">
        <f>+Controls!R17</f>
        <v>880.49767911549066</v>
      </c>
      <c r="S108" s="389">
        <f>+Controls!S17</f>
        <v>847.14993958213279</v>
      </c>
      <c r="T108" s="389">
        <f>+Controls!T17</f>
        <v>809.48154170211774</v>
      </c>
      <c r="U108" s="389">
        <f>+Controls!U17</f>
        <v>783.54623463460405</v>
      </c>
      <c r="V108" s="389">
        <f>+Controls!V17</f>
        <v>753.18325167100852</v>
      </c>
      <c r="W108" s="389">
        <f>+Controls!W17</f>
        <v>729.34178871195445</v>
      </c>
      <c r="X108" s="389">
        <f>+Controls!X17</f>
        <v>697.49720536048142</v>
      </c>
      <c r="Y108" s="389">
        <f>+Controls!Y17</f>
        <v>681.60368669129923</v>
      </c>
      <c r="Z108" s="389">
        <f>+Controls!Z17</f>
        <v>650.96217075027084</v>
      </c>
      <c r="AA108" s="389">
        <f>+Controls!AA17</f>
        <v>1200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0.13849299438629906</v>
      </c>
      <c r="D109" s="391">
        <f t="shared" si="47"/>
        <v>0.19065736993522697</v>
      </c>
      <c r="E109" s="391">
        <f t="shared" si="47"/>
        <v>0.23399120457581729</v>
      </c>
      <c r="F109" s="391">
        <f t="shared" si="47"/>
        <v>0.28178776692997071</v>
      </c>
      <c r="G109" s="391">
        <f t="shared" si="47"/>
        <v>0.33414907810692207</v>
      </c>
      <c r="H109" s="391">
        <f t="shared" si="47"/>
        <v>0.39120765331569374</v>
      </c>
      <c r="I109" s="391">
        <f t="shared" si="47"/>
        <v>0.45336706472440041</v>
      </c>
      <c r="J109" s="391">
        <f t="shared" si="47"/>
        <v>0.52070072599405159</v>
      </c>
      <c r="K109" s="391">
        <f t="shared" si="47"/>
        <v>0.59311477729647588</v>
      </c>
      <c r="L109" s="391">
        <f t="shared" si="47"/>
        <v>0.66995958295920544</v>
      </c>
      <c r="M109" s="391">
        <f t="shared" si="47"/>
        <v>0.75041106840402927</v>
      </c>
      <c r="N109" s="391">
        <f t="shared" si="47"/>
        <v>0.83397967265758421</v>
      </c>
      <c r="O109" s="391">
        <f t="shared" si="47"/>
        <v>0.92157406177254353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0.40515158969265602</v>
      </c>
      <c r="C112" s="471">
        <f>+C40*C61</f>
        <v>0.72296833196349208</v>
      </c>
      <c r="D112" s="471">
        <f t="shared" ref="D112:BI112" si="48">+D40*D61</f>
        <v>0.95168427948112722</v>
      </c>
      <c r="E112" s="471">
        <f t="shared" si="48"/>
        <v>1.173577826259792</v>
      </c>
      <c r="F112" s="471">
        <f t="shared" si="48"/>
        <v>1.3875749914146858</v>
      </c>
      <c r="G112" s="471">
        <f t="shared" si="48"/>
        <v>1.5659850691350776</v>
      </c>
      <c r="H112" s="471">
        <f t="shared" si="48"/>
        <v>1.7189268046086459</v>
      </c>
      <c r="I112" s="471">
        <f t="shared" si="48"/>
        <v>1.867769705671197</v>
      </c>
      <c r="J112" s="471">
        <f t="shared" si="48"/>
        <v>2.0126931894768569</v>
      </c>
      <c r="K112" s="471">
        <f t="shared" si="48"/>
        <v>2.1538106492223181</v>
      </c>
      <c r="L112" s="471">
        <f t="shared" si="48"/>
        <v>2.28986753385897</v>
      </c>
      <c r="M112" s="471">
        <f t="shared" si="48"/>
        <v>2.4206279680104452</v>
      </c>
      <c r="N112" s="471">
        <f t="shared" si="48"/>
        <v>2.5492152527019112</v>
      </c>
      <c r="O112" s="471">
        <f t="shared" si="48"/>
        <v>2.6676801311006071</v>
      </c>
      <c r="P112" s="471">
        <f t="shared" si="48"/>
        <v>2.777336003125491</v>
      </c>
      <c r="Q112" s="471">
        <f t="shared" si="48"/>
        <v>2.8791057901549912</v>
      </c>
      <c r="R112" s="471">
        <f t="shared" si="48"/>
        <v>2.9745064061734552</v>
      </c>
      <c r="S112" s="471">
        <f t="shared" si="48"/>
        <v>3.0632677185383557</v>
      </c>
      <c r="T112" s="471">
        <f t="shared" si="48"/>
        <v>3.1453078154113316</v>
      </c>
      <c r="U112" s="471">
        <f t="shared" si="48"/>
        <v>3.2206833255690301</v>
      </c>
      <c r="V112" s="471">
        <f t="shared" si="48"/>
        <v>3.308222504021249</v>
      </c>
      <c r="W112" s="471">
        <f t="shared" si="48"/>
        <v>3.4134761894903725</v>
      </c>
      <c r="X112" s="471">
        <f t="shared" si="48"/>
        <v>3.5208458099173212</v>
      </c>
      <c r="Y112" s="471">
        <f t="shared" si="48"/>
        <v>3.6279861555451824</v>
      </c>
      <c r="Z112" s="471">
        <f t="shared" si="48"/>
        <v>3.7337062098011828</v>
      </c>
      <c r="AA112" s="471">
        <f t="shared" si="48"/>
        <v>3.8374461903043899</v>
      </c>
      <c r="AB112" s="471">
        <f t="shared" si="48"/>
        <v>3.9401540834274118</v>
      </c>
      <c r="AC112" s="471">
        <f t="shared" si="48"/>
        <v>4.0406204841386959</v>
      </c>
      <c r="AD112" s="471">
        <f t="shared" si="48"/>
        <v>4.1386137944153409</v>
      </c>
      <c r="AE112" s="471">
        <f t="shared" si="48"/>
        <v>4.2342597836442746</v>
      </c>
      <c r="AF112" s="471">
        <f t="shared" si="48"/>
        <v>4.3201926642290749</v>
      </c>
      <c r="AG112" s="471">
        <f t="shared" si="48"/>
        <v>4.3946639926386641</v>
      </c>
      <c r="AH112" s="471">
        <f t="shared" si="48"/>
        <v>4.4644668939297594</v>
      </c>
      <c r="AI112" s="471">
        <f t="shared" si="48"/>
        <v>4.5308723684446228</v>
      </c>
      <c r="AJ112" s="471">
        <f t="shared" si="48"/>
        <v>4.5946500113622353</v>
      </c>
      <c r="AK112" s="471">
        <f t="shared" si="48"/>
        <v>4.6562924347870664</v>
      </c>
      <c r="AL112" s="471">
        <f t="shared" si="48"/>
        <v>4.7161366679905274</v>
      </c>
      <c r="AM112" s="471">
        <f t="shared" si="48"/>
        <v>4.7744303770537515</v>
      </c>
      <c r="AN112" s="471">
        <f t="shared" si="48"/>
        <v>4.8313680860673047</v>
      </c>
      <c r="AO112" s="471">
        <f t="shared" si="48"/>
        <v>4.8871110935986186</v>
      </c>
      <c r="AP112" s="471">
        <f t="shared" si="48"/>
        <v>4.9417985313785442</v>
      </c>
      <c r="AQ112" s="471">
        <f t="shared" si="48"/>
        <v>4.9955536123114443</v>
      </c>
      <c r="AR112" s="471">
        <f t="shared" si="48"/>
        <v>5.0484872647529295</v>
      </c>
      <c r="AS112" s="471">
        <f t="shared" si="48"/>
        <v>5.1007003438839211</v>
      </c>
      <c r="AT112" s="471">
        <f t="shared" si="48"/>
        <v>5.1522850644949871</v>
      </c>
      <c r="AU112" s="471">
        <f t="shared" si="48"/>
        <v>5.2033260030687627</v>
      </c>
      <c r="AV112" s="471">
        <f t="shared" si="48"/>
        <v>5.2539008565707093</v>
      </c>
      <c r="AW112" s="471">
        <f t="shared" si="48"/>
        <v>5.3040810586920086</v>
      </c>
      <c r="AX112" s="471">
        <f t="shared" si="48"/>
        <v>5.3539323076337038</v>
      </c>
      <c r="AY112" s="471">
        <f t="shared" si="48"/>
        <v>5.4035150345143066</v>
      </c>
      <c r="AZ112" s="471">
        <f t="shared" si="48"/>
        <v>5.4528848281571651</v>
      </c>
      <c r="BA112" s="471">
        <f t="shared" si="48"/>
        <v>5.5020928249687016</v>
      </c>
      <c r="BB112" s="471">
        <f t="shared" si="48"/>
        <v>5.5509247245201374</v>
      </c>
      <c r="BC112" s="471">
        <f t="shared" si="48"/>
        <v>5.5993879506646094</v>
      </c>
      <c r="BD112" s="471">
        <f t="shared" si="48"/>
        <v>5.6478333637672904</v>
      </c>
      <c r="BE112" s="471">
        <f t="shared" si="48"/>
        <v>5.6964043127081139</v>
      </c>
      <c r="BF112" s="471">
        <f t="shared" si="48"/>
        <v>5.7451503825586272</v>
      </c>
      <c r="BG112" s="471">
        <f t="shared" si="48"/>
        <v>5.7940833501845663</v>
      </c>
      <c r="BH112" s="471">
        <f t="shared" si="48"/>
        <v>5.843203165700376</v>
      </c>
      <c r="BI112" s="471">
        <f t="shared" si="48"/>
        <v>5.8925089833765529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0.39190412679024544</v>
      </c>
      <c r="G114" s="399">
        <f t="shared" si="49"/>
        <v>0.62060593790268281</v>
      </c>
      <c r="H114" s="399">
        <f t="shared" si="49"/>
        <v>0.71921351652970966</v>
      </c>
      <c r="I114" s="399">
        <f t="shared" si="49"/>
        <v>0.78578998782593501</v>
      </c>
      <c r="J114" s="399">
        <f t="shared" si="49"/>
        <v>0.83155052268171237</v>
      </c>
      <c r="K114" s="399">
        <f t="shared" si="49"/>
        <v>0.86357433262206273</v>
      </c>
      <c r="L114" s="399">
        <f t="shared" si="49"/>
        <v>0.88571157791174604</v>
      </c>
      <c r="M114" s="399">
        <f t="shared" si="49"/>
        <v>0.90242652774333831</v>
      </c>
      <c r="N114" s="399">
        <f t="shared" si="49"/>
        <v>0.91638185878728684</v>
      </c>
      <c r="O114" s="399">
        <f t="shared" si="49"/>
        <v>0.92788585248902633</v>
      </c>
      <c r="P114" s="399">
        <f t="shared" si="49"/>
        <v>0.93748661518142384</v>
      </c>
      <c r="Q114" s="399">
        <f t="shared" si="49"/>
        <v>0.94557592877548191</v>
      </c>
      <c r="R114" s="399">
        <f t="shared" si="49"/>
        <v>0.95245761647019789</v>
      </c>
      <c r="S114" s="399">
        <f t="shared" si="49"/>
        <v>0.95833627306706004</v>
      </c>
      <c r="T114" s="399">
        <f t="shared" si="49"/>
        <v>0.96337925907191035</v>
      </c>
      <c r="U114" s="399">
        <f t="shared" si="49"/>
        <v>0.96772327464986074</v>
      </c>
      <c r="V114" s="399">
        <f t="shared" si="49"/>
        <v>0.97164106021011043</v>
      </c>
      <c r="W114" s="399">
        <f t="shared" si="49"/>
        <v>0.9738897259815813</v>
      </c>
      <c r="X114" s="399">
        <f t="shared" si="49"/>
        <v>0.97595167090495716</v>
      </c>
      <c r="Y114" s="399">
        <f t="shared" si="49"/>
        <v>0.9778287644040865</v>
      </c>
      <c r="Z114" s="399">
        <f t="shared" si="49"/>
        <v>0.97953371671208478</v>
      </c>
      <c r="AA114" s="399">
        <f t="shared" si="49"/>
        <v>0.98108264430212144</v>
      </c>
      <c r="AB114" s="399">
        <f t="shared" si="49"/>
        <v>0.98249697439096229</v>
      </c>
      <c r="AC114" s="399">
        <f t="shared" si="49"/>
        <v>0.98378556283826279</v>
      </c>
      <c r="AD114" s="399">
        <f t="shared" si="49"/>
        <v>0.98496101093758537</v>
      </c>
      <c r="AE114" s="399">
        <f t="shared" si="49"/>
        <v>0.98603568457542956</v>
      </c>
      <c r="AF114" s="399">
        <f t="shared" si="49"/>
        <v>0.98699777611469408</v>
      </c>
      <c r="AG114" s="399">
        <f t="shared" si="49"/>
        <v>0.98785720439038072</v>
      </c>
      <c r="AH114" s="399">
        <f t="shared" si="49"/>
        <v>0.98864470663390613</v>
      </c>
      <c r="AI114" s="399">
        <f t="shared" si="49"/>
        <v>0.9893705757253255</v>
      </c>
      <c r="AJ114" s="399">
        <f t="shared" si="49"/>
        <v>0.99004221510049195</v>
      </c>
      <c r="AK114" s="399">
        <f t="shared" si="49"/>
        <v>0.99066533936918166</v>
      </c>
      <c r="AL114" s="399">
        <f t="shared" si="49"/>
        <v>0.99124459974347001</v>
      </c>
      <c r="AM114" s="399">
        <f t="shared" si="49"/>
        <v>0.99178392438778773</v>
      </c>
      <c r="AN114" s="399">
        <f t="shared" si="49"/>
        <v>0.99228671335528584</v>
      </c>
      <c r="AO114" s="399">
        <f t="shared" si="49"/>
        <v>0.99275595747482903</v>
      </c>
      <c r="AP114" s="399">
        <f t="shared" si="49"/>
        <v>0.99319431612916886</v>
      </c>
      <c r="AQ114" s="399">
        <f t="shared" si="49"/>
        <v>0.99360417180765248</v>
      </c>
      <c r="AR114" s="399">
        <f t="shared" si="49"/>
        <v>0.99398767078003314</v>
      </c>
      <c r="AS114" s="399">
        <f t="shared" si="49"/>
        <v>0.99434675492000724</v>
      </c>
      <c r="AT114" s="399">
        <f t="shared" si="49"/>
        <v>0.99468318749360862</v>
      </c>
      <c r="AU114" s="399">
        <f t="shared" si="49"/>
        <v>0.99499857457159468</v>
      </c>
      <c r="AV114" s="399">
        <f t="shared" si="49"/>
        <v>0.9952943831050961</v>
      </c>
      <c r="AW114" s="399">
        <f t="shared" si="49"/>
        <v>0.99557195635903817</v>
      </c>
      <c r="AX114" s="399">
        <f t="shared" si="49"/>
        <v>0.99583252719667004</v>
      </c>
      <c r="AY114" s="399">
        <f t="shared" si="49"/>
        <v>0.99607722958418832</v>
      </c>
      <c r="AZ114" s="399">
        <f t="shared" si="49"/>
        <v>0.9963071086026124</v>
      </c>
      <c r="BA114" s="399">
        <f t="shared" si="49"/>
        <v>0.99652312919687724</v>
      </c>
      <c r="BB114" s="399">
        <f t="shared" si="49"/>
        <v>0.99672602971465885</v>
      </c>
      <c r="BC114" s="399">
        <f t="shared" si="49"/>
        <v>0.99691664792185308</v>
      </c>
      <c r="BD114" s="399">
        <f t="shared" si="49"/>
        <v>0.99709594118772116</v>
      </c>
      <c r="BE114" s="399">
        <f t="shared" si="49"/>
        <v>0.99726466778296385</v>
      </c>
      <c r="BF114" s="399">
        <f t="shared" si="49"/>
        <v>0.99742348253043789</v>
      </c>
      <c r="BG114" s="399">
        <f t="shared" si="49"/>
        <v>0.99757297997634442</v>
      </c>
      <c r="BH114" s="399">
        <f t="shared" si="49"/>
        <v>0.99771371316120505</v>
      </c>
      <c r="BI114" s="399">
        <f t="shared" si="49"/>
        <v>0.99784620157470405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213.87545056840787</v>
      </c>
      <c r="G115" s="400">
        <f t="shared" si="50"/>
        <v>467.69712494298875</v>
      </c>
      <c r="H115" s="400">
        <f t="shared" si="50"/>
        <v>583.20926485731604</v>
      </c>
      <c r="I115" s="400">
        <f t="shared" si="50"/>
        <v>654.25431588334436</v>
      </c>
      <c r="J115" s="400">
        <f t="shared" si="50"/>
        <v>693.17741181992142</v>
      </c>
      <c r="K115" s="400">
        <f t="shared" si="50"/>
        <v>710.19024230142293</v>
      </c>
      <c r="L115" s="400">
        <f t="shared" si="50"/>
        <v>711.70056848763625</v>
      </c>
      <c r="M115" s="400">
        <f t="shared" si="50"/>
        <v>705.01648694374035</v>
      </c>
      <c r="N115" s="400">
        <f t="shared" si="50"/>
        <v>694.44623830320302</v>
      </c>
      <c r="O115" s="400">
        <f t="shared" si="50"/>
        <v>680.76281714405002</v>
      </c>
      <c r="P115" s="400">
        <f t="shared" si="50"/>
        <v>664.98918069264016</v>
      </c>
      <c r="Q115" s="400">
        <f t="shared" si="50"/>
        <v>647.85151023911305</v>
      </c>
      <c r="R115" s="400">
        <f t="shared" si="50"/>
        <v>629.89317227305912</v>
      </c>
      <c r="S115" s="400">
        <f t="shared" si="50"/>
        <v>611.48196008379716</v>
      </c>
      <c r="T115" s="400">
        <f t="shared" si="50"/>
        <v>592.9017082869176</v>
      </c>
      <c r="U115" s="400">
        <f t="shared" si="50"/>
        <v>574.36910476886419</v>
      </c>
      <c r="V115" s="400">
        <f t="shared" si="50"/>
        <v>556.21363516142878</v>
      </c>
      <c r="W115" s="400">
        <f t="shared" si="50"/>
        <v>537.21388507148549</v>
      </c>
      <c r="X115" s="400">
        <f t="shared" si="50"/>
        <v>518.93270889191467</v>
      </c>
      <c r="Y115" s="400">
        <f t="shared" si="50"/>
        <v>501.35000840967604</v>
      </c>
      <c r="Z115" s="400">
        <f t="shared" si="50"/>
        <v>484.45515881331778</v>
      </c>
      <c r="AA115" s="400">
        <f t="shared" si="50"/>
        <v>242.91747346250594</v>
      </c>
      <c r="AB115" s="400">
        <f t="shared" si="50"/>
        <v>121.77408960159862</v>
      </c>
      <c r="AC115" s="400">
        <f t="shared" si="50"/>
        <v>61.030861120746117</v>
      </c>
      <c r="AD115" s="400">
        <f t="shared" si="50"/>
        <v>30.581090807947135</v>
      </c>
      <c r="AE115" s="400">
        <f t="shared" si="50"/>
        <v>15.320588350385973</v>
      </c>
      <c r="AF115" s="400">
        <f t="shared" si="50"/>
        <v>7.6737531249375346</v>
      </c>
      <c r="AG115" s="400">
        <f t="shared" si="50"/>
        <v>3.842892385143883</v>
      </c>
      <c r="AH115" s="400">
        <f t="shared" si="50"/>
        <v>1.9242042087911253</v>
      </c>
      <c r="AI115" s="400">
        <f t="shared" si="50"/>
        <v>0.96337396421663068</v>
      </c>
      <c r="AJ115" s="400">
        <f t="shared" si="50"/>
        <v>0.48227573422454134</v>
      </c>
      <c r="AK115" s="400">
        <f t="shared" si="50"/>
        <v>0.24141112215876434</v>
      </c>
      <c r="AL115" s="400">
        <f t="shared" si="50"/>
        <v>0.12083263259106558</v>
      </c>
      <c r="AM115" s="400">
        <f t="shared" si="50"/>
        <v>6.0475498437926531E-2</v>
      </c>
      <c r="AN115" s="400">
        <f t="shared" si="50"/>
        <v>3.0265347287950568E-2</v>
      </c>
      <c r="AO115" s="400">
        <f t="shared" si="50"/>
        <v>1.5145557087946935E-2</v>
      </c>
      <c r="AP115" s="400">
        <f t="shared" si="50"/>
        <v>7.578798475372542E-3</v>
      </c>
      <c r="AQ115" s="400">
        <f t="shared" si="50"/>
        <v>3.7922144508125018E-3</v>
      </c>
      <c r="AR115" s="400">
        <f t="shared" si="50"/>
        <v>1.8974247333398565E-3</v>
      </c>
      <c r="AS115" s="400">
        <f t="shared" si="50"/>
        <v>9.4932936649871425E-4</v>
      </c>
      <c r="AT115" s="400">
        <f t="shared" si="50"/>
        <v>4.7495380340787399E-4</v>
      </c>
      <c r="AU115" s="400">
        <f t="shared" si="50"/>
        <v>2.3761245437316987E-4</v>
      </c>
      <c r="AV115" s="400">
        <f t="shared" si="50"/>
        <v>1.1886981173496202E-4</v>
      </c>
      <c r="AW115" s="400">
        <f t="shared" si="50"/>
        <v>5.9464745164782619E-5</v>
      </c>
      <c r="AX115" s="400">
        <f t="shared" si="50"/>
        <v>2.9746381374480237E-5</v>
      </c>
      <c r="AY115" s="400">
        <f t="shared" si="50"/>
        <v>1.4879769859150043E-5</v>
      </c>
      <c r="AZ115" s="400">
        <f t="shared" si="50"/>
        <v>7.4429758308544906E-6</v>
      </c>
      <c r="BA115" s="400">
        <f t="shared" si="50"/>
        <v>3.7229404574620006E-6</v>
      </c>
      <c r="BB115" s="400">
        <f t="shared" si="50"/>
        <v>1.8621525041747662E-6</v>
      </c>
      <c r="BC115" s="400">
        <f t="shared" si="50"/>
        <v>9.3139679011200464E-7</v>
      </c>
      <c r="BD115" s="400">
        <f t="shared" si="50"/>
        <v>4.6584916459854915E-7</v>
      </c>
      <c r="BE115" s="400">
        <f t="shared" si="50"/>
        <v>2.3299553416496939E-7</v>
      </c>
      <c r="BF115" s="400">
        <f t="shared" si="50"/>
        <v>1.1653116336802075E-7</v>
      </c>
      <c r="BG115" s="400">
        <f t="shared" si="50"/>
        <v>5.8281302128172974E-8</v>
      </c>
      <c r="BH115" s="400">
        <f t="shared" si="50"/>
        <v>2.9148051343210306E-8</v>
      </c>
      <c r="BI115" s="400">
        <f t="shared" si="50"/>
        <v>1.4577509422240723E-8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0.40499472440009932</v>
      </c>
      <c r="C116" s="399">
        <f t="shared" si="51"/>
        <v>0.62284228282340015</v>
      </c>
      <c r="D116" s="399">
        <f t="shared" si="51"/>
        <v>0.77023865774655398</v>
      </c>
      <c r="E116" s="399">
        <f t="shared" si="51"/>
        <v>0.89897093702979414</v>
      </c>
      <c r="F116" s="399">
        <f t="shared" si="51"/>
        <v>0.99657333313606822</v>
      </c>
      <c r="G116" s="399">
        <f t="shared" si="51"/>
        <v>1.0427126019543869</v>
      </c>
      <c r="H116" s="399">
        <f t="shared" si="51"/>
        <v>1.0464694831562535</v>
      </c>
      <c r="I116" s="399">
        <f t="shared" si="51"/>
        <v>1.0209844366298892</v>
      </c>
      <c r="J116" s="399">
        <f t="shared" si="51"/>
        <v>0.96468238451297428</v>
      </c>
      <c r="K116" s="399">
        <f t="shared" si="51"/>
        <v>0.87635372567004477</v>
      </c>
      <c r="L116" s="399">
        <f t="shared" si="51"/>
        <v>0.75574883584299024</v>
      </c>
      <c r="M116" s="399">
        <f t="shared" si="51"/>
        <v>0.60416194832705261</v>
      </c>
      <c r="N116" s="399">
        <f t="shared" si="51"/>
        <v>0.42322155071985046</v>
      </c>
      <c r="O116" s="399">
        <f t="shared" si="51"/>
        <v>0.20921531717230918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0.40515158969265602</v>
      </c>
      <c r="C119" s="421">
        <f t="shared" ref="C119:BI120" si="53">+C112</f>
        <v>0.72296833196349208</v>
      </c>
      <c r="D119" s="421">
        <f t="shared" si="53"/>
        <v>0.95168427948112722</v>
      </c>
      <c r="E119" s="421">
        <f t="shared" si="53"/>
        <v>1.173577826259792</v>
      </c>
      <c r="F119" s="421">
        <f t="shared" si="53"/>
        <v>1.3875749914146858</v>
      </c>
      <c r="G119" s="421">
        <f t="shared" si="53"/>
        <v>1.5659850691350776</v>
      </c>
      <c r="H119" s="421">
        <f t="shared" si="53"/>
        <v>1.7189268046086459</v>
      </c>
      <c r="I119" s="421">
        <f t="shared" si="53"/>
        <v>1.867769705671197</v>
      </c>
      <c r="J119" s="421">
        <f t="shared" si="53"/>
        <v>2.0126931894768569</v>
      </c>
      <c r="K119" s="421">
        <f t="shared" si="53"/>
        <v>2.1538106492223181</v>
      </c>
      <c r="L119" s="421">
        <f t="shared" si="53"/>
        <v>2.28986753385897</v>
      </c>
      <c r="M119" s="421">
        <f t="shared" si="53"/>
        <v>2.4206279680104452</v>
      </c>
      <c r="N119" s="421">
        <f t="shared" si="53"/>
        <v>2.5492152527019112</v>
      </c>
      <c r="O119" s="421">
        <f t="shared" si="53"/>
        <v>2.6676801311006071</v>
      </c>
      <c r="P119" s="421">
        <f t="shared" si="53"/>
        <v>2.777336003125491</v>
      </c>
      <c r="Q119" s="421">
        <f t="shared" si="53"/>
        <v>2.8791057901549912</v>
      </c>
      <c r="R119" s="421">
        <f t="shared" si="53"/>
        <v>2.9745064061734552</v>
      </c>
      <c r="S119" s="421">
        <f t="shared" si="53"/>
        <v>3.0632677185383557</v>
      </c>
      <c r="T119" s="421">
        <f t="shared" si="53"/>
        <v>3.1453078154113316</v>
      </c>
      <c r="U119" s="421">
        <f t="shared" si="53"/>
        <v>3.2206833255690301</v>
      </c>
      <c r="V119" s="421">
        <f t="shared" si="53"/>
        <v>3.308222504021249</v>
      </c>
      <c r="W119" s="421">
        <f t="shared" si="53"/>
        <v>3.4134761894903725</v>
      </c>
      <c r="X119" s="421">
        <f t="shared" si="53"/>
        <v>3.5208458099173212</v>
      </c>
      <c r="Y119" s="421">
        <f t="shared" si="53"/>
        <v>3.6279861555451824</v>
      </c>
      <c r="Z119" s="421">
        <f t="shared" si="53"/>
        <v>3.7337062098011828</v>
      </c>
      <c r="AA119" s="421">
        <f t="shared" si="53"/>
        <v>3.8374461903043899</v>
      </c>
      <c r="AB119" s="421">
        <f t="shared" si="53"/>
        <v>3.9401540834274118</v>
      </c>
      <c r="AC119" s="421">
        <f t="shared" si="53"/>
        <v>4.0406204841386959</v>
      </c>
      <c r="AD119" s="421">
        <f t="shared" si="53"/>
        <v>4.1386137944153409</v>
      </c>
      <c r="AE119" s="421">
        <f t="shared" si="53"/>
        <v>4.2342597836442746</v>
      </c>
      <c r="AF119" s="421">
        <f t="shared" si="53"/>
        <v>4.3201926642290749</v>
      </c>
      <c r="AG119" s="421">
        <f t="shared" si="53"/>
        <v>4.3946639926386641</v>
      </c>
      <c r="AH119" s="421">
        <f t="shared" si="53"/>
        <v>4.4644668939297594</v>
      </c>
      <c r="AI119" s="421">
        <f t="shared" si="53"/>
        <v>4.5308723684446228</v>
      </c>
      <c r="AJ119" s="421">
        <f t="shared" si="53"/>
        <v>4.5946500113622353</v>
      </c>
      <c r="AK119" s="421">
        <f t="shared" si="53"/>
        <v>4.6562924347870664</v>
      </c>
      <c r="AL119" s="421">
        <f t="shared" si="53"/>
        <v>4.7161366679905274</v>
      </c>
      <c r="AM119" s="421">
        <f t="shared" si="53"/>
        <v>4.7744303770537515</v>
      </c>
      <c r="AN119" s="421">
        <f t="shared" si="53"/>
        <v>4.8313680860673047</v>
      </c>
      <c r="AO119" s="421">
        <f t="shared" si="53"/>
        <v>4.8871110935986186</v>
      </c>
      <c r="AP119" s="421">
        <f t="shared" si="53"/>
        <v>4.9417985313785442</v>
      </c>
      <c r="AQ119" s="421">
        <f t="shared" si="53"/>
        <v>4.9955536123114443</v>
      </c>
      <c r="AR119" s="421">
        <f t="shared" si="53"/>
        <v>5.0484872647529295</v>
      </c>
      <c r="AS119" s="421">
        <f t="shared" si="53"/>
        <v>5.1007003438839211</v>
      </c>
      <c r="AT119" s="421">
        <f t="shared" si="53"/>
        <v>5.1522850644949871</v>
      </c>
      <c r="AU119" s="421">
        <f t="shared" si="53"/>
        <v>5.2033260030687627</v>
      </c>
      <c r="AV119" s="421">
        <f t="shared" si="53"/>
        <v>5.2539008565707093</v>
      </c>
      <c r="AW119" s="421">
        <f t="shared" si="53"/>
        <v>5.3040810586920086</v>
      </c>
      <c r="AX119" s="421">
        <f t="shared" si="53"/>
        <v>5.3539323076337038</v>
      </c>
      <c r="AY119" s="421">
        <f t="shared" si="53"/>
        <v>5.4035150345143066</v>
      </c>
      <c r="AZ119" s="421">
        <f t="shared" si="53"/>
        <v>5.4528848281571651</v>
      </c>
      <c r="BA119" s="421">
        <f t="shared" si="53"/>
        <v>5.5020928249687016</v>
      </c>
      <c r="BB119" s="421">
        <f t="shared" si="53"/>
        <v>5.5509247245201374</v>
      </c>
      <c r="BC119" s="421">
        <f t="shared" si="53"/>
        <v>5.5993879506646094</v>
      </c>
      <c r="BD119" s="421">
        <f t="shared" si="53"/>
        <v>5.6478333637672904</v>
      </c>
      <c r="BE119" s="421">
        <f t="shared" si="53"/>
        <v>5.6964043127081139</v>
      </c>
      <c r="BF119" s="421">
        <f t="shared" si="53"/>
        <v>5.7451503825586272</v>
      </c>
      <c r="BG119" s="421">
        <f t="shared" si="53"/>
        <v>5.7940833501845663</v>
      </c>
      <c r="BH119" s="421">
        <f t="shared" si="53"/>
        <v>5.843203165700376</v>
      </c>
      <c r="BI119" s="421">
        <f t="shared" si="53"/>
        <v>5.8925089833765529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965</v>
      </c>
      <c r="B121" s="421">
        <f>+B119*(1-B122)</f>
        <v>0.40515158969265602</v>
      </c>
      <c r="C121" s="421">
        <f t="shared" ref="C121:BI121" si="54">+C119*(1-C122)</f>
        <v>0.72296833196349208</v>
      </c>
      <c r="D121" s="421">
        <f t="shared" si="54"/>
        <v>0.95168427948112722</v>
      </c>
      <c r="E121" s="421">
        <f t="shared" si="54"/>
        <v>1.173577826259792</v>
      </c>
      <c r="F121" s="421">
        <f t="shared" si="54"/>
        <v>0.81598942417226472</v>
      </c>
      <c r="G121" s="421">
        <f t="shared" si="54"/>
        <v>0.75221381554541034</v>
      </c>
      <c r="H121" s="421">
        <f t="shared" si="54"/>
        <v>0.72218385137926777</v>
      </c>
      <c r="I121" s="421">
        <f t="shared" si="54"/>
        <v>0.79091280067351999</v>
      </c>
      <c r="J121" s="421">
        <f t="shared" si="54"/>
        <v>0.77347571849933994</v>
      </c>
      <c r="K121" s="421">
        <f t="shared" si="54"/>
        <v>0.76485732327681533</v>
      </c>
      <c r="L121" s="421">
        <f t="shared" si="54"/>
        <v>0.76523422485082793</v>
      </c>
      <c r="M121" s="421">
        <f t="shared" si="54"/>
        <v>0.76987955571224898</v>
      </c>
      <c r="N121" s="421">
        <f t="shared" si="54"/>
        <v>0.77559306802536565</v>
      </c>
      <c r="O121" s="421">
        <f t="shared" si="54"/>
        <v>0.77881802435960634</v>
      </c>
      <c r="P121" s="421">
        <f t="shared" si="54"/>
        <v>0.78203905455550971</v>
      </c>
      <c r="Q121" s="421">
        <f t="shared" si="54"/>
        <v>0.7849313314902765</v>
      </c>
      <c r="R121" s="421">
        <f t="shared" si="54"/>
        <v>0.78842549794691152</v>
      </c>
      <c r="S121" s="421">
        <f t="shared" si="54"/>
        <v>0.79298973985736676</v>
      </c>
      <c r="T121" s="421">
        <f t="shared" si="54"/>
        <v>0.7960435555431925</v>
      </c>
      <c r="U121" s="421">
        <f t="shared" si="54"/>
        <v>0.79791817247879504</v>
      </c>
      <c r="V121" s="421">
        <f t="shared" si="54"/>
        <v>0.80349859841927918</v>
      </c>
      <c r="W121" s="421">
        <f t="shared" si="54"/>
        <v>0.9227218086143405</v>
      </c>
      <c r="X121" s="421">
        <f t="shared" si="54"/>
        <v>1.0455211630960706</v>
      </c>
      <c r="Y121" s="421">
        <f t="shared" si="54"/>
        <v>1.1711220984277126</v>
      </c>
      <c r="Z121" s="421">
        <f t="shared" si="54"/>
        <v>1.2989123293517102</v>
      </c>
      <c r="AA121" s="421">
        <f t="shared" si="54"/>
        <v>0.36862098215188077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0.40515158969265602</v>
      </c>
      <c r="C124" s="421">
        <f t="shared" ref="C124:BI124" si="57">+C119*(1-C122)</f>
        <v>0.72296833196349208</v>
      </c>
      <c r="D124" s="421">
        <f t="shared" si="57"/>
        <v>0.95168427948112722</v>
      </c>
      <c r="E124" s="421">
        <f t="shared" si="57"/>
        <v>1.173577826259792</v>
      </c>
      <c r="F124" s="421">
        <f t="shared" si="57"/>
        <v>0.81598942417226472</v>
      </c>
      <c r="G124" s="421">
        <f t="shared" si="57"/>
        <v>0.75221381554541034</v>
      </c>
      <c r="H124" s="421">
        <f t="shared" si="57"/>
        <v>0.72218385137926777</v>
      </c>
      <c r="I124" s="421">
        <f t="shared" si="57"/>
        <v>0.79091280067351999</v>
      </c>
      <c r="J124" s="421">
        <f t="shared" si="57"/>
        <v>0.77347571849933994</v>
      </c>
      <c r="K124" s="421">
        <f t="shared" si="57"/>
        <v>0.76485732327681533</v>
      </c>
      <c r="L124" s="421">
        <f t="shared" si="57"/>
        <v>0.76523422485082793</v>
      </c>
      <c r="M124" s="421">
        <f t="shared" si="57"/>
        <v>0.76987955571224898</v>
      </c>
      <c r="N124" s="421">
        <f t="shared" si="57"/>
        <v>0.77559306802536565</v>
      </c>
      <c r="O124" s="421">
        <f t="shared" si="57"/>
        <v>0.77881802435960634</v>
      </c>
      <c r="P124" s="421">
        <f t="shared" si="57"/>
        <v>0.78203905455550971</v>
      </c>
      <c r="Q124" s="421">
        <f t="shared" si="57"/>
        <v>0.7849313314902765</v>
      </c>
      <c r="R124" s="421">
        <f t="shared" si="57"/>
        <v>0.78842549794691152</v>
      </c>
      <c r="S124" s="421">
        <f t="shared" si="57"/>
        <v>0.79298973985736676</v>
      </c>
      <c r="T124" s="421">
        <f t="shared" si="57"/>
        <v>0.7960435555431925</v>
      </c>
      <c r="U124" s="421">
        <f t="shared" si="57"/>
        <v>0.79791817247879504</v>
      </c>
      <c r="V124" s="421">
        <f t="shared" si="57"/>
        <v>0.80349859841927918</v>
      </c>
      <c r="W124" s="421">
        <f t="shared" si="57"/>
        <v>0.9227218086143405</v>
      </c>
      <c r="X124" s="421">
        <f t="shared" si="57"/>
        <v>1.0455211630960706</v>
      </c>
      <c r="Y124" s="421">
        <f t="shared" si="57"/>
        <v>1.1711220984277126</v>
      </c>
      <c r="Z124" s="421">
        <f t="shared" si="57"/>
        <v>1.2989123293517102</v>
      </c>
      <c r="AA124" s="421">
        <f t="shared" si="57"/>
        <v>0.36862098215188077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0.16051070579307936</v>
      </c>
      <c r="D128" s="23">
        <f t="shared" si="58"/>
        <v>0.14539168854762582</v>
      </c>
      <c r="E128" s="23">
        <f t="shared" si="58"/>
        <v>0.13736693332629796</v>
      </c>
      <c r="F128" s="23">
        <f t="shared" si="58"/>
        <v>0.13232582657164479</v>
      </c>
      <c r="G128" s="23">
        <f t="shared" si="58"/>
        <v>0.12810199340310702</v>
      </c>
      <c r="H128" s="23">
        <f t="shared" si="58"/>
        <v>0.12449912541846139</v>
      </c>
      <c r="I128" s="23">
        <f t="shared" si="58"/>
        <v>0.12162382993989257</v>
      </c>
      <c r="J128" s="23">
        <f t="shared" si="58"/>
        <v>0.11913371972386076</v>
      </c>
      <c r="K128" s="23">
        <f t="shared" si="58"/>
        <v>0.11682612834790504</v>
      </c>
      <c r="L128" s="23">
        <f t="shared" si="58"/>
        <v>0.11455416613024007</v>
      </c>
      <c r="M128" s="23">
        <f t="shared" si="58"/>
        <v>0.11225833932703577</v>
      </c>
      <c r="N128" s="23">
        <f t="shared" si="58"/>
        <v>0.10974804087699756</v>
      </c>
      <c r="O128" s="23">
        <f t="shared" si="58"/>
        <v>0.10779664007579438</v>
      </c>
      <c r="P128" s="23">
        <f t="shared" si="58"/>
        <v>0.10618285731783748</v>
      </c>
      <c r="Q128" s="23">
        <f t="shared" si="58"/>
        <v>0.10477750166739035</v>
      </c>
      <c r="R128" s="23">
        <f t="shared" si="58"/>
        <v>0.10343598513964483</v>
      </c>
      <c r="S128" s="23">
        <f t="shared" si="58"/>
        <v>0.10218298078733037</v>
      </c>
      <c r="T128" s="23">
        <f t="shared" si="58"/>
        <v>0.1010292836494127</v>
      </c>
      <c r="U128" s="23">
        <f t="shared" si="58"/>
        <v>9.9977447740333236E-2</v>
      </c>
      <c r="V128" s="23">
        <f t="shared" si="58"/>
        <v>9.958696005238403E-2</v>
      </c>
      <c r="W128" s="23">
        <f t="shared" si="58"/>
        <v>9.9579768599978302E-2</v>
      </c>
      <c r="X128" s="23">
        <f t="shared" si="58"/>
        <v>9.9247949026128393E-2</v>
      </c>
      <c r="Y128" s="23">
        <f t="shared" si="58"/>
        <v>9.8781523664876844E-2</v>
      </c>
      <c r="Z128" s="23">
        <f t="shared" si="58"/>
        <v>9.827655282085819E-2</v>
      </c>
      <c r="AA128" s="23">
        <f t="shared" si="58"/>
        <v>9.7779755048317499E-2</v>
      </c>
      <c r="AB128" s="23">
        <f t="shared" si="58"/>
        <v>9.7245406647834834E-2</v>
      </c>
      <c r="AC128" s="23">
        <f t="shared" si="58"/>
        <v>9.6753888727504081E-2</v>
      </c>
      <c r="AD128" s="23">
        <f t="shared" si="58"/>
        <v>9.6323185633739358E-2</v>
      </c>
      <c r="AE128" s="23">
        <f t="shared" si="58"/>
        <v>9.5950444312253538E-2</v>
      </c>
      <c r="AF128" s="23">
        <f t="shared" si="58"/>
        <v>9.5459637955033663E-2</v>
      </c>
      <c r="AG128" s="23">
        <f t="shared" si="58"/>
        <v>9.4923249016301878E-2</v>
      </c>
      <c r="AH128" s="23">
        <f t="shared" si="58"/>
        <v>9.4542654879015087E-2</v>
      </c>
      <c r="AI128" s="23">
        <f t="shared" si="58"/>
        <v>9.4255044788523742E-2</v>
      </c>
      <c r="AJ128" s="23">
        <f t="shared" si="58"/>
        <v>9.4026202798766015E-2</v>
      </c>
      <c r="AK128" s="23">
        <f t="shared" si="58"/>
        <v>9.3837006657131503E-2</v>
      </c>
      <c r="AL128" s="23">
        <f t="shared" si="58"/>
        <v>9.367641722992727E-2</v>
      </c>
      <c r="AM128" s="23">
        <f t="shared" si="58"/>
        <v>9.3537777806480468E-2</v>
      </c>
      <c r="AN128" s="23">
        <f t="shared" si="58"/>
        <v>9.3416845649086699E-2</v>
      </c>
      <c r="AO128" s="23">
        <f t="shared" si="58"/>
        <v>9.3310737843240302E-2</v>
      </c>
      <c r="AP128" s="23">
        <f t="shared" si="58"/>
        <v>9.3217362394008366E-2</v>
      </c>
      <c r="AQ128" s="23">
        <f t="shared" si="58"/>
        <v>9.3135107953720403E-2</v>
      </c>
      <c r="AR128" s="23">
        <f t="shared" si="58"/>
        <v>9.3062671972480068E-2</v>
      </c>
      <c r="AS128" s="23">
        <f t="shared" si="58"/>
        <v>9.2998963312726252E-2</v>
      </c>
      <c r="AT128" s="23">
        <f t="shared" si="58"/>
        <v>9.2943045209517072E-2</v>
      </c>
      <c r="AU128" s="23">
        <f t="shared" si="58"/>
        <v>9.2894100326252796E-2</v>
      </c>
      <c r="AV128" s="23">
        <f t="shared" si="58"/>
        <v>9.2851408109147118E-2</v>
      </c>
      <c r="AW128" s="23">
        <f t="shared" si="58"/>
        <v>9.2814329155109093E-2</v>
      </c>
      <c r="AX128" s="23">
        <f t="shared" si="58"/>
        <v>9.2782293719893785E-2</v>
      </c>
      <c r="AY128" s="23">
        <f t="shared" si="58"/>
        <v>9.2754792786444759E-2</v>
      </c>
      <c r="AZ128" s="23">
        <f t="shared" si="58"/>
        <v>9.2731370809027686E-2</v>
      </c>
      <c r="BA128" s="23">
        <f t="shared" si="58"/>
        <v>9.2711619625090891E-2</v>
      </c>
      <c r="BB128" s="23">
        <f t="shared" si="58"/>
        <v>9.2705356693433091E-2</v>
      </c>
      <c r="BC128" s="23">
        <f t="shared" si="58"/>
        <v>9.2713371954230822E-2</v>
      </c>
      <c r="BD128" s="23">
        <f t="shared" si="58"/>
        <v>9.272316905677444E-2</v>
      </c>
      <c r="BE128" s="23">
        <f t="shared" si="58"/>
        <v>9.2730455281569313E-2</v>
      </c>
      <c r="BF128" s="23">
        <f t="shared" si="58"/>
        <v>9.2734521598240027E-2</v>
      </c>
      <c r="BG128" s="23">
        <f t="shared" si="58"/>
        <v>9.2736011983606426E-2</v>
      </c>
      <c r="BH128" s="23">
        <f t="shared" si="58"/>
        <v>9.2735911908971666E-2</v>
      </c>
      <c r="BI128" s="23">
        <f t="shared" si="58"/>
        <v>9.2735135091249532E-2</v>
      </c>
    </row>
    <row r="129" spans="1:61" ht="18" customHeight="1">
      <c r="A129" s="23" t="s">
        <v>11</v>
      </c>
      <c r="B129" s="23"/>
      <c r="C129" s="23">
        <f>+$B$14+LN(D56/C56)/10+$B$18*LN(D88/C88)/10</f>
        <v>8.4101152576884275E-2</v>
      </c>
      <c r="D129" s="23">
        <f t="shared" ref="D129:BH129" si="59">+$B$14+LN(E56/D56)/10+$B$18*LN(E88/D88)/10</f>
        <v>7.2402668503716003E-2</v>
      </c>
      <c r="E129" s="23">
        <f t="shared" si="59"/>
        <v>6.4976042574758808E-2</v>
      </c>
      <c r="F129" s="23">
        <f t="shared" si="59"/>
        <v>5.645465885069581E-2</v>
      </c>
      <c r="G129" s="23">
        <f t="shared" si="59"/>
        <v>5.03292873184054E-2</v>
      </c>
      <c r="H129" s="23">
        <f t="shared" si="59"/>
        <v>4.6979535919138241E-2</v>
      </c>
      <c r="I129" s="23">
        <f t="shared" si="59"/>
        <v>4.4070084000995782E-2</v>
      </c>
      <c r="J129" s="23">
        <f t="shared" si="59"/>
        <v>4.1543940269093242E-2</v>
      </c>
      <c r="K129" s="23">
        <f t="shared" si="59"/>
        <v>3.9246164366081943E-2</v>
      </c>
      <c r="L129" s="23">
        <f t="shared" si="59"/>
        <v>3.7056044636903832E-2</v>
      </c>
      <c r="M129" s="23">
        <f t="shared" si="59"/>
        <v>3.6006670094775574E-2</v>
      </c>
      <c r="N129" s="23">
        <f t="shared" si="59"/>
        <v>3.4190848592606599E-2</v>
      </c>
      <c r="O129" s="23">
        <f t="shared" si="59"/>
        <v>3.26866158314848E-2</v>
      </c>
      <c r="P129" s="23">
        <f t="shared" si="59"/>
        <v>3.1614842542784266E-2</v>
      </c>
      <c r="Q129" s="23">
        <f t="shared" si="59"/>
        <v>3.0445760249088023E-2</v>
      </c>
      <c r="R129" s="23">
        <f t="shared" si="59"/>
        <v>2.9358084297928189E-2</v>
      </c>
      <c r="S129" s="23">
        <f t="shared" si="59"/>
        <v>2.8354705342894304E-2</v>
      </c>
      <c r="T129" s="23">
        <f t="shared" si="59"/>
        <v>2.7435282989513785E-2</v>
      </c>
      <c r="U129" s="23">
        <f t="shared" si="59"/>
        <v>2.704155169691802E-2</v>
      </c>
      <c r="V129" s="23">
        <f t="shared" si="59"/>
        <v>2.6896661392423131E-2</v>
      </c>
      <c r="W129" s="23">
        <f t="shared" si="59"/>
        <v>2.6468591198723121E-2</v>
      </c>
      <c r="X129" s="23">
        <f t="shared" si="59"/>
        <v>2.5981500891220949E-2</v>
      </c>
      <c r="Y129" s="23">
        <f t="shared" si="59"/>
        <v>2.5489404452168359E-2</v>
      </c>
      <c r="Z129" s="23">
        <f t="shared" si="59"/>
        <v>2.5236809489606396E-2</v>
      </c>
      <c r="AA129" s="23">
        <f t="shared" si="59"/>
        <v>2.4712564571868836E-2</v>
      </c>
      <c r="AB129" s="23">
        <f t="shared" si="59"/>
        <v>2.424609326822369E-2</v>
      </c>
      <c r="AC129" s="23">
        <f t="shared" si="59"/>
        <v>2.3837589652800355E-2</v>
      </c>
      <c r="AD129" s="23">
        <f t="shared" si="59"/>
        <v>2.347988071463273E-2</v>
      </c>
      <c r="AE129" s="23">
        <f t="shared" si="59"/>
        <v>2.302695065323666E-2</v>
      </c>
      <c r="AF129" s="23">
        <f t="shared" si="59"/>
        <v>2.2557285229510126E-2</v>
      </c>
      <c r="AG129" s="23">
        <f t="shared" si="59"/>
        <v>2.2228534933351141E-2</v>
      </c>
      <c r="AH129" s="23">
        <f t="shared" si="59"/>
        <v>2.196412352897581E-2</v>
      </c>
      <c r="AI129" s="23">
        <f t="shared" si="59"/>
        <v>2.1742827531933708E-2</v>
      </c>
      <c r="AJ129" s="23">
        <f t="shared" si="59"/>
        <v>2.1552463446354156E-2</v>
      </c>
      <c r="AK129" s="23">
        <f t="shared" si="59"/>
        <v>2.1385758396280992E-2</v>
      </c>
      <c r="AL129" s="23">
        <f t="shared" si="59"/>
        <v>2.1238124635750113E-2</v>
      </c>
      <c r="AM129" s="23">
        <f t="shared" si="59"/>
        <v>2.1106473990694902E-2</v>
      </c>
      <c r="AN129" s="23">
        <f t="shared" si="59"/>
        <v>2.0988581274776128E-2</v>
      </c>
      <c r="AO129" s="23">
        <f t="shared" si="59"/>
        <v>2.0882739186198453E-2</v>
      </c>
      <c r="AP129" s="23">
        <f t="shared" si="59"/>
        <v>2.0787568674443674E-2</v>
      </c>
      <c r="AQ129" s="23">
        <f t="shared" si="59"/>
        <v>2.0701912615576454E-2</v>
      </c>
      <c r="AR129" s="23">
        <f t="shared" si="59"/>
        <v>2.062477439293927E-2</v>
      </c>
      <c r="AS129" s="23">
        <f t="shared" si="59"/>
        <v>2.0555280892465954E-2</v>
      </c>
      <c r="AT129" s="23">
        <f t="shared" si="59"/>
        <v>2.0492658948622171E-2</v>
      </c>
      <c r="AU129" s="23">
        <f t="shared" si="59"/>
        <v>2.0436219352653325E-2</v>
      </c>
      <c r="AV129" s="23">
        <f t="shared" si="59"/>
        <v>2.0385345243328797E-2</v>
      </c>
      <c r="AW129" s="23">
        <f t="shared" si="59"/>
        <v>2.033948314825396E-2</v>
      </c>
      <c r="AX129" s="23">
        <f t="shared" si="59"/>
        <v>2.029813571966288E-2</v>
      </c>
      <c r="AY129" s="23">
        <f t="shared" si="59"/>
        <v>2.0260855625792964E-2</v>
      </c>
      <c r="AZ129" s="23">
        <f t="shared" si="59"/>
        <v>2.019174974714651E-2</v>
      </c>
      <c r="BA129" s="23">
        <f t="shared" si="59"/>
        <v>2.0133984443306822E-2</v>
      </c>
      <c r="BB129" s="23">
        <f t="shared" si="59"/>
        <v>2.0123052422070298E-2</v>
      </c>
      <c r="BC129" s="23">
        <f t="shared" si="59"/>
        <v>2.0114521812031647E-2</v>
      </c>
      <c r="BD129" s="23">
        <f t="shared" si="59"/>
        <v>2.010531943084258E-2</v>
      </c>
      <c r="BE129" s="23">
        <f t="shared" si="59"/>
        <v>2.0094752232849143E-2</v>
      </c>
      <c r="BF129" s="23">
        <f t="shared" si="59"/>
        <v>2.0083051529733914E-2</v>
      </c>
      <c r="BG129" s="23">
        <f t="shared" si="59"/>
        <v>2.0070717038020887E-2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0.10857233981947355</v>
      </c>
      <c r="D130" s="23">
        <f t="shared" ref="D130:BH130" si="60">+$B$14+LN(D56/C56)/10+$B$18*LN(D88/C88)/10</f>
        <v>8.4101152576884275E-2</v>
      </c>
      <c r="E130" s="23">
        <f t="shared" si="60"/>
        <v>7.2402668503716003E-2</v>
      </c>
      <c r="F130" s="23">
        <f t="shared" si="60"/>
        <v>6.4976042574758808E-2</v>
      </c>
      <c r="G130" s="23">
        <f t="shared" si="60"/>
        <v>5.645465885069581E-2</v>
      </c>
      <c r="H130" s="23">
        <f t="shared" si="60"/>
        <v>5.03292873184054E-2</v>
      </c>
      <c r="I130" s="23">
        <f t="shared" si="60"/>
        <v>4.6979535919138241E-2</v>
      </c>
      <c r="J130" s="23">
        <f t="shared" si="60"/>
        <v>4.4070084000995782E-2</v>
      </c>
      <c r="K130" s="23">
        <f t="shared" si="60"/>
        <v>4.1543940269093242E-2</v>
      </c>
      <c r="L130" s="23">
        <f t="shared" si="60"/>
        <v>3.9246164366081943E-2</v>
      </c>
      <c r="M130" s="23">
        <f t="shared" si="60"/>
        <v>3.7056044636903832E-2</v>
      </c>
      <c r="N130" s="23">
        <f t="shared" si="60"/>
        <v>3.6006670094775574E-2</v>
      </c>
      <c r="O130" s="23">
        <f t="shared" si="60"/>
        <v>3.4190848592606599E-2</v>
      </c>
      <c r="P130" s="23">
        <f t="shared" si="60"/>
        <v>3.26866158314848E-2</v>
      </c>
      <c r="Q130" s="23">
        <f t="shared" si="60"/>
        <v>3.1614842542784266E-2</v>
      </c>
      <c r="R130" s="23">
        <f t="shared" si="60"/>
        <v>3.0445760249088023E-2</v>
      </c>
      <c r="S130" s="23">
        <f t="shared" si="60"/>
        <v>2.9358084297928189E-2</v>
      </c>
      <c r="T130" s="23">
        <f t="shared" si="60"/>
        <v>2.8354705342894304E-2</v>
      </c>
      <c r="U130" s="23">
        <f t="shared" si="60"/>
        <v>2.7435282989513785E-2</v>
      </c>
      <c r="V130" s="23">
        <f t="shared" si="60"/>
        <v>2.704155169691802E-2</v>
      </c>
      <c r="W130" s="23">
        <f t="shared" si="60"/>
        <v>2.6896661392423131E-2</v>
      </c>
      <c r="X130" s="23">
        <f t="shared" si="60"/>
        <v>2.6468591198723121E-2</v>
      </c>
      <c r="Y130" s="23">
        <f t="shared" si="60"/>
        <v>2.5981500891220949E-2</v>
      </c>
      <c r="Z130" s="23">
        <f t="shared" si="60"/>
        <v>2.5489404452168359E-2</v>
      </c>
      <c r="AA130" s="23">
        <f t="shared" si="60"/>
        <v>2.5236809489606396E-2</v>
      </c>
      <c r="AB130" s="23">
        <f t="shared" si="60"/>
        <v>2.4712564571868836E-2</v>
      </c>
      <c r="AC130" s="23">
        <f t="shared" si="60"/>
        <v>2.424609326822369E-2</v>
      </c>
      <c r="AD130" s="23">
        <f t="shared" si="60"/>
        <v>2.3837589652800355E-2</v>
      </c>
      <c r="AE130" s="23">
        <f t="shared" si="60"/>
        <v>2.347988071463273E-2</v>
      </c>
      <c r="AF130" s="23">
        <f t="shared" si="60"/>
        <v>2.302695065323666E-2</v>
      </c>
      <c r="AG130" s="23">
        <f t="shared" si="60"/>
        <v>2.2557285229510126E-2</v>
      </c>
      <c r="AH130" s="23">
        <f t="shared" si="60"/>
        <v>2.2228534933351141E-2</v>
      </c>
      <c r="AI130" s="23">
        <f t="shared" si="60"/>
        <v>2.196412352897581E-2</v>
      </c>
      <c r="AJ130" s="23">
        <f t="shared" si="60"/>
        <v>2.1742827531933708E-2</v>
      </c>
      <c r="AK130" s="23">
        <f t="shared" si="60"/>
        <v>2.1552463446354156E-2</v>
      </c>
      <c r="AL130" s="23">
        <f t="shared" si="60"/>
        <v>2.1385758396280992E-2</v>
      </c>
      <c r="AM130" s="23">
        <f t="shared" si="60"/>
        <v>2.1238124635750113E-2</v>
      </c>
      <c r="AN130" s="23">
        <f t="shared" si="60"/>
        <v>2.1106473990694902E-2</v>
      </c>
      <c r="AO130" s="23">
        <f t="shared" si="60"/>
        <v>2.0988581274776128E-2</v>
      </c>
      <c r="AP130" s="23">
        <f t="shared" si="60"/>
        <v>2.0882739186198453E-2</v>
      </c>
      <c r="AQ130" s="23">
        <f t="shared" si="60"/>
        <v>2.0787568674443674E-2</v>
      </c>
      <c r="AR130" s="23">
        <f t="shared" si="60"/>
        <v>2.0701912615576454E-2</v>
      </c>
      <c r="AS130" s="23">
        <f t="shared" si="60"/>
        <v>2.062477439293927E-2</v>
      </c>
      <c r="AT130" s="23">
        <f t="shared" si="60"/>
        <v>2.0555280892465954E-2</v>
      </c>
      <c r="AU130" s="23">
        <f t="shared" si="60"/>
        <v>2.0492658948622171E-2</v>
      </c>
      <c r="AV130" s="23">
        <f t="shared" si="60"/>
        <v>2.0436219352653325E-2</v>
      </c>
      <c r="AW130" s="23">
        <f t="shared" si="60"/>
        <v>2.0385345243328797E-2</v>
      </c>
      <c r="AX130" s="23">
        <f t="shared" si="60"/>
        <v>2.033948314825396E-2</v>
      </c>
      <c r="AY130" s="23">
        <f t="shared" si="60"/>
        <v>2.029813571966288E-2</v>
      </c>
      <c r="AZ130" s="23">
        <f t="shared" si="60"/>
        <v>2.0260855625792964E-2</v>
      </c>
      <c r="BA130" s="23">
        <f t="shared" si="60"/>
        <v>2.019174974714651E-2</v>
      </c>
      <c r="BB130" s="23">
        <f t="shared" si="60"/>
        <v>2.0133984443306822E-2</v>
      </c>
      <c r="BC130" s="23">
        <f t="shared" si="60"/>
        <v>2.0123052422070298E-2</v>
      </c>
      <c r="BD130" s="23">
        <f t="shared" si="60"/>
        <v>2.0114521812031647E-2</v>
      </c>
      <c r="BE130" s="23">
        <f t="shared" si="60"/>
        <v>2.010531943084258E-2</v>
      </c>
      <c r="BF130" s="23">
        <f t="shared" si="60"/>
        <v>2.0094752232849143E-2</v>
      </c>
      <c r="BG130" s="23">
        <f t="shared" si="60"/>
        <v>2.0083051529733914E-2</v>
      </c>
      <c r="BH130" s="23">
        <f t="shared" si="60"/>
        <v>2.0070717038020887E-2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9.6336746198178919E-2</v>
      </c>
      <c r="D131" s="23">
        <f t="shared" si="61"/>
        <v>7.8251910540300146E-2</v>
      </c>
      <c r="E131" s="23">
        <f t="shared" si="61"/>
        <v>6.8689355539237412E-2</v>
      </c>
      <c r="F131" s="23">
        <f t="shared" si="61"/>
        <v>6.0715350712727309E-2</v>
      </c>
      <c r="G131" s="23">
        <f t="shared" si="61"/>
        <v>5.3391973084550605E-2</v>
      </c>
      <c r="H131" s="23">
        <f t="shared" si="61"/>
        <v>4.865441161877182E-2</v>
      </c>
      <c r="I131" s="23">
        <f t="shared" si="61"/>
        <v>4.5524809960067011E-2</v>
      </c>
      <c r="J131" s="23">
        <f t="shared" si="61"/>
        <v>4.2807012135044509E-2</v>
      </c>
      <c r="K131" s="23">
        <f t="shared" si="61"/>
        <v>4.0395052317587596E-2</v>
      </c>
      <c r="L131" s="23">
        <f t="shared" si="61"/>
        <v>3.8151104501492887E-2</v>
      </c>
      <c r="M131" s="23">
        <f t="shared" si="61"/>
        <v>3.6531357365839706E-2</v>
      </c>
      <c r="N131" s="23">
        <f t="shared" si="61"/>
        <v>3.5098759343691083E-2</v>
      </c>
      <c r="O131" s="23">
        <f t="shared" si="61"/>
        <v>3.3438732212045699E-2</v>
      </c>
      <c r="P131" s="23">
        <f t="shared" si="61"/>
        <v>3.2150729187134533E-2</v>
      </c>
      <c r="Q131" s="23">
        <f t="shared" si="61"/>
        <v>3.1030301395936145E-2</v>
      </c>
      <c r="R131" s="23">
        <f t="shared" si="61"/>
        <v>2.9901922273508106E-2</v>
      </c>
      <c r="S131" s="23">
        <f t="shared" si="61"/>
        <v>2.8856394820411246E-2</v>
      </c>
      <c r="T131" s="23">
        <f t="shared" si="61"/>
        <v>2.7894994166204043E-2</v>
      </c>
      <c r="U131" s="23">
        <f t="shared" si="61"/>
        <v>2.7238417343215901E-2</v>
      </c>
      <c r="V131" s="23">
        <f t="shared" si="61"/>
        <v>2.6969106544670576E-2</v>
      </c>
      <c r="W131" s="23">
        <f t="shared" si="61"/>
        <v>2.6682626295573126E-2</v>
      </c>
      <c r="X131" s="23">
        <f t="shared" si="61"/>
        <v>2.6225046044972035E-2</v>
      </c>
      <c r="Y131" s="23">
        <f t="shared" si="61"/>
        <v>2.5735452671694654E-2</v>
      </c>
      <c r="Z131" s="23">
        <f t="shared" si="61"/>
        <v>2.5363106970887377E-2</v>
      </c>
      <c r="AA131" s="23">
        <f t="shared" si="61"/>
        <v>2.4974687030737616E-2</v>
      </c>
      <c r="AB131" s="23">
        <f t="shared" si="61"/>
        <v>2.4479328920046263E-2</v>
      </c>
      <c r="AC131" s="23">
        <f t="shared" si="61"/>
        <v>2.4041841460512022E-2</v>
      </c>
      <c r="AD131" s="23">
        <f t="shared" si="61"/>
        <v>2.3658735183716542E-2</v>
      </c>
      <c r="AE131" s="23">
        <f t="shared" si="61"/>
        <v>2.3253415683934693E-2</v>
      </c>
      <c r="AF131" s="23">
        <f t="shared" si="61"/>
        <v>2.2792117941373393E-2</v>
      </c>
      <c r="AG131" s="23">
        <f t="shared" si="61"/>
        <v>2.2392910081430635E-2</v>
      </c>
      <c r="AH131" s="23">
        <f t="shared" si="61"/>
        <v>2.2096329231163475E-2</v>
      </c>
      <c r="AI131" s="23">
        <f t="shared" si="61"/>
        <v>2.1853475530454761E-2</v>
      </c>
      <c r="AJ131" s="23">
        <f t="shared" si="61"/>
        <v>2.1647645489143934E-2</v>
      </c>
      <c r="AK131" s="23">
        <f t="shared" si="61"/>
        <v>2.1469110921317574E-2</v>
      </c>
      <c r="AL131" s="23">
        <f t="shared" si="61"/>
        <v>2.1311941516015551E-2</v>
      </c>
      <c r="AM131" s="23">
        <f t="shared" si="61"/>
        <v>2.1172299313222509E-2</v>
      </c>
      <c r="AN131" s="23">
        <f t="shared" si="61"/>
        <v>2.1047527632735513E-2</v>
      </c>
      <c r="AO131" s="23">
        <f t="shared" si="61"/>
        <v>2.0935660230487291E-2</v>
      </c>
      <c r="AP131" s="23">
        <f t="shared" si="61"/>
        <v>2.0835153930321065E-2</v>
      </c>
      <c r="AQ131" s="23">
        <f t="shared" si="61"/>
        <v>2.0744740645010064E-2</v>
      </c>
      <c r="AR131" s="23">
        <f t="shared" si="61"/>
        <v>2.0663343504257862E-2</v>
      </c>
      <c r="AS131" s="23">
        <f t="shared" si="61"/>
        <v>2.059002764270261E-2</v>
      </c>
      <c r="AT131" s="23">
        <f t="shared" si="61"/>
        <v>2.0523969920544061E-2</v>
      </c>
      <c r="AU131" s="23">
        <f t="shared" si="61"/>
        <v>2.0464439150637746E-2</v>
      </c>
      <c r="AV131" s="23">
        <f t="shared" si="61"/>
        <v>2.0410782297991061E-2</v>
      </c>
      <c r="AW131" s="23">
        <f t="shared" si="61"/>
        <v>2.0362414195791378E-2</v>
      </c>
      <c r="AX131" s="23">
        <f t="shared" si="61"/>
        <v>2.0318809433958418E-2</v>
      </c>
      <c r="AY131" s="23">
        <f t="shared" si="61"/>
        <v>2.0279495672727924E-2</v>
      </c>
      <c r="AZ131" s="23">
        <f t="shared" si="61"/>
        <v>2.0226302686469737E-2</v>
      </c>
      <c r="BA131" s="23">
        <f t="shared" si="61"/>
        <v>2.0162867095226668E-2</v>
      </c>
      <c r="BB131" s="23">
        <f t="shared" si="61"/>
        <v>2.012851843268856E-2</v>
      </c>
      <c r="BC131" s="23">
        <f>+AVERAGE(BC129:BC130)</f>
        <v>2.0118787117050972E-2</v>
      </c>
      <c r="BD131" s="23">
        <f>+AVERAGE(BD129:BD130)</f>
        <v>2.0109920621437113E-2</v>
      </c>
      <c r="BE131" s="23">
        <f>+AVERAGE(BE129:BE130)</f>
        <v>2.0100035831845862E-2</v>
      </c>
      <c r="BF131" s="23">
        <f>+AVERAGE(BF129:BF130)</f>
        <v>2.0088901881291529E-2</v>
      </c>
      <c r="BG131" s="23">
        <f>+AVERAGE(BG129:BG130)</f>
        <v>2.00768842838774E-2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0.51081339660271374</v>
      </c>
      <c r="C132" s="23">
        <f t="shared" si="62"/>
        <v>0.2293853014245274</v>
      </c>
      <c r="D132" s="23">
        <f t="shared" si="62"/>
        <v>0.12711200158537928</v>
      </c>
      <c r="E132" s="23">
        <f t="shared" si="62"/>
        <v>7.6428743922417344E-2</v>
      </c>
      <c r="F132" s="23">
        <f t="shared" si="62"/>
        <v>4.8369606798680506E-2</v>
      </c>
      <c r="G132" s="23">
        <f t="shared" si="62"/>
        <v>3.2197006333411715E-2</v>
      </c>
      <c r="H132" s="23">
        <f t="shared" si="62"/>
        <v>2.2394190730317769E-2</v>
      </c>
      <c r="I132" s="23">
        <f t="shared" si="62"/>
        <v>1.6106569019922534E-2</v>
      </c>
      <c r="J132" s="23">
        <f t="shared" si="62"/>
        <v>1.1926315453092836E-2</v>
      </c>
      <c r="K132" s="23">
        <f t="shared" si="62"/>
        <v>9.0569182875352289E-3</v>
      </c>
      <c r="L132" s="23">
        <f t="shared" si="62"/>
        <v>7.0329374619372857E-3</v>
      </c>
      <c r="M132" s="23">
        <f t="shared" si="62"/>
        <v>5.5783744853756603E-3</v>
      </c>
      <c r="N132" s="23">
        <f t="shared" si="62"/>
        <v>4.4713220539325501E-3</v>
      </c>
      <c r="O132" s="23">
        <f t="shared" si="62"/>
        <v>3.649641869144675E-3</v>
      </c>
      <c r="P132" s="23">
        <f t="shared" si="62"/>
        <v>3.0241083590192195E-3</v>
      </c>
      <c r="Q132" s="23">
        <f t="shared" si="62"/>
        <v>2.5327895126417465E-3</v>
      </c>
      <c r="R132" s="23">
        <f t="shared" si="62"/>
        <v>2.1462391358353697E-3</v>
      </c>
      <c r="S132" s="23">
        <f t="shared" si="62"/>
        <v>1.8385728259177794E-3</v>
      </c>
      <c r="T132" s="23">
        <f t="shared" si="62"/>
        <v>1.5908937789139578E-3</v>
      </c>
      <c r="U132" s="23">
        <f t="shared" si="62"/>
        <v>1.3892951855218705E-3</v>
      </c>
      <c r="V132" s="23">
        <f t="shared" si="62"/>
        <v>1.2279158547910285E-3</v>
      </c>
      <c r="W132" s="23">
        <f t="shared" si="62"/>
        <v>1.0956774150590355E-3</v>
      </c>
      <c r="X132" s="23">
        <f t="shared" si="62"/>
        <v>9.8187431115866089E-4</v>
      </c>
      <c r="Y132" s="23">
        <f t="shared" si="62"/>
        <v>8.8418774660181958E-4</v>
      </c>
      <c r="Z132" s="23">
        <f t="shared" si="62"/>
        <v>8.0014783406772024E-4</v>
      </c>
      <c r="AA132" s="23">
        <f t="shared" si="62"/>
        <v>7.2592705376242302E-4</v>
      </c>
      <c r="AB132" s="23">
        <f t="shared" si="62"/>
        <v>6.6205260182311976E-4</v>
      </c>
      <c r="AC132" s="23">
        <f t="shared" si="62"/>
        <v>6.0662160042292753E-4</v>
      </c>
      <c r="AD132" s="23">
        <f t="shared" si="62"/>
        <v>5.5810685009716904E-4</v>
      </c>
      <c r="AE132" s="23">
        <f t="shared" si="62"/>
        <v>5.1531210648686477E-4</v>
      </c>
      <c r="AF132" s="23">
        <f t="shared" si="62"/>
        <v>4.7676027902740574E-4</v>
      </c>
      <c r="AG132" s="23">
        <f t="shared" si="62"/>
        <v>4.420579369574419E-4</v>
      </c>
      <c r="AH132" s="23">
        <f t="shared" si="62"/>
        <v>4.1123120678299971E-4</v>
      </c>
      <c r="AI132" s="23">
        <f t="shared" si="62"/>
        <v>3.8356702138631001E-4</v>
      </c>
      <c r="AJ132" s="23">
        <f t="shared" si="62"/>
        <v>3.585564440280898E-4</v>
      </c>
      <c r="AK132" s="23">
        <f t="shared" si="62"/>
        <v>3.3581535095331442E-4</v>
      </c>
      <c r="AL132" s="23">
        <f t="shared" si="62"/>
        <v>3.1504134185809967E-4</v>
      </c>
      <c r="AM132" s="23">
        <f t="shared" si="62"/>
        <v>2.9598909956449844E-4</v>
      </c>
      <c r="AN132" s="23">
        <f t="shared" si="62"/>
        <v>2.7845539583068809E-4</v>
      </c>
      <c r="AO132" s="23">
        <f t="shared" si="62"/>
        <v>2.6226936208654427E-4</v>
      </c>
      <c r="AP132" s="23">
        <f t="shared" si="62"/>
        <v>2.4728578283648143E-4</v>
      </c>
      <c r="AQ132" s="23">
        <f t="shared" si="62"/>
        <v>2.3338022642801543E-4</v>
      </c>
      <c r="AR132" s="23">
        <f t="shared" si="62"/>
        <v>2.2044536147867752E-4</v>
      </c>
      <c r="AS132" s="23">
        <f t="shared" si="62"/>
        <v>2.0838808332534182E-4</v>
      </c>
      <c r="AT132" s="23">
        <f t="shared" si="62"/>
        <v>1.9712722206391385E-4</v>
      </c>
      <c r="AU132" s="23">
        <f t="shared" si="62"/>
        <v>1.865916852295339E-4</v>
      </c>
      <c r="AV132" s="23">
        <f t="shared" si="62"/>
        <v>1.7671893534557828E-4</v>
      </c>
      <c r="AW132" s="23">
        <f t="shared" si="62"/>
        <v>1.6745373131203084E-4</v>
      </c>
      <c r="AX132" s="23">
        <f t="shared" si="62"/>
        <v>1.5874708107122248E-4</v>
      </c>
      <c r="AY132" s="23">
        <f t="shared" si="62"/>
        <v>1.5055536547576654E-4</v>
      </c>
      <c r="AZ132" s="23">
        <f t="shared" si="62"/>
        <v>1.4283960211545232E-4</v>
      </c>
      <c r="BA132" s="23">
        <f t="shared" si="62"/>
        <v>1.3561294556593928E-4</v>
      </c>
      <c r="BB132" s="23">
        <f t="shared" si="62"/>
        <v>1.2882630127787455E-4</v>
      </c>
      <c r="BC132" s="23">
        <f t="shared" si="62"/>
        <v>1.2239266858109433E-4</v>
      </c>
      <c r="BD132" s="23">
        <f t="shared" si="62"/>
        <v>1.1629025370386289E-4</v>
      </c>
      <c r="BE132" s="23">
        <f t="shared" si="62"/>
        <v>1.1050226943744006E-4</v>
      </c>
      <c r="BF132" s="23">
        <f t="shared" si="62"/>
        <v>1.0501346040910974E-4</v>
      </c>
      <c r="BG132" s="23">
        <f t="shared" si="62"/>
        <v>9.9808966205110173E-5</v>
      </c>
      <c r="BH132" s="23">
        <f t="shared" si="62"/>
        <v>9.4874109594756691E-5</v>
      </c>
      <c r="BI132" s="23">
        <f t="shared" si="62"/>
        <v>9.4874109594756691E-5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0.38693933830000371</v>
      </c>
      <c r="D133" s="23">
        <f t="shared" si="63"/>
        <v>0.18475807722748372</v>
      </c>
      <c r="E133" s="23">
        <f t="shared" si="63"/>
        <v>9.572231122304696E-2</v>
      </c>
      <c r="F133" s="23">
        <f t="shared" si="63"/>
        <v>5.2199769881480139E-2</v>
      </c>
      <c r="G133" s="23">
        <f t="shared" si="63"/>
        <v>2.9939952155809444E-2</v>
      </c>
      <c r="H133" s="23">
        <f t="shared" si="63"/>
        <v>1.7943640485613685E-2</v>
      </c>
      <c r="I133" s="23">
        <f t="shared" si="63"/>
        <v>1.112033324369812E-2</v>
      </c>
      <c r="J133" s="23">
        <f t="shared" si="63"/>
        <v>7.0951345194217733E-3</v>
      </c>
      <c r="K133" s="23">
        <f t="shared" si="63"/>
        <v>4.6427400564445342E-3</v>
      </c>
      <c r="L133" s="23">
        <f t="shared" si="63"/>
        <v>3.1064920901146265E-3</v>
      </c>
      <c r="M133" s="23">
        <f t="shared" si="63"/>
        <v>2.1231503020752605E-3</v>
      </c>
      <c r="N133" s="23">
        <f t="shared" si="63"/>
        <v>1.466387004921304E-3</v>
      </c>
      <c r="O133" s="23">
        <f t="shared" si="63"/>
        <v>1.031341465972003E-3</v>
      </c>
      <c r="P133" s="23">
        <f t="shared" si="63"/>
        <v>7.363582470397785E-4</v>
      </c>
      <c r="Q133" s="23">
        <f t="shared" si="63"/>
        <v>5.3141093078225797E-4</v>
      </c>
      <c r="R133" s="23">
        <f t="shared" si="63"/>
        <v>3.8801549707055921E-4</v>
      </c>
      <c r="S133" s="23">
        <f t="shared" si="63"/>
        <v>2.8641210953069777E-4</v>
      </c>
      <c r="T133" s="23">
        <f t="shared" si="63"/>
        <v>2.1354593077536283E-4</v>
      </c>
      <c r="U133" s="23">
        <f t="shared" si="63"/>
        <v>1.6068828839438428E-4</v>
      </c>
      <c r="V133" s="23">
        <f t="shared" si="63"/>
        <v>1.2237645786946974E-4</v>
      </c>
      <c r="W133" s="23">
        <f t="shared" si="63"/>
        <v>9.4091752782405046E-5</v>
      </c>
      <c r="X133" s="23">
        <f t="shared" si="63"/>
        <v>7.2654802125390346E-5</v>
      </c>
      <c r="Y133" s="23">
        <f t="shared" si="63"/>
        <v>5.6375771226266865E-5</v>
      </c>
      <c r="Z133" s="23">
        <f t="shared" si="63"/>
        <v>4.3960013346439519E-5</v>
      </c>
      <c r="AA133" s="23">
        <f t="shared" si="63"/>
        <v>3.4365300121623267E-5</v>
      </c>
      <c r="AB133" s="23">
        <f t="shared" si="63"/>
        <v>2.7005935949210682E-5</v>
      </c>
      <c r="AC133" s="23">
        <f t="shared" si="63"/>
        <v>2.1321815677320573E-5</v>
      </c>
      <c r="AD133" s="23">
        <f t="shared" si="63"/>
        <v>1.6902978717787318E-5</v>
      </c>
      <c r="AE133" s="23">
        <f t="shared" si="63"/>
        <v>1.3447941612662779E-5</v>
      </c>
      <c r="AF133" s="23">
        <f t="shared" si="63"/>
        <v>1.0720748599054926E-5</v>
      </c>
      <c r="AG133" s="23">
        <f t="shared" si="63"/>
        <v>8.5653244157729541E-6</v>
      </c>
      <c r="AH133" s="23">
        <f t="shared" ref="AH133:BI133" si="64">+AH17*AH132/$B132</f>
        <v>6.8657860496196462E-6</v>
      </c>
      <c r="AI133" s="23">
        <f t="shared" si="64"/>
        <v>5.5180424759613176E-6</v>
      </c>
      <c r="AJ133" s="23">
        <f t="shared" si="64"/>
        <v>4.4446839906351126E-6</v>
      </c>
      <c r="AK133" s="23">
        <f t="shared" si="64"/>
        <v>3.586934771955758E-6</v>
      </c>
      <c r="AL133" s="23">
        <f t="shared" si="64"/>
        <v>2.899546382461817E-6</v>
      </c>
      <c r="AM133" s="23">
        <f t="shared" si="64"/>
        <v>2.3473497683791409E-6</v>
      </c>
      <c r="AN133" s="23">
        <f t="shared" si="64"/>
        <v>1.902818235002935E-6</v>
      </c>
      <c r="AO133" s="23">
        <f t="shared" si="64"/>
        <v>1.5442898043261109E-6</v>
      </c>
      <c r="AP133" s="23">
        <f t="shared" si="64"/>
        <v>1.2546424282935409E-6</v>
      </c>
      <c r="AQ133" s="23">
        <f t="shared" si="64"/>
        <v>1.020291940591871E-6</v>
      </c>
      <c r="AR133" s="23">
        <f t="shared" si="64"/>
        <v>8.3042600694743443E-7</v>
      </c>
      <c r="AS133" s="23">
        <f t="shared" si="64"/>
        <v>6.7641376123297116E-7</v>
      </c>
      <c r="AT133" s="23">
        <f t="shared" si="64"/>
        <v>5.5134791125074596E-7</v>
      </c>
      <c r="AU133" s="23">
        <f t="shared" si="64"/>
        <v>4.4968768718922824E-7</v>
      </c>
      <c r="AV133" s="23">
        <f t="shared" si="64"/>
        <v>3.669791354790351E-7</v>
      </c>
      <c r="AW133" s="23">
        <f t="shared" si="64"/>
        <v>2.9963510495081516E-7</v>
      </c>
      <c r="AX133" s="23">
        <f t="shared" si="64"/>
        <v>2.4476154749938503E-7</v>
      </c>
      <c r="AY133" s="23">
        <f t="shared" si="64"/>
        <v>2.0001992347423403E-7</v>
      </c>
      <c r="AZ133" s="23">
        <f t="shared" si="64"/>
        <v>1.6351787274077855E-7</v>
      </c>
      <c r="BA133" s="23">
        <f t="shared" si="64"/>
        <v>1.337695676621886E-7</v>
      </c>
      <c r="BB133" s="23">
        <f t="shared" si="64"/>
        <v>1.0949651321703349E-7</v>
      </c>
      <c r="BC133" s="23">
        <f t="shared" si="64"/>
        <v>8.9637705952776898E-8</v>
      </c>
      <c r="BD133" s="23">
        <f t="shared" si="64"/>
        <v>7.3386846294685454E-8</v>
      </c>
      <c r="BE133" s="23">
        <f t="shared" si="64"/>
        <v>6.0087713990037288E-8</v>
      </c>
      <c r="BF133" s="23">
        <f t="shared" si="64"/>
        <v>4.920384383896672E-8</v>
      </c>
      <c r="BG133" s="23">
        <f t="shared" si="64"/>
        <v>4.0296116801211783E-8</v>
      </c>
      <c r="BH133" s="23">
        <f t="shared" si="64"/>
        <v>3.3005090650386644E-8</v>
      </c>
      <c r="BI133" s="23">
        <f t="shared" si="64"/>
        <v>2.8439405093458423E-8</v>
      </c>
    </row>
    <row r="134" spans="1:61" ht="18" customHeight="1">
      <c r="A134" s="23" t="s">
        <v>15</v>
      </c>
      <c r="B134" s="23"/>
      <c r="C134" s="23">
        <f>+(C133/B133)^-0.1-1</f>
        <v>9.96024822099284E-2</v>
      </c>
      <c r="D134" s="23">
        <f t="shared" ref="D134:BI134" si="65">+(D133/C133)^-0.1-1</f>
        <v>7.6722888207174211E-2</v>
      </c>
      <c r="E134" s="23">
        <f t="shared" si="65"/>
        <v>6.7969932469114758E-2</v>
      </c>
      <c r="F134" s="23">
        <f t="shared" si="65"/>
        <v>6.2513504861509306E-2</v>
      </c>
      <c r="G134" s="23">
        <f t="shared" si="65"/>
        <v>5.7162498399202955E-2</v>
      </c>
      <c r="H134" s="23">
        <f t="shared" si="65"/>
        <v>5.252896031275478E-2</v>
      </c>
      <c r="I134" s="23">
        <f t="shared" si="65"/>
        <v>4.9009148493728949E-2</v>
      </c>
      <c r="J134" s="23">
        <f t="shared" si="65"/>
        <v>4.596154239600736E-2</v>
      </c>
      <c r="K134" s="23">
        <f t="shared" si="65"/>
        <v>4.3322627744057263E-2</v>
      </c>
      <c r="L134" s="23">
        <f t="shared" si="65"/>
        <v>4.0999238065395405E-2</v>
      </c>
      <c r="M134" s="23">
        <f t="shared" si="65"/>
        <v>3.8792848819538817E-2</v>
      </c>
      <c r="N134" s="23">
        <f t="shared" si="65"/>
        <v>3.7703337801985093E-2</v>
      </c>
      <c r="O134" s="23">
        <f t="shared" si="65"/>
        <v>3.5820763495054475E-2</v>
      </c>
      <c r="P134" s="23">
        <f t="shared" si="65"/>
        <v>3.4263819264791051E-2</v>
      </c>
      <c r="Q134" s="23">
        <f t="shared" si="65"/>
        <v>3.3155916746050673E-2</v>
      </c>
      <c r="R134" s="23">
        <f t="shared" si="65"/>
        <v>3.1948778216783991E-2</v>
      </c>
      <c r="S134" s="23">
        <f t="shared" si="65"/>
        <v>3.0826962544449055E-2</v>
      </c>
      <c r="T134" s="23">
        <f t="shared" si="65"/>
        <v>2.9793171192925572E-2</v>
      </c>
      <c r="U134" s="23">
        <f t="shared" si="65"/>
        <v>2.8846791459980814E-2</v>
      </c>
      <c r="V134" s="23">
        <f t="shared" si="65"/>
        <v>2.7610740012357082E-2</v>
      </c>
      <c r="W134" s="23">
        <f t="shared" si="65"/>
        <v>2.6631609792205246E-2</v>
      </c>
      <c r="X134" s="23">
        <f t="shared" si="65"/>
        <v>2.6192233448810498E-2</v>
      </c>
      <c r="Y134" s="23">
        <f t="shared" si="65"/>
        <v>2.5692506874129384E-2</v>
      </c>
      <c r="Z134" s="23">
        <f t="shared" si="65"/>
        <v>2.5187891413852359E-2</v>
      </c>
      <c r="AA134" s="23">
        <f t="shared" si="65"/>
        <v>2.492896681970258E-2</v>
      </c>
      <c r="AB134" s="23">
        <f t="shared" si="65"/>
        <v>2.4391793835211617E-2</v>
      </c>
      <c r="AC134" s="23">
        <f t="shared" si="65"/>
        <v>2.3914055893880626E-2</v>
      </c>
      <c r="AD134" s="23">
        <f t="shared" si="65"/>
        <v>2.3495868721466584E-2</v>
      </c>
      <c r="AE134" s="23">
        <f t="shared" si="65"/>
        <v>2.3129820574297577E-2</v>
      </c>
      <c r="AF134" s="23">
        <f t="shared" si="65"/>
        <v>2.2923298282851112E-2</v>
      </c>
      <c r="AG134" s="23">
        <f t="shared" si="65"/>
        <v>2.2699702285354784E-2</v>
      </c>
      <c r="AH134" s="23">
        <f t="shared" si="65"/>
        <v>2.236354471432489E-2</v>
      </c>
      <c r="AI134" s="23">
        <f t="shared" si="65"/>
        <v>2.2093255868986139E-2</v>
      </c>
      <c r="AJ134" s="23">
        <f t="shared" si="65"/>
        <v>2.1867095747946319E-2</v>
      </c>
      <c r="AK134" s="23">
        <f t="shared" si="65"/>
        <v>2.1672587466963211E-2</v>
      </c>
      <c r="AL134" s="23">
        <f t="shared" si="65"/>
        <v>2.1502283682756085E-2</v>
      </c>
      <c r="AM134" s="23">
        <f t="shared" si="65"/>
        <v>2.1351486590869717E-2</v>
      </c>
      <c r="AN134" s="23">
        <f t="shared" si="65"/>
        <v>2.1217033859420864E-2</v>
      </c>
      <c r="AO134" s="23">
        <f t="shared" si="65"/>
        <v>2.1096646906268335E-2</v>
      </c>
      <c r="AP134" s="23">
        <f t="shared" si="65"/>
        <v>2.0988577623760385E-2</v>
      </c>
      <c r="AQ134" s="23">
        <f t="shared" si="65"/>
        <v>2.0891414241949846E-2</v>
      </c>
      <c r="AR134" s="23">
        <f t="shared" si="65"/>
        <v>2.0803972451887587E-2</v>
      </c>
      <c r="AS134" s="23">
        <f t="shared" si="65"/>
        <v>2.0725232484761102E-2</v>
      </c>
      <c r="AT134" s="23">
        <f t="shared" si="65"/>
        <v>2.065430117999556E-2</v>
      </c>
      <c r="AU134" s="23">
        <f t="shared" si="65"/>
        <v>2.0590387824872769E-2</v>
      </c>
      <c r="AV134" s="23">
        <f t="shared" si="65"/>
        <v>2.0532787741212477E-2</v>
      </c>
      <c r="AW134" s="23">
        <f t="shared" si="65"/>
        <v>2.0480870365235937E-2</v>
      </c>
      <c r="AX134" s="23">
        <f t="shared" si="65"/>
        <v>2.0434070047725683E-2</v>
      </c>
      <c r="AY134" s="23">
        <f t="shared" si="65"/>
        <v>2.0391878595142687E-2</v>
      </c>
      <c r="AZ134" s="23">
        <f t="shared" si="65"/>
        <v>2.0353838999188856E-2</v>
      </c>
      <c r="BA134" s="23">
        <f t="shared" si="65"/>
        <v>2.0283328986970828E-2</v>
      </c>
      <c r="BB134" s="23">
        <f t="shared" si="65"/>
        <v>2.0224393712692468E-2</v>
      </c>
      <c r="BC134" s="23">
        <f t="shared" si="65"/>
        <v>2.0213240658917275E-2</v>
      </c>
      <c r="BD134" s="23">
        <f t="shared" si="65"/>
        <v>2.0204537654725963E-2</v>
      </c>
      <c r="BE134" s="23">
        <f t="shared" si="65"/>
        <v>2.0195149386876832E-2</v>
      </c>
      <c r="BF134" s="23">
        <f t="shared" si="65"/>
        <v>2.018436883970165E-2</v>
      </c>
      <c r="BG134" s="23">
        <f t="shared" si="65"/>
        <v>2.0172432035113763E-2</v>
      </c>
      <c r="BH134" s="23">
        <f t="shared" si="65"/>
        <v>2.01598488043091E-2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207</v>
      </c>
      <c r="B136" s="23"/>
      <c r="C136" s="23">
        <f>+C134+C135</f>
        <v>0.11311469984140254</v>
      </c>
      <c r="D136" s="23">
        <f t="shared" ref="D136:K136" si="67">+D134+D135</f>
        <v>8.6790587925595353E-2</v>
      </c>
      <c r="E136" s="23">
        <f t="shared" si="67"/>
        <v>7.4501626443691085E-2</v>
      </c>
      <c r="F136" s="23">
        <f t="shared" si="67"/>
        <v>6.6740827736469985E-2</v>
      </c>
      <c r="G136" s="23">
        <f t="shared" si="67"/>
        <v>5.7917339194622906E-2</v>
      </c>
      <c r="H136" s="23">
        <f t="shared" si="67"/>
        <v>5.1551058192478197E-2</v>
      </c>
      <c r="I136" s="23">
        <f t="shared" si="67"/>
        <v>4.8031246373452366E-2</v>
      </c>
      <c r="J136" s="23">
        <f t="shared" si="67"/>
        <v>4.4983640275730777E-2</v>
      </c>
      <c r="K136" s="23">
        <f t="shared" si="67"/>
        <v>4.234472562378068E-2</v>
      </c>
    </row>
    <row r="137" spans="1:61" ht="18" customHeight="1">
      <c r="A137" s="23" t="s">
        <v>208</v>
      </c>
      <c r="B137" s="23"/>
      <c r="C137" s="23">
        <f>+C136-C129</f>
        <v>2.9013547264518269E-2</v>
      </c>
      <c r="D137" s="23">
        <f t="shared" ref="D137:K137" si="68">+D136-D129</f>
        <v>1.438791942187935E-2</v>
      </c>
      <c r="E137" s="23">
        <f t="shared" si="68"/>
        <v>9.5255838689322775E-3</v>
      </c>
      <c r="F137" s="23">
        <f t="shared" si="68"/>
        <v>1.0286168885774175E-2</v>
      </c>
      <c r="G137" s="23">
        <f t="shared" si="68"/>
        <v>7.5880518762175067E-3</v>
      </c>
      <c r="H137" s="23">
        <f t="shared" si="68"/>
        <v>4.5715222733399563E-3</v>
      </c>
      <c r="I137" s="23">
        <f t="shared" si="68"/>
        <v>3.9611623724565836E-3</v>
      </c>
      <c r="J137" s="23">
        <f t="shared" si="68"/>
        <v>3.4397000066375347E-3</v>
      </c>
      <c r="K137" s="23">
        <f t="shared" si="68"/>
        <v>3.098561257698737E-3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0.11178357435538493</v>
      </c>
      <c r="C139" s="23">
        <f t="shared" si="69"/>
        <v>9.4380181594260801E-2</v>
      </c>
      <c r="D139" s="23">
        <f t="shared" si="69"/>
        <v>7.9060069216138437E-2</v>
      </c>
      <c r="E139" s="23">
        <f t="shared" si="69"/>
        <v>7.0774191223811442E-2</v>
      </c>
      <c r="F139" s="23">
        <f t="shared" si="69"/>
        <v>6.5428300896035366E-2</v>
      </c>
      <c r="G139" s="23">
        <f t="shared" si="69"/>
        <v>6.0886878985198359E-2</v>
      </c>
      <c r="H139" s="23">
        <f t="shared" si="69"/>
        <v>5.6966864475518381E-2</v>
      </c>
      <c r="I139" s="23">
        <f t="shared" si="69"/>
        <v>5.377912028382302E-2</v>
      </c>
      <c r="J139" s="23">
        <f t="shared" si="69"/>
        <v>5.0992632053343478E-2</v>
      </c>
      <c r="K139" s="23">
        <f t="shared" si="69"/>
        <v>4.8414409011598367E-2</v>
      </c>
      <c r="L139" s="23">
        <f t="shared" si="69"/>
        <v>4.5907707357057709E-2</v>
      </c>
      <c r="M139" s="23">
        <f t="shared" si="69"/>
        <v>4.3433352223091373E-2</v>
      </c>
      <c r="N139" s="23">
        <f t="shared" si="69"/>
        <v>4.0807276899474706E-2</v>
      </c>
      <c r="O139" s="23">
        <f t="shared" si="69"/>
        <v>3.8767934019248912E-2</v>
      </c>
      <c r="P139" s="23">
        <f t="shared" si="69"/>
        <v>3.7125027662310059E-2</v>
      </c>
      <c r="Q139" s="23">
        <f t="shared" si="69"/>
        <v>3.5900067081468187E-2</v>
      </c>
      <c r="R139" s="23">
        <f t="shared" si="69"/>
        <v>3.4740885154686416E-2</v>
      </c>
      <c r="S139" s="23">
        <f t="shared" si="69"/>
        <v>3.3661426381063592E-2</v>
      </c>
      <c r="T139" s="23">
        <f t="shared" si="69"/>
        <v>3.2666612365348027E-2</v>
      </c>
      <c r="U139" s="23">
        <f t="shared" si="69"/>
        <v>3.1756626987857389E-2</v>
      </c>
      <c r="V139" s="23">
        <f t="shared" si="69"/>
        <v>3.1473823797675118E-2</v>
      </c>
      <c r="W139" s="23">
        <f t="shared" si="69"/>
        <v>3.1550069888734406E-2</v>
      </c>
      <c r="X139" s="23">
        <f t="shared" si="69"/>
        <v>3.1299024222368049E-2</v>
      </c>
      <c r="Y139" s="23">
        <f t="shared" si="69"/>
        <v>3.0905978032840911E-2</v>
      </c>
      <c r="Z139" s="23">
        <f t="shared" si="69"/>
        <v>3.046536775611379E-2</v>
      </c>
      <c r="AA139" s="23">
        <f t="shared" si="69"/>
        <v>3.0162611760688143E-2</v>
      </c>
      <c r="AB139" s="23">
        <f t="shared" si="69"/>
        <v>2.9732460128667551E-2</v>
      </c>
      <c r="AC139" s="23">
        <f t="shared" si="69"/>
        <v>2.9298834016259975E-2</v>
      </c>
      <c r="AD139" s="23">
        <f t="shared" si="69"/>
        <v>2.8901337969769209E-2</v>
      </c>
      <c r="AE139" s="23">
        <f t="shared" si="69"/>
        <v>2.8547948442544407E-2</v>
      </c>
      <c r="AF139" s="23">
        <f t="shared" si="69"/>
        <v>2.8072150518867217E-2</v>
      </c>
      <c r="AG139" s="23">
        <f t="shared" si="69"/>
        <v>2.7547605973157099E-2</v>
      </c>
      <c r="AH139" s="23">
        <f t="shared" si="69"/>
        <v>2.7172472856334645E-2</v>
      </c>
      <c r="AI139" s="23">
        <f t="shared" si="69"/>
        <v>2.6886149499728562E-2</v>
      </c>
      <c r="AJ139" s="23">
        <f t="shared" si="69"/>
        <v>2.6655722269809765E-2</v>
      </c>
      <c r="AK139" s="23">
        <f t="shared" si="69"/>
        <v>2.6462848776204348E-2</v>
      </c>
      <c r="AL139" s="23">
        <f t="shared" si="69"/>
        <v>2.6296984914602098E-2</v>
      </c>
      <c r="AM139" s="23">
        <f t="shared" si="69"/>
        <v>2.6151807770599611E-2</v>
      </c>
      <c r="AN139" s="23">
        <f t="shared" si="69"/>
        <v>2.6023312832650705E-2</v>
      </c>
      <c r="AO139" s="23">
        <f t="shared" si="69"/>
        <v>2.5908795620478667E-2</v>
      </c>
      <c r="AP139" s="23">
        <f t="shared" si="69"/>
        <v>2.5806302916602963E-2</v>
      </c>
      <c r="AQ139" s="23">
        <f t="shared" si="69"/>
        <v>2.5714334302471803E-2</v>
      </c>
      <c r="AR139" s="23">
        <f t="shared" si="69"/>
        <v>2.5631677589546875E-2</v>
      </c>
      <c r="AS139" s="23">
        <f t="shared" si="69"/>
        <v>2.5557316181648124E-2</v>
      </c>
      <c r="AT139" s="23">
        <f t="shared" si="69"/>
        <v>2.549037531270093E-2</v>
      </c>
      <c r="AU139" s="23">
        <f t="shared" si="69"/>
        <v>2.5430089485911009E-2</v>
      </c>
      <c r="AV139" s="23">
        <f t="shared" si="69"/>
        <v>2.5375781638174777E-2</v>
      </c>
      <c r="AW139" s="23">
        <f t="shared" si="69"/>
        <v>2.5326848928676343E-2</v>
      </c>
      <c r="AX139" s="23">
        <f t="shared" si="69"/>
        <v>2.5282752389126431E-2</v>
      </c>
      <c r="AY139" s="23">
        <f t="shared" si="69"/>
        <v>2.5243008925404292E-2</v>
      </c>
      <c r="AZ139" s="23">
        <f t="shared" si="69"/>
        <v>2.5207184832812035E-2</v>
      </c>
      <c r="BA139" s="23">
        <f t="shared" si="69"/>
        <v>2.5153525906578253E-2</v>
      </c>
      <c r="BB139" s="23">
        <f t="shared" si="69"/>
        <v>2.5100711487468425E-2</v>
      </c>
      <c r="BC139" s="23">
        <f t="shared" si="69"/>
        <v>2.5076355130662267E-2</v>
      </c>
      <c r="BD139" s="23">
        <f t="shared" si="69"/>
        <v>2.5063021098220062E-2</v>
      </c>
      <c r="BE139" s="23">
        <f t="shared" si="69"/>
        <v>2.5052995593020363E-2</v>
      </c>
      <c r="BF139" s="23">
        <f t="shared" si="69"/>
        <v>2.5043264492080067E-2</v>
      </c>
      <c r="BG139" s="23">
        <f t="shared" si="69"/>
        <v>2.5032951673745377E-2</v>
      </c>
      <c r="BH139" s="23">
        <f t="shared" si="69"/>
        <v>2.5022062477996668E-2</v>
      </c>
      <c r="BI139" s="23">
        <f t="shared" si="69"/>
        <v>2.5010895162061564E-2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0.39862110884192387</v>
      </c>
      <c r="D140" s="23">
        <f t="shared" si="70"/>
        <v>0.18765404463475774</v>
      </c>
      <c r="E140" s="23">
        <f t="shared" si="70"/>
        <v>9.6570191447732337E-2</v>
      </c>
      <c r="F140" s="23">
        <f t="shared" si="70"/>
        <v>5.3561724601456383E-2</v>
      </c>
      <c r="G140" s="23">
        <f t="shared" si="70"/>
        <v>3.183863977482889E-2</v>
      </c>
      <c r="H140" s="23">
        <f t="shared" si="70"/>
        <v>1.9798424098862431E-2</v>
      </c>
      <c r="I140" s="23">
        <f t="shared" si="70"/>
        <v>1.2684904255518993E-2</v>
      </c>
      <c r="J140" s="23">
        <f t="shared" si="70"/>
        <v>8.3415693596705053E-3</v>
      </c>
      <c r="K140" s="23">
        <f t="shared" si="70"/>
        <v>5.6139040189322762E-3</v>
      </c>
      <c r="L140" s="23">
        <f t="shared" si="70"/>
        <v>3.8606397658615893E-3</v>
      </c>
      <c r="M140" s="23">
        <f t="shared" si="70"/>
        <v>2.6967136272709339E-3</v>
      </c>
      <c r="N140" s="23">
        <f t="shared" si="70"/>
        <v>1.9099277962951304E-3</v>
      </c>
      <c r="O140" s="23">
        <f t="shared" si="70"/>
        <v>1.3745786846394935E-3</v>
      </c>
      <c r="P140" s="23">
        <f t="shared" si="70"/>
        <v>1.0017016009944537E-3</v>
      </c>
      <c r="Q140" s="23">
        <f t="shared" si="70"/>
        <v>7.3794513933808778E-4</v>
      </c>
      <c r="R140" s="23">
        <f t="shared" si="70"/>
        <v>5.4962362113311169E-4</v>
      </c>
      <c r="S140" s="23">
        <f t="shared" si="70"/>
        <v>4.1354024094198403E-4</v>
      </c>
      <c r="T140" s="23">
        <f t="shared" si="70"/>
        <v>3.1407275628278578E-4</v>
      </c>
      <c r="U140" s="23">
        <f t="shared" si="70"/>
        <v>2.4005885773014499E-4</v>
      </c>
      <c r="V140" s="23">
        <f t="shared" si="70"/>
        <v>1.8396870129652808E-4</v>
      </c>
      <c r="W140" s="23">
        <f t="shared" si="70"/>
        <v>1.4137799352828941E-4</v>
      </c>
      <c r="X140" s="23">
        <f t="shared" si="70"/>
        <v>1.0913290489023636E-4</v>
      </c>
      <c r="Y140" s="23">
        <f t="shared" si="70"/>
        <v>8.4645144682994535E-5</v>
      </c>
      <c r="Z140" s="23">
        <f t="shared" si="70"/>
        <v>6.5890860452361917E-5</v>
      </c>
      <c r="AA140" s="23">
        <f t="shared" si="70"/>
        <v>5.1486548362423362E-5</v>
      </c>
      <c r="AB140" s="23">
        <f t="shared" si="70"/>
        <v>4.0426093664892596E-5</v>
      </c>
      <c r="AC140" s="23">
        <f t="shared" si="70"/>
        <v>3.1877537030685756E-5</v>
      </c>
      <c r="AD140" s="23">
        <f t="shared" si="70"/>
        <v>2.5230902853591891E-5</v>
      </c>
      <c r="AE140" s="23">
        <f t="shared" si="70"/>
        <v>2.0049371414228739E-5</v>
      </c>
      <c r="AF140" s="23">
        <f t="shared" si="70"/>
        <v>1.6003944479666994E-5</v>
      </c>
      <c r="AG140" s="23">
        <f t="shared" si="70"/>
        <v>1.2824745175509612E-5</v>
      </c>
      <c r="AH140" s="23">
        <f t="shared" si="70"/>
        <v>1.0306956875329724E-5</v>
      </c>
      <c r="AI140" s="23">
        <f t="shared" ref="AI140:BG140" si="71">+AH140/(1+AI131)^10</f>
        <v>8.3031750701255904E-6</v>
      </c>
      <c r="AJ140" s="23">
        <f t="shared" si="71"/>
        <v>6.7024380795579425E-6</v>
      </c>
      <c r="AK140" s="23">
        <f t="shared" si="71"/>
        <v>5.4197646603353779E-6</v>
      </c>
      <c r="AL140" s="23">
        <f t="shared" si="71"/>
        <v>4.3893107662464416E-6</v>
      </c>
      <c r="AM140" s="23">
        <f t="shared" si="71"/>
        <v>3.5596399779792114E-6</v>
      </c>
      <c r="AN140" s="23">
        <f t="shared" si="71"/>
        <v>2.890323773399768E-6</v>
      </c>
      <c r="AO140" s="23">
        <f t="shared" si="71"/>
        <v>2.3494313506888986E-6</v>
      </c>
      <c r="AP140" s="23">
        <f t="shared" si="71"/>
        <v>1.91164210592258E-6</v>
      </c>
      <c r="AQ140" s="23">
        <f t="shared" si="71"/>
        <v>1.5568080859456363E-6</v>
      </c>
      <c r="AR140" s="23">
        <f t="shared" si="71"/>
        <v>1.2688488847770601E-6</v>
      </c>
      <c r="AS140" s="23">
        <f t="shared" si="71"/>
        <v>1.034895974817443E-6</v>
      </c>
      <c r="AT140" s="23">
        <f t="shared" si="71"/>
        <v>8.4462629848714583E-7</v>
      </c>
      <c r="AU140" s="23">
        <f t="shared" si="71"/>
        <v>6.8974069152996771E-7</v>
      </c>
      <c r="AV140" s="23">
        <f t="shared" si="71"/>
        <v>5.6355389821830754E-7</v>
      </c>
      <c r="AW140" s="23">
        <f t="shared" si="71"/>
        <v>4.6067106145461253E-7</v>
      </c>
      <c r="AX140" s="23">
        <f t="shared" si="71"/>
        <v>3.7673155887113299E-7</v>
      </c>
      <c r="AY140" s="23">
        <f t="shared" si="71"/>
        <v>3.0820552121826079E-7</v>
      </c>
      <c r="AZ140" s="23">
        <f t="shared" si="71"/>
        <v>2.5227560397473917E-7</v>
      </c>
      <c r="BA140" s="23">
        <f t="shared" si="71"/>
        <v>2.0662370210862794E-7</v>
      </c>
      <c r="BB140" s="23">
        <f t="shared" si="71"/>
        <v>1.6928997898463695E-7</v>
      </c>
      <c r="BC140" s="23">
        <f t="shared" si="71"/>
        <v>1.3871511696784637E-7</v>
      </c>
      <c r="BD140" s="23">
        <f t="shared" si="71"/>
        <v>1.1367215179665867E-7</v>
      </c>
      <c r="BE140" s="23">
        <f t="shared" si="71"/>
        <v>9.3159350713305033E-8</v>
      </c>
      <c r="BF140" s="23">
        <f t="shared" si="71"/>
        <v>7.6356537495769127E-8</v>
      </c>
      <c r="BG140" s="23">
        <f t="shared" si="71"/>
        <v>6.2591760078850891E-8</v>
      </c>
      <c r="BH140" s="23">
        <f>+BG140</f>
        <v>6.2591760078850891E-8</v>
      </c>
      <c r="BI140" s="23">
        <f>+BH140</f>
        <v>6.2591760078850891E-8</v>
      </c>
    </row>
    <row r="141" spans="1:61" ht="18" customHeight="1">
      <c r="A141" s="23" t="s">
        <v>208</v>
      </c>
      <c r="B141" s="23">
        <f t="shared" ref="B141:K141" si="72">+B139-C131</f>
        <v>1.5446828157206008E-2</v>
      </c>
      <c r="C141" s="23">
        <f t="shared" si="72"/>
        <v>1.6128271053960655E-2</v>
      </c>
      <c r="D141" s="23">
        <f t="shared" si="72"/>
        <v>1.0370713676901025E-2</v>
      </c>
      <c r="E141" s="23">
        <f t="shared" si="72"/>
        <v>1.0058840511084133E-2</v>
      </c>
      <c r="F141" s="23">
        <f t="shared" si="72"/>
        <v>1.2036327811484761E-2</v>
      </c>
      <c r="G141" s="23">
        <f t="shared" si="72"/>
        <v>1.2232467366426539E-2</v>
      </c>
      <c r="H141" s="23">
        <f t="shared" si="72"/>
        <v>1.1442054515451369E-2</v>
      </c>
      <c r="I141" s="23">
        <f t="shared" si="72"/>
        <v>1.0972108148778512E-2</v>
      </c>
      <c r="J141" s="23">
        <f t="shared" si="72"/>
        <v>1.0597579735755883E-2</v>
      </c>
      <c r="K141" s="23">
        <f t="shared" si="72"/>
        <v>1.026330451010548E-2</v>
      </c>
    </row>
    <row r="142" spans="1:61" ht="18" customHeight="1">
      <c r="A142" s="23" t="s">
        <v>13</v>
      </c>
      <c r="B142" s="23"/>
      <c r="C142" s="23">
        <f>+EXP(C128-0.1)</f>
        <v>1.06237897111888</v>
      </c>
      <c r="D142" s="23">
        <f>+EXP(D128-0.1)</f>
        <v>1.0464376572931726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78.301160944760127</v>
      </c>
    </row>
    <row r="145" spans="1:74" ht="18" customHeight="1">
      <c r="A145" s="23" t="s">
        <v>150</v>
      </c>
      <c r="B145" s="23">
        <f>+SUMPRODUCT(B140:AE140*B84:AE84)*10</f>
        <v>79.388101128398901</v>
      </c>
    </row>
    <row r="146" spans="1:74" ht="18" customHeight="1">
      <c r="A146" s="23" t="s">
        <v>151</v>
      </c>
      <c r="B146" s="23">
        <f>+SUMPRODUCT(B140:BI140*B84:BI84)*10</f>
        <v>79.62307857373392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0.38693933830000404</v>
      </c>
      <c r="D148" s="23">
        <f t="shared" si="73"/>
        <v>0.18475807722748394</v>
      </c>
      <c r="E148" s="23">
        <f t="shared" si="73"/>
        <v>9.5722311223047085E-2</v>
      </c>
      <c r="F148" s="23">
        <f t="shared" si="73"/>
        <v>5.2199769881480167E-2</v>
      </c>
      <c r="G148" s="23">
        <f t="shared" si="73"/>
        <v>2.9939952155809451E-2</v>
      </c>
      <c r="H148" s="23">
        <f t="shared" si="73"/>
        <v>1.7943640485613685E-2</v>
      </c>
      <c r="I148" s="23">
        <f t="shared" si="73"/>
        <v>1.112033324369812E-2</v>
      </c>
      <c r="J148" s="23">
        <f t="shared" si="73"/>
        <v>7.0951345194217707E-3</v>
      </c>
      <c r="K148" s="23">
        <f t="shared" si="73"/>
        <v>4.6427400564445324E-3</v>
      </c>
      <c r="L148" s="23">
        <f t="shared" si="73"/>
        <v>3.1064920901146243E-3</v>
      </c>
      <c r="M148" s="23">
        <f t="shared" si="73"/>
        <v>2.1231503020752614E-3</v>
      </c>
      <c r="N148" s="23">
        <f t="shared" si="73"/>
        <v>1.4663870049213034E-3</v>
      </c>
      <c r="O148" s="23">
        <f t="shared" si="73"/>
        <v>1.0313414659720032E-3</v>
      </c>
      <c r="P148" s="23">
        <f t="shared" si="73"/>
        <v>7.3635824703977872E-4</v>
      </c>
      <c r="Q148" s="23">
        <f t="shared" si="73"/>
        <v>5.3141093078225786E-4</v>
      </c>
      <c r="R148" s="23">
        <f t="shared" si="73"/>
        <v>3.8801549707055872E-4</v>
      </c>
      <c r="S148" s="23">
        <f t="shared" si="73"/>
        <v>2.8641210953069744E-4</v>
      </c>
      <c r="T148" s="23">
        <f t="shared" si="73"/>
        <v>2.1354593077536272E-4</v>
      </c>
      <c r="U148" s="23">
        <f t="shared" si="73"/>
        <v>1.6068828839438403E-4</v>
      </c>
      <c r="V148" s="23">
        <f t="shared" si="73"/>
        <v>1.2237645786946939E-4</v>
      </c>
      <c r="W148" s="23">
        <f t="shared" si="73"/>
        <v>9.4091752782404707E-5</v>
      </c>
      <c r="X148" s="23">
        <f t="shared" si="73"/>
        <v>7.2654802125390061E-5</v>
      </c>
      <c r="Y148" s="23">
        <f t="shared" si="73"/>
        <v>5.6375771226266601E-5</v>
      </c>
      <c r="Z148" s="23">
        <f t="shared" si="73"/>
        <v>4.3960013346439309E-5</v>
      </c>
      <c r="AA148" s="23">
        <f t="shared" si="73"/>
        <v>3.4365300121623077E-5</v>
      </c>
      <c r="AB148" s="23">
        <f t="shared" si="73"/>
        <v>2.7005935949210529E-5</v>
      </c>
      <c r="AC148" s="23">
        <f t="shared" si="73"/>
        <v>2.1321815677320451E-5</v>
      </c>
      <c r="AD148" s="23">
        <f t="shared" si="73"/>
        <v>1.6902978717787209E-5</v>
      </c>
      <c r="AE148" s="23">
        <f t="shared" si="73"/>
        <v>1.3447941612662699E-5</v>
      </c>
      <c r="AF148" s="23">
        <f t="shared" si="73"/>
        <v>1.0720748599054875E-5</v>
      </c>
      <c r="AG148" s="23">
        <f t="shared" si="73"/>
        <v>8.5653244157729151E-6</v>
      </c>
      <c r="AH148" s="23">
        <f t="shared" si="73"/>
        <v>6.865786049619614E-6</v>
      </c>
      <c r="AI148" s="23">
        <f t="shared" ref="AI148:BI148" si="74">+AH148/(1+AH79)^10</f>
        <v>5.518042475961293E-6</v>
      </c>
      <c r="AJ148" s="23">
        <f t="shared" si="74"/>
        <v>4.4446839906350957E-6</v>
      </c>
      <c r="AK148" s="23">
        <f t="shared" si="74"/>
        <v>3.5869347719557479E-6</v>
      </c>
      <c r="AL148" s="23">
        <f t="shared" si="74"/>
        <v>2.899546382461809E-6</v>
      </c>
      <c r="AM148" s="23">
        <f t="shared" si="74"/>
        <v>2.3473497683791354E-6</v>
      </c>
      <c r="AN148" s="23">
        <f t="shared" si="74"/>
        <v>1.9028182350029297E-6</v>
      </c>
      <c r="AO148" s="23">
        <f t="shared" si="74"/>
        <v>1.544289804326105E-6</v>
      </c>
      <c r="AP148" s="23">
        <f t="shared" si="74"/>
        <v>1.2546424282935376E-6</v>
      </c>
      <c r="AQ148" s="23">
        <f t="shared" si="74"/>
        <v>1.0202919405918683E-6</v>
      </c>
      <c r="AR148" s="23">
        <f t="shared" si="74"/>
        <v>8.3042600694743253E-7</v>
      </c>
      <c r="AS148" s="23">
        <f t="shared" si="74"/>
        <v>6.7641376123296968E-7</v>
      </c>
      <c r="AT148" s="23">
        <f t="shared" si="74"/>
        <v>5.5134791125074406E-7</v>
      </c>
      <c r="AU148" s="23">
        <f t="shared" si="74"/>
        <v>4.4968768718922713E-7</v>
      </c>
      <c r="AV148" s="23">
        <f t="shared" si="74"/>
        <v>3.6697913547903473E-7</v>
      </c>
      <c r="AW148" s="23">
        <f t="shared" si="74"/>
        <v>2.99635104950815E-7</v>
      </c>
      <c r="AX148" s="23">
        <f t="shared" si="74"/>
        <v>2.4476154749938487E-7</v>
      </c>
      <c r="AY148" s="23">
        <f t="shared" si="74"/>
        <v>2.0001992347423379E-7</v>
      </c>
      <c r="AZ148" s="23">
        <f t="shared" si="74"/>
        <v>1.635178727407782E-7</v>
      </c>
      <c r="BA148" s="23">
        <f t="shared" si="74"/>
        <v>1.3376956766218829E-7</v>
      </c>
      <c r="BB148" s="23">
        <f t="shared" si="74"/>
        <v>1.0949651321703325E-7</v>
      </c>
      <c r="BC148" s="23">
        <f t="shared" si="74"/>
        <v>8.9637705952776779E-8</v>
      </c>
      <c r="BD148" s="23">
        <f t="shared" si="74"/>
        <v>7.3386846294685361E-8</v>
      </c>
      <c r="BE148" s="23">
        <f t="shared" si="74"/>
        <v>6.0087713990037248E-8</v>
      </c>
      <c r="BF148" s="23">
        <f t="shared" si="74"/>
        <v>4.920384383896672E-8</v>
      </c>
      <c r="BG148" s="23">
        <f t="shared" si="74"/>
        <v>4.0296116801211717E-8</v>
      </c>
      <c r="BH148" s="23">
        <f t="shared" si="74"/>
        <v>3.3005090650386571E-8</v>
      </c>
      <c r="BI148" s="23">
        <f t="shared" si="74"/>
        <v>2.8439405093458354E-8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74.01909884567938</v>
      </c>
    </row>
    <row r="152" spans="1:74" ht="18" customHeight="1">
      <c r="A152" s="23" t="s">
        <v>150</v>
      </c>
      <c r="B152" s="23">
        <f>+SUMPRODUCT(B148:AE148*B84:AE84)*10</f>
        <v>74.743695598288681</v>
      </c>
    </row>
    <row r="153" spans="1:74" ht="18" customHeight="1">
      <c r="A153" s="23" t="s">
        <v>151</v>
      </c>
      <c r="B153" s="23">
        <f>+SUMPRODUCT(B148:BI148*B84:BI84)*10</f>
        <v>74.89924026164303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1.172354152660874E-2</v>
      </c>
      <c r="C155" s="29">
        <f t="shared" ref="C155:BI155" si="75">+C63*C61</f>
        <v>2.7267041441139124E-2</v>
      </c>
      <c r="D155" s="29">
        <f t="shared" si="75"/>
        <v>5.6947538627321222E-2</v>
      </c>
      <c r="E155" s="29">
        <f t="shared" si="75"/>
        <v>0.10799738529311932</v>
      </c>
      <c r="F155" s="29">
        <f t="shared" si="75"/>
        <v>0.18819744803220123</v>
      </c>
      <c r="G155" s="29">
        <f t="shared" si="75"/>
        <v>0.29957513482716763</v>
      </c>
      <c r="H155" s="29">
        <f t="shared" si="75"/>
        <v>0.44487557869280503</v>
      </c>
      <c r="I155" s="29">
        <f t="shared" si="75"/>
        <v>0.62970113500488301</v>
      </c>
      <c r="J155" s="29">
        <f t="shared" si="75"/>
        <v>0.85454245723916655</v>
      </c>
      <c r="K155" s="29">
        <f t="shared" si="75"/>
        <v>1.117212319832793</v>
      </c>
      <c r="L155" s="29">
        <f t="shared" si="75"/>
        <v>1.4116244778059031</v>
      </c>
      <c r="M155" s="29">
        <f t="shared" si="75"/>
        <v>1.7219420140891795</v>
      </c>
      <c r="N155" s="29">
        <f t="shared" si="75"/>
        <v>2.0382235731902814</v>
      </c>
      <c r="O155" s="29">
        <f t="shared" si="75"/>
        <v>2.3426641454981207</v>
      </c>
      <c r="P155" s="29">
        <f t="shared" si="75"/>
        <v>2.6248240424295748</v>
      </c>
      <c r="Q155" s="29">
        <f t="shared" si="75"/>
        <v>2.8804352161261355</v>
      </c>
      <c r="R155" s="29">
        <f t="shared" si="75"/>
        <v>3.1138019587400914</v>
      </c>
      <c r="S155" s="29">
        <f t="shared" si="75"/>
        <v>3.3310247626160647</v>
      </c>
      <c r="T155" s="29">
        <f t="shared" si="75"/>
        <v>3.5378361138541967</v>
      </c>
      <c r="U155" s="29">
        <f t="shared" si="75"/>
        <v>3.7388085205469661</v>
      </c>
      <c r="V155" s="29">
        <f t="shared" si="75"/>
        <v>3.9597814876739337</v>
      </c>
      <c r="W155" s="29">
        <f t="shared" si="75"/>
        <v>4.2123697729634477</v>
      </c>
      <c r="X155" s="29">
        <f t="shared" si="75"/>
        <v>4.4813399823240685</v>
      </c>
      <c r="Y155" s="29">
        <f t="shared" si="75"/>
        <v>4.7654346166997907</v>
      </c>
      <c r="Z155" s="29">
        <f t="shared" si="75"/>
        <v>5.0643945954615415</v>
      </c>
      <c r="AA155" s="29">
        <f t="shared" si="75"/>
        <v>5.3783247840422277</v>
      </c>
      <c r="AB155" s="29">
        <f t="shared" si="75"/>
        <v>5.7091691797250883</v>
      </c>
      <c r="AC155" s="29">
        <f t="shared" si="75"/>
        <v>6.0556974101567596</v>
      </c>
      <c r="AD155" s="29">
        <f t="shared" si="75"/>
        <v>6.4177347416724491</v>
      </c>
      <c r="AE155" s="29">
        <f t="shared" si="75"/>
        <v>6.7955654375520158</v>
      </c>
      <c r="AF155" s="29">
        <f t="shared" si="75"/>
        <v>7.1770069578674454</v>
      </c>
      <c r="AG155" s="29">
        <f t="shared" si="75"/>
        <v>7.5573051737733108</v>
      </c>
      <c r="AH155" s="29">
        <f t="shared" si="75"/>
        <v>7.9466074337418124</v>
      </c>
      <c r="AI155" s="29">
        <f t="shared" si="75"/>
        <v>8.347047618986231</v>
      </c>
      <c r="AJ155" s="29">
        <f t="shared" si="75"/>
        <v>8.7598101598399225</v>
      </c>
      <c r="AK155" s="29">
        <f t="shared" si="75"/>
        <v>9.1857182987921</v>
      </c>
      <c r="AL155" s="29">
        <f t="shared" si="75"/>
        <v>9.6254138998528944</v>
      </c>
      <c r="AM155" s="29">
        <f t="shared" si="75"/>
        <v>10.079458651213152</v>
      </c>
      <c r="AN155" s="29">
        <f t="shared" si="75"/>
        <v>10.548390698959915</v>
      </c>
      <c r="AO155" s="29">
        <f t="shared" si="75"/>
        <v>11.032755972040269</v>
      </c>
      <c r="AP155" s="29">
        <f t="shared" si="75"/>
        <v>11.533125159484637</v>
      </c>
      <c r="AQ155" s="29">
        <f t="shared" si="75"/>
        <v>12.050102592315024</v>
      </c>
      <c r="AR155" s="29">
        <f t="shared" si="75"/>
        <v>12.584330603489674</v>
      </c>
      <c r="AS155" s="29">
        <f t="shared" si="75"/>
        <v>13.136491411038362</v>
      </c>
      <c r="AT155" s="29">
        <f t="shared" si="75"/>
        <v>13.707307695550224</v>
      </c>
      <c r="AU155" s="29">
        <f t="shared" si="75"/>
        <v>14.297542541889891</v>
      </c>
      <c r="AV155" s="29">
        <f t="shared" si="75"/>
        <v>14.907999126583151</v>
      </c>
      <c r="AW155" s="29">
        <f t="shared" si="75"/>
        <v>15.539520365801666</v>
      </c>
      <c r="AX155" s="29">
        <f t="shared" si="75"/>
        <v>16.192988642462431</v>
      </c>
      <c r="AY155" s="29">
        <f t="shared" si="75"/>
        <v>16.869325675032965</v>
      </c>
      <c r="AZ155" s="29">
        <f t="shared" si="75"/>
        <v>17.569492558226152</v>
      </c>
      <c r="BA155" s="29">
        <f t="shared" si="75"/>
        <v>18.457035081333814</v>
      </c>
      <c r="BB155" s="29">
        <f t="shared" si="75"/>
        <v>19.477590283755521</v>
      </c>
      <c r="BC155" s="29">
        <f t="shared" si="75"/>
        <v>20.423699979706843</v>
      </c>
      <c r="BD155" s="29">
        <f t="shared" si="75"/>
        <v>21.330388551264733</v>
      </c>
      <c r="BE155" s="29">
        <f t="shared" si="75"/>
        <v>22.222472376281591</v>
      </c>
      <c r="BF155" s="29">
        <f t="shared" si="75"/>
        <v>23.117341823448665</v>
      </c>
      <c r="BG155" s="29">
        <f t="shared" si="75"/>
        <v>24.027189549015773</v>
      </c>
      <c r="BH155" s="29">
        <f t="shared" si="75"/>
        <v>24.960622614403828</v>
      </c>
      <c r="BI155" s="29">
        <f t="shared" si="75"/>
        <v>25.923803039769552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162</v>
      </c>
      <c r="B12" s="29">
        <f>+Parameters!M40</f>
        <v>3.8948608362974033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190</v>
      </c>
      <c r="B21" s="29">
        <f>+Parameters!M40</f>
        <v>3.8948608362974033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4.5308564670879611E-2</v>
      </c>
      <c r="E50" s="44">
        <f>100*$B$49*(Global!D135*$B$48+Global!D135^2*$C$48)*(D61/$B61)^(1/$C$49)</f>
        <v>6.3639794454547163E-2</v>
      </c>
      <c r="F50" s="44">
        <f>100*$B$49*(Global!E135*$B$48+Global!E135^2*$C$48)*(E61/$B61)^(1/$C$49)</f>
        <v>8.5747598552611132E-2</v>
      </c>
      <c r="G50" s="44">
        <f>100*$B$49*(Global!F135*$B$48+Global!F135^2*$C$48)*(F61/$B61)^(1/$C$49)</f>
        <v>0.11178384619157156</v>
      </c>
      <c r="H50" s="44">
        <f>100*$B$49*(Global!G135*$B$48+Global!G135^2*$C$48)*(G61/$B61)^(1/$C$49)</f>
        <v>0.1411290104098156</v>
      </c>
      <c r="I50" s="44">
        <f>100*$B$49*(Global!H135*$B$48+Global!H135^2*$C$48)*(H61/$B61)^(1/$C$49)</f>
        <v>0.17385276681477668</v>
      </c>
      <c r="J50" s="44">
        <f>100*$B$49*(Global!I135*$B$48+Global!I135^2*$C$48)*(I61/$B61)^(1/$C$49)</f>
        <v>0.21021234403894057</v>
      </c>
      <c r="K50" s="44">
        <f>100*$B$49*(Global!J135*$B$48+Global!J135^2*$C$48)*(J61/$B61)^(1/$C$49)</f>
        <v>0.24996513431757841</v>
      </c>
      <c r="L50" s="44">
        <f>100*$B$49*(Global!K135*$B$48+Global!K135^2*$C$48)*(K61/$B61)^(1/$C$49)</f>
        <v>0.29281190441157162</v>
      </c>
      <c r="M50" s="44">
        <f>100*$B$49*(Global!L135*$B$48+Global!L135^2*$C$48)*(L61/$B61)^(1/$C$49)</f>
        <v>0.33650841067717552</v>
      </c>
      <c r="N50" s="44">
        <f>100*$B$49*(Global!M135*$B$48+Global!M135^2*$C$48)*(M61/$B61)^(1/$C$49)</f>
        <v>0.37656429112786843</v>
      </c>
      <c r="O50" s="44">
        <f>100*$B$49*(Global!N135*$B$48+Global!N135^2*$C$48)*(N61/$B61)^(1/$C$49)</f>
        <v>0.41799455080541098</v>
      </c>
      <c r="P50" s="44">
        <f>100*$B$49*(Global!O135*$B$48+Global!O135^2*$C$48)*(O61/$B61)^(1/$C$49)</f>
        <v>0.45910124107671624</v>
      </c>
      <c r="Q50" s="44">
        <f>100*$B$49*(Global!P135*$B$48+Global!P135^2*$C$48)*(P61/$B61)^(1/$C$49)</f>
        <v>0.49962956429708283</v>
      </c>
      <c r="R50" s="44">
        <f>100*$B$49*(Global!Q135*$B$48+Global!Q135^2*$C$48)*(Q61/$B61)^(1/$C$49)</f>
        <v>0.53940194273856101</v>
      </c>
      <c r="S50" s="44">
        <f>100*$B$49*(Global!R135*$B$48+Global!R135^2*$C$48)*(R61/$B61)^(1/$C$49)</f>
        <v>0.57827348549227564</v>
      </c>
      <c r="T50" s="44">
        <f>100*$B$49*(Global!S135*$B$48+Global!S135^2*$C$48)*(S61/$B61)^(1/$C$49)</f>
        <v>0.61615201123206009</v>
      </c>
      <c r="U50" s="44">
        <f>100*$B$49*(Global!T135*$B$48+Global!T135^2*$C$48)*(T61/$B61)^(1/$C$49)</f>
        <v>0.65300673605386328</v>
      </c>
      <c r="V50" s="44">
        <f>100*$B$49*(Global!U135*$B$48+Global!U135^2*$C$48)*(U61/$B61)^(1/$C$49)</f>
        <v>0.68884654642842602</v>
      </c>
      <c r="W50" s="44">
        <f>100*$B$49*(Global!V135*$B$48+Global!V135^2*$C$48)*(V61/$B61)^(1/$C$49)</f>
        <v>0.72466039148287265</v>
      </c>
      <c r="X50" s="44">
        <f>100*$B$49*(Global!W135*$B$48+Global!W135^2*$C$48)*(W61/$B61)^(1/$C$49)</f>
        <v>0.76083695204685897</v>
      </c>
      <c r="Y50" s="44">
        <f>100*$B$49*(Global!X135*$B$48+Global!X135^2*$C$48)*(X61/$B61)^(1/$C$49)</f>
        <v>0.796657554026307</v>
      </c>
      <c r="Z50" s="44">
        <f>100*$B$49*(Global!Y135*$B$48+Global!Y135^2*$C$48)*(Y61/$B61)^(1/$C$49)</f>
        <v>0.83205780982728283</v>
      </c>
      <c r="AA50" s="44">
        <f>100*$B$49*(Global!Z135*$B$48+Global!Z135^2*$C$48)*(Z61/$B61)^(1/$C$49)</f>
        <v>0.86702479531940668</v>
      </c>
      <c r="AB50" s="44">
        <f>100*$B$49*(Global!AA135*$B$48+Global!AA135^2*$C$48)*(AA61/$B61)^(1/$C$49)</f>
        <v>0.90157293574040775</v>
      </c>
      <c r="AC50" s="44">
        <f>100*$B$49*(Global!AB135*$B$48+Global!AB135^2*$C$48)*(AB61/$B61)^(1/$C$49)</f>
        <v>0.93581086652586831</v>
      </c>
      <c r="AD50" s="44">
        <f>100*$B$49*(Global!AC135*$B$48+Global!AC135^2*$C$48)*(AC61/$B61)^(1/$C$49)</f>
        <v>0.96969310015539678</v>
      </c>
      <c r="AE50" s="44">
        <f>100*$B$49*(Global!AD135*$B$48+Global!AD135^2*$C$48)*(AD61/$B61)^(1/$C$49)</f>
        <v>1.0032333877957029</v>
      </c>
      <c r="AF50" s="44">
        <f>100*$B$49*(Global!AE135*$B$48+Global!AE135^2*$C$48)*(AE61/$B61)^(1/$C$49)</f>
        <v>1.0364657916147095</v>
      </c>
      <c r="AG50" s="44">
        <f>100*$B$49*(Global!AF135*$B$48+Global!AF135^2*$C$48)*(AF61/$B61)^(1/$C$49)</f>
        <v>1.0689948412182873</v>
      </c>
      <c r="AH50" s="44">
        <f>100*$B$49*(Global!AG135*$B$48+Global!AG135^2*$C$48)*(AG61/$B61)^(1/$C$49)</f>
        <v>1.1007284027852025</v>
      </c>
      <c r="AI50" s="44">
        <f>100*$B$49*(Global!AH135*$B$48+Global!AH135^2*$C$48)*(AH61/$B61)^(1/$C$49)</f>
        <v>1.1320646882900778</v>
      </c>
      <c r="AJ50" s="44">
        <f>100*$B$49*(Global!AI135*$B$48+Global!AI135^2*$C$48)*(AI61/$B61)^(1/$C$49)</f>
        <v>1.1630901774338116</v>
      </c>
      <c r="AK50" s="44">
        <f>100*$B$49*(Global!AJ135*$B$48+Global!AJ135^2*$C$48)*(AJ61/$B61)^(1/$C$49)</f>
        <v>1.1938624001255451</v>
      </c>
      <c r="AL50" s="44">
        <f>100*$B$49*(Global!AK135*$B$48+Global!AK135^2*$C$48)*(AK61/$B61)^(1/$C$49)</f>
        <v>1.2244221309061873</v>
      </c>
      <c r="AM50" s="44">
        <f>100*$B$49*(Global!AL135*$B$48+Global!AL135^2*$C$48)*(AL61/$B61)^(1/$C$49)</f>
        <v>1.2548000863287772</v>
      </c>
      <c r="AN50" s="44">
        <f>100*$B$49*(Global!AM135*$B$48+Global!AM135^2*$C$48)*(AM61/$B61)^(1/$C$49)</f>
        <v>1.2850207200230395</v>
      </c>
      <c r="AO50" s="44">
        <f>100*$B$49*(Global!AN135*$B$48+Global!AN135^2*$C$48)*(AN61/$B61)^(1/$C$49)</f>
        <v>1.3151043991086411</v>
      </c>
      <c r="AP50" s="44">
        <f>100*$B$49*(Global!AO135*$B$48+Global!AO135^2*$C$48)*(AO61/$B61)^(1/$C$49)</f>
        <v>1.3450686742597318</v>
      </c>
      <c r="AQ50" s="44">
        <f>100*$B$49*(Global!AP135*$B$48+Global!AP135^2*$C$48)*(AP61/$B61)^(1/$C$49)</f>
        <v>1.3749290397674838</v>
      </c>
      <c r="AR50" s="44">
        <f>100*$B$49*(Global!AQ135*$B$48+Global!AQ135^2*$C$48)*(AQ61/$B61)^(1/$C$49)</f>
        <v>1.4046994044724546</v>
      </c>
      <c r="AS50" s="44">
        <f>100*$B$49*(Global!AR135*$B$48+Global!AR135^2*$C$48)*(AR61/$B61)^(1/$C$49)</f>
        <v>1.4343923968596626</v>
      </c>
      <c r="AT50" s="44">
        <f>100*$B$49*(Global!AS135*$B$48+Global!AS135^2*$C$48)*(AS61/$B61)^(1/$C$49)</f>
        <v>1.4640195733354562</v>
      </c>
      <c r="AU50" s="44">
        <f>100*$B$49*(Global!AT135*$B$48+Global!AT135^2*$C$48)*(AT61/$B61)^(1/$C$49)</f>
        <v>1.4935915685161443</v>
      </c>
      <c r="AV50" s="44">
        <f>100*$B$49*(Global!AU135*$B$48+Global!AU135^2*$C$48)*(AU61/$B61)^(1/$C$49)</f>
        <v>1.5231182095566111</v>
      </c>
      <c r="AW50" s="44">
        <f>100*$B$49*(Global!AV135*$B$48+Global!AV135^2*$C$48)*(AV61/$B61)^(1/$C$49)</f>
        <v>1.5526086071805365</v>
      </c>
      <c r="AX50" s="44">
        <f>100*$B$49*(Global!AW135*$B$48+Global!AW135^2*$C$48)*(AW61/$B61)^(1/$C$49)</f>
        <v>1.5820712308338967</v>
      </c>
      <c r="AY50" s="44">
        <f>100*$B$49*(Global!AX135*$B$48+Global!AX135^2*$C$48)*(AX61/$B61)^(1/$C$49)</f>
        <v>1.6115139724337479</v>
      </c>
      <c r="AZ50" s="44">
        <f>100*$B$49*(Global!AY135*$B$48+Global!AY135^2*$C$48)*(AY61/$B61)^(1/$C$49)</f>
        <v>1.640944201506809</v>
      </c>
      <c r="BA50" s="44">
        <f>100*$B$49*(Global!AZ135*$B$48+Global!AZ135^2*$C$48)*(AZ61/$B61)^(1/$C$49)</f>
        <v>1.6703688135432917</v>
      </c>
      <c r="BB50" s="44">
        <f>100*$B$49*(Global!BA135*$B$48+Global!BA135^2*$C$48)*(BA61/$B61)^(1/$C$49)</f>
        <v>1.7000267569335488</v>
      </c>
      <c r="BC50" s="44">
        <f>100*$B$49*(Global!BB135*$B$48+Global!BB135^2*$C$48)*(BB61/$B61)^(1/$C$49)</f>
        <v>1.7300355629774937</v>
      </c>
      <c r="BD50" s="44">
        <f>100*$B$49*(Global!BC135*$B$48+Global!BC135^2*$C$48)*(BC61/$B61)^(1/$C$49)</f>
        <v>1.76023207279259</v>
      </c>
      <c r="BE50" s="44">
        <f>100*$B$49*(Global!BD135*$B$48+Global!BD135^2*$C$48)*(BD61/$B61)^(1/$C$49)</f>
        <v>1.7905366549658341</v>
      </c>
      <c r="BF50" s="44">
        <f>100*$B$49*(Global!BE135*$B$48+Global!BE135^2*$C$48)*(BE61/$B61)^(1/$C$49)</f>
        <v>1.8208967799804252</v>
      </c>
      <c r="BG50" s="44">
        <f>100*$B$49*(Global!BF135*$B$48+Global!BF135^2*$C$48)*(BF61/$B61)^(1/$C$49)</f>
        <v>1.8512800789515824</v>
      </c>
      <c r="BH50" s="44">
        <f>100*$B$49*(Global!BG135*$B$48+Global!BG135^2*$C$48)*(BG61/$B61)^(1/$C$49)</f>
        <v>1.8816685655340828</v>
      </c>
      <c r="BI50" s="44">
        <f>100*$B$49*(Global!BH135*$B$48+Global!BH135^2*$C$48)*(BH61/$B61)^(1/$C$49)</f>
        <v>1.9120541281019463</v>
      </c>
      <c r="BJ50" s="44">
        <f>100*$B$49*(Global!BI135*$B$48+Global!BI135^2*$C$48)*(BI61/$B61)^(1/$C$49)</f>
        <v>1.9424351814346827</v>
      </c>
      <c r="BK50" s="44">
        <f>100*$B$49*(Global!BJ80*$B$48+Global!BJ80^2*$C$48)*(BJ61/$B61)^(1/$C$49)</f>
        <v>1.9555982937529826</v>
      </c>
      <c r="BL50" s="44">
        <f>100*$B$49*(Global!BK80*$B$48+Global!BK80^2*$C$48)*(BK61/$B61)^(1/$C$49)</f>
        <v>1.9679004963248954</v>
      </c>
      <c r="BM50" s="44">
        <f>100*$B$49*(Global!BL80*$B$48+Global!BL80^2*$C$48)*(BL61/$B61)^(1/$C$49)</f>
        <v>1.9795353353095333</v>
      </c>
      <c r="BN50" s="44">
        <f>100*$B$49*(Global!BM80*$B$48+Global!BM80^2*$C$48)*(BM61/$B61)^(1/$C$49)</f>
        <v>1.9906368732553232</v>
      </c>
      <c r="BO50" s="44">
        <f>100*$B$49*(Global!BN80*$B$48+Global!BN80^2*$C$48)*(BN61/$B61)^(1/$C$49)</f>
        <v>2.0012987197194692</v>
      </c>
      <c r="BP50" s="44">
        <f>100*$B$49*(Global!BO80*$B$48+Global!BO80^2*$C$48)*(BO61/$B61)^(1/$C$49)</f>
        <v>2.0115869037274816</v>
      </c>
      <c r="BQ50" s="44">
        <f>100*$B$49*(Global!BP80*$B$48+Global!BP80^2*$C$48)*(BP61/$B61)^(1/$C$49)</f>
        <v>2.0215485937607109</v>
      </c>
      <c r="BR50" s="44">
        <f>100*$B$49*(Global!BQ80*$B$48+Global!BQ80^2*$C$48)*(BQ61/$B61)^(1/$C$49)</f>
        <v>2.0312180141013676</v>
      </c>
      <c r="BS50" s="44">
        <f>100*$B$49*(Global!BR80*$B$48+Global!BR80^2*$C$48)*(BR61/$B61)^(1/$C$49)</f>
        <v>2.0406204660173826</v>
      </c>
      <c r="BT50" s="44">
        <f>100*$B$49*(Global!BS80*$B$48+Global!BS80^2*$C$48)*(BS61/$B61)^(1/$C$49)</f>
        <v>2.0497750664130514</v>
      </c>
      <c r="BU50" s="44">
        <f>100*$B$49*(Global!BT80*$B$48+Global!BT80^2*$C$48)*(BT61/$B61)^(1/$C$49)</f>
        <v>2.0586966174790491</v>
      </c>
      <c r="BV50" s="44">
        <f>100*$B$49*(Global!BU80*$B$48+Global!BU80^2*$C$48)*(BU61/$B61)^(1/$C$49)</f>
        <v>2.0673968867409154</v>
      </c>
      <c r="BW50" s="44">
        <f>100*$B$49*(Global!BV80*$B$48+Global!BV80^2*$C$48)*(BV61/$B61)^(1/$C$49)</f>
        <v>2.075885486450451</v>
      </c>
      <c r="BX50" s="44">
        <f>100*$B$49*(Global!BW80*$B$48+Global!BW80^2*$C$48)*(BW61/$B61)^(1/$C$49)</f>
        <v>2.084170480217296</v>
      </c>
      <c r="BY50" s="44">
        <f>100*$B$49*(Global!BX80*$B$48+Global!BX80^2*$C$48)*(BX61/$B61)^(1/$C$49)</f>
        <v>2.0922588035477179</v>
      </c>
      <c r="BZ50" s="44">
        <f>100*$B$49*(Global!BY80*$B$48+Global!BY80^2*$C$48)*(BY61/$B61)^(1/$C$49)</f>
        <v>2.1001565570911884</v>
      </c>
      <c r="CA50" s="44">
        <f>100*$B$49*(Global!BZ80*$B$48+Global!BZ80^2*$C$48)*(BZ61/$B61)^(1/$C$49)</f>
        <v>2.1078692125465732</v>
      </c>
      <c r="CB50" s="44">
        <f>100*$B$49*(Global!CA80*$B$48+Global!CA80^2*$C$48)*(CA61/$B61)^(1/$C$49)</f>
        <v>2.1154017584196803</v>
      </c>
      <c r="CC50" s="44">
        <f>100*$B$49*(Global!CB80*$B$48+Global!CB80^2*$C$48)*(CB61/$B61)^(1/$C$49)</f>
        <v>2.1227588041771099</v>
      </c>
      <c r="CD50" s="44">
        <f>100*$B$49*(Global!CC80*$B$48+Global!CC80^2*$C$48)*(CC61/$B61)^(1/$C$49)</f>
        <v>2.1299446554751476</v>
      </c>
      <c r="CE50" s="44">
        <f>100*$B$49*(Global!CD80*$B$48+Global!CD80^2*$C$48)*(CD61/$B61)^(1/$C$49)</f>
        <v>2.1369633691571917</v>
      </c>
      <c r="CF50" s="44">
        <f>100*$B$49*(Global!CE80*$B$48+Global!CE80^2*$C$48)*(CE61/$B61)^(1/$C$49)</f>
        <v>2.1438187940013518</v>
      </c>
      <c r="CG50" s="44">
        <f>100*$B$49*(Global!CF80*$B$48+Global!CF80^2*$C$48)*(CF61/$B61)^(1/$C$49)</f>
        <v>2.1505146013508791</v>
      </c>
      <c r="CH50" s="44">
        <f>100*$B$49*(Global!CG80*$B$48+Global!CG80^2*$C$48)*(CG61/$B61)^(1/$C$49)</f>
        <v>2.157054308496495</v>
      </c>
      <c r="CI50" s="44">
        <f>100*$B$49*(Global!CH80*$B$48+Global!CH80^2*$C$48)*(CH61/$B61)^(1/$C$49)</f>
        <v>2.1634412968136862</v>
      </c>
      <c r="CJ50" s="44">
        <f>100*$B$49*(Global!CI80*$B$48+Global!CI80^2*$C$48)*(CI61/$B61)^(1/$C$49)</f>
        <v>2.1696788260625559</v>
      </c>
      <c r="CK50" s="44">
        <f>100*$B$49*(Global!CJ80*$B$48+Global!CJ80^2*$C$48)*(CJ61/$B61)^(1/$C$49)</f>
        <v>2.1757700458467437</v>
      </c>
      <c r="CL50" s="44">
        <f>100*$B$49*(Global!CK80*$B$48+Global!CK80^2*$C$48)*(CK61/$B61)^(1/$C$49)</f>
        <v>2.1817180049427973</v>
      </c>
      <c r="CM50" s="44">
        <f>100*$B$49*(Global!CL80*$B$48+Global!CL80^2*$C$48)*(CL61/$B61)^(1/$C$49)</f>
        <v>2.1875256590125929</v>
      </c>
      <c r="CN50" s="44">
        <f>100*$B$49*(Global!CM80*$B$48+Global!CM80^2*$C$48)*(CM61/$B61)^(1/$C$49)</f>
        <v>2.1931958770718514</v>
      </c>
      <c r="CO50" s="44">
        <f>100*$B$49*(Global!CN80*$B$48+Global!CN80^2*$C$48)*(CN61/$B61)^(1/$C$49)</f>
        <v>2.1987314469892558</v>
      </c>
      <c r="CP50" s="44">
        <f>100*$B$49*(Global!CO80*$B$48+Global!CO80^2*$C$48)*(CO61/$B61)^(1/$C$49)</f>
        <v>2.2041350802203863</v>
      </c>
      <c r="CQ50" s="44">
        <f>100*$B$49*(Global!CP80*$B$48+Global!CP80^2*$C$48)*(CP61/$B61)^(1/$C$49)</f>
        <v>2.2094094159302635</v>
      </c>
      <c r="CR50" s="44">
        <f>100*$B$49*(Global!CQ80*$B$48+Global!CQ80^2*$C$48)*(CQ61/$B61)^(1/$C$49)</f>
        <v>2.2145570246215995</v>
      </c>
      <c r="CS50" s="44">
        <f>100*$B$49*(Global!CR80*$B$48+Global!CR80^2*$C$48)*(CR61/$B61)^(1/$C$49)</f>
        <v>2.2195804113590407</v>
      </c>
      <c r="CT50" s="44">
        <f>100*$B$49*(Global!CS80*$B$48+Global!CS80^2*$C$48)*(CS61/$B61)^(1/$C$49)</f>
        <v>2.2244820186597316</v>
      </c>
      <c r="CU50" s="44">
        <f>100*$B$49*(Global!CT80*$B$48+Global!CT80^2*$C$48)*(CT61/$B61)^(1/$C$49)</f>
        <v>2.2292642291056302</v>
      </c>
      <c r="CV50" s="44">
        <f>100*$B$49*(Global!CU80*$B$48+Global!CU80^2*$C$48)*(CU61/$B61)^(1/$C$49)</f>
        <v>2.2339293677216725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1.5599047040985921E-2</v>
      </c>
      <c r="C52" s="116">
        <f>+B95-B92</f>
        <v>-0.29919603439697084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2.9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2.9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3.4801033488396889</v>
      </c>
      <c r="C61" s="45">
        <f t="shared" si="11"/>
        <v>5.7670228579948573</v>
      </c>
      <c r="D61" s="45">
        <f t="shared" si="11"/>
        <v>8.7632810648382389</v>
      </c>
      <c r="E61" s="45">
        <f t="shared" si="11"/>
        <v>12.396220297107849</v>
      </c>
      <c r="F61" s="45">
        <f t="shared" si="11"/>
        <v>16.640674380009521</v>
      </c>
      <c r="G61" s="45">
        <f t="shared" si="11"/>
        <v>21.111071375179129</v>
      </c>
      <c r="H61" s="45">
        <f t="shared" si="11"/>
        <v>25.921712761491303</v>
      </c>
      <c r="I61" s="45">
        <f t="shared" si="11"/>
        <v>31.371198306485137</v>
      </c>
      <c r="J61" s="45">
        <f t="shared" si="11"/>
        <v>37.505171019008159</v>
      </c>
      <c r="K61" s="45">
        <f t="shared" si="11"/>
        <v>44.369661234357153</v>
      </c>
      <c r="L61" s="45">
        <f t="shared" si="11"/>
        <v>50.852243673138901</v>
      </c>
      <c r="M61" s="45">
        <f t="shared" si="11"/>
        <v>56.432364135022183</v>
      </c>
      <c r="N61" s="45">
        <f t="shared" si="11"/>
        <v>62.644665205392847</v>
      </c>
      <c r="O61" s="45">
        <f t="shared" si="11"/>
        <v>68.720211354982112</v>
      </c>
      <c r="P61" s="45">
        <f t="shared" si="11"/>
        <v>74.726183404512099</v>
      </c>
      <c r="Q61" s="45">
        <f t="shared" si="11"/>
        <v>80.724692256995056</v>
      </c>
      <c r="R61" s="45">
        <f t="shared" si="11"/>
        <v>86.732075832412264</v>
      </c>
      <c r="S61" s="45">
        <f t="shared" si="11"/>
        <v>92.739313233416183</v>
      </c>
      <c r="T61" s="45">
        <f t="shared" si="11"/>
        <v>98.736159104341837</v>
      </c>
      <c r="U61" s="45">
        <f t="shared" si="11"/>
        <v>104.7131591803446</v>
      </c>
      <c r="V61" s="45">
        <f t="shared" si="11"/>
        <v>111.24813975689355</v>
      </c>
      <c r="W61" s="45">
        <f t="shared" si="11"/>
        <v>118.56536641152945</v>
      </c>
      <c r="X61" s="45">
        <f t="shared" si="11"/>
        <v>126.20600653074811</v>
      </c>
      <c r="Y61" s="45">
        <f t="shared" si="11"/>
        <v>134.10508653276082</v>
      </c>
      <c r="Z61" s="45">
        <f t="shared" si="11"/>
        <v>142.22841871117609</v>
      </c>
      <c r="AA61" s="45">
        <f t="shared" si="11"/>
        <v>150.55990038586862</v>
      </c>
      <c r="AB61" s="45">
        <f t="shared" si="11"/>
        <v>159.149053413888</v>
      </c>
      <c r="AC61" s="45">
        <f t="shared" si="11"/>
        <v>167.94517907115861</v>
      </c>
      <c r="AD61" s="45">
        <f t="shared" si="11"/>
        <v>176.93844101328207</v>
      </c>
      <c r="AE61" s="45">
        <f t="shared" si="11"/>
        <v>186.13564216967546</v>
      </c>
      <c r="AF61" s="45">
        <f t="shared" si="11"/>
        <v>195.23270827537016</v>
      </c>
      <c r="AG61" s="45">
        <f t="shared" si="11"/>
        <v>204.1330081391157</v>
      </c>
      <c r="AH61" s="45">
        <f t="shared" si="11"/>
        <v>213.10705950341213</v>
      </c>
      <c r="AI61" s="45">
        <f t="shared" si="11"/>
        <v>222.20648186560564</v>
      </c>
      <c r="AJ61" s="45">
        <f t="shared" si="11"/>
        <v>231.46543077611301</v>
      </c>
      <c r="AK61" s="45">
        <f t="shared" si="11"/>
        <v>240.90847213594569</v>
      </c>
      <c r="AL61" s="45">
        <f t="shared" si="11"/>
        <v>250.55490389062149</v>
      </c>
      <c r="AM61" s="45">
        <f t="shared" si="11"/>
        <v>260.42118407433202</v>
      </c>
      <c r="AN61" s="45">
        <f t="shared" si="11"/>
        <v>270.52229209807285</v>
      </c>
      <c r="AO61" s="45">
        <f t="shared" si="11"/>
        <v>280.8724906946797</v>
      </c>
      <c r="AP61" s="45">
        <f t="shared" si="11"/>
        <v>291.48575239450747</v>
      </c>
      <c r="AQ61" s="45">
        <f t="shared" si="11"/>
        <v>302.37599915693295</v>
      </c>
      <c r="AR61" s="45">
        <f t="shared" si="11"/>
        <v>313.55723863077753</v>
      </c>
      <c r="AS61" s="45">
        <f t="shared" si="11"/>
        <v>325.04364376351248</v>
      </c>
      <c r="AT61" s="45">
        <f t="shared" si="11"/>
        <v>336.84960179684202</v>
      </c>
      <c r="AU61" s="45">
        <f t="shared" si="11"/>
        <v>348.98974707971917</v>
      </c>
      <c r="AV61" s="45">
        <f t="shared" si="11"/>
        <v>361.47898563718985</v>
      </c>
      <c r="AW61" s="45">
        <f t="shared" si="11"/>
        <v>374.33251581562615</v>
      </c>
      <c r="AX61" s="45">
        <f t="shared" si="11"/>
        <v>387.56584731918718</v>
      </c>
      <c r="AY61" s="45">
        <f t="shared" si="11"/>
        <v>401.19481984814757</v>
      </c>
      <c r="AZ61" s="45">
        <f t="shared" si="11"/>
        <v>415.23562194803111</v>
      </c>
      <c r="BA61" s="45">
        <f t="shared" si="11"/>
        <v>429.70481035568923</v>
      </c>
      <c r="BB61" s="45">
        <f t="shared" si="11"/>
        <v>444.60188253278955</v>
      </c>
      <c r="BC61" s="45">
        <f t="shared" si="11"/>
        <v>459.94030554737225</v>
      </c>
      <c r="BD61" s="45">
        <f t="shared" si="11"/>
        <v>475.75804929255759</v>
      </c>
      <c r="BE61" s="45">
        <f t="shared" si="11"/>
        <v>492.08106233858996</v>
      </c>
      <c r="BF61" s="45">
        <f t="shared" si="11"/>
        <v>508.92984873081815</v>
      </c>
      <c r="BG61" s="45">
        <f t="shared" si="11"/>
        <v>526.32289250849101</v>
      </c>
      <c r="BH61" s="45">
        <f t="shared" si="11"/>
        <v>544.27834905807003</v>
      </c>
      <c r="BI61" s="45">
        <f t="shared" si="11"/>
        <v>562.81483120505129</v>
      </c>
      <c r="BJ61" s="45">
        <f>+BI61</f>
        <v>562.81483120505129</v>
      </c>
      <c r="BK61" s="45">
        <f t="shared" ref="BK61:CV61" si="12">+BJ61</f>
        <v>562.81483120505129</v>
      </c>
      <c r="BL61" s="45">
        <f t="shared" si="12"/>
        <v>562.81483120505129</v>
      </c>
      <c r="BM61" s="45">
        <f t="shared" si="12"/>
        <v>562.81483120505129</v>
      </c>
      <c r="BN61" s="45">
        <f t="shared" si="12"/>
        <v>562.81483120505129</v>
      </c>
      <c r="BO61" s="45">
        <f t="shared" si="12"/>
        <v>562.81483120505129</v>
      </c>
      <c r="BP61" s="45">
        <f t="shared" si="12"/>
        <v>562.81483120505129</v>
      </c>
      <c r="BQ61" s="45">
        <f t="shared" si="12"/>
        <v>562.81483120505129</v>
      </c>
      <c r="BR61" s="45">
        <f t="shared" si="12"/>
        <v>562.81483120505129</v>
      </c>
      <c r="BS61" s="45">
        <f t="shared" si="12"/>
        <v>562.81483120505129</v>
      </c>
      <c r="BT61" s="45">
        <f t="shared" si="12"/>
        <v>562.81483120505129</v>
      </c>
      <c r="BU61" s="45">
        <f t="shared" si="12"/>
        <v>562.81483120505129</v>
      </c>
      <c r="BV61" s="45">
        <f t="shared" si="12"/>
        <v>562.81483120505129</v>
      </c>
      <c r="BW61" s="45">
        <f t="shared" si="12"/>
        <v>562.81483120505129</v>
      </c>
      <c r="BX61" s="45">
        <f t="shared" si="12"/>
        <v>562.81483120505129</v>
      </c>
      <c r="BY61" s="45">
        <f t="shared" si="12"/>
        <v>562.81483120505129</v>
      </c>
      <c r="BZ61" s="45">
        <f t="shared" si="12"/>
        <v>562.81483120505129</v>
      </c>
      <c r="CA61" s="45">
        <f t="shared" si="12"/>
        <v>562.81483120505129</v>
      </c>
      <c r="CB61" s="45">
        <f t="shared" si="12"/>
        <v>562.81483120505129</v>
      </c>
      <c r="CC61" s="45">
        <f t="shared" si="12"/>
        <v>562.81483120505129</v>
      </c>
      <c r="CD61" s="45">
        <f t="shared" si="12"/>
        <v>562.81483120505129</v>
      </c>
      <c r="CE61" s="45">
        <f t="shared" si="12"/>
        <v>562.81483120505129</v>
      </c>
      <c r="CF61" s="45">
        <f t="shared" si="12"/>
        <v>562.81483120505129</v>
      </c>
      <c r="CG61" s="45">
        <f t="shared" si="12"/>
        <v>562.81483120505129</v>
      </c>
      <c r="CH61" s="45">
        <f t="shared" si="12"/>
        <v>562.81483120505129</v>
      </c>
      <c r="CI61" s="45">
        <f t="shared" si="12"/>
        <v>562.81483120505129</v>
      </c>
      <c r="CJ61" s="45">
        <f t="shared" si="12"/>
        <v>562.81483120505129</v>
      </c>
      <c r="CK61" s="45">
        <f t="shared" si="12"/>
        <v>562.81483120505129</v>
      </c>
      <c r="CL61" s="45">
        <f t="shared" si="12"/>
        <v>562.81483120505129</v>
      </c>
      <c r="CM61" s="45">
        <f t="shared" si="12"/>
        <v>562.81483120505129</v>
      </c>
      <c r="CN61" s="45">
        <f t="shared" si="12"/>
        <v>562.81483120505129</v>
      </c>
      <c r="CO61" s="45">
        <f t="shared" si="12"/>
        <v>562.81483120505129</v>
      </c>
      <c r="CP61" s="45">
        <f t="shared" si="12"/>
        <v>562.81483120505129</v>
      </c>
      <c r="CQ61" s="45">
        <f t="shared" si="12"/>
        <v>562.81483120505129</v>
      </c>
      <c r="CR61" s="45">
        <f t="shared" si="12"/>
        <v>562.81483120505129</v>
      </c>
      <c r="CS61" s="45">
        <f t="shared" si="12"/>
        <v>562.81483120505129</v>
      </c>
      <c r="CT61" s="45">
        <f t="shared" si="12"/>
        <v>562.81483120505129</v>
      </c>
      <c r="CU61" s="45">
        <f t="shared" si="12"/>
        <v>562.81483120505129</v>
      </c>
      <c r="CV61" s="45">
        <f t="shared" si="12"/>
        <v>562.81483120505129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5.6065436811187433E-3</v>
      </c>
      <c r="E62" s="64">
        <f>($B24*E81+$B25*E81^$B$26+$B$29*(E81/$B$27)^$B$28)*Parameters!$B$116*0.01</f>
        <v>7.2943652507717321E-3</v>
      </c>
      <c r="F62" s="64">
        <f>($B24*F81+$B25*F81^$B$26+$B$29*(F81/$B$27)^$B$28)*Parameters!$B$116*0.01</f>
        <v>9.2229163980032669E-3</v>
      </c>
      <c r="G62" s="64">
        <f>($B24*G81+$B25*G81^$B$26+$B$29*(G81/$B$27)^$B$28)*Parameters!$B$116*0.01</f>
        <v>1.1293500894581723E-2</v>
      </c>
      <c r="H62" s="64">
        <f>($B24*H81+$B25*H81^$B$26+$B$29*(H81/$B$27)^$B$28)*Parameters!$B$116*0.01</f>
        <v>1.3404347936366277E-2</v>
      </c>
      <c r="I62" s="64">
        <f>($B24*I81+$B25*I81^$B$26+$B$29*(I81/$B$27)^$B$28)*Parameters!$B$116*0.01</f>
        <v>1.5463179544041116E-2</v>
      </c>
      <c r="J62" s="64">
        <f>($B24*J81+$B25*J81^$B$26+$B$29*(J81/$B$27)^$B$28)*Parameters!$B$116*0.01</f>
        <v>1.7390813143548841E-2</v>
      </c>
      <c r="K62" s="64">
        <f>($B24*K81+$B25*K81^$B$26+$B$29*(K81/$B$27)^$B$28)*Parameters!$B$116*0.01</f>
        <v>1.9118279398611011E-2</v>
      </c>
      <c r="L62" s="64">
        <f>($B24*L81+$B25*L81^$B$26+$B$29*(L81/$B$27)^$B$28)*Parameters!$B$116*0.01</f>
        <v>2.058321027416175E-2</v>
      </c>
      <c r="M62" s="64">
        <f>($B24*M81+$B25*M81^$B$26+$B$29*(M81/$B$27)^$B$28)*Parameters!$B$116*0.01</f>
        <v>2.1638721966807953E-2</v>
      </c>
      <c r="N62" s="64">
        <f>($B24*N81+$B25*N81^$B$26+$B$29*(N81/$B$27)^$B$28)*Parameters!$B$116*0.01</f>
        <v>2.2276024909532524E-2</v>
      </c>
      <c r="O62" s="64">
        <f>($B24*O81+$B25*O81^$B$26+$B$29*(O81/$B$27)^$B$28)*Parameters!$B$116*0.01</f>
        <v>2.2509330527413419E-2</v>
      </c>
      <c r="P62" s="64">
        <f>($B24*P81+$B25*P81^$B$26+$B$29*(P81/$B$27)^$B$28)*Parameters!$B$116*0.01</f>
        <v>2.2374850827246381E-2</v>
      </c>
      <c r="Q62" s="64">
        <f>($B24*Q81+$B25*Q81^$B$26+$B$29*(Q81/$B$27)^$B$28)*Parameters!$B$116*0.01</f>
        <v>2.1954705514988397E-2</v>
      </c>
      <c r="R62" s="64">
        <f>($B24*R81+$B25*R81^$B$26+$B$29*(R81/$B$27)^$B$28)*Parameters!$B$116*0.01</f>
        <v>2.1364397571849842E-2</v>
      </c>
      <c r="S62" s="64">
        <f>($B24*S81+$B25*S81^$B$26+$B$29*(S81/$B$27)^$B$28)*Parameters!$B$116*0.01</f>
        <v>2.0705523805106891E-2</v>
      </c>
      <c r="T62" s="64">
        <f>($B24*T81+$B25*T81^$B$26+$B$29*(T81/$B$27)^$B$28)*Parameters!$B$116*0.01</f>
        <v>2.0043586420419823E-2</v>
      </c>
      <c r="U62" s="64">
        <f>($B24*U81+$B25*U81^$B$26+$B$29*(U81/$B$27)^$B$28)*Parameters!$B$116*0.01</f>
        <v>1.9415653507564572E-2</v>
      </c>
      <c r="V62" s="64">
        <f>($B24*V81+$B25*V81^$B$26+$B$29*(V81/$B$27)^$B$28)*Parameters!$B$116*0.01</f>
        <v>1.8840570756329104E-2</v>
      </c>
      <c r="W62" s="64">
        <f>($B24*W81+$B25*W81^$B$26+$B$29*(W81/$B$27)^$B$28)*Parameters!$B$116*0.01</f>
        <v>1.8325895733364822E-2</v>
      </c>
      <c r="X62" s="64">
        <f>($B24*X81+$B25*X81^$B$26+$B$29*(X81/$B$27)^$B$28)*Parameters!$B$116*0.01</f>
        <v>1.7872463116172087E-2</v>
      </c>
      <c r="Y62" s="64">
        <f>($B24*Y81+$B25*Y81^$B$26+$B$29*(Y81/$B$27)^$B$28)*Parameters!$B$116*0.01</f>
        <v>1.7477318504089671E-2</v>
      </c>
      <c r="Z62" s="64">
        <f>($B24*Z81+$B25*Z81^$B$26+$B$29*(Z81/$B$27)^$B$28)*Parameters!$B$116*0.01</f>
        <v>1.7135562329450661E-2</v>
      </c>
      <c r="AA62" s="64">
        <f>($B24*AA81+$B25*AA81^$B$26+$B$29*(AA81/$B$27)^$B$28)*Parameters!$B$116*0.01</f>
        <v>1.6841480768152839E-2</v>
      </c>
      <c r="AB62" s="64">
        <f>($B24*AB81+$B25*AB81^$B$26+$B$29*(AB81/$B$27)^$B$28)*Parameters!$B$116*0.01</f>
        <v>1.6589217732453716E-2</v>
      </c>
      <c r="AC62" s="64">
        <f>($B24*AC81+$B25*AC81^$B$26+$B$29*(AC81/$B$27)^$B$28)*Parameters!$B$116*0.01</f>
        <v>1.6373155740342375E-2</v>
      </c>
      <c r="AD62" s="64">
        <f>($B24*AD81+$B25*AD81^$B$26+$B$29*(AD81/$B$27)^$B$28)*Parameters!$B$116*0.01</f>
        <v>1.6188114906764819E-2</v>
      </c>
      <c r="AE62" s="64">
        <f>($B24*AE81+$B25*AE81^$B$26+$B$29*(AE81/$B$27)^$B$28)*Parameters!$B$116*0.01</f>
        <v>1.6029440426656199E-2</v>
      </c>
      <c r="AF62" s="64">
        <f>($B24*AF81+$B25*AF81^$B$26+$B$29*(AF81/$B$27)^$B$28)*Parameters!$B$116*0.01</f>
        <v>1.5893023467303674E-2</v>
      </c>
      <c r="AG62" s="64">
        <f>($B24*AG81+$B25*AG81^$B$26+$B$29*(AG81/$B$27)^$B$28)*Parameters!$B$116*0.01</f>
        <v>1.577528387919493E-2</v>
      </c>
      <c r="AH62" s="64">
        <f>($B24*AH81+$B25*AH81^$B$26+$B$29*(AH81/$B$27)^$B$28)*Parameters!$B$116*0.01</f>
        <v>1.5673132497751461E-2</v>
      </c>
      <c r="AI62" s="64">
        <f>($B24*AI81+$B25*AI81^$B$26+$B$29*(AI81/$B$27)^$B$28)*Parameters!$B$116*0.01</f>
        <v>1.5583923990142837E-2</v>
      </c>
      <c r="AJ62" s="64">
        <f>($B24*AJ81+$B25*AJ81^$B$26+$B$29*(AJ81/$B$27)^$B$28)*Parameters!$B$116*0.01</f>
        <v>1.5505406852122325E-2</v>
      </c>
      <c r="AK62" s="64">
        <f>($B24*AK81+$B25*AK81^$B$26+$B$29*(AK81/$B$27)^$B$28)*Parameters!$B$116*0.01</f>
        <v>1.5435674401289271E-2</v>
      </c>
      <c r="AL62" s="64">
        <f>($B24*AL81+$B25*AL81^$B$26+$B$29*(AL81/$B$27)^$B$28)*Parameters!$B$116*0.01</f>
        <v>1.537311887729202E-2</v>
      </c>
      <c r="AM62" s="64">
        <f>($B24*AM81+$B25*AM81^$B$26+$B$29*(AM81/$B$27)^$B$28)*Parameters!$B$116*0.01</f>
        <v>1.5316389679910999E-2</v>
      </c>
      <c r="AN62" s="64">
        <f>($B24*AN81+$B25*AN81^$B$26+$B$29*(AN81/$B$27)^$B$28)*Parameters!$B$116*0.01</f>
        <v>1.5264356116746156E-2</v>
      </c>
      <c r="AO62" s="64">
        <f>($B24*AO81+$B25*AO81^$B$26+$B$29*(AO81/$B$27)^$B$28)*Parameters!$B$116*0.01</f>
        <v>1.5216074641372592E-2</v>
      </c>
      <c r="AP62" s="64">
        <f>($B24*AP81+$B25*AP81^$B$26+$B$29*(AP81/$B$27)^$B$28)*Parameters!$B$116*0.01</f>
        <v>1.5170760342332317E-2</v>
      </c>
      <c r="AQ62" s="64">
        <f>($B24*AQ81+$B25*AQ81^$B$26+$B$29*(AQ81/$B$27)^$B$28)*Parameters!$B$116*0.01</f>
        <v>1.5127762329988253E-2</v>
      </c>
      <c r="AR62" s="64">
        <f>($B24*AR81+$B25*AR81^$B$26+$B$29*(AR81/$B$27)^$B$28)*Parameters!$B$116*0.01</f>
        <v>1.5086542621303716E-2</v>
      </c>
      <c r="AS62" s="64">
        <f>($B24*AS81+$B25*AS81^$B$26+$B$29*(AS81/$B$27)^$B$28)*Parameters!$B$116*0.01</f>
        <v>1.5046658115765329E-2</v>
      </c>
      <c r="AT62" s="64">
        <f>($B24*AT81+$B25*AT81^$B$26+$B$29*(AT81/$B$27)^$B$28)*Parameters!$B$116*0.01</f>
        <v>1.5007745272088688E-2</v>
      </c>
      <c r="AU62" s="64">
        <f>($B24*AU81+$B25*AU81^$B$26+$B$29*(AU81/$B$27)^$B$28)*Parameters!$B$116*0.01</f>
        <v>1.4969507124303415E-2</v>
      </c>
      <c r="AV62" s="64">
        <f>($B24*AV81+$B25*AV81^$B$26+$B$29*(AV81/$B$27)^$B$28)*Parameters!$B$116*0.01</f>
        <v>1.49317023105573E-2</v>
      </c>
      <c r="AW62" s="64">
        <f>($B24*AW81+$B25*AW81^$B$26+$B$29*(AW81/$B$27)^$B$28)*Parameters!$B$116*0.01</f>
        <v>1.4894135824350832E-2</v>
      </c>
      <c r="AX62" s="64">
        <f>($B24*AX81+$B25*AX81^$B$26+$B$29*(AX81/$B$27)^$B$28)*Parameters!$B$116*0.01</f>
        <v>1.4856651233436918E-2</v>
      </c>
      <c r="AY62" s="64">
        <f>($B24*AY81+$B25*AY81^$B$26+$B$29*(AY81/$B$27)^$B$28)*Parameters!$B$116*0.01</f>
        <v>1.4819124144905859E-2</v>
      </c>
      <c r="AZ62" s="64">
        <f>($B24*AZ81+$B25*AZ81^$B$26+$B$29*(AZ81/$B$27)^$B$28)*Parameters!$B$116*0.01</f>
        <v>1.4781456725323522E-2</v>
      </c>
      <c r="BA62" s="64">
        <f>($B24*BA81+$B25*BA81^$B$26+$B$29*(BA81/$B$27)^$B$28)*Parameters!$B$116*0.01</f>
        <v>1.4934651611172373E-2</v>
      </c>
      <c r="BB62" s="64">
        <f>($B24*BB81+$B25*BB81^$B$26+$B$29*(BB81/$B$27)^$B$28)*Parameters!$B$116*0.01</f>
        <v>1.519576459923758E-2</v>
      </c>
      <c r="BC62" s="64">
        <f>($B24*BC81+$B25*BC81^$B$26+$B$29*(BC81/$B$27)^$B$28)*Parameters!$B$116*0.01</f>
        <v>1.5323453134929934E-2</v>
      </c>
      <c r="BD62" s="64">
        <f>($B24*BD81+$B25*BD81^$B$26+$B$29*(BD81/$B$27)^$B$28)*Parameters!$B$116*0.01</f>
        <v>1.536587006403972E-2</v>
      </c>
      <c r="BE62" s="64">
        <f>($B24*BE81+$B25*BE81^$B$26+$B$29*(BE81/$B$27)^$B$28)*Parameters!$B$116*0.01</f>
        <v>1.5355336480276E-2</v>
      </c>
      <c r="BF62" s="64">
        <f>($B24*BF81+$B25*BF81^$B$26+$B$29*(BF81/$B$27)^$B$28)*Parameters!$B$116*0.01</f>
        <v>1.5313136694299262E-2</v>
      </c>
      <c r="BG62" s="64">
        <f>($B24*BG81+$B25*BG81^$B$26+$B$29*(BG81/$B$27)^$B$28)*Parameters!$B$116*0.01</f>
        <v>1.5253035691451112E-2</v>
      </c>
      <c r="BH62" s="64">
        <f>($B24*BH81+$B25*BH81^$B$26+$B$29*(BH81/$B$27)^$B$28)*Parameters!$B$116*0.01</f>
        <v>1.5183759964146627E-2</v>
      </c>
      <c r="BI62" s="64">
        <f>($B24*BI81+$B25*BI81^$B$26+$B$29*(BI81/$B$27)^$B$28)*Parameters!$B$116*0.01</f>
        <v>1.5110705548893497E-2</v>
      </c>
      <c r="BJ62" s="64">
        <f>($B24*BJ81+$B25*BJ81^$B$26+$B$29*(BJ81/$B$27)^$B$28)*Parameters!$B$116*0.01</f>
        <v>1.4409603929416382E-2</v>
      </c>
      <c r="BK62" s="64">
        <f>($B24*BK81+$B25*BK81^$B$26+$B$29*(BK81/$B$27)^$B$28)*Parameters!$B$116*0.01</f>
        <v>1.3914784468879818E-2</v>
      </c>
      <c r="BL62" s="64">
        <f>($B24*BL81+$B25*BL81^$B$26+$B$29*(BL81/$B$27)^$B$28)*Parameters!$B$116*0.01</f>
        <v>1.3557216117001994E-2</v>
      </c>
      <c r="BM62" s="64">
        <f>($B24*BM81+$B25*BM81^$B$26+$B$29*(BM81/$B$27)^$B$28)*Parameters!$B$116*0.01</f>
        <v>1.3291958008136734E-2</v>
      </c>
      <c r="BN62" s="64">
        <f>($B24*BN81+$B25*BN81^$B$26+$B$29*(BN81/$B$27)^$B$28)*Parameters!$B$116*0.01</f>
        <v>1.3089358480772062E-2</v>
      </c>
      <c r="BO62" s="64">
        <f>($B24*BO81+$B25*BO81^$B$26+$B$29*(BO81/$B$27)^$B$28)*Parameters!$B$116*0.01</f>
        <v>1.2929648890703789E-2</v>
      </c>
      <c r="BP62" s="64">
        <f>($B24*BP81+$B25*BP81^$B$26+$B$29*(BP81/$B$27)^$B$28)*Parameters!$B$116*0.01</f>
        <v>1.2799539930257847E-2</v>
      </c>
      <c r="BQ62" s="64">
        <f>($B24*BQ81+$B25*BQ81^$B$26+$B$29*(BQ81/$B$27)^$B$28)*Parameters!$B$116*0.01</f>
        <v>1.2690036276640466E-2</v>
      </c>
      <c r="BR62" s="64">
        <f>($B24*BR81+$B25*BR81^$B$26+$B$29*(BR81/$B$27)^$B$28)*Parameters!$B$116*0.01</f>
        <v>1.259501208313518E-2</v>
      </c>
      <c r="BS62" s="64">
        <f>($B24*BS81+$B25*BS81^$B$26+$B$29*(BS81/$B$27)^$B$28)*Parameters!$B$116*0.01</f>
        <v>1.2510271705302002E-2</v>
      </c>
      <c r="BT62" s="64">
        <f>($B24*BT81+$B25*BT81^$B$26+$B$29*(BT81/$B$27)^$B$28)*Parameters!$B$116*0.01</f>
        <v>1.2432924980068575E-2</v>
      </c>
      <c r="BU62" s="64">
        <f>($B24*BU81+$B25*BU81^$B$26+$B$29*(BU81/$B$27)^$B$28)*Parameters!$B$116*0.01</f>
        <v>1.2360968949173578E-2</v>
      </c>
      <c r="BV62" s="64">
        <f>($B24*BV81+$B25*BV81^$B$26+$B$29*(BV81/$B$27)^$B$28)*Parameters!$B$116*0.01</f>
        <v>1.2293006334062977E-2</v>
      </c>
      <c r="BW62" s="64">
        <f>($B24*BW81+$B25*BW81^$B$26+$B$29*(BW81/$B$27)^$B$28)*Parameters!$B$116*0.01</f>
        <v>1.2228055227772499E-2</v>
      </c>
      <c r="BX62" s="64">
        <f>($B24*BX81+$B25*BX81^$B$26+$B$29*(BX81/$B$27)^$B$28)*Parameters!$B$116*0.01</f>
        <v>1.2165419954015355E-2</v>
      </c>
      <c r="BY62" s="64">
        <f>($B24*BY81+$B25*BY81^$B$26+$B$29*(BY81/$B$27)^$B$28)*Parameters!$B$116*0.01</f>
        <v>1.2104603114681574E-2</v>
      </c>
      <c r="BZ62" s="64">
        <f>($B24*BZ81+$B25*BZ81^$B$26+$B$29*(BZ81/$B$27)^$B$28)*Parameters!$B$116*0.01</f>
        <v>1.2045245468872158E-2</v>
      </c>
      <c r="CA62" s="64">
        <f>($B24*CA81+$B25*CA81^$B$26+$B$29*(CA81/$B$27)^$B$28)*Parameters!$B$116*0.01</f>
        <v>1.198708467593119E-2</v>
      </c>
      <c r="CB62" s="64">
        <f>($B24*CB81+$B25*CB81^$B$26+$B$29*(CB81/$B$27)^$B$28)*Parameters!$B$116*0.01</f>
        <v>1.1929926861770822E-2</v>
      </c>
      <c r="CC62" s="64">
        <f>($B24*CC81+$B25*CC81^$B$26+$B$29*(CC81/$B$27)^$B$28)*Parameters!$B$116*0.01</f>
        <v>1.1873626928062358E-2</v>
      </c>
      <c r="CD62" s="64">
        <f>($B24*CD81+$B25*CD81^$B$26+$B$29*(CD81/$B$27)^$B$28)*Parameters!$B$116*0.01</f>
        <v>1.1818074841212573E-2</v>
      </c>
      <c r="CE62" s="64">
        <f>($B24*CE81+$B25*CE81^$B$26+$B$29*(CE81/$B$27)^$B$28)*Parameters!$B$116*0.01</f>
        <v>1.1763186025684718E-2</v>
      </c>
      <c r="CF62" s="64">
        <f>($B24*CF81+$B25*CF81^$B$26+$B$29*(CF81/$B$27)^$B$28)*Parameters!$B$116*0.01</f>
        <v>1.1708894585653936E-2</v>
      </c>
      <c r="CG62" s="64">
        <f>($B24*CG81+$B25*CG81^$B$26+$B$29*(CG81/$B$27)^$B$28)*Parameters!$B$116*0.01</f>
        <v>1.1655148484587886E-2</v>
      </c>
      <c r="CH62" s="64">
        <f>($B24*CH81+$B25*CH81^$B$26+$B$29*(CH81/$B$27)^$B$28)*Parameters!$B$116*0.01</f>
        <v>1.1601906087312016E-2</v>
      </c>
      <c r="CI62" s="64">
        <f>($B24*CI81+$B25*CI81^$B$26+$B$29*(CI81/$B$27)^$B$28)*Parameters!$B$116*0.01</f>
        <v>1.1549133655889368E-2</v>
      </c>
      <c r="CJ62" s="64">
        <f>($B24*CJ81+$B25*CJ81^$B$26+$B$29*(CJ81/$B$27)^$B$28)*Parameters!$B$116*0.01</f>
        <v>1.1496803517771839E-2</v>
      </c>
      <c r="CK62" s="64">
        <f>($B24*CK81+$B25*CK81^$B$26+$B$29*(CK81/$B$27)^$B$28)*Parameters!$B$116*0.01</f>
        <v>1.1444892711412677E-2</v>
      </c>
      <c r="CL62" s="64">
        <f>($B24*CL81+$B25*CL81^$B$26+$B$29*(CL81/$B$27)^$B$28)*Parameters!$B$116*0.01</f>
        <v>1.1393381973861246E-2</v>
      </c>
      <c r="CM62" s="64">
        <f>($B24*CM81+$B25*CM81^$B$26+$B$29*(CM81/$B$27)^$B$28)*Parameters!$B$116*0.01</f>
        <v>1.1342254975574407E-2</v>
      </c>
      <c r="CN62" s="64">
        <f>($B24*CN81+$B25*CN81^$B$26+$B$29*(CN81/$B$27)^$B$28)*Parameters!$B$116*0.01</f>
        <v>1.1291497735716924E-2</v>
      </c>
      <c r="CO62" s="64">
        <f>($B24*CO81+$B25*CO81^$B$26+$B$29*(CO81/$B$27)^$B$28)*Parameters!$B$116*0.01</f>
        <v>1.1241098170614498E-2</v>
      </c>
      <c r="CP62" s="64">
        <f>($B24*CP81+$B25*CP81^$B$26+$B$29*(CP81/$B$27)^$B$28)*Parameters!$B$116*0.01</f>
        <v>1.1191045741499223E-2</v>
      </c>
      <c r="CQ62" s="64">
        <f>($B24*CQ81+$B25*CQ81^$B$26+$B$29*(CQ81/$B$27)^$B$28)*Parameters!$B$116*0.01</f>
        <v>1.1141331177106592E-2</v>
      </c>
      <c r="CR62" s="64">
        <f>($B24*CR81+$B25*CR81^$B$26+$B$29*(CR81/$B$27)^$B$28)*Parameters!$B$116*0.01</f>
        <v>1.1091946253308864E-2</v>
      </c>
      <c r="CS62" s="64">
        <f>($B24*CS81+$B25*CS81^$B$26+$B$29*(CS81/$B$27)^$B$28)*Parameters!$B$116*0.01</f>
        <v>1.1042883616665097E-2</v>
      </c>
      <c r="CT62" s="64">
        <f>($B24*CT81+$B25*CT81^$B$26+$B$29*(CT81/$B$27)^$B$28)*Parameters!$B$116*0.01</f>
        <v>1.0994136642122423E-2</v>
      </c>
      <c r="CU62" s="64">
        <f>($B24*CU81+$B25*CU81^$B$26+$B$29*(CU81/$B$27)^$B$28)*Parameters!$B$116*0.01</f>
        <v>1.0945699317521153E-2</v>
      </c>
      <c r="CV62" s="64">
        <f>($B24*CV81+$B25*CV81^$B$26+$B$29*(CV81/$B$27)^$B$28)*Parameters!$B$116*0.01</f>
        <v>1.089756614931614E-2</v>
      </c>
    </row>
    <row r="63" spans="1:105" s="64" customFormat="1" ht="18" customHeight="1">
      <c r="A63" s="581" t="s">
        <v>1129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6.0596293278275398E-3</v>
      </c>
      <c r="E63" s="64">
        <f t="shared" si="13"/>
        <v>7.9307631953172038E-3</v>
      </c>
      <c r="F63" s="64">
        <f t="shared" si="13"/>
        <v>1.0080392383529379E-2</v>
      </c>
      <c r="G63" s="64">
        <f t="shared" si="13"/>
        <v>1.2411339356497438E-2</v>
      </c>
      <c r="H63" s="64">
        <f t="shared" si="13"/>
        <v>1.4815638040464433E-2</v>
      </c>
      <c r="I63" s="64">
        <f t="shared" si="13"/>
        <v>1.7201707212188885E-2</v>
      </c>
      <c r="J63" s="64">
        <f t="shared" si="13"/>
        <v>1.9492936583938247E-2</v>
      </c>
      <c r="K63" s="64">
        <f t="shared" si="13"/>
        <v>2.1617930741786796E-2</v>
      </c>
      <c r="L63" s="64">
        <f t="shared" si="13"/>
        <v>2.3511329318277464E-2</v>
      </c>
      <c r="M63" s="64">
        <f t="shared" si="13"/>
        <v>2.5003806073579708E-2</v>
      </c>
      <c r="N63" s="64">
        <f t="shared" si="13"/>
        <v>2.6041667820811208E-2</v>
      </c>
      <c r="O63" s="64">
        <f t="shared" si="13"/>
        <v>2.668927603546753E-2</v>
      </c>
      <c r="P63" s="64">
        <f t="shared" si="13"/>
        <v>2.6965863238013543E-2</v>
      </c>
      <c r="Q63" s="64">
        <f t="shared" si="13"/>
        <v>2.6951001157959224E-2</v>
      </c>
      <c r="R63" s="64">
        <f t="shared" si="13"/>
        <v>2.6758416999235451E-2</v>
      </c>
      <c r="S63" s="64">
        <f t="shared" si="13"/>
        <v>2.6488258660029646E-2</v>
      </c>
      <c r="T63" s="64">
        <f t="shared" si="13"/>
        <v>2.6205106532740424E-2</v>
      </c>
      <c r="U63" s="64">
        <f t="shared" si="13"/>
        <v>2.5945720868103206E-2</v>
      </c>
      <c r="V63" s="64">
        <f t="shared" si="13"/>
        <v>2.5729036220613365E-2</v>
      </c>
      <c r="W63" s="64">
        <f t="shared" si="13"/>
        <v>2.5572499648193549E-2</v>
      </c>
      <c r="X63" s="64">
        <f t="shared" si="13"/>
        <v>2.5480832636640676E-2</v>
      </c>
      <c r="Y63" s="64">
        <f t="shared" si="13"/>
        <v>2.5443894044352742E-2</v>
      </c>
      <c r="Z63" s="64">
        <f t="shared" si="13"/>
        <v>2.5456140427723491E-2</v>
      </c>
      <c r="AA63" s="64">
        <f t="shared" si="13"/>
        <v>2.5511728721346903E-2</v>
      </c>
      <c r="AB63" s="64">
        <f t="shared" si="13"/>
        <v>2.5604947089857791E-2</v>
      </c>
      <c r="AC63" s="64">
        <f t="shared" si="13"/>
        <v>2.5731264405601056E-2</v>
      </c>
      <c r="AD63" s="64">
        <f t="shared" si="13"/>
        <v>2.5885045908318787E-2</v>
      </c>
      <c r="AE63" s="64">
        <f t="shared" si="13"/>
        <v>2.6061774304613226E-2</v>
      </c>
      <c r="AF63" s="64">
        <f t="shared" si="13"/>
        <v>2.6257681383450769E-2</v>
      </c>
      <c r="AG63" s="64">
        <f t="shared" si="13"/>
        <v>2.6465232291377802E-2</v>
      </c>
      <c r="AH63" s="64">
        <f t="shared" si="13"/>
        <v>2.6680416525603486E-2</v>
      </c>
      <c r="AI63" s="64">
        <f t="shared" si="13"/>
        <v>2.6904570873043612E-2</v>
      </c>
      <c r="AJ63" s="64">
        <f t="shared" si="13"/>
        <v>2.713630862646044E-2</v>
      </c>
      <c r="AK63" s="64">
        <f t="shared" si="13"/>
        <v>2.7374298402544722E-2</v>
      </c>
      <c r="AL63" s="64">
        <f t="shared" si="13"/>
        <v>2.7617340186353895E-2</v>
      </c>
      <c r="AM63" s="64">
        <f t="shared" si="13"/>
        <v>2.786439054319877E-2</v>
      </c>
      <c r="AN63" s="64">
        <f t="shared" si="13"/>
        <v>2.8114563316976551E-2</v>
      </c>
      <c r="AO63" s="64">
        <f t="shared" si="13"/>
        <v>2.8367118632459002E-2</v>
      </c>
      <c r="AP63" s="64">
        <f t="shared" si="13"/>
        <v>2.8621447084929634E-2</v>
      </c>
      <c r="AQ63" s="64">
        <f t="shared" si="13"/>
        <v>2.887705272766309E-2</v>
      </c>
      <c r="AR63" s="64">
        <f t="shared" si="13"/>
        <v>2.9133536666028262E-2</v>
      </c>
      <c r="AS63" s="64">
        <f t="shared" si="13"/>
        <v>2.9390582084361953E-2</v>
      </c>
      <c r="AT63" s="64">
        <f t="shared" si="13"/>
        <v>2.9647941005443247E-2</v>
      </c>
      <c r="AU63" s="64">
        <f t="shared" si="13"/>
        <v>2.9905422809464857E-2</v>
      </c>
      <c r="AV63" s="64">
        <f t="shared" si="13"/>
        <v>3.0162884406123414E-2</v>
      </c>
      <c r="AW63" s="64">
        <f t="shared" si="13"/>
        <v>3.0420221896156195E-2</v>
      </c>
      <c r="AX63" s="64">
        <f t="shared" si="13"/>
        <v>3.0677363541775884E-2</v>
      </c>
      <c r="AY63" s="64">
        <f t="shared" si="13"/>
        <v>3.0934263869243341E-2</v>
      </c>
      <c r="AZ63" s="64">
        <f t="shared" si="13"/>
        <v>3.1190898740391611E-2</v>
      </c>
      <c r="BA63" s="64">
        <f t="shared" si="13"/>
        <v>3.1638339746605293E-2</v>
      </c>
      <c r="BB63" s="64">
        <f t="shared" si="13"/>
        <v>3.2196032168573072E-2</v>
      </c>
      <c r="BC63" s="64">
        <f t="shared" si="13"/>
        <v>3.2623808764704873E-2</v>
      </c>
      <c r="BD63" s="64">
        <f t="shared" si="13"/>
        <v>3.2968190791965619E-2</v>
      </c>
      <c r="BE63" s="64">
        <f t="shared" si="13"/>
        <v>3.3260703029934342E-2</v>
      </c>
      <c r="BF63" s="64">
        <f t="shared" si="13"/>
        <v>3.3522104494103519E-2</v>
      </c>
      <c r="BG63" s="64">
        <f t="shared" si="13"/>
        <v>3.3765836480966933E-2</v>
      </c>
      <c r="BH63" s="64">
        <f t="shared" si="13"/>
        <v>3.4000445619487452E-2</v>
      </c>
      <c r="BI63" s="64">
        <f t="shared" si="13"/>
        <v>3.4231246829912958E-2</v>
      </c>
      <c r="BJ63" s="64">
        <f t="shared" si="13"/>
        <v>3.383395574376321E-2</v>
      </c>
      <c r="BK63" s="64">
        <f t="shared" si="13"/>
        <v>3.3470767406409641E-2</v>
      </c>
      <c r="BL63" s="64">
        <f t="shared" si="13"/>
        <v>3.3236221080250948E-2</v>
      </c>
      <c r="BM63" s="64">
        <f t="shared" si="13"/>
        <v>3.3087311361232066E-2</v>
      </c>
      <c r="BN63" s="64">
        <f t="shared" ref="BN63:CV63" si="14">+BN62+BN50/100</f>
        <v>3.2995727213325297E-2</v>
      </c>
      <c r="BO63" s="64">
        <f t="shared" si="14"/>
        <v>3.2942636087898478E-2</v>
      </c>
      <c r="BP63" s="64">
        <f t="shared" si="14"/>
        <v>3.2915408967532665E-2</v>
      </c>
      <c r="BQ63" s="64">
        <f t="shared" si="14"/>
        <v>3.2905522214247571E-2</v>
      </c>
      <c r="BR63" s="64">
        <f t="shared" si="14"/>
        <v>3.2907192224148854E-2</v>
      </c>
      <c r="BS63" s="64">
        <f t="shared" si="14"/>
        <v>3.291647636547583E-2</v>
      </c>
      <c r="BT63" s="64">
        <f t="shared" si="14"/>
        <v>3.2930675644199089E-2</v>
      </c>
      <c r="BU63" s="64">
        <f t="shared" si="14"/>
        <v>3.2947935123964066E-2</v>
      </c>
      <c r="BV63" s="64">
        <f t="shared" si="14"/>
        <v>3.2966975201472126E-2</v>
      </c>
      <c r="BW63" s="64">
        <f t="shared" si="14"/>
        <v>3.2986910092277007E-2</v>
      </c>
      <c r="BX63" s="64">
        <f t="shared" si="14"/>
        <v>3.3007124756188312E-2</v>
      </c>
      <c r="BY63" s="64">
        <f t="shared" si="14"/>
        <v>3.3027191150158751E-2</v>
      </c>
      <c r="BZ63" s="64">
        <f t="shared" si="14"/>
        <v>3.3046811039784039E-2</v>
      </c>
      <c r="CA63" s="64">
        <f t="shared" si="14"/>
        <v>3.3065776801396919E-2</v>
      </c>
      <c r="CB63" s="64">
        <f t="shared" si="14"/>
        <v>3.3083944445967628E-2</v>
      </c>
      <c r="CC63" s="64">
        <f t="shared" si="14"/>
        <v>3.3101214969833453E-2</v>
      </c>
      <c r="CD63" s="64">
        <f t="shared" si="14"/>
        <v>3.311752139596405E-2</v>
      </c>
      <c r="CE63" s="64">
        <f t="shared" si="14"/>
        <v>3.3132819717256637E-2</v>
      </c>
      <c r="CF63" s="64">
        <f t="shared" si="14"/>
        <v>3.3147082525667455E-2</v>
      </c>
      <c r="CG63" s="64">
        <f t="shared" si="14"/>
        <v>3.3160294498096675E-2</v>
      </c>
      <c r="CH63" s="64">
        <f t="shared" si="14"/>
        <v>3.3172449172276963E-2</v>
      </c>
      <c r="CI63" s="64">
        <f t="shared" si="14"/>
        <v>3.3183546624026228E-2</v>
      </c>
      <c r="CJ63" s="64">
        <f t="shared" si="14"/>
        <v>3.3193591778397397E-2</v>
      </c>
      <c r="CK63" s="64">
        <f t="shared" si="14"/>
        <v>3.3202593169880112E-2</v>
      </c>
      <c r="CL63" s="64">
        <f t="shared" si="14"/>
        <v>3.3210562023289217E-2</v>
      </c>
      <c r="CM63" s="64">
        <f t="shared" si="14"/>
        <v>3.3217511565700339E-2</v>
      </c>
      <c r="CN63" s="64">
        <f t="shared" si="14"/>
        <v>3.3223456506435441E-2</v>
      </c>
      <c r="CO63" s="64">
        <f t="shared" si="14"/>
        <v>3.3228412640507056E-2</v>
      </c>
      <c r="CP63" s="64">
        <f t="shared" si="14"/>
        <v>3.3232396543703087E-2</v>
      </c>
      <c r="CQ63" s="64">
        <f t="shared" si="14"/>
        <v>3.3235425336409226E-2</v>
      </c>
      <c r="CR63" s="64">
        <f t="shared" si="14"/>
        <v>3.3237516499524861E-2</v>
      </c>
      <c r="CS63" s="64">
        <f t="shared" si="14"/>
        <v>3.3238687730255505E-2</v>
      </c>
      <c r="CT63" s="64">
        <f t="shared" si="14"/>
        <v>3.3238956828719739E-2</v>
      </c>
      <c r="CU63" s="64">
        <f t="shared" si="14"/>
        <v>3.3238341608577457E-2</v>
      </c>
      <c r="CV63" s="64">
        <f t="shared" si="14"/>
        <v>3.3236859826532864E-2</v>
      </c>
    </row>
    <row r="64" spans="1:105" s="147" customFormat="1" ht="18" customHeight="1">
      <c r="A64" s="577" t="s">
        <v>1133</v>
      </c>
      <c r="B64" s="147">
        <f>+B61-B65</f>
        <v>1.1791899436235376E-2</v>
      </c>
      <c r="C64" s="147">
        <f>+C63*C61/(1+C63^Parameters!$B$125)</f>
        <v>2.6434283193588926E-2</v>
      </c>
      <c r="D64" s="147">
        <f>+D63*D61/(1+D63^Parameters!$B$125)</f>
        <v>5.3102234948489542E-2</v>
      </c>
      <c r="E64" s="147">
        <f>+E63*E61/(1+E63^Parameters!$B$125)</f>
        <v>9.8311487693347022E-2</v>
      </c>
      <c r="F64" s="147">
        <f>+F63*F61/(1+F63^Parameters!$B$125)</f>
        <v>0.16774452727704045</v>
      </c>
      <c r="G64" s="147">
        <f>+G63*G61/(1+G63^Parameters!$B$125)</f>
        <v>0.26201667101658721</v>
      </c>
      <c r="H64" s="147">
        <f>+H63*H61/(1+H63^Parameters!$B$125)</f>
        <v>0.38404671366314291</v>
      </c>
      <c r="I64" s="147">
        <f>+I63*I61/(1+I63^Parameters!$B$125)</f>
        <v>0.53963816816367316</v>
      </c>
      <c r="J64" s="147">
        <f>+J63*J61/(1+J63^Parameters!$B$125)</f>
        <v>0.73108592024328467</v>
      </c>
      <c r="K64" s="147">
        <f>+K63*K61/(1+K63^Parameters!$B$125)</f>
        <v>0.95918026360087538</v>
      </c>
      <c r="L64" s="147">
        <f>+L63*L61/(1+L63^Parameters!$B$125)</f>
        <v>1.1956038475724604</v>
      </c>
      <c r="M64" s="147">
        <f>+M63*M61/(1+M63^Parameters!$B$125)</f>
        <v>1.4110238891057294</v>
      </c>
      <c r="N64" s="147">
        <f>+N63*N61/(1+N63^Parameters!$B$125)</f>
        <v>1.63137156202477</v>
      </c>
      <c r="O64" s="147">
        <f>+O63*O61/(1+O63^Parameters!$B$125)</f>
        <v>1.8340926900687873</v>
      </c>
      <c r="P64" s="147">
        <f>+P63*P61/(1+P63^Parameters!$B$125)</f>
        <v>2.0150560419847898</v>
      </c>
      <c r="Q64" s="147">
        <f>+Q63*Q61/(1+Q63^Parameters!$B$125)</f>
        <v>2.1756112744941754</v>
      </c>
      <c r="R64" s="147">
        <f>+R63*R61/(1+R63^Parameters!$B$125)</f>
        <v>2.3208130523329982</v>
      </c>
      <c r="S64" s="147">
        <f>+S63*S61/(1+S63^Parameters!$B$125)</f>
        <v>2.4565029168802379</v>
      </c>
      <c r="T64" s="147">
        <f>+T63*T61/(1+T63^Parameters!$B$125)</f>
        <v>2.5873915679628858</v>
      </c>
      <c r="U64" s="147">
        <f>+U63*U61/(1+U63^Parameters!$B$125)</f>
        <v>2.7168583993104791</v>
      </c>
      <c r="V64" s="147">
        <f>+V63*V61/(1+V63^Parameters!$B$125)</f>
        <v>2.8623074172809715</v>
      </c>
      <c r="W64" s="147">
        <f>+W63*W61/(1+W63^Parameters!$B$125)</f>
        <v>3.0320127908467756</v>
      </c>
      <c r="X64" s="147">
        <f>+X63*X61/(1+X63^Parameters!$B$125)</f>
        <v>3.2158341301487718</v>
      </c>
      <c r="Y64" s="147">
        <f>+Y63*Y61/(1+Y63^Parameters!$B$125)</f>
        <v>3.4121556125483212</v>
      </c>
      <c r="Z64" s="147">
        <f>+Z63*Z61/(1+Z63^Parameters!$B$125)</f>
        <v>3.6205865995247528</v>
      </c>
      <c r="AA64" s="147">
        <f>+AA63*AA61/(1+AA63^Parameters!$B$125)</f>
        <v>3.8410433349572921</v>
      </c>
      <c r="AB64" s="147">
        <f>+AB63*AB61/(1+AB63^Parameters!$B$125)</f>
        <v>4.0750030920635529</v>
      </c>
      <c r="AC64" s="147">
        <f>+AC63*AC61/(1+AC63^Parameters!$B$125)</f>
        <v>4.3214418083259982</v>
      </c>
      <c r="AD64" s="147">
        <f>+AD63*AD61/(1+AD63^Parameters!$B$125)</f>
        <v>4.5800596685751609</v>
      </c>
      <c r="AE64" s="147">
        <f>+AE63*AE61/(1+AE63^Parameters!$B$125)</f>
        <v>4.8510250962703294</v>
      </c>
      <c r="AF64" s="147">
        <f>+AF63*AF61/(1+AF63^Parameters!$B$125)</f>
        <v>5.1263582495228608</v>
      </c>
      <c r="AG64" s="147">
        <f>+AG63*AG61/(1+AG63^Parameters!$B$125)</f>
        <v>5.402427478739412</v>
      </c>
      <c r="AH64" s="147">
        <f>+AH63*AH61/(1+AH63^Parameters!$B$125)</f>
        <v>5.6857851120976015</v>
      </c>
      <c r="AI64" s="147">
        <f>+AI63*AI61/(1+AI63^Parameters!$B$125)</f>
        <v>5.9783700398028659</v>
      </c>
      <c r="AJ64" s="147">
        <f>+AJ63*AJ61/(1+AJ63^Parameters!$B$125)</f>
        <v>6.2811173658972157</v>
      </c>
      <c r="AK64" s="147">
        <f>+AK63*AK61/(1+AK63^Parameters!$B$125)</f>
        <v>6.5947004039505055</v>
      </c>
      <c r="AL64" s="147">
        <f>+AL63*AL61/(1+AL63^Parameters!$B$125)</f>
        <v>6.9196600161064969</v>
      </c>
      <c r="AM64" s="147">
        <f>+AM63*AM61/(1+AM63^Parameters!$B$125)</f>
        <v>7.2564775787694415</v>
      </c>
      <c r="AN64" s="147">
        <f>+AN63*AN61/(1+AN63^Parameters!$B$125)</f>
        <v>7.6056161098448927</v>
      </c>
      <c r="AO64" s="147">
        <f>+AO63*AO61/(1+AO63^Parameters!$B$125)</f>
        <v>7.9675432641302129</v>
      </c>
      <c r="AP64" s="147">
        <f>+AP63*AP61/(1+AP63^Parameters!$B$125)</f>
        <v>8.3427440381702933</v>
      </c>
      <c r="AQ64" s="147">
        <f>+AQ63*AQ61/(1+AQ63^Parameters!$B$125)</f>
        <v>8.7317276712345588</v>
      </c>
      <c r="AR64" s="147">
        <f>+AR63*AR61/(1+AR63^Parameters!$B$125)</f>
        <v>9.1350313085483279</v>
      </c>
      <c r="AS64" s="147">
        <f>+AS63*AS61/(1+AS63^Parameters!$B$125)</f>
        <v>9.5532218930316155</v>
      </c>
      <c r="AT64" s="147">
        <f>+AT63*AT61/(1+AT63^Parameters!$B$125)</f>
        <v>9.986897121779819</v>
      </c>
      <c r="AU64" s="147">
        <f>+AU63*AU61/(1+AU63^Parameters!$B$125)</f>
        <v>10.436685942587198</v>
      </c>
      <c r="AV64" s="147">
        <f>+AV63*AV61/(1+AV63^Parameters!$B$125)</f>
        <v>10.903248859017296</v>
      </c>
      <c r="AW64" s="147">
        <f>+AW63*AW61/(1+AW63^Parameters!$B$125)</f>
        <v>11.387278194057739</v>
      </c>
      <c r="AX64" s="147">
        <f>+AX63*AX61/(1+AX63^Parameters!$B$125)</f>
        <v>11.889498394587104</v>
      </c>
      <c r="AY64" s="147">
        <f>+AY63*AY61/(1+AY63^Parameters!$B$125)</f>
        <v>12.410666420156131</v>
      </c>
      <c r="AZ64" s="147">
        <f>+AZ63*AZ61/(1+AZ63^Parameters!$B$125)</f>
        <v>12.951572237584561</v>
      </c>
      <c r="BA64" s="147">
        <f>+BA63*BA61/(1+BA63^Parameters!$B$125)</f>
        <v>13.595146780783878</v>
      </c>
      <c r="BB64" s="147">
        <f>+BB63*BB61/(1+BB63^Parameters!$B$125)</f>
        <v>14.314416512233823</v>
      </c>
      <c r="BC64" s="147">
        <f>+BC63*BC61/(1+BC63^Parameters!$B$125)</f>
        <v>15.005004571357381</v>
      </c>
      <c r="BD64" s="147">
        <f>+BD63*BD61/(1+BD63^Parameters!$B$125)</f>
        <v>15.684882139890398</v>
      </c>
      <c r="BE64" s="147">
        <f>+BE63*BE61/(1+BE63^Parameters!$B$125)</f>
        <v>16.366962081098425</v>
      </c>
      <c r="BF64" s="147">
        <f>+BF63*BF61/(1+BF63^Parameters!$B$125)</f>
        <v>17.060399569322751</v>
      </c>
      <c r="BG64" s="147">
        <f>+BG63*BG61/(1+BG63^Parameters!$B$125)</f>
        <v>17.771732724631207</v>
      </c>
      <c r="BH64" s="147">
        <f>+BH63*BH61/(1+BH63^Parameters!$B$125)</f>
        <v>18.505706409013285</v>
      </c>
      <c r="BI64" s="147">
        <f>+BI63*BI61/(1+BI63^Parameters!$B$125)</f>
        <v>19.265853406515866</v>
      </c>
      <c r="BJ64" s="147">
        <f>+BJ63*BJ61/(1+BJ63^Parameters!$B$125)</f>
        <v>19.042252090925228</v>
      </c>
      <c r="BK64" s="147">
        <f>+BK63*BK61/(1+BK63^Parameters!$B$125)</f>
        <v>18.837844308141943</v>
      </c>
      <c r="BL64" s="147">
        <f>+BL63*BL61/(1+BL63^Parameters!$B$125)</f>
        <v>18.705838157175176</v>
      </c>
      <c r="BM64" s="147">
        <f>+BM63*BM61/(1+BM63^Parameters!$B$125)</f>
        <v>18.622029558800772</v>
      </c>
      <c r="BN64" s="147">
        <f>+BN63*BN61/(1+BN63^Parameters!$B$125)</f>
        <v>18.570484642055565</v>
      </c>
      <c r="BO64" s="147">
        <f>+BO63*BO61/(1+BO63^Parameters!$B$125)</f>
        <v>18.540604169259986</v>
      </c>
      <c r="BP64" s="147">
        <f>+BP63*BP61/(1+BP63^Parameters!$B$125)</f>
        <v>18.525280342107099</v>
      </c>
      <c r="BQ64" s="147">
        <f>+BQ63*BQ61/(1+BQ63^Parameters!$B$125)</f>
        <v>18.519715930725784</v>
      </c>
      <c r="BR64" s="147">
        <f>+BR63*BR61/(1+BR63^Parameters!$B$125)</f>
        <v>18.520655837066485</v>
      </c>
      <c r="BS64" s="147">
        <f>+BS63*BS61/(1+BS63^Parameters!$B$125)</f>
        <v>18.525881089500309</v>
      </c>
      <c r="BT64" s="147">
        <f>+BT63*BT61/(1+BT63^Parameters!$B$125)</f>
        <v>18.533872654158177</v>
      </c>
      <c r="BU64" s="147">
        <f>+BU63*BU61/(1+BU63^Parameters!$B$125)</f>
        <v>18.543586545348788</v>
      </c>
      <c r="BV64" s="147">
        <f>+BV63*BV61/(1+BV63^Parameters!$B$125)</f>
        <v>18.554302583357618</v>
      </c>
      <c r="BW64" s="147">
        <f>+BW63*BW61/(1+BW63^Parameters!$B$125)</f>
        <v>18.565522235561058</v>
      </c>
      <c r="BX64" s="147">
        <f>+BX63*BX61/(1+BX63^Parameters!$B$125)</f>
        <v>18.576899348218166</v>
      </c>
      <c r="BY64" s="147">
        <f>+BY63*BY61/(1+BY63^Parameters!$B$125)</f>
        <v>18.588193012353532</v>
      </c>
      <c r="BZ64" s="147">
        <f>+BZ63*BZ61/(1+BZ63^Parameters!$B$125)</f>
        <v>18.599235377221252</v>
      </c>
      <c r="CA64" s="147">
        <f>+CA63*CA61/(1+CA63^Parameters!$B$125)</f>
        <v>18.609909589142081</v>
      </c>
      <c r="CB64" s="147">
        <f>+CB63*CB61/(1+CB63^Parameters!$B$125)</f>
        <v>18.620134608954537</v>
      </c>
      <c r="CC64" s="147">
        <f>+CC63*CC61/(1+CC63^Parameters!$B$125)</f>
        <v>18.629854715928904</v>
      </c>
      <c r="CD64" s="147">
        <f>+CD63*CD61/(1+CD63^Parameters!$B$125)</f>
        <v>18.639032214399155</v>
      </c>
      <c r="CE64" s="147">
        <f>+CE63*CE61/(1+CE63^Parameters!$B$125)</f>
        <v>18.647642336515162</v>
      </c>
      <c r="CF64" s="147">
        <f>+CF63*CF61/(1+CF63^Parameters!$B$125)</f>
        <v>18.655669656623406</v>
      </c>
      <c r="CG64" s="147">
        <f>+CG63*CG61/(1+CG63^Parameters!$B$125)</f>
        <v>18.663105550656041</v>
      </c>
      <c r="CH64" s="147">
        <f>+CH63*CH61/(1+CH63^Parameters!$B$125)</f>
        <v>18.669946381553174</v>
      </c>
      <c r="CI64" s="147">
        <f>+CI63*CI61/(1+CI63^Parameters!$B$125)</f>
        <v>18.676192191986242</v>
      </c>
      <c r="CJ64" s="147">
        <f>+CJ63*CJ61/(1+CJ63^Parameters!$B$125)</f>
        <v>18.68184575384808</v>
      </c>
      <c r="CK64" s="147">
        <f>+CK63*CK61/(1+CK63^Parameters!$B$125)</f>
        <v>18.686911870476035</v>
      </c>
      <c r="CL64" s="147">
        <f>+CL63*CL61/(1+CL63^Parameters!$B$125)</f>
        <v>18.691396859362378</v>
      </c>
      <c r="CM64" s="147">
        <f>+CM63*CM61/(1+CM63^Parameters!$B$125)</f>
        <v>18.695308164901448</v>
      </c>
      <c r="CN64" s="147">
        <f>+CN63*CN61/(1+CN63^Parameters!$B$125)</f>
        <v>18.698654065717797</v>
      </c>
      <c r="CO64" s="147">
        <f>+CO63*CO61/(1+CO63^Parameters!$B$125)</f>
        <v>18.701443451478742</v>
      </c>
      <c r="CP64" s="147">
        <f>+CP63*CP61/(1+CP63^Parameters!$B$125)</f>
        <v>18.703685651283553</v>
      </c>
      <c r="CQ64" s="147">
        <f>+CQ63*CQ61/(1+CQ63^Parameters!$B$125)</f>
        <v>18.705390300739214</v>
      </c>
      <c r="CR64" s="147">
        <f>+CR63*CR61/(1+CR63^Parameters!$B$125)</f>
        <v>18.706567238355163</v>
      </c>
      <c r="CS64" s="147">
        <f>+CS63*CS61/(1+CS63^Parameters!$B$125)</f>
        <v>18.707226424381133</v>
      </c>
      <c r="CT64" s="147">
        <f>+CT63*CT61/(1+CT63^Parameters!$B$125)</f>
        <v>18.707377876987859</v>
      </c>
      <c r="CU64" s="147">
        <f>+CU63*CU61/(1+CU63^Parameters!$B$125)</f>
        <v>18.707031621967324</v>
      </c>
      <c r="CV64" s="147">
        <f>+CV63*CV61/(1+CV63^Parameters!$B$125)</f>
        <v>18.706197653056016</v>
      </c>
    </row>
    <row r="65" spans="1:237" s="45" customFormat="1" ht="18" customHeight="1">
      <c r="A65" s="573" t="s">
        <v>21</v>
      </c>
      <c r="B65" s="45">
        <f>+B61/(1+B63)</f>
        <v>3.4683114494034535</v>
      </c>
      <c r="C65" s="45">
        <f t="shared" ref="C65:BN65" si="15">+C61-C64</f>
        <v>5.7405885748012686</v>
      </c>
      <c r="D65" s="45">
        <f t="shared" si="15"/>
        <v>8.7101788298897489</v>
      </c>
      <c r="E65" s="45">
        <f t="shared" si="15"/>
        <v>12.297908809414501</v>
      </c>
      <c r="F65" s="45">
        <f t="shared" si="15"/>
        <v>16.472929852732481</v>
      </c>
      <c r="G65" s="45">
        <f t="shared" si="15"/>
        <v>20.84905470416254</v>
      </c>
      <c r="H65" s="45">
        <f t="shared" si="15"/>
        <v>25.537666047828161</v>
      </c>
      <c r="I65" s="45">
        <f t="shared" si="15"/>
        <v>30.831560138321464</v>
      </c>
      <c r="J65" s="45">
        <f t="shared" si="15"/>
        <v>36.774085098764871</v>
      </c>
      <c r="K65" s="45">
        <f t="shared" si="15"/>
        <v>43.410480970756275</v>
      </c>
      <c r="L65" s="45">
        <f t="shared" si="15"/>
        <v>49.656639825566444</v>
      </c>
      <c r="M65" s="45">
        <f t="shared" si="15"/>
        <v>55.021340245916456</v>
      </c>
      <c r="N65" s="45">
        <f t="shared" si="15"/>
        <v>61.01329364336808</v>
      </c>
      <c r="O65" s="45">
        <f t="shared" si="15"/>
        <v>66.886118664913326</v>
      </c>
      <c r="P65" s="45">
        <f t="shared" si="15"/>
        <v>72.711127362527307</v>
      </c>
      <c r="Q65" s="45">
        <f t="shared" si="15"/>
        <v>78.549080982500882</v>
      </c>
      <c r="R65" s="45">
        <f t="shared" si="15"/>
        <v>84.411262780079269</v>
      </c>
      <c r="S65" s="45">
        <f t="shared" si="15"/>
        <v>90.282810316535944</v>
      </c>
      <c r="T65" s="45">
        <f t="shared" si="15"/>
        <v>96.148767536378955</v>
      </c>
      <c r="U65" s="45">
        <f t="shared" si="15"/>
        <v>101.99630078103412</v>
      </c>
      <c r="V65" s="45">
        <f t="shared" si="15"/>
        <v>108.38583233961258</v>
      </c>
      <c r="W65" s="45">
        <f t="shared" si="15"/>
        <v>115.53335362068268</v>
      </c>
      <c r="X65" s="45">
        <f t="shared" si="15"/>
        <v>122.99017240059933</v>
      </c>
      <c r="Y65" s="45">
        <f t="shared" si="15"/>
        <v>130.69293092021249</v>
      </c>
      <c r="Z65" s="45">
        <f t="shared" si="15"/>
        <v>138.60783211165133</v>
      </c>
      <c r="AA65" s="45">
        <f t="shared" si="15"/>
        <v>146.71885705091131</v>
      </c>
      <c r="AB65" s="45">
        <f t="shared" si="15"/>
        <v>155.07405032182444</v>
      </c>
      <c r="AC65" s="45">
        <f t="shared" si="15"/>
        <v>163.62373726283261</v>
      </c>
      <c r="AD65" s="45">
        <f t="shared" si="15"/>
        <v>172.35838134470691</v>
      </c>
      <c r="AE65" s="45">
        <f t="shared" si="15"/>
        <v>181.28461707340514</v>
      </c>
      <c r="AF65" s="45">
        <f t="shared" si="15"/>
        <v>190.10635002584729</v>
      </c>
      <c r="AG65" s="45">
        <f t="shared" si="15"/>
        <v>198.73058066037629</v>
      </c>
      <c r="AH65" s="45">
        <f t="shared" si="15"/>
        <v>207.42127439131454</v>
      </c>
      <c r="AI65" s="45">
        <f t="shared" si="15"/>
        <v>216.22811182580278</v>
      </c>
      <c r="AJ65" s="45">
        <f t="shared" si="15"/>
        <v>225.18431341021579</v>
      </c>
      <c r="AK65" s="45">
        <f t="shared" si="15"/>
        <v>234.31377173199519</v>
      </c>
      <c r="AL65" s="45">
        <f t="shared" si="15"/>
        <v>243.635243874515</v>
      </c>
      <c r="AM65" s="45">
        <f t="shared" si="15"/>
        <v>253.16470649556257</v>
      </c>
      <c r="AN65" s="45">
        <f t="shared" si="15"/>
        <v>262.91667598822795</v>
      </c>
      <c r="AO65" s="45">
        <f t="shared" si="15"/>
        <v>272.9049474305495</v>
      </c>
      <c r="AP65" s="45">
        <f t="shared" si="15"/>
        <v>283.14300835633719</v>
      </c>
      <c r="AQ65" s="45">
        <f t="shared" si="15"/>
        <v>293.64427148569837</v>
      </c>
      <c r="AR65" s="45">
        <f t="shared" si="15"/>
        <v>304.42220732222921</v>
      </c>
      <c r="AS65" s="45">
        <f t="shared" si="15"/>
        <v>315.49042187048087</v>
      </c>
      <c r="AT65" s="45">
        <f t="shared" si="15"/>
        <v>326.86270467506222</v>
      </c>
      <c r="AU65" s="45">
        <f t="shared" si="15"/>
        <v>338.55306113713198</v>
      </c>
      <c r="AV65" s="45">
        <f t="shared" si="15"/>
        <v>350.57573677817254</v>
      </c>
      <c r="AW65" s="45">
        <f t="shared" si="15"/>
        <v>362.94523762156842</v>
      </c>
      <c r="AX65" s="45">
        <f t="shared" si="15"/>
        <v>375.67634892460006</v>
      </c>
      <c r="AY65" s="45">
        <f t="shared" si="15"/>
        <v>388.78415342799144</v>
      </c>
      <c r="AZ65" s="45">
        <f t="shared" si="15"/>
        <v>402.28404971044654</v>
      </c>
      <c r="BA65" s="45">
        <f t="shared" si="15"/>
        <v>416.10966357490537</v>
      </c>
      <c r="BB65" s="45">
        <f t="shared" si="15"/>
        <v>430.28746602055571</v>
      </c>
      <c r="BC65" s="45">
        <f t="shared" si="15"/>
        <v>444.93530097601484</v>
      </c>
      <c r="BD65" s="45">
        <f t="shared" si="15"/>
        <v>460.07316715266717</v>
      </c>
      <c r="BE65" s="45">
        <f t="shared" si="15"/>
        <v>475.71410025749151</v>
      </c>
      <c r="BF65" s="45">
        <f t="shared" si="15"/>
        <v>491.86944916149542</v>
      </c>
      <c r="BG65" s="45">
        <f t="shared" si="15"/>
        <v>508.55115978385982</v>
      </c>
      <c r="BH65" s="45">
        <f t="shared" si="15"/>
        <v>525.77264264905671</v>
      </c>
      <c r="BI65" s="45">
        <f t="shared" si="15"/>
        <v>543.54897779853547</v>
      </c>
      <c r="BJ65" s="45">
        <f t="shared" si="15"/>
        <v>543.77257911412607</v>
      </c>
      <c r="BK65" s="45">
        <f t="shared" si="15"/>
        <v>543.97698689690935</v>
      </c>
      <c r="BL65" s="45">
        <f t="shared" si="15"/>
        <v>544.10899304787608</v>
      </c>
      <c r="BM65" s="45">
        <f t="shared" si="15"/>
        <v>544.19280164625047</v>
      </c>
      <c r="BN65" s="45">
        <f t="shared" si="15"/>
        <v>544.2443465629957</v>
      </c>
      <c r="BO65" s="45">
        <f t="shared" ref="BO65:CV65" si="16">+BO61-BO64</f>
        <v>544.27422703579134</v>
      </c>
      <c r="BP65" s="45">
        <f t="shared" si="16"/>
        <v>544.28955086294422</v>
      </c>
      <c r="BQ65" s="45">
        <f t="shared" si="16"/>
        <v>544.29511527432555</v>
      </c>
      <c r="BR65" s="45">
        <f t="shared" si="16"/>
        <v>544.29417536798485</v>
      </c>
      <c r="BS65" s="45">
        <f t="shared" si="16"/>
        <v>544.28895011555096</v>
      </c>
      <c r="BT65" s="45">
        <f t="shared" si="16"/>
        <v>544.28095855089316</v>
      </c>
      <c r="BU65" s="45">
        <f t="shared" si="16"/>
        <v>544.27124465970246</v>
      </c>
      <c r="BV65" s="45">
        <f t="shared" si="16"/>
        <v>544.26052862169365</v>
      </c>
      <c r="BW65" s="45">
        <f t="shared" si="16"/>
        <v>544.24930896949024</v>
      </c>
      <c r="BX65" s="45">
        <f t="shared" si="16"/>
        <v>544.23793185683314</v>
      </c>
      <c r="BY65" s="45">
        <f t="shared" si="16"/>
        <v>544.22663819269781</v>
      </c>
      <c r="BZ65" s="45">
        <f t="shared" si="16"/>
        <v>544.21559582783004</v>
      </c>
      <c r="CA65" s="45">
        <f t="shared" si="16"/>
        <v>544.20492161590926</v>
      </c>
      <c r="CB65" s="45">
        <f t="shared" si="16"/>
        <v>544.19469659609672</v>
      </c>
      <c r="CC65" s="45">
        <f t="shared" si="16"/>
        <v>544.18497648912239</v>
      </c>
      <c r="CD65" s="45">
        <f t="shared" si="16"/>
        <v>544.17579899065208</v>
      </c>
      <c r="CE65" s="45">
        <f t="shared" si="16"/>
        <v>544.16718886853619</v>
      </c>
      <c r="CF65" s="45">
        <f t="shared" si="16"/>
        <v>544.15916154842785</v>
      </c>
      <c r="CG65" s="45">
        <f t="shared" si="16"/>
        <v>544.15172565439525</v>
      </c>
      <c r="CH65" s="45">
        <f t="shared" si="16"/>
        <v>544.14488482349816</v>
      </c>
      <c r="CI65" s="45">
        <f t="shared" si="16"/>
        <v>544.13863901306502</v>
      </c>
      <c r="CJ65" s="45">
        <f t="shared" si="16"/>
        <v>544.13298545120324</v>
      </c>
      <c r="CK65" s="45">
        <f t="shared" si="16"/>
        <v>544.12791933457527</v>
      </c>
      <c r="CL65" s="45">
        <f t="shared" si="16"/>
        <v>544.12343434568891</v>
      </c>
      <c r="CM65" s="45">
        <f t="shared" si="16"/>
        <v>544.11952304014983</v>
      </c>
      <c r="CN65" s="45">
        <f t="shared" si="16"/>
        <v>544.11617713933344</v>
      </c>
      <c r="CO65" s="45">
        <f t="shared" si="16"/>
        <v>544.11338775357251</v>
      </c>
      <c r="CP65" s="45">
        <f t="shared" si="16"/>
        <v>544.11114555376776</v>
      </c>
      <c r="CQ65" s="45">
        <f t="shared" si="16"/>
        <v>544.10944090431212</v>
      </c>
      <c r="CR65" s="45">
        <f t="shared" si="16"/>
        <v>544.10826396669609</v>
      </c>
      <c r="CS65" s="45">
        <f t="shared" si="16"/>
        <v>544.10760478067016</v>
      </c>
      <c r="CT65" s="45">
        <f t="shared" si="16"/>
        <v>544.10745332806346</v>
      </c>
      <c r="CU65" s="45">
        <f t="shared" si="16"/>
        <v>544.10779958308399</v>
      </c>
      <c r="CV65" s="45">
        <f t="shared" si="16"/>
        <v>544.10863355199524</v>
      </c>
    </row>
    <row r="66" spans="1:237" s="33" customFormat="1" ht="18" customHeight="1">
      <c r="A66" s="23" t="s">
        <v>159</v>
      </c>
      <c r="B66" s="33">
        <f t="shared" ref="B66:AG66" si="17">(B31*(B103)^$B38)</f>
        <v>2.4704027752364705E-11</v>
      </c>
      <c r="C66" s="33">
        <f t="shared" si="17"/>
        <v>2.7523149481515686E-4</v>
      </c>
      <c r="D66" s="33">
        <f t="shared" si="17"/>
        <v>5.4767850923409132E-4</v>
      </c>
      <c r="E66" s="33">
        <f t="shared" si="17"/>
        <v>8.0115211466514767E-4</v>
      </c>
      <c r="F66" s="33">
        <f t="shared" si="17"/>
        <v>1.1254271697272444E-3</v>
      </c>
      <c r="G66" s="33">
        <f t="shared" si="17"/>
        <v>1.5312925066340928E-3</v>
      </c>
      <c r="H66" s="33">
        <f t="shared" si="17"/>
        <v>2.0309188614942805E-3</v>
      </c>
      <c r="I66" s="33">
        <f t="shared" si="17"/>
        <v>2.6420978646994209E-3</v>
      </c>
      <c r="J66" s="33">
        <f t="shared" si="17"/>
        <v>3.3798718538954236E-3</v>
      </c>
      <c r="K66" s="33">
        <f t="shared" si="17"/>
        <v>4.2568600313637826E-3</v>
      </c>
      <c r="L66" s="33">
        <f t="shared" si="17"/>
        <v>5.2730109674810422E-3</v>
      </c>
      <c r="M66" s="33">
        <f t="shared" si="17"/>
        <v>6.4191671329851367E-3</v>
      </c>
      <c r="N66" s="33">
        <f t="shared" si="17"/>
        <v>7.6885019513973085E-3</v>
      </c>
      <c r="O66" s="33">
        <f t="shared" si="17"/>
        <v>9.1092023784514684E-3</v>
      </c>
      <c r="P66" s="33">
        <f t="shared" si="17"/>
        <v>8.8842187152167289E-3</v>
      </c>
      <c r="Q66" s="33">
        <f t="shared" si="17"/>
        <v>8.0292382722297311E-3</v>
      </c>
      <c r="R66" s="33">
        <f t="shared" si="17"/>
        <v>7.2846875452357816E-3</v>
      </c>
      <c r="S66" s="33">
        <f t="shared" si="17"/>
        <v>6.6326073470545383E-3</v>
      </c>
      <c r="T66" s="33">
        <f t="shared" si="17"/>
        <v>6.0584952142977494E-3</v>
      </c>
      <c r="U66" s="33">
        <f t="shared" si="17"/>
        <v>5.5505529597195792E-3</v>
      </c>
      <c r="V66" s="33">
        <f t="shared" si="17"/>
        <v>5.099114603943182E-3</v>
      </c>
      <c r="W66" s="33">
        <f t="shared" si="17"/>
        <v>4.6962078028811166E-3</v>
      </c>
      <c r="X66" s="33">
        <f t="shared" si="17"/>
        <v>4.3352149554521258E-3</v>
      </c>
      <c r="Y66" s="33">
        <f t="shared" si="17"/>
        <v>4.0106093723565285E-3</v>
      </c>
      <c r="Z66" s="33">
        <f t="shared" si="17"/>
        <v>3.7177484214740921E-3</v>
      </c>
      <c r="AA66" s="33">
        <f t="shared" si="17"/>
        <v>1.7912297544499045E-3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8.5972569710833024E-11</v>
      </c>
      <c r="C67" s="23">
        <f>+C61*C66</f>
        <v>1.5872663218391026E-3</v>
      </c>
      <c r="D67" s="23">
        <f t="shared" ref="D67:BI67" si="19">+D61*D66</f>
        <v>4.7994607095899469E-3</v>
      </c>
      <c r="E67" s="23">
        <f t="shared" si="19"/>
        <v>9.9312581048829791E-3</v>
      </c>
      <c r="F67" s="23">
        <f t="shared" si="19"/>
        <v>1.8727867069846783E-2</v>
      </c>
      <c r="G67" s="23">
        <f t="shared" si="19"/>
        <v>3.2327225403829297E-2</v>
      </c>
      <c r="H67" s="23">
        <f t="shared" si="19"/>
        <v>5.264489536954968E-2</v>
      </c>
      <c r="I67" s="23">
        <f t="shared" si="19"/>
        <v>8.2885776058626473E-2</v>
      </c>
      <c r="J67" s="23">
        <f t="shared" si="19"/>
        <v>0.12676267190268001</v>
      </c>
      <c r="K67" s="23">
        <f t="shared" si="19"/>
        <v>0.18887543751368599</v>
      </c>
      <c r="L67" s="23">
        <f t="shared" si="19"/>
        <v>0.26814443860947984</v>
      </c>
      <c r="M67" s="23">
        <f t="shared" si="19"/>
        <v>0.36224877709218362</v>
      </c>
      <c r="N67" s="23">
        <f t="shared" si="19"/>
        <v>0.48164363067629401</v>
      </c>
      <c r="O67" s="23">
        <f t="shared" si="19"/>
        <v>0.62598631272249061</v>
      </c>
      <c r="P67" s="23">
        <f t="shared" si="19"/>
        <v>0.66388375711908409</v>
      </c>
      <c r="Q67" s="23">
        <f t="shared" si="19"/>
        <v>0.64815778858383177</v>
      </c>
      <c r="R67" s="23">
        <f t="shared" si="19"/>
        <v>0.631816072588819</v>
      </c>
      <c r="S67" s="23">
        <f t="shared" si="19"/>
        <v>0.61510345031274838</v>
      </c>
      <c r="T67" s="23">
        <f t="shared" si="19"/>
        <v>0.59819254741179617</v>
      </c>
      <c r="U67" s="23">
        <f t="shared" si="19"/>
        <v>0.58121593561004914</v>
      </c>
      <c r="V67" s="23">
        <f t="shared" si="19"/>
        <v>0.56726701409588798</v>
      </c>
      <c r="W67" s="23">
        <f t="shared" si="19"/>
        <v>0.55680759889328324</v>
      </c>
      <c r="X67" s="23">
        <f t="shared" si="19"/>
        <v>0.54713016697998784</v>
      </c>
      <c r="Y67" s="23">
        <f t="shared" si="19"/>
        <v>0.5378431169289738</v>
      </c>
      <c r="Z67" s="23">
        <f t="shared" si="19"/>
        <v>0.52876947915223116</v>
      </c>
      <c r="AA67" s="23">
        <f t="shared" si="19"/>
        <v>0.26968737339818155</v>
      </c>
      <c r="AB67" s="23">
        <f t="shared" si="19"/>
        <v>0.13751522573408406</v>
      </c>
      <c r="AC67" s="23">
        <f t="shared" si="19"/>
        <v>7.0077955099849987E-2</v>
      </c>
      <c r="AD67" s="23">
        <f t="shared" si="19"/>
        <v>3.5688457418360534E-2</v>
      </c>
      <c r="AE67" s="23">
        <f t="shared" si="19"/>
        <v>1.8163892280667351E-2</v>
      </c>
      <c r="AF67" s="23">
        <f t="shared" si="19"/>
        <v>9.2246444273088885E-3</v>
      </c>
      <c r="AG67" s="23">
        <f t="shared" si="19"/>
        <v>4.6734485713210427E-3</v>
      </c>
      <c r="AH67" s="23">
        <f t="shared" si="19"/>
        <v>2.3655263608947687E-3</v>
      </c>
      <c r="AI67" s="23">
        <f t="shared" si="19"/>
        <v>1.1965837309514892E-3</v>
      </c>
      <c r="AJ67" s="23">
        <f t="shared" si="19"/>
        <v>6.049988465725622E-4</v>
      </c>
      <c r="AK67" s="23">
        <f t="shared" si="19"/>
        <v>3.0577753797912617E-4</v>
      </c>
      <c r="AL67" s="23">
        <f t="shared" si="19"/>
        <v>1.5449849955225068E-4</v>
      </c>
      <c r="AM67" s="23">
        <f t="shared" si="19"/>
        <v>7.8042289120276313E-5</v>
      </c>
      <c r="AN67" s="23">
        <f t="shared" si="19"/>
        <v>3.9412783839800102E-5</v>
      </c>
      <c r="AO67" s="23">
        <f t="shared" si="19"/>
        <v>1.9900172866162759E-5</v>
      </c>
      <c r="AP67" s="23">
        <f t="shared" si="19"/>
        <v>1.0046122531448782E-5</v>
      </c>
      <c r="AQ67" s="23">
        <f t="shared" si="19"/>
        <v>5.0707227578099802E-6</v>
      </c>
      <c r="AR67" s="23">
        <f t="shared" si="19"/>
        <v>2.5590449500316796E-6</v>
      </c>
      <c r="AS67" s="23">
        <f t="shared" si="19"/>
        <v>1.2913046221063705E-6</v>
      </c>
      <c r="AT67" s="23">
        <f t="shared" si="19"/>
        <v>6.515198924043464E-7</v>
      </c>
      <c r="AU67" s="23">
        <f t="shared" si="19"/>
        <v>3.2868488056662054E-7</v>
      </c>
      <c r="AV67" s="23">
        <f t="shared" si="19"/>
        <v>1.6580180474174606E-7</v>
      </c>
      <c r="AW67" s="23">
        <f t="shared" si="19"/>
        <v>8.3629642738641437E-8</v>
      </c>
      <c r="AX67" s="23">
        <f t="shared" si="19"/>
        <v>4.2179001366470942E-8</v>
      </c>
      <c r="AY67" s="23">
        <f t="shared" si="19"/>
        <v>2.1271625050161671E-8</v>
      </c>
      <c r="AZ67" s="23">
        <f t="shared" si="19"/>
        <v>1.0726951644233424E-8</v>
      </c>
      <c r="BA67" s="23">
        <f t="shared" si="19"/>
        <v>5.4091114476383917E-9</v>
      </c>
      <c r="BB67" s="23">
        <f t="shared" si="19"/>
        <v>2.7273122982058817E-9</v>
      </c>
      <c r="BC67" s="23">
        <f t="shared" si="19"/>
        <v>1.3750021609244298E-9</v>
      </c>
      <c r="BD67" s="23">
        <f t="shared" si="19"/>
        <v>6.9319245061392623E-10</v>
      </c>
      <c r="BE67" s="23">
        <f t="shared" si="19"/>
        <v>3.4945783875847872E-10</v>
      </c>
      <c r="BF67" s="23">
        <f t="shared" si="19"/>
        <v>1.7616869299927995E-10</v>
      </c>
      <c r="BG67" s="23">
        <f t="shared" si="19"/>
        <v>8.8808746563729999E-11</v>
      </c>
      <c r="BH67" s="23">
        <f t="shared" si="19"/>
        <v>4.4768774620950496E-11</v>
      </c>
      <c r="BI67" s="23">
        <f t="shared" si="19"/>
        <v>2.2567660900253143E-11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5.7390013084794296</v>
      </c>
      <c r="D68" s="23">
        <f>+D65-D67</f>
        <v>8.7053793691801591</v>
      </c>
      <c r="E68" s="23">
        <f>+E65-E67</f>
        <v>12.287977551309618</v>
      </c>
      <c r="F68" s="23">
        <f>+F65-F67</f>
        <v>16.454201985662635</v>
      </c>
      <c r="G68" s="23">
        <f t="shared" ref="G68:BI68" si="20">+G65-G67</f>
        <v>20.816727478758711</v>
      </c>
      <c r="H68" s="23">
        <f t="shared" si="20"/>
        <v>25.485021152458611</v>
      </c>
      <c r="I68" s="23">
        <f t="shared" si="20"/>
        <v>30.748674362262836</v>
      </c>
      <c r="J68" s="23">
        <f t="shared" si="20"/>
        <v>36.647322426862189</v>
      </c>
      <c r="K68" s="23">
        <f t="shared" si="20"/>
        <v>43.221605533242588</v>
      </c>
      <c r="L68" s="23">
        <f t="shared" si="20"/>
        <v>49.388495386956961</v>
      </c>
      <c r="M68" s="23">
        <f t="shared" si="20"/>
        <v>54.659091468824272</v>
      </c>
      <c r="N68" s="23">
        <f t="shared" si="20"/>
        <v>60.531650012691784</v>
      </c>
      <c r="O68" s="23">
        <f t="shared" si="20"/>
        <v>66.260132352190837</v>
      </c>
      <c r="P68" s="23">
        <f t="shared" si="20"/>
        <v>72.047243605408227</v>
      </c>
      <c r="Q68" s="23">
        <f t="shared" si="20"/>
        <v>77.900923193917052</v>
      </c>
      <c r="R68" s="23">
        <f t="shared" si="20"/>
        <v>83.77944670749045</v>
      </c>
      <c r="S68" s="23">
        <f t="shared" si="20"/>
        <v>89.667706866223199</v>
      </c>
      <c r="T68" s="23">
        <f t="shared" si="20"/>
        <v>95.550574988967156</v>
      </c>
      <c r="U68" s="23">
        <f t="shared" si="20"/>
        <v>101.41508484542408</v>
      </c>
      <c r="V68" s="23">
        <f t="shared" si="20"/>
        <v>107.81856532551669</v>
      </c>
      <c r="W68" s="23">
        <f t="shared" si="20"/>
        <v>114.97654602178939</v>
      </c>
      <c r="X68" s="23">
        <f t="shared" si="20"/>
        <v>122.44304223361935</v>
      </c>
      <c r="Y68" s="23">
        <f t="shared" si="20"/>
        <v>130.15508780328352</v>
      </c>
      <c r="Z68" s="23">
        <f t="shared" si="20"/>
        <v>138.0790626324991</v>
      </c>
      <c r="AA68" s="23">
        <f t="shared" si="20"/>
        <v>146.44916967751314</v>
      </c>
      <c r="AB68" s="23">
        <f t="shared" si="20"/>
        <v>154.93653509609035</v>
      </c>
      <c r="AC68" s="23">
        <f t="shared" si="20"/>
        <v>163.55365930773274</v>
      </c>
      <c r="AD68" s="23">
        <f t="shared" si="20"/>
        <v>172.32269288728855</v>
      </c>
      <c r="AE68" s="23">
        <f t="shared" si="20"/>
        <v>181.26645318112449</v>
      </c>
      <c r="AF68" s="23">
        <f t="shared" si="20"/>
        <v>190.09712538141997</v>
      </c>
      <c r="AG68" s="23">
        <f t="shared" si="20"/>
        <v>198.72590721180498</v>
      </c>
      <c r="AH68" s="23">
        <f t="shared" si="20"/>
        <v>207.41890886495364</v>
      </c>
      <c r="AI68" s="23">
        <f t="shared" si="20"/>
        <v>216.22691524207184</v>
      </c>
      <c r="AJ68" s="23">
        <f t="shared" si="20"/>
        <v>225.18370841136922</v>
      </c>
      <c r="AK68" s="23">
        <f t="shared" si="20"/>
        <v>234.3134659544572</v>
      </c>
      <c r="AL68" s="23">
        <f t="shared" si="20"/>
        <v>243.63508937601546</v>
      </c>
      <c r="AM68" s="23">
        <f t="shared" si="20"/>
        <v>253.16462845327345</v>
      </c>
      <c r="AN68" s="23">
        <f t="shared" si="20"/>
        <v>262.9166365754441</v>
      </c>
      <c r="AO68" s="23">
        <f t="shared" si="20"/>
        <v>272.90492753037665</v>
      </c>
      <c r="AP68" s="23">
        <f t="shared" si="20"/>
        <v>283.14299831021464</v>
      </c>
      <c r="AQ68" s="23">
        <f t="shared" si="20"/>
        <v>293.64426641497562</v>
      </c>
      <c r="AR68" s="23">
        <f t="shared" si="20"/>
        <v>304.42220476318425</v>
      </c>
      <c r="AS68" s="23">
        <f t="shared" si="20"/>
        <v>315.49042057917626</v>
      </c>
      <c r="AT68" s="23">
        <f t="shared" si="20"/>
        <v>326.86270402354234</v>
      </c>
      <c r="AU68" s="23">
        <f t="shared" si="20"/>
        <v>338.55306080844707</v>
      </c>
      <c r="AV68" s="23">
        <f t="shared" si="20"/>
        <v>350.57573661237075</v>
      </c>
      <c r="AW68" s="23">
        <f t="shared" si="20"/>
        <v>362.94523753793879</v>
      </c>
      <c r="AX68" s="23">
        <f t="shared" si="20"/>
        <v>375.67634888242105</v>
      </c>
      <c r="AY68" s="23">
        <f t="shared" si="20"/>
        <v>388.78415340671984</v>
      </c>
      <c r="AZ68" s="23">
        <f t="shared" si="20"/>
        <v>402.28404969971956</v>
      </c>
      <c r="BA68" s="23">
        <f t="shared" si="20"/>
        <v>416.10966356949626</v>
      </c>
      <c r="BB68" s="23">
        <f t="shared" si="20"/>
        <v>430.28746601782842</v>
      </c>
      <c r="BC68" s="23">
        <f t="shared" si="20"/>
        <v>444.93530097463986</v>
      </c>
      <c r="BD68" s="23">
        <f t="shared" si="20"/>
        <v>460.07316715197396</v>
      </c>
      <c r="BE68" s="23">
        <f t="shared" si="20"/>
        <v>475.71410025714204</v>
      </c>
      <c r="BF68" s="23">
        <f t="shared" si="20"/>
        <v>491.86944916131927</v>
      </c>
      <c r="BG68" s="23">
        <f t="shared" si="20"/>
        <v>508.55115978377103</v>
      </c>
      <c r="BH68" s="23">
        <f t="shared" si="20"/>
        <v>525.77264264901191</v>
      </c>
      <c r="BI68" s="23">
        <f t="shared" si="20"/>
        <v>543.54897779851285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0.68943478365506294</v>
      </c>
      <c r="D70" s="45">
        <f t="shared" si="21"/>
        <v>0.8342585865559361</v>
      </c>
      <c r="E70" s="45">
        <f t="shared" si="21"/>
        <v>0.95999259294524941</v>
      </c>
      <c r="F70" s="45">
        <f t="shared" si="21"/>
        <v>1.0503117597594762</v>
      </c>
      <c r="G70" s="45">
        <f t="shared" si="21"/>
        <v>1.0843333800229615</v>
      </c>
      <c r="H70" s="45">
        <f t="shared" si="21"/>
        <v>1.0772583975581138</v>
      </c>
      <c r="I70" s="45">
        <f t="shared" si="21"/>
        <v>1.0424165453359111</v>
      </c>
      <c r="J70" s="45">
        <f t="shared" si="21"/>
        <v>0.97684110480693798</v>
      </c>
      <c r="K70" s="45">
        <f t="shared" si="21"/>
        <v>0.87724397827036948</v>
      </c>
      <c r="L70" s="45">
        <f t="shared" si="21"/>
        <v>0.72476049901020156</v>
      </c>
      <c r="M70" s="45">
        <f t="shared" si="21"/>
        <v>0.52913933773885979</v>
      </c>
      <c r="N70" s="45">
        <f t="shared" si="21"/>
        <v>0.31575811969549122</v>
      </c>
      <c r="O70" s="45">
        <f t="shared" si="21"/>
        <v>7.5950359830063791E-2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0.68943478365506294</v>
      </c>
      <c r="D71" s="46">
        <f t="shared" si="23"/>
        <v>0.8342585865559361</v>
      </c>
      <c r="E71" s="46">
        <f t="shared" si="23"/>
        <v>0.95999259294524941</v>
      </c>
      <c r="F71" s="46">
        <f t="shared" si="23"/>
        <v>1.0503117597594762</v>
      </c>
      <c r="G71" s="46">
        <f t="shared" si="23"/>
        <v>1.0843333800229615</v>
      </c>
      <c r="H71" s="46">
        <f t="shared" si="23"/>
        <v>1.0772583975581138</v>
      </c>
      <c r="I71" s="46">
        <f t="shared" si="23"/>
        <v>1.0424165453359111</v>
      </c>
      <c r="J71" s="46">
        <f t="shared" si="23"/>
        <v>0.97684110480693798</v>
      </c>
      <c r="K71" s="46">
        <f t="shared" si="23"/>
        <v>0.87724397827036948</v>
      </c>
      <c r="L71" s="46">
        <f t="shared" si="23"/>
        <v>0.72476049901020156</v>
      </c>
      <c r="M71" s="46">
        <f t="shared" si="23"/>
        <v>0.52913933773885979</v>
      </c>
      <c r="N71" s="46">
        <f t="shared" si="23"/>
        <v>0.31575811969549122</v>
      </c>
      <c r="O71" s="46">
        <f t="shared" si="23"/>
        <v>7.5950359830063791E-2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1.4356245561909069</v>
      </c>
      <c r="D73" s="45">
        <f>(D97)*D68</f>
        <v>2.0816449165228081</v>
      </c>
      <c r="E73" s="45">
        <f>(E97)*E68</f>
        <v>2.835167344963204</v>
      </c>
      <c r="F73" s="45">
        <f>(F97)*F68</f>
        <v>3.6360780180493513</v>
      </c>
      <c r="G73" s="45">
        <f t="shared" ref="G73:BI73" si="25">(G97)*G68</f>
        <v>4.530320264295149</v>
      </c>
      <c r="H73" s="45">
        <f t="shared" si="25"/>
        <v>5.5673100826087616</v>
      </c>
      <c r="I73" s="45">
        <f t="shared" si="25"/>
        <v>6.7510048258599831</v>
      </c>
      <c r="J73" s="45">
        <f t="shared" si="25"/>
        <v>8.0995915408814056</v>
      </c>
      <c r="K73" s="45">
        <f t="shared" si="25"/>
        <v>9.3299147881567901</v>
      </c>
      <c r="L73" s="45">
        <f t="shared" si="25"/>
        <v>10.343282701142007</v>
      </c>
      <c r="M73" s="45">
        <f t="shared" si="25"/>
        <v>11.95695984629536</v>
      </c>
      <c r="N73" s="45">
        <f t="shared" si="25"/>
        <v>13.24161249633241</v>
      </c>
      <c r="O73" s="45">
        <f t="shared" si="25"/>
        <v>14.49474772915401</v>
      </c>
      <c r="P73" s="45">
        <f t="shared" si="25"/>
        <v>15.760708341035597</v>
      </c>
      <c r="Q73" s="45">
        <f t="shared" si="25"/>
        <v>17.041231121638344</v>
      </c>
      <c r="R73" s="45">
        <f t="shared" si="25"/>
        <v>18.327188639746577</v>
      </c>
      <c r="S73" s="45">
        <f t="shared" si="25"/>
        <v>19.615276099500008</v>
      </c>
      <c r="T73" s="45">
        <f t="shared" si="25"/>
        <v>20.902184023405418</v>
      </c>
      <c r="U73" s="45">
        <f t="shared" si="25"/>
        <v>22.185075981312433</v>
      </c>
      <c r="V73" s="45">
        <f t="shared" si="25"/>
        <v>23.585870559478344</v>
      </c>
      <c r="W73" s="45">
        <f t="shared" si="25"/>
        <v>25.151715974503333</v>
      </c>
      <c r="X73" s="45">
        <f t="shared" si="25"/>
        <v>26.785050759225975</v>
      </c>
      <c r="Y73" s="45">
        <f t="shared" si="25"/>
        <v>28.472100739957352</v>
      </c>
      <c r="Z73" s="45">
        <f t="shared" si="25"/>
        <v>30.20551134576711</v>
      </c>
      <c r="AA73" s="45">
        <f t="shared" si="25"/>
        <v>32.036515688448326</v>
      </c>
      <c r="AB73" s="45">
        <f t="shared" si="25"/>
        <v>33.893170908717508</v>
      </c>
      <c r="AC73" s="45">
        <f t="shared" si="25"/>
        <v>35.778211538196601</v>
      </c>
      <c r="AD73" s="45">
        <f t="shared" si="25"/>
        <v>37.696483130057359</v>
      </c>
      <c r="AE73" s="45">
        <f t="shared" si="25"/>
        <v>39.652977097200633</v>
      </c>
      <c r="AF73" s="45">
        <f t="shared" si="25"/>
        <v>41.584732457147545</v>
      </c>
      <c r="AG73" s="45">
        <f t="shared" si="25"/>
        <v>43.472323251209744</v>
      </c>
      <c r="AH73" s="45">
        <f t="shared" si="25"/>
        <v>45.37396246469288</v>
      </c>
      <c r="AI73" s="45">
        <f t="shared" si="25"/>
        <v>47.300759558222786</v>
      </c>
      <c r="AJ73" s="45">
        <f t="shared" si="25"/>
        <v>49.260104534491653</v>
      </c>
      <c r="AK73" s="45">
        <f t="shared" si="25"/>
        <v>51.257286364917405</v>
      </c>
      <c r="AL73" s="45">
        <f t="shared" si="25"/>
        <v>53.296439851715306</v>
      </c>
      <c r="AM73" s="45">
        <f t="shared" si="25"/>
        <v>55.38107596692528</v>
      </c>
      <c r="AN73" s="45">
        <f t="shared" si="25"/>
        <v>57.514378339944926</v>
      </c>
      <c r="AO73" s="45">
        <f t="shared" si="25"/>
        <v>59.699368808536271</v>
      </c>
      <c r="AP73" s="45">
        <f t="shared" si="25"/>
        <v>61.938999909757094</v>
      </c>
      <c r="AQ73" s="45">
        <f t="shared" si="25"/>
        <v>64.236206791350185</v>
      </c>
      <c r="AR73" s="45">
        <f t="shared" si="25"/>
        <v>66.593936724144285</v>
      </c>
      <c r="AS73" s="45">
        <f t="shared" si="25"/>
        <v>69.015166359061126</v>
      </c>
      <c r="AT73" s="45">
        <f t="shared" si="25"/>
        <v>71.502912365277339</v>
      </c>
      <c r="AU73" s="45">
        <f t="shared" si="25"/>
        <v>74.060238564994719</v>
      </c>
      <c r="AV73" s="45">
        <f t="shared" si="25"/>
        <v>76.690261274291572</v>
      </c>
      <c r="AW73" s="45">
        <f t="shared" si="25"/>
        <v>79.396153778379187</v>
      </c>
      <c r="AX73" s="45">
        <f t="shared" si="25"/>
        <v>82.181150437745799</v>
      </c>
      <c r="AY73" s="45">
        <f t="shared" si="25"/>
        <v>85.048550684592612</v>
      </c>
      <c r="AZ73" s="45">
        <f t="shared" si="25"/>
        <v>88.001723040130514</v>
      </c>
      <c r="BA73" s="45">
        <f t="shared" si="25"/>
        <v>91.026147805507236</v>
      </c>
      <c r="BB73" s="45">
        <f t="shared" si="25"/>
        <v>94.127615649701212</v>
      </c>
      <c r="BC73" s="45">
        <f t="shared" si="25"/>
        <v>97.331905543792331</v>
      </c>
      <c r="BD73" s="45">
        <f t="shared" si="25"/>
        <v>100.64339230979931</v>
      </c>
      <c r="BE73" s="45">
        <f t="shared" si="25"/>
        <v>104.06492757632959</v>
      </c>
      <c r="BF73" s="45">
        <f t="shared" si="25"/>
        <v>107.59899396783403</v>
      </c>
      <c r="BG73" s="45">
        <f t="shared" si="25"/>
        <v>111.24820471613089</v>
      </c>
      <c r="BH73" s="45">
        <f t="shared" si="25"/>
        <v>115.01549344303548</v>
      </c>
      <c r="BI73" s="45">
        <f t="shared" si="25"/>
        <v>118.90415898585928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6">+B74*(1-$B$8)^10+10*B73</f>
        <v>10.802093009089035</v>
      </c>
      <c r="D74" s="45">
        <f t="shared" si="26"/>
        <v>18.12270250213335</v>
      </c>
      <c r="E74" s="45">
        <f t="shared" si="26"/>
        <v>27.135444804068307</v>
      </c>
      <c r="F74" s="45">
        <f t="shared" si="26"/>
        <v>37.813218015334229</v>
      </c>
      <c r="G74" s="45">
        <f t="shared" si="26"/>
        <v>49.545434053241479</v>
      </c>
      <c r="H74" s="45">
        <f t="shared" si="26"/>
        <v>62.578627302713159</v>
      </c>
      <c r="I74" s="45">
        <f t="shared" si="26"/>
        <v>77.492918977596929</v>
      </c>
      <c r="J74" s="45">
        <f t="shared" si="26"/>
        <v>94.530158366504025</v>
      </c>
      <c r="K74" s="45">
        <f t="shared" si="26"/>
        <v>113.95654357045265</v>
      </c>
      <c r="L74" s="45">
        <f t="shared" si="26"/>
        <v>133.03333773290103</v>
      </c>
      <c r="M74" s="45">
        <f t="shared" si="26"/>
        <v>149.8186836934245</v>
      </c>
      <c r="N74" s="45">
        <f t="shared" si="26"/>
        <v>171.80814339101221</v>
      </c>
      <c r="O74" s="45">
        <f t="shared" si="26"/>
        <v>192.32192039737939</v>
      </c>
      <c r="P74" s="45">
        <f t="shared" si="26"/>
        <v>212.00598449273474</v>
      </c>
      <c r="Q74" s="45">
        <f t="shared" si="26"/>
        <v>231.52899937514755</v>
      </c>
      <c r="R74" s="45">
        <f t="shared" si="26"/>
        <v>251.1414815564238</v>
      </c>
      <c r="S74" s="45">
        <f t="shared" si="26"/>
        <v>270.83950643096262</v>
      </c>
      <c r="T74" s="45">
        <f t="shared" si="26"/>
        <v>290.58865761480206</v>
      </c>
      <c r="U74" s="45">
        <f t="shared" si="26"/>
        <v>310.34384008193638</v>
      </c>
      <c r="V74" s="45">
        <f t="shared" si="26"/>
        <v>330.06096586753779</v>
      </c>
      <c r="W74" s="45">
        <f t="shared" si="26"/>
        <v>350.94384831137592</v>
      </c>
      <c r="X74" s="45">
        <f t="shared" si="26"/>
        <v>373.88371333693493</v>
      </c>
      <c r="Y74" s="45">
        <f t="shared" si="26"/>
        <v>398.21569753737788</v>
      </c>
      <c r="Z74" s="45">
        <f t="shared" si="26"/>
        <v>423.5702356402399</v>
      </c>
      <c r="AA74" s="45">
        <f t="shared" si="26"/>
        <v>449.74492249349942</v>
      </c>
      <c r="AB74" s="45">
        <f t="shared" si="26"/>
        <v>477.18151490241212</v>
      </c>
      <c r="AC74" s="45">
        <f t="shared" si="26"/>
        <v>505.3146153479031</v>
      </c>
      <c r="AD74" s="45">
        <f t="shared" si="26"/>
        <v>533.97442722120445</v>
      </c>
      <c r="AE74" s="45">
        <f t="shared" si="26"/>
        <v>563.15020163735426</v>
      </c>
      <c r="AF74" s="45">
        <f t="shared" si="26"/>
        <v>592.88810482091958</v>
      </c>
      <c r="AG74" s="45">
        <f t="shared" si="26"/>
        <v>622.574624114279</v>
      </c>
      <c r="AH74" s="45">
        <f t="shared" si="26"/>
        <v>651.80158129410813</v>
      </c>
      <c r="AI74" s="45">
        <f t="shared" si="26"/>
        <v>681.00878326727184</v>
      </c>
      <c r="AJ74" s="45">
        <f t="shared" si="26"/>
        <v>710.46067582625926</v>
      </c>
      <c r="AK74" s="45">
        <f t="shared" si="26"/>
        <v>740.32336554440849</v>
      </c>
      <c r="AL74" s="45">
        <f t="shared" si="26"/>
        <v>770.70765991678059</v>
      </c>
      <c r="AM74" s="45">
        <f t="shared" si="26"/>
        <v>801.69354315005762</v>
      </c>
      <c r="AN74" s="45">
        <f t="shared" si="26"/>
        <v>833.34401373305695</v>
      </c>
      <c r="AO74" s="45">
        <f t="shared" si="26"/>
        <v>865.7128741745646</v>
      </c>
      <c r="AP74" s="45">
        <f t="shared" si="26"/>
        <v>898.84910262703761</v>
      </c>
      <c r="AQ74" s="45">
        <f t="shared" si="26"/>
        <v>932.79930208685141</v>
      </c>
      <c r="AR74" s="45">
        <f t="shared" si="26"/>
        <v>967.60907349151398</v>
      </c>
      <c r="AS74" s="45">
        <f t="shared" si="26"/>
        <v>1003.3237896130704</v>
      </c>
      <c r="AT74" s="45">
        <f t="shared" si="26"/>
        <v>1039.9890374681174</v>
      </c>
      <c r="AU74" s="45">
        <f t="shared" si="26"/>
        <v>1077.6508789582572</v>
      </c>
      <c r="AV74" s="45">
        <f t="shared" si="26"/>
        <v>1116.3560130975065</v>
      </c>
      <c r="AW74" s="45">
        <f t="shared" si="26"/>
        <v>1156.1518859860096</v>
      </c>
      <c r="AX74" s="45">
        <f t="shared" si="26"/>
        <v>1197.0867739080668</v>
      </c>
      <c r="AY74" s="45">
        <f t="shared" si="26"/>
        <v>1239.2098533680644</v>
      </c>
      <c r="AZ74" s="45">
        <f t="shared" si="26"/>
        <v>1282.5712654748527</v>
      </c>
      <c r="BA74" s="45">
        <f t="shared" si="26"/>
        <v>1327.22217856416</v>
      </c>
      <c r="BB74" s="45">
        <f t="shared" si="26"/>
        <v>1373.0352369429474</v>
      </c>
      <c r="BC74" s="45">
        <f t="shared" si="26"/>
        <v>1420.0239411166131</v>
      </c>
      <c r="BD74" s="45">
        <f t="shared" si="26"/>
        <v>1468.4507881311183</v>
      </c>
      <c r="BE74" s="45">
        <f t="shared" si="26"/>
        <v>1518.4510532671673</v>
      </c>
      <c r="BF74" s="45">
        <f t="shared" si="26"/>
        <v>1570.1004203846942</v>
      </c>
      <c r="BG74" s="45">
        <f t="shared" si="26"/>
        <v>1623.4501050584299</v>
      </c>
      <c r="BH74" s="45">
        <f t="shared" si="26"/>
        <v>1678.5440973732634</v>
      </c>
      <c r="BI74" s="45">
        <f t="shared" si="26"/>
        <v>1735.4270719415272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0.19276547311154626</v>
      </c>
      <c r="C77" s="23">
        <f t="shared" si="28"/>
        <v>0.16016404005619286</v>
      </c>
      <c r="D77" s="23">
        <f t="shared" si="28"/>
        <v>0.14506579905187955</v>
      </c>
      <c r="E77" s="23">
        <f t="shared" si="28"/>
        <v>0.13704828190525184</v>
      </c>
      <c r="F77" s="23">
        <f t="shared" si="28"/>
        <v>0.13202267820682151</v>
      </c>
      <c r="G77" s="23">
        <f t="shared" si="28"/>
        <v>0.12782855844492061</v>
      </c>
      <c r="H77" s="23">
        <f t="shared" si="28"/>
        <v>0.12426788767401153</v>
      </c>
      <c r="I77" s="23">
        <f t="shared" si="28"/>
        <v>0.12144799313426752</v>
      </c>
      <c r="J77" s="23">
        <f t="shared" si="28"/>
        <v>0.11902604946538776</v>
      </c>
      <c r="K77" s="23">
        <f t="shared" si="28"/>
        <v>0.11680679277603569</v>
      </c>
      <c r="L77" s="23">
        <f t="shared" si="28"/>
        <v>0.11467556450076742</v>
      </c>
      <c r="M77" s="23">
        <f t="shared" si="28"/>
        <v>0.11300132148504315</v>
      </c>
      <c r="N77" s="23">
        <f t="shared" si="28"/>
        <v>0.10938596501125447</v>
      </c>
      <c r="O77" s="23">
        <f t="shared" si="28"/>
        <v>0.10719559873308934</v>
      </c>
      <c r="P77" s="23">
        <f t="shared" si="28"/>
        <v>0.10574161420486632</v>
      </c>
      <c r="Q77" s="23">
        <f t="shared" si="28"/>
        <v>0.10459772962547527</v>
      </c>
      <c r="R77" s="23">
        <f t="shared" si="28"/>
        <v>0.1036054362205308</v>
      </c>
      <c r="S77" s="23">
        <f t="shared" si="28"/>
        <v>0.10272428249723113</v>
      </c>
      <c r="T77" s="23">
        <f t="shared" si="28"/>
        <v>0.10193394323933763</v>
      </c>
      <c r="U77" s="23">
        <f t="shared" si="28"/>
        <v>0.1012230426284908</v>
      </c>
      <c r="V77" s="23">
        <f t="shared" si="28"/>
        <v>0.10111599182698298</v>
      </c>
      <c r="W77" s="23">
        <f t="shared" si="28"/>
        <v>0.10135413427135956</v>
      </c>
      <c r="X77" s="23">
        <f t="shared" si="28"/>
        <v>0.10126625099902196</v>
      </c>
      <c r="Y77" s="23">
        <f t="shared" si="28"/>
        <v>0.10102948278690591</v>
      </c>
      <c r="Z77" s="23">
        <f t="shared" si="28"/>
        <v>0.10073542006288046</v>
      </c>
      <c r="AA77" s="23">
        <f t="shared" si="28"/>
        <v>0.10043019466531818</v>
      </c>
      <c r="AB77" s="23">
        <f t="shared" si="28"/>
        <v>0.10005566966258243</v>
      </c>
      <c r="AC77" s="23">
        <f t="shared" si="28"/>
        <v>9.9707295595752962E-2</v>
      </c>
      <c r="AD77" s="23">
        <f t="shared" si="28"/>
        <v>9.9408379124483887E-2</v>
      </c>
      <c r="AE77" s="23">
        <f t="shared" si="28"/>
        <v>9.9157724686142909E-2</v>
      </c>
      <c r="AF77" s="23">
        <f t="shared" si="28"/>
        <v>9.8787295623517207E-2</v>
      </c>
      <c r="AG77" s="23">
        <f t="shared" si="28"/>
        <v>9.8365561443913896E-2</v>
      </c>
      <c r="AH77" s="23">
        <f t="shared" si="28"/>
        <v>9.8085245089603368E-2</v>
      </c>
      <c r="AI77" s="23">
        <f t="shared" si="28"/>
        <v>9.7887055494142186E-2</v>
      </c>
      <c r="AJ77" s="23">
        <f t="shared" si="28"/>
        <v>9.7738877879590222E-2</v>
      </c>
      <c r="AK77" s="23">
        <f t="shared" si="28"/>
        <v>9.762293749520784E-2</v>
      </c>
      <c r="AL77" s="23">
        <f t="shared" si="28"/>
        <v>9.7529160635697804E-2</v>
      </c>
      <c r="AM77" s="23">
        <f t="shared" si="28"/>
        <v>9.7451645818826621E-2</v>
      </c>
      <c r="AN77" s="23">
        <f t="shared" si="28"/>
        <v>9.7386776999658836E-2</v>
      </c>
      <c r="AO77" s="23">
        <f t="shared" si="28"/>
        <v>9.7332209930163463E-2</v>
      </c>
      <c r="AP77" s="23">
        <f t="shared" si="28"/>
        <v>9.7286324771062693E-2</v>
      </c>
      <c r="AQ77" s="23">
        <f t="shared" si="28"/>
        <v>9.724792840661213E-2</v>
      </c>
      <c r="AR77" s="23">
        <f t="shared" si="28"/>
        <v>9.7216090843176894E-2</v>
      </c>
      <c r="AS77" s="23">
        <f t="shared" si="28"/>
        <v>9.7190053837614532E-2</v>
      </c>
      <c r="AT77" s="23">
        <f t="shared" si="28"/>
        <v>9.7169178614683813E-2</v>
      </c>
      <c r="AU77" s="23">
        <f t="shared" si="28"/>
        <v>9.7152914889397299E-2</v>
      </c>
      <c r="AV77" s="23">
        <f t="shared" si="28"/>
        <v>9.7140781631356768E-2</v>
      </c>
      <c r="AW77" s="23">
        <f t="shared" si="28"/>
        <v>9.7132354412858488E-2</v>
      </c>
      <c r="AX77" s="23">
        <f t="shared" si="28"/>
        <v>9.7127256544800297E-2</v>
      </c>
      <c r="AY77" s="23">
        <f t="shared" si="28"/>
        <v>9.7125152473021822E-2</v>
      </c>
      <c r="AZ77" s="23">
        <f t="shared" si="28"/>
        <v>9.7125742590443043E-2</v>
      </c>
      <c r="BA77" s="23">
        <f t="shared" si="28"/>
        <v>9.712875898907003E-2</v>
      </c>
      <c r="BB77" s="23">
        <f t="shared" si="28"/>
        <v>9.7142856331063773E-2</v>
      </c>
      <c r="BC77" s="23">
        <f t="shared" si="28"/>
        <v>9.7168848826387863E-2</v>
      </c>
      <c r="BD77" s="23">
        <f t="shared" si="28"/>
        <v>9.7195912822802127E-2</v>
      </c>
      <c r="BE77" s="23">
        <f t="shared" si="28"/>
        <v>9.7220334092390989E-2</v>
      </c>
      <c r="BF77" s="23">
        <f t="shared" si="28"/>
        <v>9.7241522030697372E-2</v>
      </c>
      <c r="BG77" s="23">
        <f t="shared" si="28"/>
        <v>9.7260068086209781E-2</v>
      </c>
      <c r="BH77" s="23">
        <f t="shared" si="28"/>
        <v>9.7276863308471725E-2</v>
      </c>
      <c r="BI77" s="23">
        <f t="shared" si="28"/>
        <v>9.729273680893942E-2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0.12555230864187378</v>
      </c>
      <c r="C78" s="23">
        <f t="shared" si="29"/>
        <v>0.10431829240928558</v>
      </c>
      <c r="D78" s="23">
        <f t="shared" si="29"/>
        <v>9.4484482526610097E-2</v>
      </c>
      <c r="E78" s="23">
        <f t="shared" si="29"/>
        <v>8.926250075214355E-2</v>
      </c>
      <c r="F78" s="23">
        <f t="shared" si="29"/>
        <v>8.5989216711842703E-2</v>
      </c>
      <c r="G78" s="23">
        <f t="shared" si="29"/>
        <v>8.3257496086113991E-2</v>
      </c>
      <c r="H78" s="23">
        <f t="shared" si="29"/>
        <v>8.0938354445315136E-2</v>
      </c>
      <c r="I78" s="23">
        <f t="shared" si="29"/>
        <v>7.9101696334935592E-2</v>
      </c>
      <c r="J78" s="23">
        <f t="shared" si="29"/>
        <v>7.7524232206530902E-2</v>
      </c>
      <c r="K78" s="23">
        <f t="shared" si="29"/>
        <v>7.60787824778036E-2</v>
      </c>
      <c r="L78" s="23">
        <f t="shared" si="29"/>
        <v>7.4690667553052884E-2</v>
      </c>
      <c r="M78" s="23">
        <f t="shared" si="29"/>
        <v>7.3600196980399671E-2</v>
      </c>
      <c r="N78" s="23">
        <f t="shared" si="29"/>
        <v>7.1245437362297062E-2</v>
      </c>
      <c r="O78" s="23">
        <f t="shared" si="29"/>
        <v>6.9818804581250199E-2</v>
      </c>
      <c r="P78" s="23">
        <f t="shared" si="29"/>
        <v>6.8871793110257512E-2</v>
      </c>
      <c r="Q78" s="23">
        <f t="shared" si="29"/>
        <v>6.8126756421662965E-2</v>
      </c>
      <c r="R78" s="23">
        <f t="shared" si="29"/>
        <v>6.7480454333276069E-2</v>
      </c>
      <c r="S78" s="23">
        <f t="shared" si="29"/>
        <v>6.6906539915704832E-2</v>
      </c>
      <c r="T78" s="23">
        <f t="shared" si="29"/>
        <v>6.6391774917403418E-2</v>
      </c>
      <c r="U78" s="23">
        <f t="shared" si="29"/>
        <v>6.5928750022612809E-2</v>
      </c>
      <c r="V78" s="23">
        <f t="shared" si="29"/>
        <v>6.5859025527586185E-2</v>
      </c>
      <c r="W78" s="23">
        <f t="shared" si="29"/>
        <v>6.6014132835935949E-2</v>
      </c>
      <c r="X78" s="23">
        <f t="shared" si="29"/>
        <v>6.5956892565907893E-2</v>
      </c>
      <c r="Y78" s="23">
        <f t="shared" si="29"/>
        <v>6.580268032465772E-2</v>
      </c>
      <c r="Z78" s="23">
        <f t="shared" si="29"/>
        <v>6.5611150932537027E-2</v>
      </c>
      <c r="AA78" s="23">
        <f t="shared" si="29"/>
        <v>6.5412351050475673E-2</v>
      </c>
      <c r="AB78" s="23">
        <f t="shared" si="29"/>
        <v>6.5168414841472289E-2</v>
      </c>
      <c r="AC78" s="23">
        <f t="shared" si="29"/>
        <v>6.494151130083621E-2</v>
      </c>
      <c r="AD78" s="23">
        <f t="shared" si="29"/>
        <v>6.4746820558489432E-2</v>
      </c>
      <c r="AE78" s="23">
        <f t="shared" si="29"/>
        <v>6.458356391871331E-2</v>
      </c>
      <c r="AF78" s="23">
        <f t="shared" si="29"/>
        <v>6.4342295483811651E-2</v>
      </c>
      <c r="AG78" s="23">
        <f t="shared" si="29"/>
        <v>6.406761092008928E-2</v>
      </c>
      <c r="AH78" s="23">
        <f t="shared" si="29"/>
        <v>6.3885034834934268E-2</v>
      </c>
      <c r="AI78" s="23">
        <f t="shared" si="29"/>
        <v>6.3755949678462542E-2</v>
      </c>
      <c r="AJ78" s="23">
        <f t="shared" si="29"/>
        <v>6.365943840341029E-2</v>
      </c>
      <c r="AK78" s="23">
        <f t="shared" si="29"/>
        <v>6.3583923931398958E-2</v>
      </c>
      <c r="AL78" s="23">
        <f t="shared" si="29"/>
        <v>6.3522845040980352E-2</v>
      </c>
      <c r="AM78" s="23">
        <f t="shared" si="29"/>
        <v>6.3472357969540455E-2</v>
      </c>
      <c r="AN78" s="23">
        <f t="shared" si="29"/>
        <v>6.3430107509051217E-2</v>
      </c>
      <c r="AO78" s="23">
        <f t="shared" si="29"/>
        <v>6.3394566800228327E-2</v>
      </c>
      <c r="AP78" s="23">
        <f t="shared" si="29"/>
        <v>6.3364680806826529E-2</v>
      </c>
      <c r="AQ78" s="23">
        <f t="shared" si="29"/>
        <v>6.3339672426838106E-2</v>
      </c>
      <c r="AR78" s="23">
        <f t="shared" si="29"/>
        <v>6.3318935935358062E-2</v>
      </c>
      <c r="AS78" s="23">
        <f t="shared" si="29"/>
        <v>6.3301977472280058E-2</v>
      </c>
      <c r="AT78" s="23">
        <f t="shared" si="29"/>
        <v>6.328838098951757E-2</v>
      </c>
      <c r="AU78" s="23">
        <f t="shared" si="29"/>
        <v>6.3277788074594166E-2</v>
      </c>
      <c r="AV78" s="23">
        <f t="shared" si="29"/>
        <v>6.3269885422040539E-2</v>
      </c>
      <c r="AW78" s="23">
        <f t="shared" si="29"/>
        <v>6.3264396592942612E-2</v>
      </c>
      <c r="AX78" s="23">
        <f t="shared" si="29"/>
        <v>6.3261076241566794E-2</v>
      </c>
      <c r="AY78" s="23">
        <f t="shared" si="29"/>
        <v>6.32597058142539E-2</v>
      </c>
      <c r="AZ78" s="23">
        <f t="shared" si="29"/>
        <v>6.3260090170453212E-2</v>
      </c>
      <c r="BA78" s="23">
        <f t="shared" si="29"/>
        <v>6.3262054815912211E-2</v>
      </c>
      <c r="BB78" s="23">
        <f t="shared" si="29"/>
        <v>6.3271236718690033E-2</v>
      </c>
      <c r="BC78" s="23">
        <f t="shared" si="29"/>
        <v>6.3288166191290213E-2</v>
      </c>
      <c r="BD78" s="23">
        <f t="shared" si="29"/>
        <v>6.3305793555651885E-2</v>
      </c>
      <c r="BE78" s="23">
        <f t="shared" si="29"/>
        <v>6.3321699655055241E-2</v>
      </c>
      <c r="BF78" s="23">
        <f t="shared" si="29"/>
        <v>6.3335499816084009E-2</v>
      </c>
      <c r="BG78" s="23">
        <f t="shared" si="29"/>
        <v>6.3347579261890344E-2</v>
      </c>
      <c r="BH78" s="23">
        <f t="shared" si="29"/>
        <v>6.3358518352252868E-2</v>
      </c>
      <c r="BI78" s="23">
        <f t="shared" si="29"/>
        <v>6.3368857105338544E-2</v>
      </c>
    </row>
    <row r="79" spans="1:237" s="37" customFormat="1" ht="18" customHeight="1">
      <c r="A79" s="35" t="s">
        <v>70</v>
      </c>
      <c r="B79" s="29">
        <f>+C134</f>
        <v>6.5298334952602843E-2</v>
      </c>
      <c r="C79" s="23">
        <f t="shared" ref="C79:BI79" si="30">+D134</f>
        <v>5.8100891863192006E-2</v>
      </c>
      <c r="D79" s="23">
        <f t="shared" si="30"/>
        <v>5.1698509132032111E-2</v>
      </c>
      <c r="E79" s="23">
        <f t="shared" si="30"/>
        <v>4.7968181644485464E-2</v>
      </c>
      <c r="F79" s="23">
        <f t="shared" si="30"/>
        <v>4.3933070599593504E-2</v>
      </c>
      <c r="G79" s="23">
        <f t="shared" si="30"/>
        <v>4.0684811932807596E-2</v>
      </c>
      <c r="H79" s="23">
        <f t="shared" si="30"/>
        <v>3.8356633296846576E-2</v>
      </c>
      <c r="I79" s="23">
        <f t="shared" si="30"/>
        <v>3.6376303561014733E-2</v>
      </c>
      <c r="J79" s="23">
        <f t="shared" si="30"/>
        <v>3.60610373291399E-2</v>
      </c>
      <c r="K79" s="23">
        <f t="shared" si="30"/>
        <v>3.4898492568560036E-2</v>
      </c>
      <c r="L79" s="23">
        <f t="shared" si="30"/>
        <v>3.0334661200086321E-2</v>
      </c>
      <c r="M79" s="23">
        <f t="shared" si="30"/>
        <v>3.2271795306620055E-2</v>
      </c>
      <c r="N79" s="23">
        <f t="shared" si="30"/>
        <v>3.0472754842158833E-2</v>
      </c>
      <c r="O79" s="23">
        <f t="shared" si="30"/>
        <v>2.9439448169040316E-2</v>
      </c>
      <c r="P79" s="23">
        <f t="shared" si="30"/>
        <v>2.8572315476797616E-2</v>
      </c>
      <c r="Q79" s="23">
        <f t="shared" si="30"/>
        <v>2.7744776735841414E-2</v>
      </c>
      <c r="R79" s="23">
        <f t="shared" si="30"/>
        <v>2.700091865445442E-2</v>
      </c>
      <c r="S79" s="23">
        <f t="shared" si="30"/>
        <v>2.632671109544682E-2</v>
      </c>
      <c r="T79" s="23">
        <f t="shared" si="30"/>
        <v>2.5714355497111541E-2</v>
      </c>
      <c r="U79" s="23">
        <f t="shared" si="30"/>
        <v>2.4810713349747049E-2</v>
      </c>
      <c r="V79" s="23">
        <f t="shared" si="30"/>
        <v>2.4121131302035081E-2</v>
      </c>
      <c r="W79" s="23">
        <f t="shared" si="30"/>
        <v>2.3912155779092226E-2</v>
      </c>
      <c r="X79" s="23">
        <f t="shared" si="30"/>
        <v>2.3630049733297964E-2</v>
      </c>
      <c r="Y79" s="23">
        <f t="shared" si="30"/>
        <v>2.3325916220087395E-2</v>
      </c>
      <c r="Z79" s="23">
        <f t="shared" si="30"/>
        <v>2.3287887370516458E-2</v>
      </c>
      <c r="AA79" s="23">
        <f t="shared" si="30"/>
        <v>2.2901957599077427E-2</v>
      </c>
      <c r="AB79" s="23">
        <f t="shared" si="30"/>
        <v>2.2562671385249589E-2</v>
      </c>
      <c r="AC79" s="23">
        <f t="shared" si="30"/>
        <v>2.2271614785075666E-2</v>
      </c>
      <c r="AD79" s="23">
        <f t="shared" si="30"/>
        <v>2.2021931830230601E-2</v>
      </c>
      <c r="AE79" s="23">
        <f t="shared" si="30"/>
        <v>2.191252821091827E-2</v>
      </c>
      <c r="AF79" s="23">
        <f t="shared" si="30"/>
        <v>2.1781141941220827E-2</v>
      </c>
      <c r="AG79" s="23">
        <f t="shared" si="30"/>
        <v>2.1539397892295753E-2</v>
      </c>
      <c r="AH79" s="23">
        <f t="shared" si="30"/>
        <v>2.135155240353992E-2</v>
      </c>
      <c r="AI79" s="23">
        <f t="shared" si="30"/>
        <v>2.1198396997332392E-2</v>
      </c>
      <c r="AJ79" s="23">
        <f t="shared" si="30"/>
        <v>2.1068984384333245E-2</v>
      </c>
      <c r="AK79" s="23">
        <f t="shared" si="30"/>
        <v>2.0956951810978897E-2</v>
      </c>
      <c r="AL79" s="23">
        <f t="shared" si="30"/>
        <v>2.0858432954741435E-2</v>
      </c>
      <c r="AM79" s="23">
        <f t="shared" si="30"/>
        <v>2.0770941429442358E-2</v>
      </c>
      <c r="AN79" s="23">
        <f t="shared" si="30"/>
        <v>2.0692770422952256E-2</v>
      </c>
      <c r="AO79" s="23">
        <f t="shared" si="30"/>
        <v>2.0622667724718102E-2</v>
      </c>
      <c r="AP79" s="23">
        <f t="shared" si="30"/>
        <v>2.0559658180118179E-2</v>
      </c>
      <c r="AQ79" s="23">
        <f t="shared" si="30"/>
        <v>2.0502945314084364E-2</v>
      </c>
      <c r="AR79" s="23">
        <f t="shared" si="30"/>
        <v>2.0451855634444183E-2</v>
      </c>
      <c r="AS79" s="23">
        <f t="shared" si="30"/>
        <v>2.0405806075777244E-2</v>
      </c>
      <c r="AT79" s="23">
        <f t="shared" si="30"/>
        <v>2.0364284103059793E-2</v>
      </c>
      <c r="AU79" s="23">
        <f t="shared" si="30"/>
        <v>2.0326834840383112E-2</v>
      </c>
      <c r="AV79" s="23">
        <f t="shared" si="30"/>
        <v>2.0293052184591875E-2</v>
      </c>
      <c r="AW79" s="23">
        <f t="shared" si="30"/>
        <v>2.0262572254200251E-2</v>
      </c>
      <c r="AX79" s="23">
        <f t="shared" si="30"/>
        <v>2.0235068270170631E-2</v>
      </c>
      <c r="AY79" s="23">
        <f t="shared" si="30"/>
        <v>2.0210246366483942E-2</v>
      </c>
      <c r="AZ79" s="23">
        <f t="shared" si="30"/>
        <v>2.0157649733320682E-2</v>
      </c>
      <c r="BA79" s="23">
        <f t="shared" si="30"/>
        <v>2.0113925937974564E-2</v>
      </c>
      <c r="BB79" s="23">
        <f t="shared" si="30"/>
        <v>2.0109442318371196E-2</v>
      </c>
      <c r="BC79" s="23">
        <f t="shared" si="30"/>
        <v>2.0106578735221037E-2</v>
      </c>
      <c r="BD79" s="23">
        <f t="shared" si="30"/>
        <v>2.0102730830438897E-2</v>
      </c>
      <c r="BE79" s="23">
        <f t="shared" si="30"/>
        <v>2.0097341912866273E-2</v>
      </c>
      <c r="BF79" s="23">
        <f t="shared" si="30"/>
        <v>2.0090639223804274E-2</v>
      </c>
      <c r="BG79" s="23">
        <f t="shared" si="30"/>
        <v>2.0083076670653233E-2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2.5769487796242263</v>
      </c>
      <c r="C84" s="397">
        <f t="shared" ref="C84:BH84" si="31">C68-C73</f>
        <v>4.3033767522885231</v>
      </c>
      <c r="D84" s="397">
        <f>D68-D73</f>
        <v>6.6237344526573505</v>
      </c>
      <c r="E84" s="397">
        <f>E68-E73</f>
        <v>9.4528102063464132</v>
      </c>
      <c r="F84" s="397">
        <f t="shared" si="31"/>
        <v>12.818123967613284</v>
      </c>
      <c r="G84" s="397">
        <f t="shared" si="31"/>
        <v>16.286407214463562</v>
      </c>
      <c r="H84" s="397">
        <f t="shared" si="31"/>
        <v>19.917711069849851</v>
      </c>
      <c r="I84" s="397">
        <f t="shared" si="31"/>
        <v>23.997669536402853</v>
      </c>
      <c r="J84" s="397">
        <f>J68-J73</f>
        <v>28.547730885980783</v>
      </c>
      <c r="K84" s="397">
        <f t="shared" si="31"/>
        <v>33.891690745085796</v>
      </c>
      <c r="L84" s="397">
        <f>L68-L73</f>
        <v>39.045212685814953</v>
      </c>
      <c r="M84" s="397">
        <f t="shared" si="31"/>
        <v>42.70213162252891</v>
      </c>
      <c r="N84" s="397">
        <f t="shared" si="31"/>
        <v>47.290037516359376</v>
      </c>
      <c r="O84" s="397">
        <f t="shared" si="31"/>
        <v>51.765384623036823</v>
      </c>
      <c r="P84" s="397">
        <f t="shared" si="31"/>
        <v>56.286535264372631</v>
      </c>
      <c r="Q84" s="397">
        <f t="shared" si="31"/>
        <v>60.859692072278705</v>
      </c>
      <c r="R84" s="397">
        <f t="shared" si="31"/>
        <v>65.45225806774387</v>
      </c>
      <c r="S84" s="397">
        <f t="shared" si="31"/>
        <v>70.052430766723191</v>
      </c>
      <c r="T84" s="397">
        <f t="shared" si="31"/>
        <v>74.648390965561731</v>
      </c>
      <c r="U84" s="397">
        <f t="shared" si="31"/>
        <v>79.230008864111639</v>
      </c>
      <c r="V84" s="397">
        <f t="shared" si="31"/>
        <v>84.23269476603835</v>
      </c>
      <c r="W84" s="397">
        <f t="shared" si="31"/>
        <v>89.824830047286056</v>
      </c>
      <c r="X84" s="397">
        <f t="shared" si="31"/>
        <v>95.657991474393384</v>
      </c>
      <c r="Y84" s="397">
        <f t="shared" si="31"/>
        <v>101.68298706332617</v>
      </c>
      <c r="Z84" s="397">
        <f t="shared" si="31"/>
        <v>107.873551286732</v>
      </c>
      <c r="AA84" s="397">
        <f t="shared" si="31"/>
        <v>114.41265398906481</v>
      </c>
      <c r="AB84" s="397">
        <f t="shared" si="31"/>
        <v>121.04336418737284</v>
      </c>
      <c r="AC84" s="397">
        <f t="shared" si="31"/>
        <v>127.77544776953614</v>
      </c>
      <c r="AD84" s="397">
        <f t="shared" si="31"/>
        <v>134.62620975723121</v>
      </c>
      <c r="AE84" s="397">
        <f t="shared" si="31"/>
        <v>141.61347608392384</v>
      </c>
      <c r="AF84" s="397">
        <f t="shared" si="31"/>
        <v>148.51239292427243</v>
      </c>
      <c r="AG84" s="397">
        <f t="shared" si="31"/>
        <v>155.25358396059522</v>
      </c>
      <c r="AH84" s="397">
        <f t="shared" si="31"/>
        <v>162.04494640026076</v>
      </c>
      <c r="AI84" s="397">
        <f t="shared" si="31"/>
        <v>168.92615568384906</v>
      </c>
      <c r="AJ84" s="397">
        <f t="shared" si="31"/>
        <v>175.92360387687756</v>
      </c>
      <c r="AK84" s="397">
        <f t="shared" si="31"/>
        <v>183.05617958953979</v>
      </c>
      <c r="AL84" s="397">
        <f t="shared" si="31"/>
        <v>190.33864952430014</v>
      </c>
      <c r="AM84" s="397">
        <f t="shared" si="31"/>
        <v>197.78355248634819</v>
      </c>
      <c r="AN84" s="397">
        <f t="shared" si="31"/>
        <v>205.40225823549918</v>
      </c>
      <c r="AO84" s="397">
        <f t="shared" si="31"/>
        <v>213.20555872184039</v>
      </c>
      <c r="AP84" s="397">
        <f t="shared" si="31"/>
        <v>221.20399840045755</v>
      </c>
      <c r="AQ84" s="397">
        <f t="shared" si="31"/>
        <v>229.40805962362543</v>
      </c>
      <c r="AR84" s="397">
        <f t="shared" si="31"/>
        <v>237.82826803903998</v>
      </c>
      <c r="AS84" s="397">
        <f t="shared" si="31"/>
        <v>246.47525422011512</v>
      </c>
      <c r="AT84" s="397">
        <f t="shared" si="31"/>
        <v>255.35979165826501</v>
      </c>
      <c r="AU84" s="397">
        <f t="shared" si="31"/>
        <v>264.49282224345234</v>
      </c>
      <c r="AV84" s="397">
        <f t="shared" si="31"/>
        <v>273.88547533807917</v>
      </c>
      <c r="AW84" s="397">
        <f t="shared" si="31"/>
        <v>283.54908375955961</v>
      </c>
      <c r="AX84" s="397">
        <f t="shared" si="31"/>
        <v>293.49519844467522</v>
      </c>
      <c r="AY84" s="397">
        <f t="shared" si="31"/>
        <v>303.73560272212723</v>
      </c>
      <c r="AZ84" s="397">
        <f t="shared" si="31"/>
        <v>314.28232665958905</v>
      </c>
      <c r="BA84" s="397">
        <f t="shared" si="31"/>
        <v>325.083515763989</v>
      </c>
      <c r="BB84" s="397">
        <f t="shared" si="31"/>
        <v>336.15985036812719</v>
      </c>
      <c r="BC84" s="397">
        <f t="shared" si="31"/>
        <v>347.60339543084751</v>
      </c>
      <c r="BD84" s="397">
        <f t="shared" si="31"/>
        <v>359.42977484217465</v>
      </c>
      <c r="BE84" s="397">
        <f t="shared" si="31"/>
        <v>371.64917268081246</v>
      </c>
      <c r="BF84" s="397">
        <f t="shared" si="31"/>
        <v>384.27045519348525</v>
      </c>
      <c r="BG84" s="397">
        <f t="shared" si="31"/>
        <v>397.30295506764014</v>
      </c>
      <c r="BH84" s="397">
        <f t="shared" si="31"/>
        <v>410.75714920597642</v>
      </c>
      <c r="BI84" s="397">
        <f>+BH84</f>
        <v>410.75714920597642</v>
      </c>
    </row>
    <row r="85" spans="1:103" s="397" customFormat="1" ht="18" customHeight="1">
      <c r="A85" s="427" t="s">
        <v>970</v>
      </c>
      <c r="B85" s="399">
        <f>+C85/C84*B84</f>
        <v>0.32252600953780325</v>
      </c>
      <c r="C85" s="399">
        <f>+(C74-B74)/10</f>
        <v>0.53860245202691293</v>
      </c>
      <c r="D85" s="399">
        <f t="shared" ref="D85:BI85" si="32">+(D74-C74)/10</f>
        <v>0.73206094930443155</v>
      </c>
      <c r="E85" s="399">
        <f t="shared" si="32"/>
        <v>0.90127423019349562</v>
      </c>
      <c r="F85" s="399">
        <f t="shared" si="32"/>
        <v>1.0677773211265922</v>
      </c>
      <c r="G85" s="399">
        <f t="shared" si="32"/>
        <v>1.173221603790725</v>
      </c>
      <c r="H85" s="399">
        <f t="shared" si="32"/>
        <v>1.303319324947168</v>
      </c>
      <c r="I85" s="399">
        <f t="shared" si="32"/>
        <v>1.4914291674883771</v>
      </c>
      <c r="J85" s="399">
        <f t="shared" si="32"/>
        <v>1.7037239388907097</v>
      </c>
      <c r="K85" s="399">
        <f t="shared" si="32"/>
        <v>1.9426385203948626</v>
      </c>
      <c r="L85" s="399">
        <f t="shared" si="32"/>
        <v>1.9076794162448381</v>
      </c>
      <c r="M85" s="399">
        <f t="shared" si="32"/>
        <v>1.6785345960523472</v>
      </c>
      <c r="N85" s="399">
        <f t="shared" si="32"/>
        <v>2.1989459697587703</v>
      </c>
      <c r="O85" s="399">
        <f t="shared" si="32"/>
        <v>2.051377700636718</v>
      </c>
      <c r="P85" s="399">
        <f t="shared" si="32"/>
        <v>1.9684064095355354</v>
      </c>
      <c r="Q85" s="399">
        <f t="shared" si="32"/>
        <v>1.952301488241281</v>
      </c>
      <c r="R85" s="399">
        <f t="shared" si="32"/>
        <v>1.961248218127625</v>
      </c>
      <c r="S85" s="399">
        <f t="shared" si="32"/>
        <v>1.9698024874538818</v>
      </c>
      <c r="T85" s="399">
        <f t="shared" si="32"/>
        <v>1.9749151183839444</v>
      </c>
      <c r="U85" s="399">
        <f t="shared" si="32"/>
        <v>1.9755182467134318</v>
      </c>
      <c r="V85" s="399">
        <f t="shared" si="32"/>
        <v>1.971712578560141</v>
      </c>
      <c r="W85" s="399">
        <f t="shared" si="32"/>
        <v>2.0882882443838127</v>
      </c>
      <c r="X85" s="399">
        <f t="shared" si="32"/>
        <v>2.2939865025559016</v>
      </c>
      <c r="Y85" s="399">
        <f t="shared" si="32"/>
        <v>2.4331984200442944</v>
      </c>
      <c r="Z85" s="399">
        <f t="shared" si="32"/>
        <v>2.5354538102862021</v>
      </c>
      <c r="AA85" s="399">
        <f t="shared" si="32"/>
        <v>2.6174686853259517</v>
      </c>
      <c r="AB85" s="399">
        <f t="shared" si="32"/>
        <v>2.7436592408912701</v>
      </c>
      <c r="AC85" s="399">
        <f t="shared" si="32"/>
        <v>2.8133100445490982</v>
      </c>
      <c r="AD85" s="399">
        <f t="shared" si="32"/>
        <v>2.8659811873301351</v>
      </c>
      <c r="AE85" s="399">
        <f t="shared" si="32"/>
        <v>2.9175774416149807</v>
      </c>
      <c r="AF85" s="399">
        <f t="shared" si="32"/>
        <v>2.9737903183565324</v>
      </c>
      <c r="AG85" s="399">
        <f t="shared" si="32"/>
        <v>2.9686519293359424</v>
      </c>
      <c r="AH85" s="399">
        <f t="shared" si="32"/>
        <v>2.9226957179829127</v>
      </c>
      <c r="AI85" s="399">
        <f t="shared" si="32"/>
        <v>2.9207201973163706</v>
      </c>
      <c r="AJ85" s="399">
        <f t="shared" si="32"/>
        <v>2.9451892558987423</v>
      </c>
      <c r="AK85" s="399">
        <f t="shared" si="32"/>
        <v>2.9862689718149227</v>
      </c>
      <c r="AL85" s="399">
        <f t="shared" si="32"/>
        <v>3.0384294372372098</v>
      </c>
      <c r="AM85" s="399">
        <f t="shared" si="32"/>
        <v>3.0985883233277036</v>
      </c>
      <c r="AN85" s="399">
        <f t="shared" si="32"/>
        <v>3.1650470582999333</v>
      </c>
      <c r="AO85" s="399">
        <f t="shared" si="32"/>
        <v>3.236886044150765</v>
      </c>
      <c r="AP85" s="399">
        <f t="shared" si="32"/>
        <v>3.3136228452473007</v>
      </c>
      <c r="AQ85" s="399">
        <f t="shared" si="32"/>
        <v>3.3950199459813803</v>
      </c>
      <c r="AR85" s="399">
        <f t="shared" si="32"/>
        <v>3.4809771404662571</v>
      </c>
      <c r="AS85" s="399">
        <f t="shared" si="32"/>
        <v>3.571471612155642</v>
      </c>
      <c r="AT85" s="399">
        <f t="shared" si="32"/>
        <v>3.666524785504703</v>
      </c>
      <c r="AU85" s="399">
        <f t="shared" si="32"/>
        <v>3.7661841490139749</v>
      </c>
      <c r="AV85" s="399">
        <f t="shared" si="32"/>
        <v>3.8705134139249369</v>
      </c>
      <c r="AW85" s="399">
        <f t="shared" si="32"/>
        <v>3.9795872888503028</v>
      </c>
      <c r="AX85" s="399">
        <f t="shared" si="32"/>
        <v>4.0934887922057213</v>
      </c>
      <c r="AY85" s="399">
        <f t="shared" si="32"/>
        <v>4.2123079459997594</v>
      </c>
      <c r="AZ85" s="399">
        <f t="shared" si="32"/>
        <v>4.3361412106788295</v>
      </c>
      <c r="BA85" s="399">
        <f t="shared" si="32"/>
        <v>4.4650913089307327</v>
      </c>
      <c r="BB85" s="399">
        <f t="shared" si="32"/>
        <v>4.5813058378787446</v>
      </c>
      <c r="BC85" s="399">
        <f t="shared" si="32"/>
        <v>4.6988704173665612</v>
      </c>
      <c r="BD85" s="399">
        <f t="shared" si="32"/>
        <v>4.8426847014505254</v>
      </c>
      <c r="BE85" s="399">
        <f t="shared" si="32"/>
        <v>5.0000265136048938</v>
      </c>
      <c r="BF85" s="399">
        <f t="shared" si="32"/>
        <v>5.1649367117526932</v>
      </c>
      <c r="BG85" s="399">
        <f t="shared" si="32"/>
        <v>5.3349684673735736</v>
      </c>
      <c r="BH85" s="399">
        <f t="shared" si="32"/>
        <v>5.5093992314833482</v>
      </c>
      <c r="BI85" s="399">
        <f t="shared" si="32"/>
        <v>5.6882974568263762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2.8994747891620296</v>
      </c>
      <c r="C87" s="399">
        <f>+SUM(C84:C86)</f>
        <v>4.8419792043154359</v>
      </c>
      <c r="D87" s="399">
        <f t="shared" ref="D87:BI87" si="35">+SUM(D84:D86)</f>
        <v>7.3557954019617817</v>
      </c>
      <c r="E87" s="399">
        <f t="shared" si="35"/>
        <v>10.354084436539909</v>
      </c>
      <c r="F87" s="399">
        <f t="shared" si="35"/>
        <v>13.885901288739875</v>
      </c>
      <c r="G87" s="399">
        <f t="shared" si="35"/>
        <v>17.459628818254288</v>
      </c>
      <c r="H87" s="399">
        <f t="shared" si="35"/>
        <v>21.221030394797019</v>
      </c>
      <c r="I87" s="399">
        <f t="shared" si="35"/>
        <v>25.48909870389123</v>
      </c>
      <c r="J87" s="399">
        <f t="shared" si="35"/>
        <v>30.251454824871495</v>
      </c>
      <c r="K87" s="399">
        <f t="shared" si="35"/>
        <v>35.834329265480662</v>
      </c>
      <c r="L87" s="399">
        <f t="shared" si="35"/>
        <v>40.952892102059792</v>
      </c>
      <c r="M87" s="399">
        <f t="shared" si="35"/>
        <v>44.380666218581254</v>
      </c>
      <c r="N87" s="399">
        <f t="shared" si="35"/>
        <v>49.488983486118144</v>
      </c>
      <c r="O87" s="399">
        <f t="shared" si="35"/>
        <v>53.816762323673544</v>
      </c>
      <c r="P87" s="399">
        <f t="shared" si="35"/>
        <v>58.254941673908164</v>
      </c>
      <c r="Q87" s="399">
        <f t="shared" si="35"/>
        <v>62.811993560519987</v>
      </c>
      <c r="R87" s="399">
        <f t="shared" si="35"/>
        <v>67.413506285871492</v>
      </c>
      <c r="S87" s="399">
        <f t="shared" si="35"/>
        <v>72.022233254177067</v>
      </c>
      <c r="T87" s="399">
        <f t="shared" si="35"/>
        <v>76.623306083945678</v>
      </c>
      <c r="U87" s="399">
        <f t="shared" si="35"/>
        <v>81.205527110825074</v>
      </c>
      <c r="V87" s="399">
        <f t="shared" si="35"/>
        <v>86.204407344598494</v>
      </c>
      <c r="W87" s="399">
        <f t="shared" si="35"/>
        <v>91.913118291669875</v>
      </c>
      <c r="X87" s="399">
        <f t="shared" si="35"/>
        <v>97.95197797694928</v>
      </c>
      <c r="Y87" s="399">
        <f t="shared" si="35"/>
        <v>104.11618548337046</v>
      </c>
      <c r="Z87" s="399">
        <f t="shared" si="35"/>
        <v>110.40900509701819</v>
      </c>
      <c r="AA87" s="399">
        <f t="shared" si="35"/>
        <v>117.03012267439075</v>
      </c>
      <c r="AB87" s="399">
        <f t="shared" si="35"/>
        <v>123.78702342826412</v>
      </c>
      <c r="AC87" s="399">
        <f t="shared" si="35"/>
        <v>130.58875781408523</v>
      </c>
      <c r="AD87" s="399">
        <f t="shared" si="35"/>
        <v>137.49219094456134</v>
      </c>
      <c r="AE87" s="399">
        <f t="shared" si="35"/>
        <v>144.53105352553882</v>
      </c>
      <c r="AF87" s="399">
        <f t="shared" si="35"/>
        <v>151.48618324262895</v>
      </c>
      <c r="AG87" s="399">
        <f t="shared" si="35"/>
        <v>158.22223588993117</v>
      </c>
      <c r="AH87" s="399">
        <f t="shared" si="35"/>
        <v>164.96764211824367</v>
      </c>
      <c r="AI87" s="399">
        <f t="shared" si="35"/>
        <v>171.84687588116543</v>
      </c>
      <c r="AJ87" s="399">
        <f t="shared" si="35"/>
        <v>178.86879313277632</v>
      </c>
      <c r="AK87" s="399">
        <f t="shared" si="35"/>
        <v>186.04244856135472</v>
      </c>
      <c r="AL87" s="399">
        <f t="shared" si="35"/>
        <v>193.37707896153734</v>
      </c>
      <c r="AM87" s="399">
        <f t="shared" si="35"/>
        <v>200.88214080967589</v>
      </c>
      <c r="AN87" s="399">
        <f t="shared" si="35"/>
        <v>208.56730529379911</v>
      </c>
      <c r="AO87" s="399">
        <f t="shared" si="35"/>
        <v>216.44244476599116</v>
      </c>
      <c r="AP87" s="399">
        <f t="shared" si="35"/>
        <v>224.51762124570485</v>
      </c>
      <c r="AQ87" s="399">
        <f t="shared" si="35"/>
        <v>232.80307956960681</v>
      </c>
      <c r="AR87" s="399">
        <f t="shared" si="35"/>
        <v>241.30924517950623</v>
      </c>
      <c r="AS87" s="399">
        <f t="shared" si="35"/>
        <v>250.04672583227077</v>
      </c>
      <c r="AT87" s="399">
        <f t="shared" si="35"/>
        <v>259.0263164437697</v>
      </c>
      <c r="AU87" s="399">
        <f t="shared" si="35"/>
        <v>268.25900639246629</v>
      </c>
      <c r="AV87" s="399">
        <f t="shared" si="35"/>
        <v>277.7559887520041</v>
      </c>
      <c r="AW87" s="399">
        <f t="shared" si="35"/>
        <v>287.52867104840993</v>
      </c>
      <c r="AX87" s="399">
        <f t="shared" si="35"/>
        <v>297.58868723688096</v>
      </c>
      <c r="AY87" s="399">
        <f t="shared" si="35"/>
        <v>307.94791066812701</v>
      </c>
      <c r="AZ87" s="399">
        <f t="shared" si="35"/>
        <v>318.61846787026786</v>
      </c>
      <c r="BA87" s="399">
        <f t="shared" si="35"/>
        <v>329.54860707291971</v>
      </c>
      <c r="BB87" s="399">
        <f t="shared" si="35"/>
        <v>340.74115620600594</v>
      </c>
      <c r="BC87" s="399">
        <f t="shared" si="35"/>
        <v>352.30226584821406</v>
      </c>
      <c r="BD87" s="399">
        <f t="shared" si="35"/>
        <v>364.27245954362519</v>
      </c>
      <c r="BE87" s="399">
        <f t="shared" si="35"/>
        <v>376.64919919441735</v>
      </c>
      <c r="BF87" s="399">
        <f t="shared" si="35"/>
        <v>389.43539190523796</v>
      </c>
      <c r="BG87" s="399">
        <f t="shared" si="35"/>
        <v>402.63792353501373</v>
      </c>
      <c r="BH87" s="399">
        <f t="shared" si="35"/>
        <v>416.26654843745979</v>
      </c>
      <c r="BI87" s="399">
        <f t="shared" si="35"/>
        <v>416.44544666280279</v>
      </c>
    </row>
    <row r="88" spans="1:103" ht="18" customHeight="1">
      <c r="A88" s="21" t="s">
        <v>153</v>
      </c>
      <c r="B88" s="29">
        <f t="shared" ref="B88:AG88" si="36">(B84/B56)*1000</f>
        <v>6.2430772936210071</v>
      </c>
      <c r="C88" s="23">
        <f t="shared" si="36"/>
        <v>8.6185343787490414</v>
      </c>
      <c r="D88" s="23">
        <f t="shared" si="36"/>
        <v>11.372091350857326</v>
      </c>
      <c r="E88" s="23">
        <f t="shared" si="36"/>
        <v>14.410369378781096</v>
      </c>
      <c r="F88" s="23">
        <f t="shared" si="36"/>
        <v>17.832906956600702</v>
      </c>
      <c r="G88" s="23">
        <f t="shared" si="36"/>
        <v>21.507977179208517</v>
      </c>
      <c r="H88" s="23">
        <f t="shared" si="36"/>
        <v>25.407039409489553</v>
      </c>
      <c r="I88" s="23">
        <f t="shared" si="36"/>
        <v>29.568143491719539</v>
      </c>
      <c r="J88" s="23">
        <f t="shared" si="36"/>
        <v>33.975584606158129</v>
      </c>
      <c r="K88" s="23">
        <f t="shared" si="36"/>
        <v>38.96089587180608</v>
      </c>
      <c r="L88" s="23">
        <f t="shared" si="36"/>
        <v>44.344559848972374</v>
      </c>
      <c r="M88" s="23">
        <f t="shared" si="36"/>
        <v>49.006700920845788</v>
      </c>
      <c r="N88" s="23">
        <f t="shared" si="36"/>
        <v>54.841449831059229</v>
      </c>
      <c r="O88" s="23">
        <f t="shared" si="36"/>
        <v>60.661349968384854</v>
      </c>
      <c r="P88" s="23">
        <f t="shared" si="36"/>
        <v>66.651587636989291</v>
      </c>
      <c r="Q88" s="23">
        <f t="shared" si="36"/>
        <v>72.823087806891181</v>
      </c>
      <c r="R88" s="23">
        <f t="shared" si="36"/>
        <v>79.140233955443023</v>
      </c>
      <c r="S88" s="23">
        <f t="shared" si="36"/>
        <v>85.591228908570358</v>
      </c>
      <c r="T88" s="23">
        <f t="shared" si="36"/>
        <v>92.163691187827169</v>
      </c>
      <c r="U88" s="23">
        <f t="shared" si="36"/>
        <v>98.846767207427092</v>
      </c>
      <c r="V88" s="23">
        <f t="shared" si="36"/>
        <v>105.39335613296163</v>
      </c>
      <c r="W88" s="23">
        <f t="shared" si="36"/>
        <v>111.87038549366871</v>
      </c>
      <c r="X88" s="23">
        <f t="shared" si="36"/>
        <v>118.58402281092486</v>
      </c>
      <c r="Y88" s="23">
        <f t="shared" si="36"/>
        <v>125.46985842741238</v>
      </c>
      <c r="Z88" s="23">
        <f t="shared" si="36"/>
        <v>132.49280039167039</v>
      </c>
      <c r="AA88" s="23">
        <f t="shared" si="36"/>
        <v>139.87418016065672</v>
      </c>
      <c r="AB88" s="23">
        <f t="shared" si="36"/>
        <v>147.29590418067733</v>
      </c>
      <c r="AC88" s="23">
        <f t="shared" si="36"/>
        <v>154.76875446686051</v>
      </c>
      <c r="AD88" s="23">
        <f t="shared" si="36"/>
        <v>162.3123949229182</v>
      </c>
      <c r="AE88" s="23">
        <f t="shared" si="36"/>
        <v>169.94674113779206</v>
      </c>
      <c r="AF88" s="23">
        <f t="shared" si="36"/>
        <v>177.81322099929258</v>
      </c>
      <c r="AG88" s="23">
        <f t="shared" si="36"/>
        <v>185.88441874877148</v>
      </c>
      <c r="AH88" s="23">
        <f t="shared" ref="AH88:BI88" si="37">(AH84/AH56)*1000</f>
        <v>194.01568649412593</v>
      </c>
      <c r="AI88" s="23">
        <f t="shared" si="37"/>
        <v>202.25452746215865</v>
      </c>
      <c r="AJ88" s="23">
        <f t="shared" si="37"/>
        <v>210.63254075437277</v>
      </c>
      <c r="AK88" s="23">
        <f t="shared" si="37"/>
        <v>219.17234161891406</v>
      </c>
      <c r="AL88" s="23">
        <f t="shared" si="37"/>
        <v>227.89161016231793</v>
      </c>
      <c r="AM88" s="23">
        <f t="shared" si="37"/>
        <v>236.80535903971938</v>
      </c>
      <c r="AN88" s="23">
        <f t="shared" si="37"/>
        <v>245.9272012134775</v>
      </c>
      <c r="AO88" s="23">
        <f t="shared" si="37"/>
        <v>255.27005783695938</v>
      </c>
      <c r="AP88" s="23">
        <f t="shared" si="37"/>
        <v>264.8465537388783</v>
      </c>
      <c r="AQ88" s="23">
        <f t="shared" si="37"/>
        <v>274.66923939253093</v>
      </c>
      <c r="AR88" s="23">
        <f t="shared" si="37"/>
        <v>284.75071710862738</v>
      </c>
      <c r="AS88" s="23">
        <f t="shared" si="37"/>
        <v>295.10371482496845</v>
      </c>
      <c r="AT88" s="23">
        <f t="shared" si="37"/>
        <v>305.74113159443482</v>
      </c>
      <c r="AU88" s="23">
        <f t="shared" si="37"/>
        <v>316.67606809273292</v>
      </c>
      <c r="AV88" s="23">
        <f t="shared" si="37"/>
        <v>327.92184945547876</v>
      </c>
      <c r="AW88" s="23">
        <f t="shared" si="37"/>
        <v>339.49204441406044</v>
      </c>
      <c r="AX88" s="23">
        <f t="shared" si="37"/>
        <v>351.40048285320518</v>
      </c>
      <c r="AY88" s="23">
        <f t="shared" si="37"/>
        <v>363.66127289944166</v>
      </c>
      <c r="AZ88" s="23">
        <f t="shared" si="37"/>
        <v>376.28881809876168</v>
      </c>
      <c r="BA88" s="23">
        <f t="shared" si="37"/>
        <v>389.22103329951699</v>
      </c>
      <c r="BB88" s="23">
        <f t="shared" si="37"/>
        <v>402.48267897128267</v>
      </c>
      <c r="BC88" s="23">
        <f t="shared" si="37"/>
        <v>416.18398407576922</v>
      </c>
      <c r="BD88" s="23">
        <f t="shared" si="37"/>
        <v>430.34365502632807</v>
      </c>
      <c r="BE88" s="23">
        <f t="shared" si="37"/>
        <v>444.97388517464901</v>
      </c>
      <c r="BF88" s="23">
        <f t="shared" si="37"/>
        <v>460.08529003811208</v>
      </c>
      <c r="BG88" s="23">
        <f t="shared" si="37"/>
        <v>475.68904360147968</v>
      </c>
      <c r="BH88" s="23">
        <f t="shared" si="37"/>
        <v>491.79768981329607</v>
      </c>
      <c r="BI88" s="23">
        <f t="shared" si="37"/>
        <v>491.79768981329607</v>
      </c>
    </row>
    <row r="89" spans="1:103" ht="18" customHeight="1">
      <c r="A89" s="21" t="s">
        <v>166</v>
      </c>
      <c r="C89" s="23">
        <f>+LN(C88/B88)/10</f>
        <v>3.2244182770356115E-2</v>
      </c>
      <c r="D89" s="23">
        <f>+LN(D88/C88)/10</f>
        <v>2.7724718216723832E-2</v>
      </c>
      <c r="E89" s="23">
        <f>+LN(E88/D88)/10</f>
        <v>2.36785816466424E-2</v>
      </c>
      <c r="F89" s="23">
        <f>+LN(F88/E88)/10</f>
        <v>2.1309741278626847E-2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0.19955657839641716</v>
      </c>
      <c r="C90" s="33">
        <f t="shared" si="38"/>
        <v>0.31873937835196753</v>
      </c>
      <c r="D90" s="33">
        <f t="shared" si="38"/>
        <v>0.40692471554110554</v>
      </c>
      <c r="E90" s="33">
        <f t="shared" si="38"/>
        <v>0.47314338277328671</v>
      </c>
      <c r="F90" s="33">
        <f t="shared" si="38"/>
        <v>0.52639211544815057</v>
      </c>
      <c r="G90" s="33">
        <f t="shared" si="38"/>
        <v>0.5687489036568486</v>
      </c>
      <c r="H90" s="33">
        <f t="shared" si="38"/>
        <v>0.60321708375124983</v>
      </c>
      <c r="I90" s="33">
        <f t="shared" si="38"/>
        <v>0.63219471350703382</v>
      </c>
      <c r="J90" s="33">
        <f t="shared" si="38"/>
        <v>0.65687961024517172</v>
      </c>
      <c r="K90" s="33">
        <f t="shared" si="38"/>
        <v>0.67958301586201941</v>
      </c>
      <c r="L90" s="33">
        <f t="shared" si="38"/>
        <v>0.69966232020652774</v>
      </c>
      <c r="M90" s="33">
        <f t="shared" si="38"/>
        <v>0.7143052484945871</v>
      </c>
      <c r="N90" s="33">
        <f t="shared" si="38"/>
        <v>0.72993050530667281</v>
      </c>
      <c r="O90" s="33">
        <f t="shared" si="38"/>
        <v>0.74321245208827436</v>
      </c>
      <c r="P90" s="33">
        <f t="shared" si="38"/>
        <v>0.75502331907506903</v>
      </c>
      <c r="Q90" s="33">
        <f t="shared" si="38"/>
        <v>0.76563354509743209</v>
      </c>
      <c r="R90" s="33">
        <f t="shared" si="38"/>
        <v>0.77518187017520557</v>
      </c>
      <c r="S90" s="33">
        <f t="shared" si="38"/>
        <v>0.78382007358422978</v>
      </c>
      <c r="T90" s="33">
        <f t="shared" si="38"/>
        <v>0.79167083861960119</v>
      </c>
      <c r="U90" s="33">
        <f t="shared" si="38"/>
        <v>0.79883669577736316</v>
      </c>
      <c r="V90" s="33">
        <f t="shared" si="38"/>
        <v>0.80518455785120424</v>
      </c>
      <c r="W90" s="33">
        <f t="shared" si="38"/>
        <v>0.81090831653014184</v>
      </c>
      <c r="X90" s="33">
        <f t="shared" si="38"/>
        <v>0.81633901630146011</v>
      </c>
      <c r="Y90" s="33">
        <f t="shared" si="38"/>
        <v>0.82144982027411961</v>
      </c>
      <c r="Z90" s="33">
        <f t="shared" si="38"/>
        <v>0.82624638223444224</v>
      </c>
      <c r="AA90" s="33">
        <f t="shared" si="38"/>
        <v>0.83089314269627357</v>
      </c>
      <c r="AB90" s="33">
        <f t="shared" si="38"/>
        <v>0.8352085556153761</v>
      </c>
      <c r="AC90" s="33">
        <f t="shared" si="38"/>
        <v>0.83923616714097782</v>
      </c>
      <c r="AD90" s="33">
        <f t="shared" si="38"/>
        <v>0.84301644753072047</v>
      </c>
      <c r="AE90" s="33">
        <f t="shared" si="38"/>
        <v>0.8465829685346643</v>
      </c>
      <c r="AF90" s="33">
        <f t="shared" si="38"/>
        <v>0.85001495037364272</v>
      </c>
      <c r="AG90" s="33">
        <f t="shared" si="38"/>
        <v>0.85330730013837275</v>
      </c>
      <c r="AH90" s="33">
        <f t="shared" si="38"/>
        <v>0.85641417320609148</v>
      </c>
      <c r="AI90" s="33">
        <f t="shared" si="38"/>
        <v>0.8593690632493689</v>
      </c>
      <c r="AJ90" s="33">
        <f t="shared" si="38"/>
        <v>0.86219427431460605</v>
      </c>
      <c r="AK90" s="33">
        <f t="shared" si="38"/>
        <v>0.86490566997498664</v>
      </c>
      <c r="AL90" s="33">
        <f t="shared" si="38"/>
        <v>0.8675152693252427</v>
      </c>
      <c r="AM90" s="33">
        <f t="shared" si="38"/>
        <v>0.87003265941480468</v>
      </c>
      <c r="AN90" s="33">
        <f t="shared" si="38"/>
        <v>0.87246578538927566</v>
      </c>
      <c r="AO90" s="33">
        <f t="shared" si="38"/>
        <v>0.87482140945691367</v>
      </c>
      <c r="AP90" s="33">
        <f t="shared" si="38"/>
        <v>0.87710539088051709</v>
      </c>
      <c r="AQ90" s="33">
        <f t="shared" si="38"/>
        <v>0.87932286716678687</v>
      </c>
      <c r="AR90" s="33">
        <f t="shared" si="38"/>
        <v>0.88147837905193782</v>
      </c>
      <c r="AS90" s="33">
        <f t="shared" si="38"/>
        <v>0.88357596218357615</v>
      </c>
      <c r="AT90" s="33">
        <f t="shared" si="38"/>
        <v>0.88561921801684051</v>
      </c>
      <c r="AU90" s="33">
        <f t="shared" si="38"/>
        <v>0.88761137093474085</v>
      </c>
      <c r="AV90" s="33">
        <f t="shared" si="38"/>
        <v>0.88955531565317958</v>
      </c>
      <c r="AW90" s="33">
        <f t="shared" si="38"/>
        <v>0.89145365737029558</v>
      </c>
      <c r="AX90" s="33">
        <f t="shared" si="38"/>
        <v>0.89330874623357359</v>
      </c>
      <c r="AY90" s="33">
        <f t="shared" si="38"/>
        <v>0.89512270719357878</v>
      </c>
      <c r="AZ90" s="33">
        <f t="shared" si="38"/>
        <v>0.89689746601467102</v>
      </c>
      <c r="BA90" s="33">
        <f t="shared" si="38"/>
        <v>0.89862477175555333</v>
      </c>
      <c r="BB90" s="33">
        <f t="shared" si="38"/>
        <v>0.90030889768698252</v>
      </c>
      <c r="BC90" s="33">
        <f t="shared" si="38"/>
        <v>0.90196360928290376</v>
      </c>
      <c r="BD90" s="33">
        <f t="shared" si="38"/>
        <v>0.90358995321719082</v>
      </c>
      <c r="BE90" s="33">
        <f t="shared" si="38"/>
        <v>0.90518812531371728</v>
      </c>
      <c r="BF90" s="33">
        <f t="shared" si="38"/>
        <v>0.9067581629055822</v>
      </c>
      <c r="BG90" s="33">
        <f t="shared" si="38"/>
        <v>0.90830019304909659</v>
      </c>
      <c r="BH90" s="33">
        <f t="shared" si="38"/>
        <v>0.90981449250594504</v>
      </c>
      <c r="BI90" s="33">
        <f t="shared" si="38"/>
        <v>0.90981449250594504</v>
      </c>
    </row>
    <row r="91" spans="1:103" ht="18" customHeight="1">
      <c r="A91" s="21" t="s">
        <v>115</v>
      </c>
      <c r="B91" s="29">
        <f t="shared" ref="B91:AG91" si="39">B17*B56*B90</f>
        <v>82.370769570653238</v>
      </c>
      <c r="C91" s="23">
        <f t="shared" si="39"/>
        <v>137.13592803148117</v>
      </c>
      <c r="D91" s="23">
        <f t="shared" si="39"/>
        <v>175.97695434589966</v>
      </c>
      <c r="E91" s="23">
        <f t="shared" si="39"/>
        <v>198.56254387949352</v>
      </c>
      <c r="F91" s="23">
        <f t="shared" si="39"/>
        <v>208.57872550420777</v>
      </c>
      <c r="G91" s="23">
        <f t="shared" si="39"/>
        <v>204.57105384912987</v>
      </c>
      <c r="H91" s="23">
        <f t="shared" si="39"/>
        <v>193.55146579867863</v>
      </c>
      <c r="I91" s="23">
        <f t="shared" si="39"/>
        <v>180.95596922504589</v>
      </c>
      <c r="J91" s="23">
        <f t="shared" si="39"/>
        <v>167.72857503149018</v>
      </c>
      <c r="K91" s="23">
        <f t="shared" si="39"/>
        <v>154.79716918733163</v>
      </c>
      <c r="L91" s="23">
        <f t="shared" si="39"/>
        <v>138.99900942907144</v>
      </c>
      <c r="M91" s="23">
        <f t="shared" si="39"/>
        <v>121.00777663113803</v>
      </c>
      <c r="N91" s="23">
        <f t="shared" si="39"/>
        <v>105.44285952507745</v>
      </c>
      <c r="O91" s="23">
        <f t="shared" si="39"/>
        <v>91.549264437731566</v>
      </c>
      <c r="P91" s="23">
        <f t="shared" si="39"/>
        <v>79.306442308099506</v>
      </c>
      <c r="Q91" s="23">
        <f t="shared" si="39"/>
        <v>68.576493816193704</v>
      </c>
      <c r="R91" s="23">
        <f t="shared" si="39"/>
        <v>59.205786038724504</v>
      </c>
      <c r="S91" s="23">
        <f t="shared" si="39"/>
        <v>51.048518971220872</v>
      </c>
      <c r="T91" s="23">
        <f t="shared" si="39"/>
        <v>43.966068678705838</v>
      </c>
      <c r="U91" s="23">
        <f t="shared" si="39"/>
        <v>37.830075979896286</v>
      </c>
      <c r="V91" s="23">
        <f t="shared" si="39"/>
        <v>32.760796184241507</v>
      </c>
      <c r="W91" s="23">
        <f t="shared" si="39"/>
        <v>28.561706478409072</v>
      </c>
      <c r="X91" s="23">
        <f t="shared" si="39"/>
        <v>24.890655705522146</v>
      </c>
      <c r="Y91" s="23">
        <f t="shared" si="39"/>
        <v>21.682043396013064</v>
      </c>
      <c r="Z91" s="23">
        <f t="shared" si="39"/>
        <v>18.879136559510982</v>
      </c>
      <c r="AA91" s="23">
        <f t="shared" si="39"/>
        <v>16.435053355575544</v>
      </c>
      <c r="AB91" s="23">
        <f t="shared" si="39"/>
        <v>14.301258758873358</v>
      </c>
      <c r="AC91" s="23">
        <f t="shared" si="39"/>
        <v>12.439900548191128</v>
      </c>
      <c r="AD91" s="23">
        <f t="shared" si="39"/>
        <v>10.817381621194899</v>
      </c>
      <c r="AE91" s="23">
        <f t="shared" si="39"/>
        <v>9.4039219735083712</v>
      </c>
      <c r="AF91" s="23">
        <f t="shared" si="39"/>
        <v>8.1547853914491313</v>
      </c>
      <c r="AG91" s="23">
        <f t="shared" si="39"/>
        <v>7.0539278059802664</v>
      </c>
      <c r="AH91" s="23">
        <f t="shared" ref="AH91:BI91" si="40">AH17*AH56*AH90</f>
        <v>6.1002688134275145</v>
      </c>
      <c r="AI91" s="23">
        <f t="shared" si="40"/>
        <v>5.2745379300650441</v>
      </c>
      <c r="AJ91" s="23">
        <f t="shared" si="40"/>
        <v>4.5598380305755004</v>
      </c>
      <c r="AK91" s="23">
        <f t="shared" si="40"/>
        <v>3.9414189803732467</v>
      </c>
      <c r="AL91" s="23">
        <f t="shared" si="40"/>
        <v>3.4064385945302513</v>
      </c>
      <c r="AM91" s="23">
        <f t="shared" si="40"/>
        <v>2.9437340410492121</v>
      </c>
      <c r="AN91" s="23">
        <f t="shared" si="40"/>
        <v>2.5436127701058622</v>
      </c>
      <c r="AO91" s="23">
        <f t="shared" si="40"/>
        <v>2.1976654088913388</v>
      </c>
      <c r="AP91" s="23">
        <f t="shared" si="40"/>
        <v>1.8986002219134006</v>
      </c>
      <c r="AQ91" s="23">
        <f t="shared" si="40"/>
        <v>1.6400975952548547</v>
      </c>
      <c r="AR91" s="23">
        <f t="shared" si="40"/>
        <v>1.4166826213944268</v>
      </c>
      <c r="AS91" s="23">
        <f t="shared" si="40"/>
        <v>1.2236138155174399</v>
      </c>
      <c r="AT91" s="23">
        <f t="shared" si="40"/>
        <v>1.0567860924962049</v>
      </c>
      <c r="AU91" s="23">
        <f t="shared" si="40"/>
        <v>0.91264628807200932</v>
      </c>
      <c r="AV91" s="23">
        <f t="shared" si="40"/>
        <v>0.78811967806262895</v>
      </c>
      <c r="AW91" s="23">
        <f t="shared" si="40"/>
        <v>0.68054611746581473</v>
      </c>
      <c r="AX91" s="23">
        <f t="shared" si="40"/>
        <v>0.58762457918862632</v>
      </c>
      <c r="AY91" s="23">
        <f t="shared" si="40"/>
        <v>0.5073650166968281</v>
      </c>
      <c r="AZ91" s="23">
        <f t="shared" si="40"/>
        <v>0.43804660534397782</v>
      </c>
      <c r="BA91" s="23">
        <f t="shared" si="40"/>
        <v>0.37817732528677894</v>
      </c>
      <c r="BB91" s="23">
        <f t="shared" si="40"/>
        <v>0.32647371364865457</v>
      </c>
      <c r="BC91" s="23">
        <f t="shared" si="40"/>
        <v>0.28182873442905243</v>
      </c>
      <c r="BD91" s="23">
        <f t="shared" si="40"/>
        <v>0.24328045847543836</v>
      </c>
      <c r="BE91" s="23">
        <f t="shared" si="40"/>
        <v>0.20999756437714126</v>
      </c>
      <c r="BF91" s="23">
        <f t="shared" si="40"/>
        <v>0.18126187206469377</v>
      </c>
      <c r="BG91" s="23">
        <f t="shared" si="40"/>
        <v>0.15645302735731323</v>
      </c>
      <c r="BH91" s="23">
        <f t="shared" si="40"/>
        <v>0.13503520019039841</v>
      </c>
      <c r="BI91" s="23">
        <f t="shared" si="40"/>
        <v>0.11635540713311161</v>
      </c>
    </row>
    <row r="92" spans="1:103" ht="18" customHeight="1">
      <c r="A92" s="57" t="s">
        <v>62</v>
      </c>
      <c r="B92" s="200">
        <f>SUM(B91:AO91)*10*B52+B53</f>
        <v>170.31431339024971</v>
      </c>
      <c r="C92" s="180">
        <v>72.44965055145849</v>
      </c>
      <c r="D92" s="201">
        <f>+B92-C92</f>
        <v>97.864662838791219</v>
      </c>
      <c r="I92" s="33"/>
    </row>
    <row r="93" spans="1:103" s="33" customFormat="1" ht="18" customHeight="1">
      <c r="A93" s="32" t="s">
        <v>270</v>
      </c>
      <c r="B93" s="33">
        <f>+B90*Data!B366</f>
        <v>0.19955657839641716</v>
      </c>
      <c r="C93" s="33">
        <f>+C90*Data!C366</f>
        <v>0.31057203566979086</v>
      </c>
      <c r="D93" s="33">
        <f>+D90*Data!D366</f>
        <v>0.39234694972935319</v>
      </c>
      <c r="E93" s="33">
        <f>+E90*Data!E366</f>
        <v>0.44589955474869486</v>
      </c>
      <c r="F93" s="33">
        <f>+F90*Data!F366</f>
        <v>0.48360678946130403</v>
      </c>
      <c r="G93" s="33">
        <f>+G90*Data!G366</f>
        <v>0.50449855793274812</v>
      </c>
      <c r="H93" s="33">
        <f>+H90*Data!H366</f>
        <v>0.51385954037345183</v>
      </c>
      <c r="I93" s="33">
        <f>+I90*Data!I366</f>
        <v>0.51682547563806491</v>
      </c>
      <c r="J93" s="33">
        <f>+J90*Data!J366</f>
        <v>0.51549327614016793</v>
      </c>
      <c r="K93" s="33">
        <f>+K90*Data!K366</f>
        <v>0.51967741063189121</v>
      </c>
      <c r="L93" s="33">
        <f>+L90*Data!L366</f>
        <v>0.52483121958327272</v>
      </c>
      <c r="M93" s="33">
        <f>+M90*Data!M366</f>
        <v>0.51293321712045314</v>
      </c>
      <c r="N93" s="33">
        <f>+N90*Data!N366</f>
        <v>0.51993057180959656</v>
      </c>
      <c r="O93" s="33">
        <f>+O90*Data!O366</f>
        <v>0.52130807772981558</v>
      </c>
      <c r="P93" s="33">
        <f>+P90*Data!P366</f>
        <v>0.5203881907662008</v>
      </c>
      <c r="Q93" s="33">
        <f>+Q90*Data!Q366</f>
        <v>0.51873580560415145</v>
      </c>
      <c r="R93" s="33">
        <f>+R90*Data!R366</f>
        <v>0.51713133730226224</v>
      </c>
      <c r="S93" s="33">
        <f>+S90*Data!S366</f>
        <v>0.51600308561806096</v>
      </c>
      <c r="T93" s="33">
        <f>+T90*Data!T366</f>
        <v>0.51557277328423745</v>
      </c>
      <c r="U93" s="33">
        <f>+U90*Data!U366</f>
        <v>0.51595405676201922</v>
      </c>
      <c r="V93" s="33">
        <f>+V90*Data!V366</f>
        <v>0.51625269427507481</v>
      </c>
      <c r="W93" s="33">
        <f>+W90*Data!W366</f>
        <v>0.5162825648132674</v>
      </c>
      <c r="X93" s="33">
        <f>+X90*Data!X366</f>
        <v>0.51713438715916649</v>
      </c>
      <c r="Y93" s="33">
        <f>+Y90*Data!Y366</f>
        <v>0.51833929951580759</v>
      </c>
      <c r="Z93" s="33">
        <f>+Z90*Data!Z366</f>
        <v>0.52014450822437885</v>
      </c>
      <c r="AA93" s="33">
        <f>+AA90*Data!AA366</f>
        <v>0.52276953664750181</v>
      </c>
      <c r="AB93" s="33">
        <f>+AB90*Data!AB366</f>
        <v>0.52603162775665091</v>
      </c>
      <c r="AC93" s="33">
        <f>+AC90*Data!AC366</f>
        <v>0.53021147584467787</v>
      </c>
      <c r="AD93" s="33">
        <f>+AD90*Data!AD366</f>
        <v>0.53494569684526116</v>
      </c>
      <c r="AE93" s="33">
        <f>+AE90*Data!AE366</f>
        <v>0.54016974321916289</v>
      </c>
      <c r="AF93" s="33">
        <f>+AF90*Data!AF366</f>
        <v>0.54578674159220786</v>
      </c>
      <c r="AG93" s="33">
        <f>+AG90*Data!AG366</f>
        <v>0.55174747891295461</v>
      </c>
      <c r="AH93" s="33">
        <f>+AH90*Data!AH366</f>
        <v>0.55806529753084599</v>
      </c>
      <c r="AI93" s="33">
        <f>+AI90*Data!AI366</f>
        <v>0.56472464348800577</v>
      </c>
      <c r="AJ93" s="33">
        <f>+AJ90*Data!AJ366</f>
        <v>0.57171106005970329</v>
      </c>
      <c r="AK93" s="33">
        <f>+AK90*Data!AK366</f>
        <v>0.57901164722529996</v>
      </c>
      <c r="AL93" s="33">
        <f>+AL90*Data!AL366</f>
        <v>0.58661383312538129</v>
      </c>
      <c r="AM93" s="33">
        <f>+AM90*Data!AM366</f>
        <v>0.59450483878937721</v>
      </c>
      <c r="AN93" s="33">
        <f>+AN90*Data!AN366</f>
        <v>0.60267144782473148</v>
      </c>
      <c r="AO93" s="33">
        <f>+AO90*Data!AO366</f>
        <v>0.61109989064083758</v>
      </c>
      <c r="AP93" s="33">
        <f>+AP90*Data!AP366</f>
        <v>0.61977577447556687</v>
      </c>
      <c r="AQ93" s="33">
        <f>+AQ90*Data!AQ366</f>
        <v>0.62868404063005445</v>
      </c>
      <c r="AR93" s="33">
        <f>+AR90*Data!AR366</f>
        <v>0.63780894774715624</v>
      </c>
      <c r="AS93" s="33">
        <f>+AS90*Data!AS366</f>
        <v>0.64713408375105019</v>
      </c>
      <c r="AT93" s="33">
        <f>+AT90*Data!AT366</f>
        <v>0.6566424076350883</v>
      </c>
      <c r="AU93" s="33">
        <f>+AU90*Data!AU366</f>
        <v>0.66631631897570198</v>
      </c>
      <c r="AV93" s="33">
        <f>+AV90*Data!AV366</f>
        <v>0.67613774872958798</v>
      </c>
      <c r="AW93" s="33">
        <f>+AW90*Data!AW366</f>
        <v>0.68608825907759641</v>
      </c>
      <c r="AX93" s="33">
        <f>+AX90*Data!AX366</f>
        <v>0.6961491314102406</v>
      </c>
      <c r="AY93" s="33">
        <f>+AY90*Data!AY366</f>
        <v>0.70630140774806849</v>
      </c>
      <c r="AZ93" s="33">
        <f>+AZ90*Data!AZ366</f>
        <v>0.71652582896655004</v>
      </c>
      <c r="BA93" s="33">
        <f>+BA90*Data!BA366</f>
        <v>0.72679449198255874</v>
      </c>
      <c r="BB93" s="33">
        <f>+BB90*Data!BB366</f>
        <v>0.73708833951008457</v>
      </c>
      <c r="BC93" s="33">
        <f>+BC90*Data!BC366</f>
        <v>0.74739416059908781</v>
      </c>
      <c r="BD93" s="33">
        <f>+BD90*Data!BD366</f>
        <v>0.75768457701434899</v>
      </c>
      <c r="BE93" s="33">
        <f>+BE90*Data!BE366</f>
        <v>0.76792463326406646</v>
      </c>
      <c r="BF93" s="33">
        <f>+BF90*Data!BF366</f>
        <v>0.7780683968271509</v>
      </c>
      <c r="BG93" s="33">
        <f>+BG90*Data!BG366</f>
        <v>0.78805432087438876</v>
      </c>
      <c r="BH93" s="33">
        <f>+BH90*Data!BH366</f>
        <v>0.79780037110109381</v>
      </c>
      <c r="BI93" s="33">
        <f>+BI90*Data!BI366</f>
        <v>0.79741227353118449</v>
      </c>
    </row>
    <row r="94" spans="1:103" ht="18" customHeight="1">
      <c r="A94" s="21" t="s">
        <v>271</v>
      </c>
      <c r="B94" s="29">
        <f>B$17*B$56*B93</f>
        <v>82.370769570653238</v>
      </c>
      <c r="C94" s="29">
        <f t="shared" ref="C94:BH94" si="41">C$17*C$56*C93</f>
        <v>133.62197213415047</v>
      </c>
      <c r="D94" s="29">
        <f t="shared" si="41"/>
        <v>169.67271493564732</v>
      </c>
      <c r="E94" s="29">
        <f t="shared" si="41"/>
        <v>187.12921522154952</v>
      </c>
      <c r="F94" s="29">
        <f t="shared" si="41"/>
        <v>191.625377414978</v>
      </c>
      <c r="G94" s="29">
        <f t="shared" si="41"/>
        <v>181.46109996536751</v>
      </c>
      <c r="H94" s="29">
        <f t="shared" si="41"/>
        <v>164.87972561289519</v>
      </c>
      <c r="I94" s="29">
        <f t="shared" si="41"/>
        <v>147.93330735949098</v>
      </c>
      <c r="J94" s="29">
        <f t="shared" si="41"/>
        <v>131.6267871566811</v>
      </c>
      <c r="K94" s="29">
        <f t="shared" si="41"/>
        <v>118.37345869272359</v>
      </c>
      <c r="L94" s="29">
        <f t="shared" si="41"/>
        <v>104.26604024923415</v>
      </c>
      <c r="M94" s="29">
        <f t="shared" si="41"/>
        <v>86.894095059240158</v>
      </c>
      <c r="N94" s="29">
        <f t="shared" si="41"/>
        <v>75.107103823643016</v>
      </c>
      <c r="O94" s="29">
        <f t="shared" si="41"/>
        <v>64.214977732832537</v>
      </c>
      <c r="P94" s="29">
        <f t="shared" si="41"/>
        <v>54.660743564017856</v>
      </c>
      <c r="Q94" s="29">
        <f t="shared" si="41"/>
        <v>46.462283416179773</v>
      </c>
      <c r="R94" s="29">
        <f t="shared" si="41"/>
        <v>39.496753585474281</v>
      </c>
      <c r="S94" s="29">
        <f t="shared" si="41"/>
        <v>33.606173397588357</v>
      </c>
      <c r="T94" s="29">
        <f t="shared" si="41"/>
        <v>28.632743374266788</v>
      </c>
      <c r="U94" s="29">
        <f t="shared" si="41"/>
        <v>24.433756326690784</v>
      </c>
      <c r="V94" s="29">
        <f t="shared" si="41"/>
        <v>21.004934995085581</v>
      </c>
      <c r="W94" s="29">
        <f t="shared" si="41"/>
        <v>18.184436853742195</v>
      </c>
      <c r="X94" s="29">
        <f t="shared" si="41"/>
        <v>15.767730963763791</v>
      </c>
      <c r="Y94" s="29">
        <f t="shared" si="41"/>
        <v>13.681487181055552</v>
      </c>
      <c r="Z94" s="29">
        <f t="shared" si="41"/>
        <v>11.884928530508715</v>
      </c>
      <c r="AA94" s="29">
        <f t="shared" si="41"/>
        <v>10.34037325135543</v>
      </c>
      <c r="AB94" s="29">
        <f t="shared" si="41"/>
        <v>9.0072286416610989</v>
      </c>
      <c r="AC94" s="29">
        <f t="shared" si="41"/>
        <v>7.8592633245147709</v>
      </c>
      <c r="AD94" s="29">
        <f t="shared" si="41"/>
        <v>6.8642928217368526</v>
      </c>
      <c r="AE94" s="29">
        <f t="shared" si="41"/>
        <v>6.0002555053469226</v>
      </c>
      <c r="AF94" s="29">
        <f t="shared" si="41"/>
        <v>5.2361123121732431</v>
      </c>
      <c r="AG94" s="29">
        <f t="shared" si="41"/>
        <v>4.5610612762277727</v>
      </c>
      <c r="AH94" s="29">
        <f t="shared" si="41"/>
        <v>3.9751190917812247</v>
      </c>
      <c r="AI94" s="29">
        <f t="shared" si="41"/>
        <v>3.4661028416095165</v>
      </c>
      <c r="AJ94" s="29">
        <f t="shared" si="41"/>
        <v>3.0235759060603939</v>
      </c>
      <c r="AK94" s="29">
        <f t="shared" si="41"/>
        <v>2.6385854266592745</v>
      </c>
      <c r="AL94" s="29">
        <f t="shared" si="41"/>
        <v>2.3034338090646935</v>
      </c>
      <c r="AM94" s="29">
        <f t="shared" si="41"/>
        <v>2.0114924567198198</v>
      </c>
      <c r="AN94" s="29">
        <f t="shared" si="41"/>
        <v>1.7570463123447306</v>
      </c>
      <c r="AO94" s="29">
        <f t="shared" si="41"/>
        <v>1.5351625789226793</v>
      </c>
      <c r="AP94" s="29">
        <f t="shared" si="41"/>
        <v>1.3415792847591297</v>
      </c>
      <c r="AQ94" s="29">
        <f t="shared" si="41"/>
        <v>1.1726104502828558</v>
      </c>
      <c r="AR94" s="29">
        <f t="shared" si="41"/>
        <v>1.0250652466542489</v>
      </c>
      <c r="AS94" s="29">
        <f t="shared" si="41"/>
        <v>0.89617898093688508</v>
      </c>
      <c r="AT94" s="29">
        <f t="shared" si="41"/>
        <v>0.78355409414657662</v>
      </c>
      <c r="AU94" s="29">
        <f t="shared" si="41"/>
        <v>0.68510964945681052</v>
      </c>
      <c r="AV94" s="29">
        <f t="shared" si="41"/>
        <v>0.59903803111274112</v>
      </c>
      <c r="AW94" s="29">
        <f t="shared" si="41"/>
        <v>0.52376777759989535</v>
      </c>
      <c r="AX94" s="29">
        <f t="shared" si="41"/>
        <v>0.45793164135270831</v>
      </c>
      <c r="AY94" s="29">
        <f t="shared" si="41"/>
        <v>0.40033910731480843</v>
      </c>
      <c r="AZ94" s="29">
        <f t="shared" si="41"/>
        <v>0.34995271913829079</v>
      </c>
      <c r="BA94" s="29">
        <f t="shared" si="41"/>
        <v>0.3058642557495565</v>
      </c>
      <c r="BB94" s="29">
        <f t="shared" si="41"/>
        <v>0.26728600384291973</v>
      </c>
      <c r="BC94" s="29">
        <f t="shared" si="41"/>
        <v>0.23353176140750251</v>
      </c>
      <c r="BD94" s="29">
        <f t="shared" si="41"/>
        <v>0.20399723416525536</v>
      </c>
      <c r="BE94" s="29">
        <f t="shared" si="41"/>
        <v>0.17815335630344642</v>
      </c>
      <c r="BF94" s="29">
        <f t="shared" si="41"/>
        <v>0.15553665792358556</v>
      </c>
      <c r="BG94" s="29">
        <f t="shared" si="41"/>
        <v>0.13574089840157638</v>
      </c>
      <c r="BH94" s="29">
        <f t="shared" si="41"/>
        <v>0.1184099986436591</v>
      </c>
      <c r="BI94" s="29">
        <f>BI$17*BI$56*BI93/(1-(BJ17/BI17))</f>
        <v>0.73721059398032818</v>
      </c>
    </row>
    <row r="95" spans="1:103" ht="39" customHeight="1">
      <c r="A95" s="57" t="s">
        <v>62</v>
      </c>
      <c r="B95" s="197">
        <f>SUM(B94:BI94)*10*B52+B53-C53</f>
        <v>170.01511735585274</v>
      </c>
      <c r="C95" s="85">
        <v>169.36057357271238</v>
      </c>
      <c r="D95" s="189">
        <f>+B95-C95</f>
        <v>0.65454378314035466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1.000000000000002E-3</v>
      </c>
      <c r="C101" s="479">
        <f t="shared" si="42"/>
        <v>37.699592117087839</v>
      </c>
      <c r="D101" s="479">
        <f t="shared" si="42"/>
        <v>64.022639968439165</v>
      </c>
      <c r="E101" s="479">
        <f t="shared" si="42"/>
        <v>88.44194732359226</v>
      </c>
      <c r="F101" s="479">
        <f t="shared" si="42"/>
        <v>118.11282996379492</v>
      </c>
      <c r="G101" s="479">
        <f t="shared" si="42"/>
        <v>153.45763947341933</v>
      </c>
      <c r="H101" s="479">
        <f t="shared" si="42"/>
        <v>194.90075329161564</v>
      </c>
      <c r="I101" s="479">
        <f t="shared" si="42"/>
        <v>243.11113645924249</v>
      </c>
      <c r="J101" s="479">
        <f t="shared" si="42"/>
        <v>298.4719880635148</v>
      </c>
      <c r="K101" s="479">
        <f t="shared" si="42"/>
        <v>361.14776783382587</v>
      </c>
      <c r="L101" s="479">
        <f t="shared" si="42"/>
        <v>430.58472580113988</v>
      </c>
      <c r="M101" s="479">
        <f t="shared" si="42"/>
        <v>505.82064755955656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679.02342631701072</v>
      </c>
      <c r="Q101" s="479">
        <f t="shared" si="42"/>
        <v>651.37225500116017</v>
      </c>
      <c r="R101" s="479">
        <f t="shared" si="42"/>
        <v>625.10364225110209</v>
      </c>
      <c r="S101" s="479">
        <f t="shared" si="42"/>
        <v>600.14846013854697</v>
      </c>
      <c r="T101" s="479">
        <f t="shared" si="42"/>
        <v>576.44103713161951</v>
      </c>
      <c r="U101" s="479">
        <f t="shared" si="42"/>
        <v>553.91898527503861</v>
      </c>
      <c r="V101" s="479">
        <f t="shared" si="42"/>
        <v>532.52303601128665</v>
      </c>
      <c r="W101" s="479">
        <f t="shared" si="42"/>
        <v>512.19688421072226</v>
      </c>
      <c r="X101" s="479">
        <f t="shared" si="42"/>
        <v>492.88704000018618</v>
      </c>
      <c r="Y101" s="479">
        <f t="shared" si="42"/>
        <v>474.54268800017684</v>
      </c>
      <c r="Z101" s="479">
        <f t="shared" si="42"/>
        <v>457.11555360016797</v>
      </c>
      <c r="AA101" s="479">
        <f t="shared" si="42"/>
        <v>228.55777680008399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6" t="s">
        <v>955</v>
      </c>
      <c r="B102" s="481">
        <f>+B119*(1-MIN(B103,1))</f>
        <v>0.58943423723936128</v>
      </c>
      <c r="C102" s="481">
        <f>+C119*(1-MIN(C103,1))</f>
        <v>0.68943478365506294</v>
      </c>
      <c r="D102" s="481">
        <f t="shared" ref="D102:BI102" si="44">+D119*(1-MIN(D103,1))</f>
        <v>0.8342585865559361</v>
      </c>
      <c r="E102" s="481">
        <f t="shared" si="44"/>
        <v>0.95999259294524941</v>
      </c>
      <c r="F102" s="481">
        <f t="shared" si="44"/>
        <v>1.0503117597594762</v>
      </c>
      <c r="G102" s="481">
        <f t="shared" si="44"/>
        <v>1.0843333800229615</v>
      </c>
      <c r="H102" s="481">
        <f t="shared" si="44"/>
        <v>1.0772583975581138</v>
      </c>
      <c r="I102" s="481">
        <f t="shared" si="44"/>
        <v>1.0424165453359111</v>
      </c>
      <c r="J102" s="481">
        <f t="shared" si="44"/>
        <v>0.97684110480693798</v>
      </c>
      <c r="K102" s="481">
        <f t="shared" si="44"/>
        <v>0.87724397827036948</v>
      </c>
      <c r="L102" s="481">
        <f t="shared" si="44"/>
        <v>0.72476049901020156</v>
      </c>
      <c r="M102" s="481">
        <f t="shared" si="44"/>
        <v>0.52913933773885979</v>
      </c>
      <c r="N102" s="481">
        <f t="shared" si="44"/>
        <v>0.31575811969549122</v>
      </c>
      <c r="O102" s="481">
        <f t="shared" si="44"/>
        <v>7.5950359830063791E-2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4.0823031558425869E-4</v>
      </c>
      <c r="C103" s="484">
        <f>+IF($B$98&gt;0,C109,IF($B$99&gt;0,C114,C122))</f>
        <v>0.14602383213536049</v>
      </c>
      <c r="D103" s="484">
        <f t="shared" ref="D103:BI103" si="45">+IF($B$98&gt;0,D109,IF($B$99&gt;0,D114,D122))</f>
        <v>0.20102475151295551</v>
      </c>
      <c r="E103" s="484">
        <f t="shared" si="45"/>
        <v>0.24671495139186736</v>
      </c>
      <c r="F103" s="484">
        <f t="shared" si="45"/>
        <v>0.29711054886434618</v>
      </c>
      <c r="G103" s="484">
        <f t="shared" si="45"/>
        <v>0.35231911264457255</v>
      </c>
      <c r="H103" s="484">
        <f t="shared" si="45"/>
        <v>0.41248036372510199</v>
      </c>
      <c r="I103" s="484">
        <f t="shared" si="45"/>
        <v>0.47801981933005461</v>
      </c>
      <c r="J103" s="484">
        <f t="shared" si="45"/>
        <v>0.54901488513730723</v>
      </c>
      <c r="K103" s="484">
        <f t="shared" si="45"/>
        <v>0.62536659749997003</v>
      </c>
      <c r="L103" s="484">
        <f t="shared" si="45"/>
        <v>0.7063899954869437</v>
      </c>
      <c r="M103" s="484">
        <f t="shared" si="45"/>
        <v>0.79121619379172636</v>
      </c>
      <c r="N103" s="484">
        <f t="shared" si="45"/>
        <v>0.87932901056908319</v>
      </c>
      <c r="O103" s="484">
        <f t="shared" si="45"/>
        <v>0.97168652243314646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679.02342631701072</v>
      </c>
      <c r="Q106" s="389">
        <f t="shared" si="46"/>
        <v>651.37225500116017</v>
      </c>
      <c r="R106" s="389">
        <f t="shared" si="46"/>
        <v>625.10364225110209</v>
      </c>
      <c r="S106" s="389">
        <f t="shared" si="46"/>
        <v>600.14846013854697</v>
      </c>
      <c r="T106" s="389">
        <f t="shared" si="46"/>
        <v>576.44103713161951</v>
      </c>
      <c r="U106" s="389">
        <f t="shared" si="46"/>
        <v>553.91898527503861</v>
      </c>
      <c r="V106" s="389">
        <f t="shared" si="46"/>
        <v>532.52303601128665</v>
      </c>
      <c r="W106" s="389">
        <f t="shared" si="46"/>
        <v>512.19688421072226</v>
      </c>
      <c r="X106" s="389">
        <f t="shared" si="46"/>
        <v>492.88704000018618</v>
      </c>
      <c r="Y106" s="389">
        <f t="shared" si="46"/>
        <v>474.54268800017684</v>
      </c>
      <c r="Z106" s="389">
        <f t="shared" si="46"/>
        <v>457.11555360016797</v>
      </c>
      <c r="AA106" s="389">
        <f t="shared" si="46"/>
        <v>228.55777680008399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37.699592117087825</v>
      </c>
      <c r="D108" s="389">
        <f>+Controls!D18</f>
        <v>64.022639968439137</v>
      </c>
      <c r="E108" s="389">
        <f>+Controls!E18</f>
        <v>88.44194732359226</v>
      </c>
      <c r="F108" s="389">
        <f>+Controls!F18</f>
        <v>118.11282996379477</v>
      </c>
      <c r="G108" s="389">
        <f>+Controls!G18</f>
        <v>153.45763947341564</v>
      </c>
      <c r="H108" s="389">
        <f>+Controls!H18</f>
        <v>194.90075329157744</v>
      </c>
      <c r="I108" s="389">
        <f>+Controls!I18</f>
        <v>243.11113645899107</v>
      </c>
      <c r="J108" s="389">
        <f>+Controls!J18</f>
        <v>298.47198806235912</v>
      </c>
      <c r="K108" s="389">
        <f>+Controls!K18</f>
        <v>361.14776782986883</v>
      </c>
      <c r="L108" s="389">
        <f>+Controls!L18</f>
        <v>430.5847257906488</v>
      </c>
      <c r="M108" s="389">
        <f>+Controls!M18</f>
        <v>505.82064753755714</v>
      </c>
      <c r="N108" s="389">
        <f>+Controls!N18</f>
        <v>586.11224913261344</v>
      </c>
      <c r="O108" s="389">
        <f>+Controls!O18</f>
        <v>672.4501089362808</v>
      </c>
      <c r="P108" s="389">
        <f>+Controls!P18</f>
        <v>759.14072687963437</v>
      </c>
      <c r="Q108" s="389">
        <f>+Controls!Q18</f>
        <v>857.5774545443262</v>
      </c>
      <c r="R108" s="389">
        <f>+Controls!R18</f>
        <v>880.49767911549066</v>
      </c>
      <c r="S108" s="389">
        <f>+Controls!S18</f>
        <v>847.14993958213279</v>
      </c>
      <c r="T108" s="389">
        <f>+Controls!T18</f>
        <v>809.48154170211774</v>
      </c>
      <c r="U108" s="389">
        <f>+Controls!U18</f>
        <v>783.54623463460405</v>
      </c>
      <c r="V108" s="389">
        <f>+Controls!V18</f>
        <v>753.18325167100852</v>
      </c>
      <c r="W108" s="389">
        <f>+Controls!W18</f>
        <v>729.34178871195445</v>
      </c>
      <c r="X108" s="389">
        <f>+Controls!X18</f>
        <v>697.49720536048142</v>
      </c>
      <c r="Y108" s="389">
        <f>+Controls!Y18</f>
        <v>681.60368669129923</v>
      </c>
      <c r="Z108" s="389">
        <f>+Controls!Z18</f>
        <v>650.96217075027084</v>
      </c>
      <c r="AA108" s="389">
        <f>+Controls!AA18</f>
        <v>1200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7">+(C106/(1000*C$36))^(1/($B$38-1))</f>
        <v>0.14602383213536049</v>
      </c>
      <c r="D109" s="391">
        <f t="shared" si="47"/>
        <v>0.20102475151295551</v>
      </c>
      <c r="E109" s="391">
        <f t="shared" si="47"/>
        <v>0.24671495139186736</v>
      </c>
      <c r="F109" s="391">
        <f t="shared" si="47"/>
        <v>0.29711054886434618</v>
      </c>
      <c r="G109" s="391">
        <f t="shared" si="47"/>
        <v>0.35231911264457255</v>
      </c>
      <c r="H109" s="391">
        <f t="shared" si="47"/>
        <v>0.41248036372510199</v>
      </c>
      <c r="I109" s="391">
        <f t="shared" si="47"/>
        <v>0.47801981933005461</v>
      </c>
      <c r="J109" s="391">
        <f t="shared" si="47"/>
        <v>0.54901488513730723</v>
      </c>
      <c r="K109" s="391">
        <f t="shared" si="47"/>
        <v>0.62536659749997003</v>
      </c>
      <c r="L109" s="391">
        <f t="shared" si="47"/>
        <v>0.7063899954869437</v>
      </c>
      <c r="M109" s="391">
        <f t="shared" si="47"/>
        <v>0.79121619379172636</v>
      </c>
      <c r="N109" s="391">
        <f t="shared" si="47"/>
        <v>0.87932901056908319</v>
      </c>
      <c r="O109" s="391">
        <f t="shared" si="47"/>
        <v>0.97168652243314646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0.58967496043455159</v>
      </c>
      <c r="C112" s="471">
        <f>+C40*C61</f>
        <v>0.80732321298730036</v>
      </c>
      <c r="D112" s="471">
        <f t="shared" ref="D112:BI112" si="48">+D40*D61</f>
        <v>1.0441607398172907</v>
      </c>
      <c r="E112" s="471">
        <f t="shared" si="48"/>
        <v>1.2744081337059012</v>
      </c>
      <c r="F112" s="471">
        <f t="shared" si="48"/>
        <v>1.4942773121185622</v>
      </c>
      <c r="G112" s="471">
        <f t="shared" si="48"/>
        <v>1.6741784437247298</v>
      </c>
      <c r="H112" s="471">
        <f t="shared" si="48"/>
        <v>1.8335700307624596</v>
      </c>
      <c r="I112" s="471">
        <f t="shared" si="48"/>
        <v>1.9970423857817778</v>
      </c>
      <c r="J112" s="471">
        <f t="shared" si="48"/>
        <v>2.1660162888177532</v>
      </c>
      <c r="K112" s="471">
        <f t="shared" si="48"/>
        <v>2.3416064142072845</v>
      </c>
      <c r="L112" s="471">
        <f t="shared" si="48"/>
        <v>2.4684461968937192</v>
      </c>
      <c r="M112" s="471">
        <f t="shared" si="48"/>
        <v>2.5343887888077554</v>
      </c>
      <c r="N112" s="471">
        <f t="shared" si="48"/>
        <v>2.6166862572736278</v>
      </c>
      <c r="O112" s="471">
        <f t="shared" si="48"/>
        <v>2.6824807956115762</v>
      </c>
      <c r="P112" s="471">
        <f t="shared" si="48"/>
        <v>2.7375705283334306</v>
      </c>
      <c r="Q112" s="471">
        <f t="shared" si="48"/>
        <v>2.7861822392657731</v>
      </c>
      <c r="R112" s="471">
        <f t="shared" si="48"/>
        <v>2.8300667020238821</v>
      </c>
      <c r="S112" s="471">
        <f t="shared" si="48"/>
        <v>2.8697726900408895</v>
      </c>
      <c r="T112" s="471">
        <f t="shared" si="48"/>
        <v>2.9056556089197869</v>
      </c>
      <c r="U112" s="471">
        <f t="shared" si="48"/>
        <v>2.9379831039733708</v>
      </c>
      <c r="V112" s="471">
        <f t="shared" si="48"/>
        <v>2.9826834372566404</v>
      </c>
      <c r="W112" s="471">
        <f t="shared" si="48"/>
        <v>3.0438710678680776</v>
      </c>
      <c r="X112" s="471">
        <f t="shared" si="48"/>
        <v>3.1081451594738367</v>
      </c>
      <c r="Y112" s="471">
        <f t="shared" si="48"/>
        <v>3.1734989611736792</v>
      </c>
      <c r="Z112" s="471">
        <f t="shared" si="48"/>
        <v>3.2389065083557962</v>
      </c>
      <c r="AA112" s="471">
        <f t="shared" si="48"/>
        <v>3.303867652577861</v>
      </c>
      <c r="AB112" s="471">
        <f t="shared" si="48"/>
        <v>3.36932426842974</v>
      </c>
      <c r="AC112" s="471">
        <f t="shared" si="48"/>
        <v>3.4340249021797074</v>
      </c>
      <c r="AD112" s="471">
        <f t="shared" si="48"/>
        <v>3.4976777310470504</v>
      </c>
      <c r="AE112" s="471">
        <f t="shared" si="48"/>
        <v>3.5603355333897269</v>
      </c>
      <c r="AF112" s="471">
        <f t="shared" si="48"/>
        <v>3.6162766030482869</v>
      </c>
      <c r="AG112" s="471">
        <f t="shared" si="48"/>
        <v>3.6642025299067527</v>
      </c>
      <c r="AH112" s="471">
        <f t="shared" si="48"/>
        <v>3.709366881382675</v>
      </c>
      <c r="AI112" s="471">
        <f t="shared" si="48"/>
        <v>3.7527107165391023</v>
      </c>
      <c r="AJ112" s="471">
        <f t="shared" si="48"/>
        <v>3.7947794145944211</v>
      </c>
      <c r="AK112" s="471">
        <f t="shared" si="48"/>
        <v>3.8359025414418904</v>
      </c>
      <c r="AL112" s="471">
        <f t="shared" si="48"/>
        <v>3.8762898739925991</v>
      </c>
      <c r="AM112" s="471">
        <f t="shared" si="48"/>
        <v>3.9160837928762007</v>
      </c>
      <c r="AN112" s="471">
        <f t="shared" si="48"/>
        <v>3.9553879253670909</v>
      </c>
      <c r="AO112" s="471">
        <f t="shared" si="48"/>
        <v>3.9942828594640689</v>
      </c>
      <c r="AP112" s="471">
        <f t="shared" si="48"/>
        <v>4.0328348202111997</v>
      </c>
      <c r="AQ112" s="471">
        <f t="shared" si="48"/>
        <v>4.0711005141173375</v>
      </c>
      <c r="AR112" s="471">
        <f t="shared" si="48"/>
        <v>4.1091298851538411</v>
      </c>
      <c r="AS112" s="471">
        <f t="shared" si="48"/>
        <v>4.1469677298703846</v>
      </c>
      <c r="AT112" s="471">
        <f t="shared" si="48"/>
        <v>4.1846546863004859</v>
      </c>
      <c r="AU112" s="471">
        <f t="shared" si="48"/>
        <v>4.2222278761232444</v>
      </c>
      <c r="AV112" s="471">
        <f t="shared" si="48"/>
        <v>4.2597213518633437</v>
      </c>
      <c r="AW112" s="471">
        <f t="shared" si="48"/>
        <v>4.2971664316606715</v>
      </c>
      <c r="AX112" s="471">
        <f t="shared" si="48"/>
        <v>4.3345919666166672</v>
      </c>
      <c r="AY112" s="471">
        <f t="shared" si="48"/>
        <v>4.3720245654088714</v>
      </c>
      <c r="AZ112" s="471">
        <f t="shared" si="48"/>
        <v>4.4094887898736408</v>
      </c>
      <c r="BA112" s="471">
        <f t="shared" si="48"/>
        <v>4.4470073293116172</v>
      </c>
      <c r="BB112" s="471">
        <f t="shared" si="48"/>
        <v>4.4844251766113992</v>
      </c>
      <c r="BC112" s="471">
        <f t="shared" si="48"/>
        <v>4.5217368853584219</v>
      </c>
      <c r="BD112" s="471">
        <f t="shared" si="48"/>
        <v>4.5591693768476267</v>
      </c>
      <c r="BE112" s="471">
        <f t="shared" si="48"/>
        <v>4.5968113921493519</v>
      </c>
      <c r="BF112" s="471">
        <f t="shared" si="48"/>
        <v>4.6346893107116136</v>
      </c>
      <c r="BG112" s="471">
        <f t="shared" si="48"/>
        <v>4.6728047008704143</v>
      </c>
      <c r="BH112" s="471">
        <f t="shared" si="48"/>
        <v>4.7111517411376767</v>
      </c>
      <c r="BI112" s="471">
        <f t="shared" si="48"/>
        <v>4.749724594600707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</v>
      </c>
      <c r="G114" s="399">
        <f t="shared" si="49"/>
        <v>0.37151094528538764</v>
      </c>
      <c r="H114" s="399">
        <f t="shared" si="49"/>
        <v>0.53381596345893789</v>
      </c>
      <c r="I114" s="399">
        <f t="shared" si="49"/>
        <v>0.64518895673659826</v>
      </c>
      <c r="J114" s="399">
        <f t="shared" si="49"/>
        <v>0.72279130738670716</v>
      </c>
      <c r="K114" s="399">
        <f t="shared" si="49"/>
        <v>0.77776573251390591</v>
      </c>
      <c r="L114" s="399">
        <f t="shared" si="49"/>
        <v>0.81223689917910047</v>
      </c>
      <c r="M114" s="399">
        <f t="shared" si="49"/>
        <v>0.83495290440358538</v>
      </c>
      <c r="N114" s="399">
        <f t="shared" si="49"/>
        <v>0.85572978397515342</v>
      </c>
      <c r="O114" s="399">
        <f t="shared" si="49"/>
        <v>0.87298970500296125</v>
      </c>
      <c r="P114" s="399">
        <f t="shared" si="49"/>
        <v>0.8876799107209884</v>
      </c>
      <c r="Q114" s="399">
        <f t="shared" si="49"/>
        <v>0.90039974555881674</v>
      </c>
      <c r="R114" s="399">
        <f t="shared" si="49"/>
        <v>0.91150463876836862</v>
      </c>
      <c r="S114" s="399">
        <f t="shared" si="49"/>
        <v>0.92123797197706414</v>
      </c>
      <c r="T114" s="399">
        <f t="shared" si="49"/>
        <v>0.92979509426527385</v>
      </c>
      <c r="U114" s="399">
        <f t="shared" si="49"/>
        <v>0.93733724055256318</v>
      </c>
      <c r="V114" s="399">
        <f t="shared" si="49"/>
        <v>0.9442943998346307</v>
      </c>
      <c r="W114" s="399">
        <f t="shared" si="49"/>
        <v>0.948143479501102</v>
      </c>
      <c r="X114" s="399">
        <f t="shared" si="49"/>
        <v>0.95175504147594481</v>
      </c>
      <c r="Y114" s="399">
        <f t="shared" si="49"/>
        <v>0.95511115039483263</v>
      </c>
      <c r="Z114" s="399">
        <f t="shared" si="49"/>
        <v>0.95821676810934986</v>
      </c>
      <c r="AA114" s="399">
        <f t="shared" si="49"/>
        <v>0.96108640050247951</v>
      </c>
      <c r="AB114" s="399">
        <f t="shared" si="49"/>
        <v>0.96375026451494139</v>
      </c>
      <c r="AC114" s="399">
        <f t="shared" si="49"/>
        <v>0.9662115852026526</v>
      </c>
      <c r="AD114" s="399">
        <f t="shared" si="49"/>
        <v>0.96848516261236361</v>
      </c>
      <c r="AE114" s="399">
        <f t="shared" si="49"/>
        <v>0.97058779806009177</v>
      </c>
      <c r="AF114" s="399">
        <f t="shared" si="49"/>
        <v>0.97249064349393555</v>
      </c>
      <c r="AG114" s="399">
        <f t="shared" si="49"/>
        <v>0.97420792944397905</v>
      </c>
      <c r="AH114" s="399">
        <f t="shared" si="49"/>
        <v>0.97579586906747451</v>
      </c>
      <c r="AI114" s="399">
        <f t="shared" si="49"/>
        <v>0.97727165560239815</v>
      </c>
      <c r="AJ114" s="399">
        <f t="shared" si="49"/>
        <v>0.97864743963800893</v>
      </c>
      <c r="AK114" s="399">
        <f t="shared" si="49"/>
        <v>0.97993253403771174</v>
      </c>
      <c r="AL114" s="399">
        <f t="shared" si="49"/>
        <v>0.98113453743709167</v>
      </c>
      <c r="AM114" s="399">
        <f t="shared" si="49"/>
        <v>0.98225992979207311</v>
      </c>
      <c r="AN114" s="399">
        <f t="shared" si="49"/>
        <v>0.98331439985160596</v>
      </c>
      <c r="AO114" s="399">
        <f t="shared" si="49"/>
        <v>0.98430303448886181</v>
      </c>
      <c r="AP114" s="399">
        <f t="shared" si="49"/>
        <v>0.98523043543120326</v>
      </c>
      <c r="AQ114" s="399">
        <f t="shared" si="49"/>
        <v>0.986100796734799</v>
      </c>
      <c r="AR114" s="399">
        <f t="shared" si="49"/>
        <v>0.98691796015622191</v>
      </c>
      <c r="AS114" s="399">
        <f t="shared" si="49"/>
        <v>0.98768545738396762</v>
      </c>
      <c r="AT114" s="399">
        <f t="shared" si="49"/>
        <v>0.9884065439249301</v>
      </c>
      <c r="AU114" s="399">
        <f t="shared" si="49"/>
        <v>0.98908422730074674</v>
      </c>
      <c r="AV114" s="399">
        <f t="shared" si="49"/>
        <v>0.98972129109523832</v>
      </c>
      <c r="AW114" s="399">
        <f t="shared" si="49"/>
        <v>0.99032031580271684</v>
      </c>
      <c r="AX114" s="399">
        <f t="shared" si="49"/>
        <v>0.99088369710323565</v>
      </c>
      <c r="AY114" s="399">
        <f t="shared" si="49"/>
        <v>0.99141366200604353</v>
      </c>
      <c r="AZ114" s="399">
        <f t="shared" si="49"/>
        <v>0.99191228319106828</v>
      </c>
      <c r="BA114" s="399">
        <f t="shared" si="49"/>
        <v>0.99238149180661039</v>
      </c>
      <c r="BB114" s="399">
        <f t="shared" si="49"/>
        <v>0.99282280729009198</v>
      </c>
      <c r="BC114" s="399">
        <f t="shared" si="49"/>
        <v>0.99323792930092303</v>
      </c>
      <c r="BD114" s="399">
        <f t="shared" si="49"/>
        <v>0.9936287760169964</v>
      </c>
      <c r="BE114" s="399">
        <f t="shared" si="49"/>
        <v>0.9939969007952647</v>
      </c>
      <c r="BF114" s="399">
        <f t="shared" si="49"/>
        <v>0.9943436641996013</v>
      </c>
      <c r="BG114" s="399">
        <f t="shared" si="49"/>
        <v>0.99467031200476475</v>
      </c>
      <c r="BH114" s="399">
        <f t="shared" si="49"/>
        <v>0.99497800901724309</v>
      </c>
      <c r="BI114" s="399">
        <f t="shared" si="49"/>
        <v>0.99526785331725898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0</v>
      </c>
      <c r="G115" s="400">
        <f t="shared" si="50"/>
        <v>168.83102265489646</v>
      </c>
      <c r="H115" s="400">
        <f t="shared" si="50"/>
        <v>310.02193221124753</v>
      </c>
      <c r="I115" s="400">
        <f t="shared" si="50"/>
        <v>417.0985622597733</v>
      </c>
      <c r="J115" s="400">
        <f t="shared" si="50"/>
        <v>489.63834468538374</v>
      </c>
      <c r="K115" s="400">
        <f t="shared" si="50"/>
        <v>534.77409095449741</v>
      </c>
      <c r="L115" s="400">
        <f t="shared" si="50"/>
        <v>553.61434619706074</v>
      </c>
      <c r="M115" s="400">
        <f t="shared" si="50"/>
        <v>557.25864618453772</v>
      </c>
      <c r="N115" s="400">
        <f t="shared" si="50"/>
        <v>558.10285159369778</v>
      </c>
      <c r="O115" s="400">
        <f t="shared" si="50"/>
        <v>554.53551561917766</v>
      </c>
      <c r="P115" s="400">
        <f t="shared" si="50"/>
        <v>547.9567260666405</v>
      </c>
      <c r="Q115" s="400">
        <f t="shared" si="50"/>
        <v>539.2782570224457</v>
      </c>
      <c r="R115" s="400">
        <f t="shared" si="50"/>
        <v>529.07594839550472</v>
      </c>
      <c r="S115" s="400">
        <f t="shared" si="50"/>
        <v>517.75939865906105</v>
      </c>
      <c r="T115" s="400">
        <f t="shared" si="50"/>
        <v>505.65224725399582</v>
      </c>
      <c r="U115" s="400">
        <f t="shared" si="50"/>
        <v>493.01350973058572</v>
      </c>
      <c r="V115" s="400">
        <f t="shared" si="50"/>
        <v>480.32118798347881</v>
      </c>
      <c r="W115" s="400">
        <f t="shared" si="50"/>
        <v>465.3827109153226</v>
      </c>
      <c r="X115" s="400">
        <f t="shared" si="50"/>
        <v>450.91297643900612</v>
      </c>
      <c r="Y115" s="400">
        <f t="shared" si="50"/>
        <v>436.89023052389769</v>
      </c>
      <c r="Z115" s="400">
        <f t="shared" si="50"/>
        <v>423.31219322765463</v>
      </c>
      <c r="AA115" s="400">
        <f t="shared" si="50"/>
        <v>212.79841092038004</v>
      </c>
      <c r="AB115" s="400">
        <f t="shared" si="50"/>
        <v>106.9306300556643</v>
      </c>
      <c r="AC115" s="400">
        <f t="shared" si="50"/>
        <v>53.711347076417084</v>
      </c>
      <c r="AD115" s="400">
        <f t="shared" si="50"/>
        <v>26.969529185138523</v>
      </c>
      <c r="AE115" s="400">
        <f t="shared" si="50"/>
        <v>13.537507469755679</v>
      </c>
      <c r="AF115" s="400">
        <f t="shared" si="50"/>
        <v>6.7926588203693816</v>
      </c>
      <c r="AG115" s="400">
        <f t="shared" si="50"/>
        <v>3.4071324534080705</v>
      </c>
      <c r="AH115" s="400">
        <f t="shared" si="50"/>
        <v>1.7085676876942542</v>
      </c>
      <c r="AI115" s="400">
        <f t="shared" si="50"/>
        <v>0.85661087335347419</v>
      </c>
      <c r="AJ115" s="400">
        <f t="shared" si="50"/>
        <v>0.42939137590006959</v>
      </c>
      <c r="AK115" s="400">
        <f t="shared" si="50"/>
        <v>0.21520341772024951</v>
      </c>
      <c r="AL115" s="400">
        <f t="shared" si="50"/>
        <v>0.10783940066518986</v>
      </c>
      <c r="AM115" s="400">
        <f t="shared" si="50"/>
        <v>5.4031077090211661E-2</v>
      </c>
      <c r="AN115" s="400">
        <f t="shared" si="50"/>
        <v>2.706776377914134E-2</v>
      </c>
      <c r="AO115" s="400">
        <f t="shared" si="50"/>
        <v>1.3558384531926556E-2</v>
      </c>
      <c r="AP115" s="400">
        <f t="shared" si="50"/>
        <v>6.790693721353388E-3</v>
      </c>
      <c r="AQ115" s="400">
        <f t="shared" si="50"/>
        <v>3.4007478315439092E-3</v>
      </c>
      <c r="AR115" s="400">
        <f t="shared" si="50"/>
        <v>1.702911079375009E-3</v>
      </c>
      <c r="AS115" s="400">
        <f t="shared" si="50"/>
        <v>8.5264778414116096E-4</v>
      </c>
      <c r="AT115" s="400">
        <f t="shared" si="50"/>
        <v>4.2688430443701671E-4</v>
      </c>
      <c r="AU115" s="400">
        <f t="shared" si="50"/>
        <v>2.1370564152920559E-4</v>
      </c>
      <c r="AV115" s="400">
        <f t="shared" si="50"/>
        <v>1.0697673466167961E-4</v>
      </c>
      <c r="AW115" s="400">
        <f t="shared" si="50"/>
        <v>5.3546653940506799E-5</v>
      </c>
      <c r="AX115" s="400">
        <f t="shared" si="50"/>
        <v>2.6800749050506962E-5</v>
      </c>
      <c r="AY115" s="400">
        <f t="shared" si="50"/>
        <v>1.341327800266466E-5</v>
      </c>
      <c r="AZ115" s="400">
        <f t="shared" si="50"/>
        <v>6.7127116844608636E-6</v>
      </c>
      <c r="BA115" s="400">
        <f t="shared" si="50"/>
        <v>3.359214192041188E-6</v>
      </c>
      <c r="BB115" s="400">
        <f t="shared" si="50"/>
        <v>1.6809518039274679E-6</v>
      </c>
      <c r="BC115" s="400">
        <f t="shared" si="50"/>
        <v>8.411085678452665E-7</v>
      </c>
      <c r="BD115" s="400">
        <f t="shared" si="50"/>
        <v>4.2085221519402889E-7</v>
      </c>
      <c r="BE115" s="400">
        <f t="shared" si="50"/>
        <v>2.105664559661844E-7</v>
      </c>
      <c r="BF115" s="400">
        <f t="shared" si="50"/>
        <v>1.053493491518948E-7</v>
      </c>
      <c r="BG115" s="400">
        <f t="shared" si="50"/>
        <v>5.2705825767418676E-8</v>
      </c>
      <c r="BH115" s="400">
        <f t="shared" si="50"/>
        <v>2.6367588589264601E-8</v>
      </c>
      <c r="BI115" s="400">
        <f t="shared" si="50"/>
        <v>1.3190708062702747E-8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0.58943423723936128</v>
      </c>
      <c r="C116" s="399">
        <f t="shared" si="51"/>
        <v>0.68943478365506294</v>
      </c>
      <c r="D116" s="399">
        <f t="shared" si="51"/>
        <v>0.8342585865559361</v>
      </c>
      <c r="E116" s="399">
        <f t="shared" si="51"/>
        <v>0.95999259294524941</v>
      </c>
      <c r="F116" s="399">
        <f t="shared" si="51"/>
        <v>1.0503117597594762</v>
      </c>
      <c r="G116" s="399">
        <f t="shared" si="51"/>
        <v>1.0843333800229615</v>
      </c>
      <c r="H116" s="399">
        <f t="shared" si="51"/>
        <v>1.0772583975581138</v>
      </c>
      <c r="I116" s="399">
        <f t="shared" si="51"/>
        <v>1.0424165453359111</v>
      </c>
      <c r="J116" s="399">
        <f t="shared" si="51"/>
        <v>0.97684110480693798</v>
      </c>
      <c r="K116" s="399">
        <f t="shared" si="51"/>
        <v>0.87724397827036948</v>
      </c>
      <c r="L116" s="399">
        <f t="shared" si="51"/>
        <v>0.72476049901020156</v>
      </c>
      <c r="M116" s="399">
        <f t="shared" si="51"/>
        <v>0.52913933773885979</v>
      </c>
      <c r="N116" s="399">
        <f t="shared" si="51"/>
        <v>0.31575811969549122</v>
      </c>
      <c r="O116" s="399">
        <f t="shared" si="51"/>
        <v>7.5950359830063791E-2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0.58967496043455159</v>
      </c>
      <c r="C119" s="421">
        <f t="shared" ref="C119:BI120" si="53">+C112</f>
        <v>0.80732321298730036</v>
      </c>
      <c r="D119" s="421">
        <f t="shared" si="53"/>
        <v>1.0441607398172907</v>
      </c>
      <c r="E119" s="421">
        <f t="shared" si="53"/>
        <v>1.2744081337059012</v>
      </c>
      <c r="F119" s="421">
        <f t="shared" si="53"/>
        <v>1.4942773121185622</v>
      </c>
      <c r="G119" s="421">
        <f t="shared" si="53"/>
        <v>1.6741784437247298</v>
      </c>
      <c r="H119" s="421">
        <f t="shared" si="53"/>
        <v>1.8335700307624596</v>
      </c>
      <c r="I119" s="421">
        <f t="shared" si="53"/>
        <v>1.9970423857817778</v>
      </c>
      <c r="J119" s="421">
        <f t="shared" si="53"/>
        <v>2.1660162888177532</v>
      </c>
      <c r="K119" s="421">
        <f t="shared" si="53"/>
        <v>2.3416064142072845</v>
      </c>
      <c r="L119" s="421">
        <f t="shared" si="53"/>
        <v>2.4684461968937192</v>
      </c>
      <c r="M119" s="421">
        <f t="shared" si="53"/>
        <v>2.5343887888077554</v>
      </c>
      <c r="N119" s="421">
        <f t="shared" si="53"/>
        <v>2.6166862572736278</v>
      </c>
      <c r="O119" s="421">
        <f t="shared" si="53"/>
        <v>2.6824807956115762</v>
      </c>
      <c r="P119" s="421">
        <f t="shared" si="53"/>
        <v>2.7375705283334306</v>
      </c>
      <c r="Q119" s="421">
        <f t="shared" si="53"/>
        <v>2.7861822392657731</v>
      </c>
      <c r="R119" s="421">
        <f t="shared" si="53"/>
        <v>2.8300667020238821</v>
      </c>
      <c r="S119" s="421">
        <f t="shared" si="53"/>
        <v>2.8697726900408895</v>
      </c>
      <c r="T119" s="421">
        <f t="shared" si="53"/>
        <v>2.9056556089197869</v>
      </c>
      <c r="U119" s="421">
        <f t="shared" si="53"/>
        <v>2.9379831039733708</v>
      </c>
      <c r="V119" s="421">
        <f t="shared" si="53"/>
        <v>2.9826834372566404</v>
      </c>
      <c r="W119" s="421">
        <f t="shared" si="53"/>
        <v>3.0438710678680776</v>
      </c>
      <c r="X119" s="421">
        <f t="shared" si="53"/>
        <v>3.1081451594738367</v>
      </c>
      <c r="Y119" s="421">
        <f t="shared" si="53"/>
        <v>3.1734989611736792</v>
      </c>
      <c r="Z119" s="421">
        <f t="shared" si="53"/>
        <v>3.2389065083557962</v>
      </c>
      <c r="AA119" s="421">
        <f t="shared" si="53"/>
        <v>3.303867652577861</v>
      </c>
      <c r="AB119" s="421">
        <f t="shared" si="53"/>
        <v>3.36932426842974</v>
      </c>
      <c r="AC119" s="421">
        <f t="shared" si="53"/>
        <v>3.4340249021797074</v>
      </c>
      <c r="AD119" s="421">
        <f t="shared" si="53"/>
        <v>3.4976777310470504</v>
      </c>
      <c r="AE119" s="421">
        <f t="shared" si="53"/>
        <v>3.5603355333897269</v>
      </c>
      <c r="AF119" s="421">
        <f t="shared" si="53"/>
        <v>3.6162766030482869</v>
      </c>
      <c r="AG119" s="421">
        <f t="shared" si="53"/>
        <v>3.6642025299067527</v>
      </c>
      <c r="AH119" s="421">
        <f t="shared" si="53"/>
        <v>3.709366881382675</v>
      </c>
      <c r="AI119" s="421">
        <f t="shared" si="53"/>
        <v>3.7527107165391023</v>
      </c>
      <c r="AJ119" s="421">
        <f t="shared" si="53"/>
        <v>3.7947794145944211</v>
      </c>
      <c r="AK119" s="421">
        <f t="shared" si="53"/>
        <v>3.8359025414418904</v>
      </c>
      <c r="AL119" s="421">
        <f t="shared" si="53"/>
        <v>3.8762898739925991</v>
      </c>
      <c r="AM119" s="421">
        <f t="shared" si="53"/>
        <v>3.9160837928762007</v>
      </c>
      <c r="AN119" s="421">
        <f t="shared" si="53"/>
        <v>3.9553879253670909</v>
      </c>
      <c r="AO119" s="421">
        <f t="shared" si="53"/>
        <v>3.9942828594640689</v>
      </c>
      <c r="AP119" s="421">
        <f t="shared" si="53"/>
        <v>4.0328348202111997</v>
      </c>
      <c r="AQ119" s="421">
        <f t="shared" si="53"/>
        <v>4.0711005141173375</v>
      </c>
      <c r="AR119" s="421">
        <f t="shared" si="53"/>
        <v>4.1091298851538411</v>
      </c>
      <c r="AS119" s="421">
        <f t="shared" si="53"/>
        <v>4.1469677298703846</v>
      </c>
      <c r="AT119" s="421">
        <f t="shared" si="53"/>
        <v>4.1846546863004859</v>
      </c>
      <c r="AU119" s="421">
        <f t="shared" si="53"/>
        <v>4.2222278761232444</v>
      </c>
      <c r="AV119" s="421">
        <f t="shared" si="53"/>
        <v>4.2597213518633437</v>
      </c>
      <c r="AW119" s="421">
        <f t="shared" si="53"/>
        <v>4.2971664316606715</v>
      </c>
      <c r="AX119" s="421">
        <f t="shared" si="53"/>
        <v>4.3345919666166672</v>
      </c>
      <c r="AY119" s="421">
        <f t="shared" si="53"/>
        <v>4.3720245654088714</v>
      </c>
      <c r="AZ119" s="421">
        <f t="shared" si="53"/>
        <v>4.4094887898736408</v>
      </c>
      <c r="BA119" s="421">
        <f t="shared" si="53"/>
        <v>4.4470073293116172</v>
      </c>
      <c r="BB119" s="421">
        <f t="shared" si="53"/>
        <v>4.4844251766113992</v>
      </c>
      <c r="BC119" s="421">
        <f t="shared" si="53"/>
        <v>4.5217368853584219</v>
      </c>
      <c r="BD119" s="421">
        <f t="shared" si="53"/>
        <v>4.5591693768476267</v>
      </c>
      <c r="BE119" s="421">
        <f t="shared" si="53"/>
        <v>4.5968113921493519</v>
      </c>
      <c r="BF119" s="421">
        <f t="shared" si="53"/>
        <v>4.6346893107116136</v>
      </c>
      <c r="BG119" s="421">
        <f t="shared" si="53"/>
        <v>4.6728047008704143</v>
      </c>
      <c r="BH119" s="421">
        <f t="shared" si="53"/>
        <v>4.7111517411376767</v>
      </c>
      <c r="BI119" s="421">
        <f t="shared" si="53"/>
        <v>4.749724594600707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965</v>
      </c>
      <c r="B121" s="421">
        <f>+B119*(1-B122)</f>
        <v>0.58967496043455159</v>
      </c>
      <c r="C121" s="421">
        <f t="shared" ref="C121:BI121" si="54">+C119*(1-C122)</f>
        <v>0.80732321298730036</v>
      </c>
      <c r="D121" s="421">
        <f t="shared" si="54"/>
        <v>1.0441607398172907</v>
      </c>
      <c r="E121" s="421">
        <f t="shared" si="54"/>
        <v>1.2744081337059012</v>
      </c>
      <c r="F121" s="421">
        <f t="shared" si="54"/>
        <v>1.4942773121185622</v>
      </c>
      <c r="G121" s="421">
        <f t="shared" si="54"/>
        <v>0.75687629805973167</v>
      </c>
      <c r="H121" s="421">
        <f t="shared" si="54"/>
        <v>0.71253488579050661</v>
      </c>
      <c r="I121" s="421">
        <f t="shared" si="54"/>
        <v>0.78304461614982335</v>
      </c>
      <c r="J121" s="421">
        <f t="shared" si="54"/>
        <v>0.759879389179689</v>
      </c>
      <c r="K121" s="421">
        <f t="shared" si="54"/>
        <v>0.74943446830056359</v>
      </c>
      <c r="L121" s="421">
        <f t="shared" si="54"/>
        <v>0.73554163163912933</v>
      </c>
      <c r="M121" s="421">
        <f t="shared" si="54"/>
        <v>0.71207980435960938</v>
      </c>
      <c r="N121" s="421">
        <f t="shared" si="54"/>
        <v>0.69712403733366213</v>
      </c>
      <c r="O121" s="421">
        <f t="shared" si="54"/>
        <v>0.67985845083703023</v>
      </c>
      <c r="P121" s="421">
        <f t="shared" si="54"/>
        <v>0.66389707813380261</v>
      </c>
      <c r="Q121" s="421">
        <f t="shared" si="54"/>
        <v>0.64939790414137177</v>
      </c>
      <c r="R121" s="421">
        <f t="shared" si="54"/>
        <v>0.63703994467616964</v>
      </c>
      <c r="S121" s="421">
        <f t="shared" si="54"/>
        <v>0.62724653560099652</v>
      </c>
      <c r="T121" s="421">
        <f t="shared" si="54"/>
        <v>0.61737757147548755</v>
      </c>
      <c r="U121" s="421">
        <f t="shared" si="54"/>
        <v>0.60770087180594745</v>
      </c>
      <c r="V121" s="421">
        <f t="shared" si="54"/>
        <v>0.60163490281121923</v>
      </c>
      <c r="W121" s="421">
        <f t="shared" si="54"/>
        <v>0.7020364915219186</v>
      </c>
      <c r="X121" s="421">
        <f t="shared" si="54"/>
        <v>0.80414561157125408</v>
      </c>
      <c r="Y121" s="421">
        <f t="shared" si="54"/>
        <v>0.90755167528473468</v>
      </c>
      <c r="Z121" s="421">
        <f t="shared" si="54"/>
        <v>1.0119260412226387</v>
      </c>
      <c r="AA121" s="421">
        <f t="shared" si="54"/>
        <v>0.15496890683823059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0.58967496043455159</v>
      </c>
      <c r="C124" s="421">
        <f t="shared" ref="C124:BI124" si="57">+C119*(1-C122)</f>
        <v>0.80732321298730036</v>
      </c>
      <c r="D124" s="421">
        <f t="shared" si="57"/>
        <v>1.0441607398172907</v>
      </c>
      <c r="E124" s="421">
        <f t="shared" si="57"/>
        <v>1.2744081337059012</v>
      </c>
      <c r="F124" s="421">
        <f t="shared" si="57"/>
        <v>1.4942773121185622</v>
      </c>
      <c r="G124" s="421">
        <f t="shared" si="57"/>
        <v>0.75687629805973167</v>
      </c>
      <c r="H124" s="421">
        <f t="shared" si="57"/>
        <v>0.71253488579050661</v>
      </c>
      <c r="I124" s="421">
        <f t="shared" si="57"/>
        <v>0.78304461614982335</v>
      </c>
      <c r="J124" s="421">
        <f t="shared" si="57"/>
        <v>0.759879389179689</v>
      </c>
      <c r="K124" s="421">
        <f t="shared" si="57"/>
        <v>0.74943446830056359</v>
      </c>
      <c r="L124" s="421">
        <f t="shared" si="57"/>
        <v>0.73554163163912933</v>
      </c>
      <c r="M124" s="421">
        <f t="shared" si="57"/>
        <v>0.71207980435960938</v>
      </c>
      <c r="N124" s="421">
        <f t="shared" si="57"/>
        <v>0.69712403733366213</v>
      </c>
      <c r="O124" s="421">
        <f t="shared" si="57"/>
        <v>0.67985845083703023</v>
      </c>
      <c r="P124" s="421">
        <f t="shared" si="57"/>
        <v>0.66389707813380261</v>
      </c>
      <c r="Q124" s="421">
        <f t="shared" si="57"/>
        <v>0.64939790414137177</v>
      </c>
      <c r="R124" s="421">
        <f t="shared" si="57"/>
        <v>0.63703994467616964</v>
      </c>
      <c r="S124" s="421">
        <f t="shared" si="57"/>
        <v>0.62724653560099652</v>
      </c>
      <c r="T124" s="421">
        <f t="shared" si="57"/>
        <v>0.61737757147548755</v>
      </c>
      <c r="U124" s="421">
        <f t="shared" si="57"/>
        <v>0.60770087180594745</v>
      </c>
      <c r="V124" s="421">
        <f t="shared" si="57"/>
        <v>0.60163490281121923</v>
      </c>
      <c r="W124" s="421">
        <f t="shared" si="57"/>
        <v>0.7020364915219186</v>
      </c>
      <c r="X124" s="421">
        <f t="shared" si="57"/>
        <v>0.80414561157125408</v>
      </c>
      <c r="Y124" s="421">
        <f t="shared" si="57"/>
        <v>0.90755167528473468</v>
      </c>
      <c r="Z124" s="421">
        <f t="shared" si="57"/>
        <v>1.0119260412226387</v>
      </c>
      <c r="AA124" s="421">
        <f t="shared" si="57"/>
        <v>0.15496890683823059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0.16016404005619286</v>
      </c>
      <c r="D128" s="23">
        <f t="shared" si="58"/>
        <v>0.14506579905187955</v>
      </c>
      <c r="E128" s="23">
        <f t="shared" si="58"/>
        <v>0.13704828190525184</v>
      </c>
      <c r="F128" s="23">
        <f t="shared" si="58"/>
        <v>0.13202267820682151</v>
      </c>
      <c r="G128" s="23">
        <f t="shared" si="58"/>
        <v>0.12782855844492061</v>
      </c>
      <c r="H128" s="23">
        <f t="shared" si="58"/>
        <v>0.12426788767401153</v>
      </c>
      <c r="I128" s="23">
        <f t="shared" si="58"/>
        <v>0.12144799313426752</v>
      </c>
      <c r="J128" s="23">
        <f t="shared" si="58"/>
        <v>0.11902604946538776</v>
      </c>
      <c r="K128" s="23">
        <f t="shared" si="58"/>
        <v>0.11680679277603569</v>
      </c>
      <c r="L128" s="23">
        <f t="shared" si="58"/>
        <v>0.11467556450076742</v>
      </c>
      <c r="M128" s="23">
        <f t="shared" si="58"/>
        <v>0.11300132148504315</v>
      </c>
      <c r="N128" s="23">
        <f t="shared" si="58"/>
        <v>0.10938596501125447</v>
      </c>
      <c r="O128" s="23">
        <f t="shared" si="58"/>
        <v>0.10719559873308934</v>
      </c>
      <c r="P128" s="23">
        <f t="shared" si="58"/>
        <v>0.10574161420486632</v>
      </c>
      <c r="Q128" s="23">
        <f t="shared" si="58"/>
        <v>0.10459772962547527</v>
      </c>
      <c r="R128" s="23">
        <f t="shared" si="58"/>
        <v>0.1036054362205308</v>
      </c>
      <c r="S128" s="23">
        <f t="shared" si="58"/>
        <v>0.10272428249723113</v>
      </c>
      <c r="T128" s="23">
        <f t="shared" si="58"/>
        <v>0.10193394323933763</v>
      </c>
      <c r="U128" s="23">
        <f t="shared" si="58"/>
        <v>0.1012230426284908</v>
      </c>
      <c r="V128" s="23">
        <f t="shared" si="58"/>
        <v>0.10111599182698298</v>
      </c>
      <c r="W128" s="23">
        <f t="shared" si="58"/>
        <v>0.10135413427135956</v>
      </c>
      <c r="X128" s="23">
        <f t="shared" si="58"/>
        <v>0.10126625099902196</v>
      </c>
      <c r="Y128" s="23">
        <f t="shared" si="58"/>
        <v>0.10102948278690591</v>
      </c>
      <c r="Z128" s="23">
        <f t="shared" si="58"/>
        <v>0.10073542006288046</v>
      </c>
      <c r="AA128" s="23">
        <f t="shared" si="58"/>
        <v>0.10043019466531818</v>
      </c>
      <c r="AB128" s="23">
        <f t="shared" si="58"/>
        <v>0.10005566966258243</v>
      </c>
      <c r="AC128" s="23">
        <f t="shared" si="58"/>
        <v>9.9707295595752962E-2</v>
      </c>
      <c r="AD128" s="23">
        <f t="shared" si="58"/>
        <v>9.9408379124483887E-2</v>
      </c>
      <c r="AE128" s="23">
        <f t="shared" si="58"/>
        <v>9.9157724686142909E-2</v>
      </c>
      <c r="AF128" s="23">
        <f t="shared" si="58"/>
        <v>9.8787295623517207E-2</v>
      </c>
      <c r="AG128" s="23">
        <f t="shared" si="58"/>
        <v>9.8365561443913896E-2</v>
      </c>
      <c r="AH128" s="23">
        <f t="shared" si="58"/>
        <v>9.8085245089603368E-2</v>
      </c>
      <c r="AI128" s="23">
        <f t="shared" si="58"/>
        <v>9.7887055494142186E-2</v>
      </c>
      <c r="AJ128" s="23">
        <f t="shared" si="58"/>
        <v>9.7738877879590222E-2</v>
      </c>
      <c r="AK128" s="23">
        <f t="shared" si="58"/>
        <v>9.762293749520784E-2</v>
      </c>
      <c r="AL128" s="23">
        <f t="shared" si="58"/>
        <v>9.7529160635697804E-2</v>
      </c>
      <c r="AM128" s="23">
        <f t="shared" si="58"/>
        <v>9.7451645818826621E-2</v>
      </c>
      <c r="AN128" s="23">
        <f t="shared" si="58"/>
        <v>9.7386776999658836E-2</v>
      </c>
      <c r="AO128" s="23">
        <f t="shared" si="58"/>
        <v>9.7332209930163463E-2</v>
      </c>
      <c r="AP128" s="23">
        <f t="shared" si="58"/>
        <v>9.7286324771062693E-2</v>
      </c>
      <c r="AQ128" s="23">
        <f t="shared" si="58"/>
        <v>9.724792840661213E-2</v>
      </c>
      <c r="AR128" s="23">
        <f t="shared" si="58"/>
        <v>9.7216090843176894E-2</v>
      </c>
      <c r="AS128" s="23">
        <f t="shared" si="58"/>
        <v>9.7190053837614532E-2</v>
      </c>
      <c r="AT128" s="23">
        <f t="shared" si="58"/>
        <v>9.7169178614683813E-2</v>
      </c>
      <c r="AU128" s="23">
        <f t="shared" si="58"/>
        <v>9.7152914889397299E-2</v>
      </c>
      <c r="AV128" s="23">
        <f t="shared" si="58"/>
        <v>9.7140781631356768E-2</v>
      </c>
      <c r="AW128" s="23">
        <f t="shared" si="58"/>
        <v>9.7132354412858488E-2</v>
      </c>
      <c r="AX128" s="23">
        <f t="shared" si="58"/>
        <v>9.7127256544800297E-2</v>
      </c>
      <c r="AY128" s="23">
        <f t="shared" si="58"/>
        <v>9.7125152473021822E-2</v>
      </c>
      <c r="AZ128" s="23">
        <f t="shared" si="58"/>
        <v>9.7125742590443043E-2</v>
      </c>
      <c r="BA128" s="23">
        <f t="shared" si="58"/>
        <v>9.712875898907003E-2</v>
      </c>
      <c r="BB128" s="23">
        <f t="shared" si="58"/>
        <v>9.7142856331063773E-2</v>
      </c>
      <c r="BC128" s="23">
        <f t="shared" si="58"/>
        <v>9.7168848826387863E-2</v>
      </c>
      <c r="BD128" s="23">
        <f t="shared" si="58"/>
        <v>9.7195912822802127E-2</v>
      </c>
      <c r="BE128" s="23">
        <f t="shared" si="58"/>
        <v>9.7220334092390989E-2</v>
      </c>
      <c r="BF128" s="23">
        <f t="shared" si="58"/>
        <v>9.7241522030697372E-2</v>
      </c>
      <c r="BG128" s="23">
        <f t="shared" si="58"/>
        <v>9.7260068086209781E-2</v>
      </c>
      <c r="BH128" s="23">
        <f t="shared" si="58"/>
        <v>9.7276863308471725E-2</v>
      </c>
      <c r="BI128" s="23">
        <f t="shared" si="58"/>
        <v>9.729273680893942E-2</v>
      </c>
    </row>
    <row r="129" spans="1:61" ht="18" customHeight="1">
      <c r="A129" s="23" t="s">
        <v>11</v>
      </c>
      <c r="B129" s="23"/>
      <c r="C129" s="23">
        <f>+$B$14+LN(D56/C56)/10+$B$18*LN(D88/C88)/10</f>
        <v>7.1988291294454942E-2</v>
      </c>
      <c r="D129" s="23">
        <f t="shared" ref="D129:BH129" si="59">+$B$14+LN(E56/D56)/10+$B$18*LN(E88/D88)/10</f>
        <v>6.2404565425373135E-2</v>
      </c>
      <c r="E129" s="23">
        <f t="shared" si="59"/>
        <v>5.6109673716679895E-2</v>
      </c>
      <c r="F129" s="23">
        <f t="shared" si="59"/>
        <v>4.8315996325444581E-2</v>
      </c>
      <c r="G129" s="23">
        <f t="shared" si="59"/>
        <v>4.3457968264368013E-2</v>
      </c>
      <c r="H129" s="23">
        <f t="shared" si="59"/>
        <v>4.121830188878696E-2</v>
      </c>
      <c r="I129" s="23">
        <f t="shared" si="59"/>
        <v>3.9309304058698903E-2</v>
      </c>
      <c r="J129" s="23">
        <f t="shared" si="59"/>
        <v>3.9005057239664853E-2</v>
      </c>
      <c r="K129" s="23">
        <f t="shared" si="59"/>
        <v>3.5626618272274632E-2</v>
      </c>
      <c r="L129" s="23">
        <f t="shared" si="59"/>
        <v>2.8951206813131878E-2</v>
      </c>
      <c r="M129" s="23">
        <f t="shared" si="59"/>
        <v>3.0829543487551077E-2</v>
      </c>
      <c r="N129" s="23">
        <f t="shared" si="59"/>
        <v>2.9085225781817652E-2</v>
      </c>
      <c r="O129" s="23">
        <f t="shared" si="59"/>
        <v>2.8081972576872657E-2</v>
      </c>
      <c r="P129" s="23">
        <f t="shared" si="59"/>
        <v>2.7239282793582512E-2</v>
      </c>
      <c r="Q129" s="23">
        <f t="shared" si="59"/>
        <v>2.6434408108870829E-2</v>
      </c>
      <c r="R129" s="23">
        <f t="shared" si="59"/>
        <v>2.5710369007047405E-2</v>
      </c>
      <c r="S129" s="23">
        <f t="shared" si="59"/>
        <v>2.5053671484967715E-2</v>
      </c>
      <c r="T129" s="23">
        <f t="shared" si="59"/>
        <v>2.4456845596362381E-2</v>
      </c>
      <c r="U129" s="23">
        <f t="shared" si="59"/>
        <v>2.4329239504297467E-2</v>
      </c>
      <c r="V129" s="23">
        <f t="shared" si="59"/>
        <v>2.4409896090724879E-2</v>
      </c>
      <c r="W129" s="23">
        <f t="shared" si="59"/>
        <v>2.4205821747806656E-2</v>
      </c>
      <c r="X129" s="23">
        <f t="shared" si="59"/>
        <v>2.3930265965054074E-2</v>
      </c>
      <c r="Y129" s="23">
        <f t="shared" si="59"/>
        <v>2.3633109093575518E-2</v>
      </c>
      <c r="Z129" s="23">
        <f t="shared" si="59"/>
        <v>2.3595946391448901E-2</v>
      </c>
      <c r="AA129" s="23">
        <f t="shared" si="59"/>
        <v>2.3218728434900224E-2</v>
      </c>
      <c r="AB129" s="23">
        <f t="shared" si="59"/>
        <v>2.2886983547081512E-2</v>
      </c>
      <c r="AC129" s="23">
        <f t="shared" si="59"/>
        <v>2.2602308545192202E-2</v>
      </c>
      <c r="AD129" s="23">
        <f t="shared" si="59"/>
        <v>2.2358035449970812E-2</v>
      </c>
      <c r="AE129" s="23">
        <f t="shared" si="59"/>
        <v>2.2019135128109192E-2</v>
      </c>
      <c r="AF129" s="23">
        <f t="shared" si="59"/>
        <v>2.1658709526505157E-2</v>
      </c>
      <c r="AG129" s="23">
        <f t="shared" si="59"/>
        <v>2.1422090704014577E-2</v>
      </c>
      <c r="AH129" s="23">
        <f t="shared" si="59"/>
        <v>2.1238189072595375E-2</v>
      </c>
      <c r="AI129" s="23">
        <f t="shared" si="59"/>
        <v>2.1088224165701233E-2</v>
      </c>
      <c r="AJ129" s="23">
        <f t="shared" si="59"/>
        <v>2.0961489914983415E-2</v>
      </c>
      <c r="AK129" s="23">
        <f t="shared" si="59"/>
        <v>2.0851763029069704E-2</v>
      </c>
      <c r="AL129" s="23">
        <f t="shared" si="59"/>
        <v>2.0755261790956988E-2</v>
      </c>
      <c r="AM129" s="23">
        <f t="shared" si="59"/>
        <v>2.0669554241437509E-2</v>
      </c>
      <c r="AN129" s="23">
        <f t="shared" si="59"/>
        <v>2.0592970948700745E-2</v>
      </c>
      <c r="AO129" s="23">
        <f t="shared" si="59"/>
        <v>2.052428710204772E-2</v>
      </c>
      <c r="AP129" s="23">
        <f t="shared" si="59"/>
        <v>2.0462548820444997E-2</v>
      </c>
      <c r="AQ129" s="23">
        <f t="shared" si="59"/>
        <v>2.0406976917896037E-2</v>
      </c>
      <c r="AR129" s="23">
        <f t="shared" si="59"/>
        <v>2.0356912428837647E-2</v>
      </c>
      <c r="AS129" s="23">
        <f t="shared" si="59"/>
        <v>2.0311784775362531E-2</v>
      </c>
      <c r="AT129" s="23">
        <f t="shared" si="59"/>
        <v>2.0271092320173011E-2</v>
      </c>
      <c r="AU129" s="23">
        <f t="shared" si="59"/>
        <v>2.0234389790982747E-2</v>
      </c>
      <c r="AV129" s="23">
        <f t="shared" si="59"/>
        <v>2.0201279601271119E-2</v>
      </c>
      <c r="AW129" s="23">
        <f t="shared" si="59"/>
        <v>2.0171405453241031E-2</v>
      </c>
      <c r="AX129" s="23">
        <f t="shared" si="59"/>
        <v>2.0144447339215402E-2</v>
      </c>
      <c r="AY129" s="23">
        <f t="shared" si="59"/>
        <v>2.0120117450528843E-2</v>
      </c>
      <c r="AZ129" s="23">
        <f t="shared" si="59"/>
        <v>2.0068561421564546E-2</v>
      </c>
      <c r="BA129" s="23">
        <f t="shared" si="59"/>
        <v>2.002570066138476E-2</v>
      </c>
      <c r="BB129" s="23">
        <f t="shared" si="59"/>
        <v>2.0021305437143175E-2</v>
      </c>
      <c r="BC129" s="23">
        <f t="shared" si="59"/>
        <v>2.0018498299937428E-2</v>
      </c>
      <c r="BD129" s="23">
        <f t="shared" si="59"/>
        <v>2.0014726231293474E-2</v>
      </c>
      <c r="BE129" s="23">
        <f t="shared" si="59"/>
        <v>2.0009443496874387E-2</v>
      </c>
      <c r="BF129" s="23">
        <f t="shared" si="59"/>
        <v>2.0002872838558814E-2</v>
      </c>
      <c r="BG129" s="23">
        <f t="shared" si="59"/>
        <v>1.9995459202070697E-2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8.2401486409908076E-2</v>
      </c>
      <c r="D130" s="23">
        <f t="shared" ref="D130:BH130" si="60">+$B$14+LN(D56/C56)/10+$B$18*LN(D88/C88)/10</f>
        <v>7.1988291294454942E-2</v>
      </c>
      <c r="E130" s="23">
        <f t="shared" si="60"/>
        <v>6.2404565425373135E-2</v>
      </c>
      <c r="F130" s="23">
        <f t="shared" si="60"/>
        <v>5.6109673716679895E-2</v>
      </c>
      <c r="G130" s="23">
        <f t="shared" si="60"/>
        <v>4.8315996325444581E-2</v>
      </c>
      <c r="H130" s="23">
        <f t="shared" si="60"/>
        <v>4.3457968264368013E-2</v>
      </c>
      <c r="I130" s="23">
        <f t="shared" si="60"/>
        <v>4.121830188878696E-2</v>
      </c>
      <c r="J130" s="23">
        <f t="shared" si="60"/>
        <v>3.9309304058698903E-2</v>
      </c>
      <c r="K130" s="23">
        <f t="shared" si="60"/>
        <v>3.9005057239664853E-2</v>
      </c>
      <c r="L130" s="23">
        <f t="shared" si="60"/>
        <v>3.5626618272274632E-2</v>
      </c>
      <c r="M130" s="23">
        <f t="shared" si="60"/>
        <v>2.8951206813131878E-2</v>
      </c>
      <c r="N130" s="23">
        <f t="shared" si="60"/>
        <v>3.0829543487551077E-2</v>
      </c>
      <c r="O130" s="23">
        <f t="shared" si="60"/>
        <v>2.9085225781817652E-2</v>
      </c>
      <c r="P130" s="23">
        <f t="shared" si="60"/>
        <v>2.8081972576872657E-2</v>
      </c>
      <c r="Q130" s="23">
        <f t="shared" si="60"/>
        <v>2.7239282793582512E-2</v>
      </c>
      <c r="R130" s="23">
        <f t="shared" si="60"/>
        <v>2.6434408108870829E-2</v>
      </c>
      <c r="S130" s="23">
        <f t="shared" si="60"/>
        <v>2.5710369007047405E-2</v>
      </c>
      <c r="T130" s="23">
        <f t="shared" si="60"/>
        <v>2.5053671484967715E-2</v>
      </c>
      <c r="U130" s="23">
        <f t="shared" si="60"/>
        <v>2.4456845596362381E-2</v>
      </c>
      <c r="V130" s="23">
        <f t="shared" si="60"/>
        <v>2.4329239504297467E-2</v>
      </c>
      <c r="W130" s="23">
        <f t="shared" si="60"/>
        <v>2.4409896090724879E-2</v>
      </c>
      <c r="X130" s="23">
        <f t="shared" si="60"/>
        <v>2.4205821747806656E-2</v>
      </c>
      <c r="Y130" s="23">
        <f t="shared" si="60"/>
        <v>2.3930265965054074E-2</v>
      </c>
      <c r="Z130" s="23">
        <f t="shared" si="60"/>
        <v>2.3633109093575518E-2</v>
      </c>
      <c r="AA130" s="23">
        <f t="shared" si="60"/>
        <v>2.3595946391448901E-2</v>
      </c>
      <c r="AB130" s="23">
        <f t="shared" si="60"/>
        <v>2.3218728434900224E-2</v>
      </c>
      <c r="AC130" s="23">
        <f t="shared" si="60"/>
        <v>2.2886983547081512E-2</v>
      </c>
      <c r="AD130" s="23">
        <f t="shared" si="60"/>
        <v>2.2602308545192202E-2</v>
      </c>
      <c r="AE130" s="23">
        <f t="shared" si="60"/>
        <v>2.2358035449970812E-2</v>
      </c>
      <c r="AF130" s="23">
        <f t="shared" si="60"/>
        <v>2.2019135128109192E-2</v>
      </c>
      <c r="AG130" s="23">
        <f t="shared" si="60"/>
        <v>2.1658709526505157E-2</v>
      </c>
      <c r="AH130" s="23">
        <f t="shared" si="60"/>
        <v>2.1422090704014577E-2</v>
      </c>
      <c r="AI130" s="23">
        <f t="shared" si="60"/>
        <v>2.1238189072595375E-2</v>
      </c>
      <c r="AJ130" s="23">
        <f t="shared" si="60"/>
        <v>2.1088224165701233E-2</v>
      </c>
      <c r="AK130" s="23">
        <f t="shared" si="60"/>
        <v>2.0961489914983415E-2</v>
      </c>
      <c r="AL130" s="23">
        <f t="shared" si="60"/>
        <v>2.0851763029069704E-2</v>
      </c>
      <c r="AM130" s="23">
        <f t="shared" si="60"/>
        <v>2.0755261790956988E-2</v>
      </c>
      <c r="AN130" s="23">
        <f t="shared" si="60"/>
        <v>2.0669554241437509E-2</v>
      </c>
      <c r="AO130" s="23">
        <f t="shared" si="60"/>
        <v>2.0592970948700745E-2</v>
      </c>
      <c r="AP130" s="23">
        <f t="shared" si="60"/>
        <v>2.052428710204772E-2</v>
      </c>
      <c r="AQ130" s="23">
        <f t="shared" si="60"/>
        <v>2.0462548820444997E-2</v>
      </c>
      <c r="AR130" s="23">
        <f t="shared" si="60"/>
        <v>2.0406976917896037E-2</v>
      </c>
      <c r="AS130" s="23">
        <f t="shared" si="60"/>
        <v>2.0356912428837647E-2</v>
      </c>
      <c r="AT130" s="23">
        <f t="shared" si="60"/>
        <v>2.0311784775362531E-2</v>
      </c>
      <c r="AU130" s="23">
        <f t="shared" si="60"/>
        <v>2.0271092320173011E-2</v>
      </c>
      <c r="AV130" s="23">
        <f t="shared" si="60"/>
        <v>2.0234389790982747E-2</v>
      </c>
      <c r="AW130" s="23">
        <f t="shared" si="60"/>
        <v>2.0201279601271119E-2</v>
      </c>
      <c r="AX130" s="23">
        <f t="shared" si="60"/>
        <v>2.0171405453241031E-2</v>
      </c>
      <c r="AY130" s="23">
        <f t="shared" si="60"/>
        <v>2.0144447339215402E-2</v>
      </c>
      <c r="AZ130" s="23">
        <f t="shared" si="60"/>
        <v>2.0120117450528843E-2</v>
      </c>
      <c r="BA130" s="23">
        <f t="shared" si="60"/>
        <v>2.0068561421564546E-2</v>
      </c>
      <c r="BB130" s="23">
        <f t="shared" si="60"/>
        <v>2.002570066138476E-2</v>
      </c>
      <c r="BC130" s="23">
        <f t="shared" si="60"/>
        <v>2.0021305437143175E-2</v>
      </c>
      <c r="BD130" s="23">
        <f t="shared" si="60"/>
        <v>2.0018498299937428E-2</v>
      </c>
      <c r="BE130" s="23">
        <f t="shared" si="60"/>
        <v>2.0014726231293474E-2</v>
      </c>
      <c r="BF130" s="23">
        <f t="shared" si="60"/>
        <v>2.0009443496874387E-2</v>
      </c>
      <c r="BG130" s="23">
        <f t="shared" si="60"/>
        <v>2.0002872838558814E-2</v>
      </c>
      <c r="BH130" s="23">
        <f t="shared" si="60"/>
        <v>1.9995459202070697E-2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7.7194888852181509E-2</v>
      </c>
      <c r="D131" s="23">
        <f t="shared" si="61"/>
        <v>6.7196428359914046E-2</v>
      </c>
      <c r="E131" s="23">
        <f t="shared" si="61"/>
        <v>5.9257119571026515E-2</v>
      </c>
      <c r="F131" s="23">
        <f t="shared" si="61"/>
        <v>5.2212835021062234E-2</v>
      </c>
      <c r="G131" s="23">
        <f t="shared" si="61"/>
        <v>4.5886982294906301E-2</v>
      </c>
      <c r="H131" s="23">
        <f t="shared" si="61"/>
        <v>4.2338135076577486E-2</v>
      </c>
      <c r="I131" s="23">
        <f t="shared" si="61"/>
        <v>4.0263802973742935E-2</v>
      </c>
      <c r="J131" s="23">
        <f t="shared" si="61"/>
        <v>3.9157180649181875E-2</v>
      </c>
      <c r="K131" s="23">
        <f t="shared" si="61"/>
        <v>3.7315837755969743E-2</v>
      </c>
      <c r="L131" s="23">
        <f t="shared" si="61"/>
        <v>3.2288912542703253E-2</v>
      </c>
      <c r="M131" s="23">
        <f t="shared" si="61"/>
        <v>2.9890375150341479E-2</v>
      </c>
      <c r="N131" s="23">
        <f t="shared" si="61"/>
        <v>2.9957384634684364E-2</v>
      </c>
      <c r="O131" s="23">
        <f t="shared" si="61"/>
        <v>2.8583599179345155E-2</v>
      </c>
      <c r="P131" s="23">
        <f t="shared" si="61"/>
        <v>2.7660627685227583E-2</v>
      </c>
      <c r="Q131" s="23">
        <f t="shared" si="61"/>
        <v>2.6836845451226672E-2</v>
      </c>
      <c r="R131" s="23">
        <f t="shared" si="61"/>
        <v>2.6072388557959118E-2</v>
      </c>
      <c r="S131" s="23">
        <f t="shared" si="61"/>
        <v>2.538202024600756E-2</v>
      </c>
      <c r="T131" s="23">
        <f t="shared" si="61"/>
        <v>2.475525854066505E-2</v>
      </c>
      <c r="U131" s="23">
        <f t="shared" si="61"/>
        <v>2.4393042550329924E-2</v>
      </c>
      <c r="V131" s="23">
        <f t="shared" si="61"/>
        <v>2.4369567797511173E-2</v>
      </c>
      <c r="W131" s="23">
        <f t="shared" si="61"/>
        <v>2.4307858919265769E-2</v>
      </c>
      <c r="X131" s="23">
        <f t="shared" si="61"/>
        <v>2.4068043856430365E-2</v>
      </c>
      <c r="Y131" s="23">
        <f t="shared" si="61"/>
        <v>2.3781687529314796E-2</v>
      </c>
      <c r="Z131" s="23">
        <f t="shared" si="61"/>
        <v>2.3614527742512208E-2</v>
      </c>
      <c r="AA131" s="23">
        <f t="shared" si="61"/>
        <v>2.3407337413174564E-2</v>
      </c>
      <c r="AB131" s="23">
        <f t="shared" si="61"/>
        <v>2.305285599099087E-2</v>
      </c>
      <c r="AC131" s="23">
        <f t="shared" si="61"/>
        <v>2.2744646046136859E-2</v>
      </c>
      <c r="AD131" s="23">
        <f t="shared" si="61"/>
        <v>2.2480171997581507E-2</v>
      </c>
      <c r="AE131" s="23">
        <f t="shared" si="61"/>
        <v>2.2188585289040004E-2</v>
      </c>
      <c r="AF131" s="23">
        <f t="shared" si="61"/>
        <v>2.1838922327307175E-2</v>
      </c>
      <c r="AG131" s="23">
        <f t="shared" si="61"/>
        <v>2.1540400115259865E-2</v>
      </c>
      <c r="AH131" s="23">
        <f t="shared" si="61"/>
        <v>2.1330139888304976E-2</v>
      </c>
      <c r="AI131" s="23">
        <f t="shared" si="61"/>
        <v>2.1163206619148306E-2</v>
      </c>
      <c r="AJ131" s="23">
        <f t="shared" si="61"/>
        <v>2.1024857040342324E-2</v>
      </c>
      <c r="AK131" s="23">
        <f t="shared" si="61"/>
        <v>2.0906626472026561E-2</v>
      </c>
      <c r="AL131" s="23">
        <f t="shared" si="61"/>
        <v>2.0803512410013346E-2</v>
      </c>
      <c r="AM131" s="23">
        <f t="shared" si="61"/>
        <v>2.0712408016197247E-2</v>
      </c>
      <c r="AN131" s="23">
        <f t="shared" si="61"/>
        <v>2.0631262595069127E-2</v>
      </c>
      <c r="AO131" s="23">
        <f t="shared" si="61"/>
        <v>2.0558629025374232E-2</v>
      </c>
      <c r="AP131" s="23">
        <f t="shared" si="61"/>
        <v>2.049341796124636E-2</v>
      </c>
      <c r="AQ131" s="23">
        <f t="shared" si="61"/>
        <v>2.0434762869170515E-2</v>
      </c>
      <c r="AR131" s="23">
        <f t="shared" si="61"/>
        <v>2.0381944673366841E-2</v>
      </c>
      <c r="AS131" s="23">
        <f t="shared" si="61"/>
        <v>2.0334348602100087E-2</v>
      </c>
      <c r="AT131" s="23">
        <f t="shared" si="61"/>
        <v>2.0291438547767771E-2</v>
      </c>
      <c r="AU131" s="23">
        <f t="shared" si="61"/>
        <v>2.025274105557788E-2</v>
      </c>
      <c r="AV131" s="23">
        <f t="shared" si="61"/>
        <v>2.0217834696126931E-2</v>
      </c>
      <c r="AW131" s="23">
        <f t="shared" si="61"/>
        <v>2.0186342527256075E-2</v>
      </c>
      <c r="AX131" s="23">
        <f t="shared" si="61"/>
        <v>2.0157926396228217E-2</v>
      </c>
      <c r="AY131" s="23">
        <f t="shared" si="61"/>
        <v>2.0132282394872122E-2</v>
      </c>
      <c r="AZ131" s="23">
        <f t="shared" si="61"/>
        <v>2.0094339436046695E-2</v>
      </c>
      <c r="BA131" s="23">
        <f t="shared" si="61"/>
        <v>2.0047131041474653E-2</v>
      </c>
      <c r="BB131" s="23">
        <f t="shared" si="61"/>
        <v>2.0023503049263966E-2</v>
      </c>
      <c r="BC131" s="23">
        <f>+AVERAGE(BC129:BC130)</f>
        <v>2.0019901868540302E-2</v>
      </c>
      <c r="BD131" s="23">
        <f>+AVERAGE(BD129:BD130)</f>
        <v>2.0016612265615449E-2</v>
      </c>
      <c r="BE131" s="23">
        <f>+AVERAGE(BE129:BE130)</f>
        <v>2.0012084864083929E-2</v>
      </c>
      <c r="BF131" s="23">
        <f>+AVERAGE(BF129:BF130)</f>
        <v>2.0006158167716601E-2</v>
      </c>
      <c r="BG131" s="23">
        <f>+AVERAGE(BG129:BG130)</f>
        <v>1.9999166020314756E-2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6.4106480182573769E-2</v>
      </c>
      <c r="C132" s="23">
        <f t="shared" si="62"/>
        <v>3.9522997281755679E-2</v>
      </c>
      <c r="D132" s="23">
        <f t="shared" si="62"/>
        <v>2.6075911024676348E-2</v>
      </c>
      <c r="E132" s="23">
        <f t="shared" si="62"/>
        <v>1.828046885468795E-2</v>
      </c>
      <c r="F132" s="23">
        <f t="shared" si="62"/>
        <v>1.3279043223419825E-2</v>
      </c>
      <c r="G132" s="23">
        <f t="shared" si="62"/>
        <v>1.0025375532758986E-2</v>
      </c>
      <c r="H132" s="23">
        <f t="shared" si="62"/>
        <v>7.8085232571519373E-3</v>
      </c>
      <c r="I132" s="23">
        <f t="shared" si="62"/>
        <v>6.2196209003782862E-3</v>
      </c>
      <c r="J132" s="23">
        <f t="shared" si="62"/>
        <v>5.0495141398190562E-3</v>
      </c>
      <c r="K132" s="23">
        <f t="shared" si="62"/>
        <v>4.1120330650539442E-3</v>
      </c>
      <c r="L132" s="23">
        <f t="shared" si="62"/>
        <v>3.3864095259526173E-3</v>
      </c>
      <c r="M132" s="23">
        <f t="shared" si="62"/>
        <v>2.9148539499410375E-3</v>
      </c>
      <c r="N132" s="23">
        <f t="shared" si="62"/>
        <v>2.4622753002089179E-3</v>
      </c>
      <c r="O132" s="23">
        <f t="shared" si="62"/>
        <v>2.1165663807808143E-3</v>
      </c>
      <c r="P132" s="23">
        <f t="shared" si="62"/>
        <v>1.8377407771527539E-3</v>
      </c>
      <c r="Q132" s="23">
        <f t="shared" si="62"/>
        <v>1.6091493917701613E-3</v>
      </c>
      <c r="R132" s="23">
        <f t="shared" si="62"/>
        <v>1.4203782234923003E-3</v>
      </c>
      <c r="S132" s="23">
        <f t="shared" si="62"/>
        <v>1.2628626155531458E-3</v>
      </c>
      <c r="T132" s="23">
        <f t="shared" si="62"/>
        <v>1.1302127697762753E-3</v>
      </c>
      <c r="U132" s="23">
        <f t="shared" si="62"/>
        <v>1.0175512558771975E-3</v>
      </c>
      <c r="V132" s="23">
        <f t="shared" si="62"/>
        <v>9.2423018535922412E-4</v>
      </c>
      <c r="W132" s="23">
        <f t="shared" si="62"/>
        <v>8.4513735532161754E-4</v>
      </c>
      <c r="X132" s="23">
        <f t="shared" si="62"/>
        <v>7.7439177447781622E-4</v>
      </c>
      <c r="Y132" s="23">
        <f t="shared" si="62"/>
        <v>7.1152618630384581E-4</v>
      </c>
      <c r="Z132" s="23">
        <f t="shared" si="62"/>
        <v>6.5570965838111079E-4</v>
      </c>
      <c r="AA132" s="23">
        <f t="shared" si="62"/>
        <v>6.0449633059329996E-4</v>
      </c>
      <c r="AB132" s="23">
        <f t="shared" si="62"/>
        <v>5.5938909266100905E-4</v>
      </c>
      <c r="AC132" s="23">
        <f t="shared" si="62"/>
        <v>5.1936785759119539E-4</v>
      </c>
      <c r="AD132" s="23">
        <f t="shared" si="62"/>
        <v>4.8358461023211035E-4</v>
      </c>
      <c r="AE132" s="23">
        <f t="shared" si="62"/>
        <v>4.5136797104260406E-4</v>
      </c>
      <c r="AF132" s="23">
        <f t="shared" si="62"/>
        <v>4.217488687946153E-4</v>
      </c>
      <c r="AG132" s="23">
        <f t="shared" si="62"/>
        <v>3.9458040875358974E-4</v>
      </c>
      <c r="AH132" s="23">
        <f t="shared" si="62"/>
        <v>3.7003664339856307E-4</v>
      </c>
      <c r="AI132" s="23">
        <f t="shared" si="62"/>
        <v>3.4765831577476743E-4</v>
      </c>
      <c r="AJ132" s="23">
        <f t="shared" si="62"/>
        <v>3.2712354224054778E-4</v>
      </c>
      <c r="AK132" s="23">
        <f t="shared" si="62"/>
        <v>3.0819201233864784E-4</v>
      </c>
      <c r="AL132" s="23">
        <f t="shared" si="62"/>
        <v>2.9067487517507514E-4</v>
      </c>
      <c r="AM132" s="23">
        <f t="shared" si="62"/>
        <v>2.7441807295289255E-4</v>
      </c>
      <c r="AN132" s="23">
        <f t="shared" si="62"/>
        <v>2.5929261582580669E-4</v>
      </c>
      <c r="AO132" s="23">
        <f t="shared" si="62"/>
        <v>2.4518854973394085E-4</v>
      </c>
      <c r="AP132" s="23">
        <f t="shared" si="62"/>
        <v>2.3201096518825961E-4</v>
      </c>
      <c r="AQ132" s="23">
        <f t="shared" si="62"/>
        <v>2.1967718900759966E-4</v>
      </c>
      <c r="AR132" s="23">
        <f t="shared" si="62"/>
        <v>2.0811470143347906E-4</v>
      </c>
      <c r="AS132" s="23">
        <f t="shared" si="62"/>
        <v>1.9725952600338701E-4</v>
      </c>
      <c r="AT132" s="23">
        <f t="shared" si="62"/>
        <v>1.8705494642913385E-4</v>
      </c>
      <c r="AU132" s="23">
        <f t="shared" si="62"/>
        <v>1.7745046182704924E-4</v>
      </c>
      <c r="AV132" s="23">
        <f t="shared" si="62"/>
        <v>1.684009231623574E-4</v>
      </c>
      <c r="AW132" s="23">
        <f t="shared" si="62"/>
        <v>1.5986581190296795E-4</v>
      </c>
      <c r="AX132" s="23">
        <f t="shared" si="62"/>
        <v>1.518086328455556E-4</v>
      </c>
      <c r="AY132" s="23">
        <f t="shared" si="62"/>
        <v>1.4419640008715126E-4</v>
      </c>
      <c r="AZ132" s="23">
        <f t="shared" si="62"/>
        <v>1.3699919985167921E-4</v>
      </c>
      <c r="BA132" s="23">
        <f t="shared" si="62"/>
        <v>1.302283530068575E-4</v>
      </c>
      <c r="BB132" s="23">
        <f t="shared" si="62"/>
        <v>1.2384520815631215E-4</v>
      </c>
      <c r="BC132" s="23">
        <f t="shared" si="62"/>
        <v>1.1778010984109369E-4</v>
      </c>
      <c r="BD132" s="23">
        <f t="shared" si="62"/>
        <v>1.1201518328057005E-4</v>
      </c>
      <c r="BE132" s="23">
        <f t="shared" si="62"/>
        <v>1.0653644836827878E-4</v>
      </c>
      <c r="BF132" s="23">
        <f t="shared" si="62"/>
        <v>1.0133103482475382E-4</v>
      </c>
      <c r="BG132" s="23">
        <f t="shared" si="62"/>
        <v>9.6386292878050081E-5</v>
      </c>
      <c r="BH132" s="23">
        <f t="shared" si="62"/>
        <v>9.1689641250950786E-5</v>
      </c>
      <c r="BI132" s="23">
        <f t="shared" si="62"/>
        <v>9.1689641250950786E-5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0.53123602419200178</v>
      </c>
      <c r="D133" s="23">
        <f t="shared" si="63"/>
        <v>0.30200679414809273</v>
      </c>
      <c r="E133" s="23">
        <f t="shared" si="63"/>
        <v>0.18243330691370915</v>
      </c>
      <c r="F133" s="23">
        <f t="shared" si="63"/>
        <v>0.1141887088419367</v>
      </c>
      <c r="G133" s="23">
        <f t="shared" si="63"/>
        <v>7.4284226371389539E-2</v>
      </c>
      <c r="H133" s="23">
        <f t="shared" si="63"/>
        <v>4.9854508718749968E-2</v>
      </c>
      <c r="I133" s="23">
        <f t="shared" si="63"/>
        <v>3.4216771106883197E-2</v>
      </c>
      <c r="J133" s="23">
        <f t="shared" si="63"/>
        <v>2.3936700202944607E-2</v>
      </c>
      <c r="K133" s="23">
        <f t="shared" si="63"/>
        <v>1.6796193276827465E-2</v>
      </c>
      <c r="L133" s="23">
        <f t="shared" si="63"/>
        <v>1.1918821617064621E-2</v>
      </c>
      <c r="M133" s="23">
        <f t="shared" si="63"/>
        <v>8.8399583630110398E-3</v>
      </c>
      <c r="N133" s="23">
        <f t="shared" si="63"/>
        <v>6.4344229751606878E-3</v>
      </c>
      <c r="O133" s="23">
        <f t="shared" si="63"/>
        <v>4.7658949888505012E-3</v>
      </c>
      <c r="P133" s="23">
        <f t="shared" si="63"/>
        <v>3.5656310643688142E-3</v>
      </c>
      <c r="Q133" s="23">
        <f t="shared" si="63"/>
        <v>2.6902218504506214E-3</v>
      </c>
      <c r="R133" s="23">
        <f t="shared" si="63"/>
        <v>2.0461398477803448E-3</v>
      </c>
      <c r="S133" s="23">
        <f t="shared" si="63"/>
        <v>1.5675701769445668E-3</v>
      </c>
      <c r="T133" s="23">
        <f t="shared" si="63"/>
        <v>1.2088451510448577E-3</v>
      </c>
      <c r="U133" s="23">
        <f t="shared" si="63"/>
        <v>9.3779159282922147E-4</v>
      </c>
      <c r="V133" s="23">
        <f t="shared" si="63"/>
        <v>7.3395556269489123E-4</v>
      </c>
      <c r="W133" s="23">
        <f t="shared" si="63"/>
        <v>5.7830439581683056E-4</v>
      </c>
      <c r="X133" s="23">
        <f t="shared" si="63"/>
        <v>4.5659326823971981E-4</v>
      </c>
      <c r="Y133" s="23">
        <f t="shared" si="63"/>
        <v>3.614924560533948E-4</v>
      </c>
      <c r="Z133" s="23">
        <f t="shared" si="63"/>
        <v>2.8705129379432874E-4</v>
      </c>
      <c r="AA133" s="23">
        <f t="shared" si="63"/>
        <v>2.2802432268790167E-4</v>
      </c>
      <c r="AB133" s="23">
        <f t="shared" si="63"/>
        <v>1.8181975863413858E-4</v>
      </c>
      <c r="AC133" s="23">
        <f t="shared" si="63"/>
        <v>1.4545937900627462E-4</v>
      </c>
      <c r="AD133" s="23">
        <f t="shared" si="63"/>
        <v>1.167021102612468E-4</v>
      </c>
      <c r="AE133" s="23">
        <f t="shared" si="63"/>
        <v>9.3859136386149143E-5</v>
      </c>
      <c r="AF133" s="23">
        <f t="shared" si="63"/>
        <v>7.5568242063313871E-5</v>
      </c>
      <c r="AG133" s="23">
        <f t="shared" si="63"/>
        <v>6.0920083349014491E-5</v>
      </c>
      <c r="AH133" s="23">
        <f t="shared" ref="AH133:BI133" si="64">+AH17*AH132/$B132</f>
        <v>4.92276700213862E-5</v>
      </c>
      <c r="AI133" s="23">
        <f t="shared" si="64"/>
        <v>3.9852608001651179E-5</v>
      </c>
      <c r="AJ133" s="23">
        <f t="shared" si="64"/>
        <v>3.2311379735136744E-5</v>
      </c>
      <c r="AK133" s="23">
        <f t="shared" si="64"/>
        <v>2.6230384639432258E-5</v>
      </c>
      <c r="AL133" s="23">
        <f t="shared" si="64"/>
        <v>2.1317209466036631E-5</v>
      </c>
      <c r="AM133" s="23">
        <f t="shared" si="64"/>
        <v>1.7341040230871479E-5</v>
      </c>
      <c r="AN133" s="23">
        <f t="shared" si="64"/>
        <v>1.4118617160318164E-5</v>
      </c>
      <c r="AO133" s="23">
        <f t="shared" si="64"/>
        <v>1.150381199217402E-5</v>
      </c>
      <c r="AP133" s="23">
        <f t="shared" si="64"/>
        <v>9.3797157813658138E-6</v>
      </c>
      <c r="AQ133" s="23">
        <f t="shared" si="64"/>
        <v>7.6525417604617285E-6</v>
      </c>
      <c r="AR133" s="23">
        <f t="shared" si="64"/>
        <v>6.2468788487006544E-6</v>
      </c>
      <c r="AS133" s="23">
        <f t="shared" si="64"/>
        <v>5.1019698261525236E-6</v>
      </c>
      <c r="AT133" s="23">
        <f t="shared" si="64"/>
        <v>4.1687771061668286E-6</v>
      </c>
      <c r="AU133" s="23">
        <f t="shared" si="64"/>
        <v>3.40765947528302E-6</v>
      </c>
      <c r="AV133" s="23">
        <f t="shared" si="64"/>
        <v>2.7865260089656275E-6</v>
      </c>
      <c r="AW133" s="23">
        <f t="shared" si="64"/>
        <v>2.2793646479501604E-6</v>
      </c>
      <c r="AX133" s="23">
        <f t="shared" si="64"/>
        <v>1.8650662243176967E-6</v>
      </c>
      <c r="AY133" s="23">
        <f t="shared" si="64"/>
        <v>1.5264823384367624E-6</v>
      </c>
      <c r="AZ133" s="23">
        <f t="shared" si="64"/>
        <v>1.2496689343448013E-6</v>
      </c>
      <c r="BA133" s="23">
        <f t="shared" si="64"/>
        <v>1.0235806533790043E-6</v>
      </c>
      <c r="BB133" s="23">
        <f t="shared" si="64"/>
        <v>8.3875535434728463E-7</v>
      </c>
      <c r="BC133" s="23">
        <f t="shared" si="64"/>
        <v>6.8733368852689757E-7</v>
      </c>
      <c r="BD133" s="23">
        <f t="shared" si="64"/>
        <v>5.6326419713730786E-7</v>
      </c>
      <c r="BE133" s="23">
        <f t="shared" si="64"/>
        <v>4.6160770061295019E-7</v>
      </c>
      <c r="BF133" s="23">
        <f t="shared" si="64"/>
        <v>3.7831789626288494E-7</v>
      </c>
      <c r="BG133" s="23">
        <f t="shared" si="64"/>
        <v>3.1007679241265443E-7</v>
      </c>
      <c r="BH133" s="23">
        <f t="shared" si="64"/>
        <v>2.5416388291915457E-7</v>
      </c>
      <c r="BI133" s="23">
        <f t="shared" si="64"/>
        <v>2.1900468939870937E-7</v>
      </c>
    </row>
    <row r="134" spans="1:61" ht="18" customHeight="1">
      <c r="A134" s="23" t="s">
        <v>15</v>
      </c>
      <c r="B134" s="23"/>
      <c r="C134" s="23">
        <f>+(C133/B133)^-0.1-1</f>
        <v>6.5298334952602843E-2</v>
      </c>
      <c r="D134" s="23">
        <f t="shared" ref="D134:BI134" si="65">+(D133/C133)^-0.1-1</f>
        <v>5.8100891863192006E-2</v>
      </c>
      <c r="E134" s="23">
        <f t="shared" si="65"/>
        <v>5.1698509132032111E-2</v>
      </c>
      <c r="F134" s="23">
        <f t="shared" si="65"/>
        <v>4.7968181644485464E-2</v>
      </c>
      <c r="G134" s="23">
        <f t="shared" si="65"/>
        <v>4.3933070599593504E-2</v>
      </c>
      <c r="H134" s="23">
        <f t="shared" si="65"/>
        <v>4.0684811932807596E-2</v>
      </c>
      <c r="I134" s="23">
        <f t="shared" si="65"/>
        <v>3.8356633296846576E-2</v>
      </c>
      <c r="J134" s="23">
        <f t="shared" si="65"/>
        <v>3.6376303561014733E-2</v>
      </c>
      <c r="K134" s="23">
        <f t="shared" si="65"/>
        <v>3.60610373291399E-2</v>
      </c>
      <c r="L134" s="23">
        <f t="shared" si="65"/>
        <v>3.4898492568560036E-2</v>
      </c>
      <c r="M134" s="23">
        <f t="shared" si="65"/>
        <v>3.0334661200086321E-2</v>
      </c>
      <c r="N134" s="23">
        <f t="shared" si="65"/>
        <v>3.2271795306620055E-2</v>
      </c>
      <c r="O134" s="23">
        <f t="shared" si="65"/>
        <v>3.0472754842158833E-2</v>
      </c>
      <c r="P134" s="23">
        <f t="shared" si="65"/>
        <v>2.9439448169040316E-2</v>
      </c>
      <c r="Q134" s="23">
        <f t="shared" si="65"/>
        <v>2.8572315476797616E-2</v>
      </c>
      <c r="R134" s="23">
        <f t="shared" si="65"/>
        <v>2.7744776735841414E-2</v>
      </c>
      <c r="S134" s="23">
        <f t="shared" si="65"/>
        <v>2.700091865445442E-2</v>
      </c>
      <c r="T134" s="23">
        <f t="shared" si="65"/>
        <v>2.632671109544682E-2</v>
      </c>
      <c r="U134" s="23">
        <f t="shared" si="65"/>
        <v>2.5714355497111541E-2</v>
      </c>
      <c r="V134" s="23">
        <f t="shared" si="65"/>
        <v>2.4810713349747049E-2</v>
      </c>
      <c r="W134" s="23">
        <f t="shared" si="65"/>
        <v>2.4121131302035081E-2</v>
      </c>
      <c r="X134" s="23">
        <f t="shared" si="65"/>
        <v>2.3912155779092226E-2</v>
      </c>
      <c r="Y134" s="23">
        <f t="shared" si="65"/>
        <v>2.3630049733297964E-2</v>
      </c>
      <c r="Z134" s="23">
        <f t="shared" si="65"/>
        <v>2.3325916220087395E-2</v>
      </c>
      <c r="AA134" s="23">
        <f t="shared" si="65"/>
        <v>2.3287887370516458E-2</v>
      </c>
      <c r="AB134" s="23">
        <f t="shared" si="65"/>
        <v>2.2901957599077427E-2</v>
      </c>
      <c r="AC134" s="23">
        <f t="shared" si="65"/>
        <v>2.2562671385249589E-2</v>
      </c>
      <c r="AD134" s="23">
        <f t="shared" si="65"/>
        <v>2.2271614785075666E-2</v>
      </c>
      <c r="AE134" s="23">
        <f t="shared" si="65"/>
        <v>2.2021931830230601E-2</v>
      </c>
      <c r="AF134" s="23">
        <f t="shared" si="65"/>
        <v>2.191252821091827E-2</v>
      </c>
      <c r="AG134" s="23">
        <f t="shared" si="65"/>
        <v>2.1781141941220827E-2</v>
      </c>
      <c r="AH134" s="23">
        <f t="shared" si="65"/>
        <v>2.1539397892295753E-2</v>
      </c>
      <c r="AI134" s="23">
        <f t="shared" si="65"/>
        <v>2.135155240353992E-2</v>
      </c>
      <c r="AJ134" s="23">
        <f t="shared" si="65"/>
        <v>2.1198396997332392E-2</v>
      </c>
      <c r="AK134" s="23">
        <f t="shared" si="65"/>
        <v>2.1068984384333245E-2</v>
      </c>
      <c r="AL134" s="23">
        <f t="shared" si="65"/>
        <v>2.0956951810978897E-2</v>
      </c>
      <c r="AM134" s="23">
        <f t="shared" si="65"/>
        <v>2.0858432954741435E-2</v>
      </c>
      <c r="AN134" s="23">
        <f t="shared" si="65"/>
        <v>2.0770941429442358E-2</v>
      </c>
      <c r="AO134" s="23">
        <f t="shared" si="65"/>
        <v>2.0692770422952256E-2</v>
      </c>
      <c r="AP134" s="23">
        <f t="shared" si="65"/>
        <v>2.0622667724718102E-2</v>
      </c>
      <c r="AQ134" s="23">
        <f t="shared" si="65"/>
        <v>2.0559658180118179E-2</v>
      </c>
      <c r="AR134" s="23">
        <f t="shared" si="65"/>
        <v>2.0502945314084364E-2</v>
      </c>
      <c r="AS134" s="23">
        <f t="shared" si="65"/>
        <v>2.0451855634444183E-2</v>
      </c>
      <c r="AT134" s="23">
        <f t="shared" si="65"/>
        <v>2.0405806075777244E-2</v>
      </c>
      <c r="AU134" s="23">
        <f t="shared" si="65"/>
        <v>2.0364284103059793E-2</v>
      </c>
      <c r="AV134" s="23">
        <f t="shared" si="65"/>
        <v>2.0326834840383112E-2</v>
      </c>
      <c r="AW134" s="23">
        <f t="shared" si="65"/>
        <v>2.0293052184591875E-2</v>
      </c>
      <c r="AX134" s="23">
        <f t="shared" si="65"/>
        <v>2.0262572254200251E-2</v>
      </c>
      <c r="AY134" s="23">
        <f t="shared" si="65"/>
        <v>2.0235068270170631E-2</v>
      </c>
      <c r="AZ134" s="23">
        <f t="shared" si="65"/>
        <v>2.0210246366483942E-2</v>
      </c>
      <c r="BA134" s="23">
        <f t="shared" si="65"/>
        <v>2.0157649733320682E-2</v>
      </c>
      <c r="BB134" s="23">
        <f t="shared" si="65"/>
        <v>2.0113925937974564E-2</v>
      </c>
      <c r="BC134" s="23">
        <f t="shared" si="65"/>
        <v>2.0109442318371196E-2</v>
      </c>
      <c r="BD134" s="23">
        <f t="shared" si="65"/>
        <v>2.0106578735221037E-2</v>
      </c>
      <c r="BE134" s="23">
        <f t="shared" si="65"/>
        <v>2.0102730830438897E-2</v>
      </c>
      <c r="BF134" s="23">
        <f t="shared" si="65"/>
        <v>2.0097341912866273E-2</v>
      </c>
      <c r="BG134" s="23">
        <f t="shared" si="65"/>
        <v>2.0090639223804274E-2</v>
      </c>
      <c r="BH134" s="23">
        <f t="shared" si="65"/>
        <v>2.0083076670653233E-2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207</v>
      </c>
      <c r="B136" s="23"/>
      <c r="C136" s="23">
        <f>+C134+C135</f>
        <v>8.433354720697675E-2</v>
      </c>
      <c r="D136" s="23">
        <f t="shared" ref="D136:K136" si="67">+D134+D135</f>
        <v>7.3502105832561185E-2</v>
      </c>
      <c r="E136" s="23">
        <f t="shared" si="67"/>
        <v>6.3585202087441645E-2</v>
      </c>
      <c r="F136" s="23">
        <f t="shared" si="67"/>
        <v>5.711324344322509E-2</v>
      </c>
      <c r="G136" s="23">
        <f t="shared" si="67"/>
        <v>4.9142300634466222E-2</v>
      </c>
      <c r="H136" s="23">
        <f t="shared" si="67"/>
        <v>4.4152423223562394E-2</v>
      </c>
      <c r="I136" s="23">
        <f t="shared" si="67"/>
        <v>4.1824244587601374E-2</v>
      </c>
      <c r="J136" s="23">
        <f t="shared" si="67"/>
        <v>3.9843914851769531E-2</v>
      </c>
      <c r="K136" s="23">
        <f t="shared" si="67"/>
        <v>3.9528648619894698E-2</v>
      </c>
    </row>
    <row r="137" spans="1:61" ht="18" customHeight="1">
      <c r="A137" s="23" t="s">
        <v>208</v>
      </c>
      <c r="B137" s="23"/>
      <c r="C137" s="23">
        <f>+C136-C129</f>
        <v>1.2345255912521808E-2</v>
      </c>
      <c r="D137" s="23">
        <f t="shared" ref="D137:K137" si="68">+D136-D129</f>
        <v>1.109754040718805E-2</v>
      </c>
      <c r="E137" s="23">
        <f t="shared" si="68"/>
        <v>7.4755283707617498E-3</v>
      </c>
      <c r="F137" s="23">
        <f t="shared" si="68"/>
        <v>8.7972471177805087E-3</v>
      </c>
      <c r="G137" s="23">
        <f t="shared" si="68"/>
        <v>5.6843323700982093E-3</v>
      </c>
      <c r="H137" s="23">
        <f t="shared" si="68"/>
        <v>2.9341213347754344E-3</v>
      </c>
      <c r="I137" s="23">
        <f t="shared" si="68"/>
        <v>2.5149405289024707E-3</v>
      </c>
      <c r="J137" s="23">
        <f t="shared" si="68"/>
        <v>8.3885761210467785E-4</v>
      </c>
      <c r="K137" s="23">
        <f t="shared" si="68"/>
        <v>3.9020303476200655E-3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0.12698015517133004</v>
      </c>
      <c r="C139" s="23">
        <f t="shared" si="69"/>
        <v>9.4253658508650015E-2</v>
      </c>
      <c r="D139" s="23">
        <f t="shared" si="69"/>
        <v>7.8975148670914472E-2</v>
      </c>
      <c r="E139" s="23">
        <f t="shared" si="69"/>
        <v>7.0719431924276613E-2</v>
      </c>
      <c r="F139" s="23">
        <f t="shared" si="69"/>
        <v>6.5411099907898215E-2</v>
      </c>
      <c r="G139" s="23">
        <f t="shared" si="69"/>
        <v>6.0914135922928311E-2</v>
      </c>
      <c r="H139" s="23">
        <f t="shared" si="69"/>
        <v>5.7042245643225103E-2</v>
      </c>
      <c r="I139" s="23">
        <f t="shared" si="69"/>
        <v>5.3905846841531851E-2</v>
      </c>
      <c r="J139" s="23">
        <f t="shared" si="69"/>
        <v>5.1171433446853834E-2</v>
      </c>
      <c r="K139" s="23">
        <f t="shared" si="69"/>
        <v>4.8652285462073022E-2</v>
      </c>
      <c r="L139" s="23">
        <f t="shared" si="69"/>
        <v>4.6242548039715906E-2</v>
      </c>
      <c r="M139" s="23">
        <f t="shared" si="69"/>
        <v>4.4318327997712237E-2</v>
      </c>
      <c r="N139" s="23">
        <f t="shared" si="69"/>
        <v>4.0564201850728024E-2</v>
      </c>
      <c r="O139" s="23">
        <f t="shared" si="69"/>
        <v>3.8226003415775756E-2</v>
      </c>
      <c r="P139" s="23">
        <f t="shared" si="69"/>
        <v>3.6818612679755031E-2</v>
      </c>
      <c r="Q139" s="23">
        <f t="shared" si="69"/>
        <v>3.5806720009322002E-2</v>
      </c>
      <c r="R139" s="23">
        <f t="shared" si="69"/>
        <v>3.4946229533899753E-2</v>
      </c>
      <c r="S139" s="23">
        <f t="shared" si="69"/>
        <v>3.4189809310966504E-2</v>
      </c>
      <c r="T139" s="23">
        <f t="shared" si="69"/>
        <v>3.3513031100158477E-2</v>
      </c>
      <c r="U139" s="23">
        <f t="shared" si="69"/>
        <v>3.2902737970178508E-2</v>
      </c>
      <c r="V139" s="23">
        <f t="shared" si="69"/>
        <v>3.2866616790166156E-2</v>
      </c>
      <c r="W139" s="23">
        <f t="shared" si="69"/>
        <v>3.3154119642142835E-2</v>
      </c>
      <c r="X139" s="23">
        <f t="shared" si="69"/>
        <v>3.3114735649762334E-2</v>
      </c>
      <c r="Y139" s="23">
        <f t="shared" si="69"/>
        <v>3.2921553550970623E-2</v>
      </c>
      <c r="Z139" s="23">
        <f t="shared" si="69"/>
        <v>3.2664420124788762E-2</v>
      </c>
      <c r="AA139" s="23">
        <f t="shared" si="69"/>
        <v>3.2555997240654833E-2</v>
      </c>
      <c r="AB139" s="23">
        <f t="shared" si="69"/>
        <v>3.2275138880449639E-2</v>
      </c>
      <c r="AC139" s="23">
        <f t="shared" si="69"/>
        <v>3.1967940270897596E-2</v>
      </c>
      <c r="AD139" s="23">
        <f t="shared" si="69"/>
        <v>3.1682982021788417E-2</v>
      </c>
      <c r="AE139" s="23">
        <f t="shared" si="69"/>
        <v>3.1431666230480743E-2</v>
      </c>
      <c r="AF139" s="23">
        <f t="shared" si="69"/>
        <v>3.1056546651709288E-2</v>
      </c>
      <c r="AG139" s="23">
        <f t="shared" si="69"/>
        <v>3.062788602642201E-2</v>
      </c>
      <c r="AH139" s="23">
        <f t="shared" si="69"/>
        <v>3.0335045141886202E-2</v>
      </c>
      <c r="AI139" s="23">
        <f t="shared" si="69"/>
        <v>3.0120763159448241E-2</v>
      </c>
      <c r="AJ139" s="23">
        <f t="shared" si="69"/>
        <v>2.9954194067087686E-2</v>
      </c>
      <c r="AK139" s="23">
        <f t="shared" si="69"/>
        <v>2.9818298173560451E-2</v>
      </c>
      <c r="AL139" s="23">
        <f t="shared" si="69"/>
        <v>2.9703448499381641E-2</v>
      </c>
      <c r="AM139" s="23">
        <f t="shared" si="69"/>
        <v>2.9604029906617813E-2</v>
      </c>
      <c r="AN139" s="23">
        <f t="shared" si="69"/>
        <v>2.951662011304533E-2</v>
      </c>
      <c r="AO139" s="23">
        <f t="shared" si="69"/>
        <v>2.9439012698204384E-2</v>
      </c>
      <c r="AP139" s="23">
        <f t="shared" si="69"/>
        <v>2.9369690031545215E-2</v>
      </c>
      <c r="AQ139" s="23">
        <f t="shared" si="69"/>
        <v>2.930753722955011E-2</v>
      </c>
      <c r="AR139" s="23">
        <f t="shared" si="69"/>
        <v>2.9251685512656431E-2</v>
      </c>
      <c r="AS139" s="23">
        <f t="shared" si="69"/>
        <v>2.9201425206408546E-2</v>
      </c>
      <c r="AT139" s="23">
        <f t="shared" si="69"/>
        <v>2.9156156361627911E-2</v>
      </c>
      <c r="AU139" s="23">
        <f t="shared" si="69"/>
        <v>2.9115359810957558E-2</v>
      </c>
      <c r="AV139" s="23">
        <f t="shared" si="69"/>
        <v>2.9078579429333534E-2</v>
      </c>
      <c r="AW139" s="23">
        <f t="shared" si="69"/>
        <v>2.9045410626622928E-2</v>
      </c>
      <c r="AX139" s="23">
        <f t="shared" si="69"/>
        <v>2.9015492385389738E-2</v>
      </c>
      <c r="AY139" s="23">
        <f t="shared" si="69"/>
        <v>2.8988501382931256E-2</v>
      </c>
      <c r="AZ139" s="23">
        <f t="shared" si="69"/>
        <v>2.8964147395710113E-2</v>
      </c>
      <c r="BA139" s="23">
        <f t="shared" si="69"/>
        <v>2.8923610321785059E-2</v>
      </c>
      <c r="BB139" s="23">
        <f t="shared" si="69"/>
        <v>2.8883085813085907E-2</v>
      </c>
      <c r="BC139" s="23">
        <f t="shared" si="69"/>
        <v>2.886667489409879E-2</v>
      </c>
      <c r="BD139" s="23">
        <f t="shared" si="69"/>
        <v>2.8859383434519131E-2</v>
      </c>
      <c r="BE139" s="23">
        <f t="shared" si="69"/>
        <v>2.8854561441603949E-2</v>
      </c>
      <c r="BF139" s="23">
        <f t="shared" si="69"/>
        <v>2.8849625577985025E-2</v>
      </c>
      <c r="BG139" s="23">
        <f t="shared" si="69"/>
        <v>2.8843844541066727E-2</v>
      </c>
      <c r="BH139" s="23">
        <f t="shared" si="69"/>
        <v>2.8837250617509733E-2</v>
      </c>
      <c r="BI139" s="23">
        <f t="shared" si="69"/>
        <v>2.8830129130470977E-2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0.47539779085595385</v>
      </c>
      <c r="D140" s="23">
        <f t="shared" si="70"/>
        <v>0.24809243876086792</v>
      </c>
      <c r="E140" s="23">
        <f t="shared" si="70"/>
        <v>0.13950816015904577</v>
      </c>
      <c r="F140" s="23">
        <f t="shared" si="70"/>
        <v>8.3861699730033115E-2</v>
      </c>
      <c r="G140" s="23">
        <f t="shared" si="70"/>
        <v>5.35446501106525E-2</v>
      </c>
      <c r="H140" s="23">
        <f t="shared" si="70"/>
        <v>3.5369572694097441E-2</v>
      </c>
      <c r="I140" s="23">
        <f t="shared" si="70"/>
        <v>2.3833890662148274E-2</v>
      </c>
      <c r="J140" s="23">
        <f t="shared" si="70"/>
        <v>1.6232391664858375E-2</v>
      </c>
      <c r="K140" s="23">
        <f t="shared" si="70"/>
        <v>1.1253106406078685E-2</v>
      </c>
      <c r="L140" s="23">
        <f t="shared" si="70"/>
        <v>8.1895454571035923E-3</v>
      </c>
      <c r="M140" s="23">
        <f t="shared" si="70"/>
        <v>6.1002804756543211E-3</v>
      </c>
      <c r="N140" s="23">
        <f t="shared" si="70"/>
        <v>4.5410600559240913E-3</v>
      </c>
      <c r="O140" s="23">
        <f t="shared" si="70"/>
        <v>3.4257943881639504E-3</v>
      </c>
      <c r="P140" s="23">
        <f t="shared" si="70"/>
        <v>2.6077389541695208E-3</v>
      </c>
      <c r="Q140" s="23">
        <f t="shared" si="70"/>
        <v>2.0010119216324895E-3</v>
      </c>
      <c r="R140" s="23">
        <f t="shared" si="70"/>
        <v>1.5469264538599432E-3</v>
      </c>
      <c r="S140" s="23">
        <f t="shared" si="70"/>
        <v>1.2039617424318728E-3</v>
      </c>
      <c r="T140" s="23">
        <f t="shared" si="70"/>
        <v>9.4278167183503006E-4</v>
      </c>
      <c r="U140" s="23">
        <f t="shared" si="70"/>
        <v>7.4087498128291732E-4</v>
      </c>
      <c r="V140" s="23">
        <f t="shared" si="70"/>
        <v>5.8234218358150667E-4</v>
      </c>
      <c r="W140" s="23">
        <f t="shared" si="70"/>
        <v>4.5800814608525043E-4</v>
      </c>
      <c r="X140" s="23">
        <f t="shared" si="70"/>
        <v>3.6106472478179016E-4</v>
      </c>
      <c r="Y140" s="23">
        <f t="shared" si="70"/>
        <v>2.8543780347268881E-4</v>
      </c>
      <c r="Z140" s="23">
        <f t="shared" si="70"/>
        <v>2.2602010922264374E-4</v>
      </c>
      <c r="AA140" s="23">
        <f t="shared" si="70"/>
        <v>1.7933366198255436E-4</v>
      </c>
      <c r="AB140" s="23">
        <f t="shared" si="70"/>
        <v>1.4278451011060111E-4</v>
      </c>
      <c r="AC140" s="23">
        <f t="shared" si="70"/>
        <v>1.1402732833222084E-4</v>
      </c>
      <c r="AD140" s="23">
        <f t="shared" si="70"/>
        <v>9.1297734300228265E-5</v>
      </c>
      <c r="AE140" s="23">
        <f t="shared" si="70"/>
        <v>7.3307723118403746E-5</v>
      </c>
      <c r="AF140" s="23">
        <f t="shared" si="70"/>
        <v>5.9064335106705591E-5</v>
      </c>
      <c r="AG140" s="23">
        <f t="shared" si="70"/>
        <v>4.7727627947715201E-5</v>
      </c>
      <c r="AH140" s="23">
        <f t="shared" si="70"/>
        <v>3.8646339740236529E-5</v>
      </c>
      <c r="AI140" s="23">
        <f t="shared" ref="AI140:BG140" si="71">+AH140/(1+AI131)^10</f>
        <v>3.1344170662839421E-5</v>
      </c>
      <c r="AJ140" s="23">
        <f t="shared" si="71"/>
        <v>2.5456203337565395E-5</v>
      </c>
      <c r="AK140" s="23">
        <f t="shared" si="71"/>
        <v>2.0698239317140101E-5</v>
      </c>
      <c r="AL140" s="23">
        <f t="shared" si="71"/>
        <v>1.6846583811406409E-5</v>
      </c>
      <c r="AM140" s="23">
        <f t="shared" si="71"/>
        <v>1.3723911381108039E-5</v>
      </c>
      <c r="AN140" s="23">
        <f t="shared" si="71"/>
        <v>1.1188947493493566E-5</v>
      </c>
      <c r="AO140" s="23">
        <f t="shared" si="71"/>
        <v>9.1287149206092999E-6</v>
      </c>
      <c r="AP140" s="23">
        <f t="shared" si="71"/>
        <v>7.4525957677924654E-6</v>
      </c>
      <c r="AQ140" s="23">
        <f t="shared" si="71"/>
        <v>6.0877262315817542E-6</v>
      </c>
      <c r="AR140" s="23">
        <f t="shared" si="71"/>
        <v>4.9753938004331339E-6</v>
      </c>
      <c r="AS140" s="23">
        <f t="shared" si="71"/>
        <v>4.068200890314632E-6</v>
      </c>
      <c r="AT140" s="23">
        <f t="shared" si="71"/>
        <v>3.3278210634484904E-6</v>
      </c>
      <c r="AU140" s="23">
        <f t="shared" si="71"/>
        <v>2.7232170898036099E-6</v>
      </c>
      <c r="AV140" s="23">
        <f t="shared" si="71"/>
        <v>2.2292211308509962E-6</v>
      </c>
      <c r="AW140" s="23">
        <f t="shared" si="71"/>
        <v>1.8254002209790264E-6</v>
      </c>
      <c r="AX140" s="23">
        <f t="shared" si="71"/>
        <v>1.4951474205481857E-6</v>
      </c>
      <c r="AY140" s="23">
        <f t="shared" si="71"/>
        <v>1.2249520935744494E-6</v>
      </c>
      <c r="AZ140" s="23">
        <f t="shared" si="71"/>
        <v>1.0039584232647847E-6</v>
      </c>
      <c r="BA140" s="23">
        <f t="shared" si="71"/>
        <v>8.2321512435024455E-7</v>
      </c>
      <c r="BB140" s="23">
        <f t="shared" si="71"/>
        <v>6.7516753807054248E-7</v>
      </c>
      <c r="BC140" s="23">
        <f t="shared" si="71"/>
        <v>5.5376448399021827E-7</v>
      </c>
      <c r="BD140" s="23">
        <f t="shared" si="71"/>
        <v>4.5420577316900198E-7</v>
      </c>
      <c r="BE140" s="23">
        <f t="shared" si="71"/>
        <v>3.7256279057011406E-7</v>
      </c>
      <c r="BF140" s="23">
        <f t="shared" si="71"/>
        <v>3.0561280021336584E-7</v>
      </c>
      <c r="BG140" s="23">
        <f t="shared" si="71"/>
        <v>2.5071099094868896E-7</v>
      </c>
      <c r="BH140" s="23">
        <f>+BG140</f>
        <v>2.5071099094868896E-7</v>
      </c>
      <c r="BI140" s="23">
        <f>+BH140</f>
        <v>2.5071099094868896E-7</v>
      </c>
    </row>
    <row r="141" spans="1:61" ht="18" customHeight="1">
      <c r="A141" s="23" t="s">
        <v>208</v>
      </c>
      <c r="B141" s="23">
        <f t="shared" ref="B141:K141" si="72">+B139-C131</f>
        <v>4.9785266319148536E-2</v>
      </c>
      <c r="C141" s="23">
        <f t="shared" si="72"/>
        <v>2.705723014873597E-2</v>
      </c>
      <c r="D141" s="23">
        <f t="shared" si="72"/>
        <v>1.9718029099887957E-2</v>
      </c>
      <c r="E141" s="23">
        <f t="shared" si="72"/>
        <v>1.8506596903214378E-2</v>
      </c>
      <c r="F141" s="23">
        <f t="shared" si="72"/>
        <v>1.9524117612991915E-2</v>
      </c>
      <c r="G141" s="23">
        <f t="shared" si="72"/>
        <v>1.8576000846350825E-2</v>
      </c>
      <c r="H141" s="23">
        <f t="shared" si="72"/>
        <v>1.6778442669482169E-2</v>
      </c>
      <c r="I141" s="23">
        <f t="shared" si="72"/>
        <v>1.4748666192349977E-2</v>
      </c>
      <c r="J141" s="23">
        <f t="shared" si="72"/>
        <v>1.3855595690884091E-2</v>
      </c>
      <c r="K141" s="23">
        <f t="shared" si="72"/>
        <v>1.6363372919369769E-2</v>
      </c>
    </row>
    <row r="142" spans="1:61" ht="18" customHeight="1">
      <c r="A142" s="23" t="s">
        <v>13</v>
      </c>
      <c r="B142" s="23"/>
      <c r="C142" s="23">
        <f>+EXP(C128-0.1)</f>
        <v>1.062010744559458</v>
      </c>
      <c r="D142" s="23">
        <f>+EXP(D128-0.1)</f>
        <v>1.0460966898145849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132.08600817645768</v>
      </c>
    </row>
    <row r="145" spans="1:74" ht="18" customHeight="1">
      <c r="A145" s="23" t="s">
        <v>150</v>
      </c>
      <c r="B145" s="23">
        <f>+SUMPRODUCT(B140:AE140*B84:AE84)*10</f>
        <v>134.61781539647106</v>
      </c>
    </row>
    <row r="146" spans="1:74" ht="18" customHeight="1">
      <c r="A146" s="23" t="s">
        <v>151</v>
      </c>
      <c r="B146" s="23">
        <f>+SUMPRODUCT(B140:BI140*B84:BI84)*10</f>
        <v>135.18420764363748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0.53123602419200211</v>
      </c>
      <c r="D148" s="23">
        <f t="shared" si="73"/>
        <v>0.30200679414809306</v>
      </c>
      <c r="E148" s="23">
        <f t="shared" si="73"/>
        <v>0.18243330691370951</v>
      </c>
      <c r="F148" s="23">
        <f t="shared" si="73"/>
        <v>0.11418870884193696</v>
      </c>
      <c r="G148" s="23">
        <f t="shared" si="73"/>
        <v>7.4284226371389622E-2</v>
      </c>
      <c r="H148" s="23">
        <f t="shared" si="73"/>
        <v>4.9854508718750079E-2</v>
      </c>
      <c r="I148" s="23">
        <f t="shared" si="73"/>
        <v>3.4216771106883224E-2</v>
      </c>
      <c r="J148" s="23">
        <f t="shared" si="73"/>
        <v>2.3936700202944614E-2</v>
      </c>
      <c r="K148" s="23">
        <f t="shared" si="73"/>
        <v>1.6796193276827482E-2</v>
      </c>
      <c r="L148" s="23">
        <f t="shared" si="73"/>
        <v>1.1918821617064621E-2</v>
      </c>
      <c r="M148" s="23">
        <f t="shared" si="73"/>
        <v>8.8399583630110364E-3</v>
      </c>
      <c r="N148" s="23">
        <f t="shared" si="73"/>
        <v>6.4344229751606878E-3</v>
      </c>
      <c r="O148" s="23">
        <f t="shared" si="73"/>
        <v>4.7658949888505003E-3</v>
      </c>
      <c r="P148" s="23">
        <f t="shared" si="73"/>
        <v>3.5656310643688138E-3</v>
      </c>
      <c r="Q148" s="23">
        <f t="shared" si="73"/>
        <v>2.6902218504506171E-3</v>
      </c>
      <c r="R148" s="23">
        <f t="shared" si="73"/>
        <v>2.0461398477803401E-3</v>
      </c>
      <c r="S148" s="23">
        <f t="shared" si="73"/>
        <v>1.5675701769445639E-3</v>
      </c>
      <c r="T148" s="23">
        <f t="shared" si="73"/>
        <v>1.2088451510448555E-3</v>
      </c>
      <c r="U148" s="23">
        <f t="shared" si="73"/>
        <v>9.3779159282922082E-4</v>
      </c>
      <c r="V148" s="23">
        <f t="shared" si="73"/>
        <v>7.3395556269489112E-4</v>
      </c>
      <c r="W148" s="23">
        <f t="shared" si="73"/>
        <v>5.7830439581683132E-4</v>
      </c>
      <c r="X148" s="23">
        <f t="shared" si="73"/>
        <v>4.5659326823972122E-4</v>
      </c>
      <c r="Y148" s="23">
        <f t="shared" si="73"/>
        <v>3.6149245605339626E-4</v>
      </c>
      <c r="Z148" s="23">
        <f t="shared" si="73"/>
        <v>2.8705129379433009E-4</v>
      </c>
      <c r="AA148" s="23">
        <f t="shared" si="73"/>
        <v>2.2802432268790275E-4</v>
      </c>
      <c r="AB148" s="23">
        <f t="shared" si="73"/>
        <v>1.8181975863413951E-4</v>
      </c>
      <c r="AC148" s="23">
        <f t="shared" si="73"/>
        <v>1.4545937900627517E-4</v>
      </c>
      <c r="AD148" s="23">
        <f t="shared" si="73"/>
        <v>1.1670211026124723E-4</v>
      </c>
      <c r="AE148" s="23">
        <f t="shared" si="73"/>
        <v>9.3859136386149591E-5</v>
      </c>
      <c r="AF148" s="23">
        <f t="shared" si="73"/>
        <v>7.5568242063314291E-5</v>
      </c>
      <c r="AG148" s="23">
        <f t="shared" si="73"/>
        <v>6.0920083349014884E-5</v>
      </c>
      <c r="AH148" s="23">
        <f t="shared" si="73"/>
        <v>4.9227670021386512E-5</v>
      </c>
      <c r="AI148" s="23">
        <f t="shared" ref="AI148:BI148" si="74">+AH148/(1+AH79)^10</f>
        <v>3.9852608001651376E-5</v>
      </c>
      <c r="AJ148" s="23">
        <f t="shared" si="74"/>
        <v>3.231137973513692E-5</v>
      </c>
      <c r="AK148" s="23">
        <f t="shared" si="74"/>
        <v>2.6230384639432407E-5</v>
      </c>
      <c r="AL148" s="23">
        <f t="shared" si="74"/>
        <v>2.131720946603676E-5</v>
      </c>
      <c r="AM148" s="23">
        <f t="shared" si="74"/>
        <v>1.7341040230871605E-5</v>
      </c>
      <c r="AN148" s="23">
        <f t="shared" si="74"/>
        <v>1.4118617160318279E-5</v>
      </c>
      <c r="AO148" s="23">
        <f t="shared" si="74"/>
        <v>1.1503811992174104E-5</v>
      </c>
      <c r="AP148" s="23">
        <f t="shared" si="74"/>
        <v>9.3797157813658781E-6</v>
      </c>
      <c r="AQ148" s="23">
        <f t="shared" si="74"/>
        <v>7.6525417604617777E-6</v>
      </c>
      <c r="AR148" s="23">
        <f t="shared" si="74"/>
        <v>6.2468788487006849E-6</v>
      </c>
      <c r="AS148" s="23">
        <f t="shared" si="74"/>
        <v>5.1019698261525456E-6</v>
      </c>
      <c r="AT148" s="23">
        <f t="shared" si="74"/>
        <v>4.1687771061668523E-6</v>
      </c>
      <c r="AU148" s="23">
        <f t="shared" si="74"/>
        <v>3.4076594752830395E-6</v>
      </c>
      <c r="AV148" s="23">
        <f t="shared" si="74"/>
        <v>2.7865260089656453E-6</v>
      </c>
      <c r="AW148" s="23">
        <f t="shared" si="74"/>
        <v>2.2793646479501756E-6</v>
      </c>
      <c r="AX148" s="23">
        <f t="shared" si="74"/>
        <v>1.8650662243177081E-6</v>
      </c>
      <c r="AY148" s="23">
        <f t="shared" si="74"/>
        <v>1.5264823384367732E-6</v>
      </c>
      <c r="AZ148" s="23">
        <f t="shared" si="74"/>
        <v>1.2496689343448102E-6</v>
      </c>
      <c r="BA148" s="23">
        <f t="shared" si="74"/>
        <v>1.0235806533790117E-6</v>
      </c>
      <c r="BB148" s="23">
        <f t="shared" si="74"/>
        <v>8.3875535434729045E-7</v>
      </c>
      <c r="BC148" s="23">
        <f t="shared" si="74"/>
        <v>6.8733368852690234E-7</v>
      </c>
      <c r="BD148" s="23">
        <f t="shared" si="74"/>
        <v>5.6326419713731125E-7</v>
      </c>
      <c r="BE148" s="23">
        <f t="shared" si="74"/>
        <v>4.6160770061295289E-7</v>
      </c>
      <c r="BF148" s="23">
        <f t="shared" si="74"/>
        <v>3.7831789626288679E-7</v>
      </c>
      <c r="BG148" s="23">
        <f t="shared" si="74"/>
        <v>3.100767924126557E-7</v>
      </c>
      <c r="BH148" s="23">
        <f t="shared" si="74"/>
        <v>2.5416388291915573E-7</v>
      </c>
      <c r="BI148" s="23">
        <f t="shared" si="74"/>
        <v>2.1900468939871038E-7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164.94736014695928</v>
      </c>
    </row>
    <row r="152" spans="1:74" ht="18" customHeight="1">
      <c r="A152" s="23" t="s">
        <v>150</v>
      </c>
      <c r="B152" s="23">
        <f>+SUMPRODUCT(B148:AE148*B84:AE84)*10</f>
        <v>168.15590795625462</v>
      </c>
    </row>
    <row r="153" spans="1:74" ht="18" customHeight="1">
      <c r="A153" s="23" t="s">
        <v>151</v>
      </c>
      <c r="B153" s="23">
        <f>+SUMPRODUCT(B148:BI148*B84:BI84)*10</f>
        <v>168.87350088721689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1.183199067208362E-2</v>
      </c>
      <c r="C155" s="29">
        <f t="shared" ref="C155:BI155" si="75">+C63*C61</f>
        <v>2.6434283193588926E-2</v>
      </c>
      <c r="D155" s="29">
        <f t="shared" si="75"/>
        <v>5.3102234948489542E-2</v>
      </c>
      <c r="E155" s="29">
        <f t="shared" si="75"/>
        <v>9.8311487693347022E-2</v>
      </c>
      <c r="F155" s="29">
        <f t="shared" si="75"/>
        <v>0.16774452727704045</v>
      </c>
      <c r="G155" s="29">
        <f t="shared" si="75"/>
        <v>0.26201667101658721</v>
      </c>
      <c r="H155" s="29">
        <f t="shared" si="75"/>
        <v>0.38404671366314291</v>
      </c>
      <c r="I155" s="29">
        <f t="shared" si="75"/>
        <v>0.53963816816367316</v>
      </c>
      <c r="J155" s="29">
        <f t="shared" si="75"/>
        <v>0.73108592024328467</v>
      </c>
      <c r="K155" s="29">
        <f t="shared" si="75"/>
        <v>0.95918026360087538</v>
      </c>
      <c r="L155" s="29">
        <f t="shared" si="75"/>
        <v>1.1956038475724604</v>
      </c>
      <c r="M155" s="29">
        <f t="shared" si="75"/>
        <v>1.4110238891057294</v>
      </c>
      <c r="N155" s="29">
        <f t="shared" si="75"/>
        <v>1.6313715620247704</v>
      </c>
      <c r="O155" s="29">
        <f t="shared" si="75"/>
        <v>1.8340926900687877</v>
      </c>
      <c r="P155" s="29">
        <f t="shared" si="75"/>
        <v>2.0150560419847903</v>
      </c>
      <c r="Q155" s="29">
        <f t="shared" si="75"/>
        <v>2.1756112744941758</v>
      </c>
      <c r="R155" s="29">
        <f t="shared" si="75"/>
        <v>2.3208130523329986</v>
      </c>
      <c r="S155" s="29">
        <f t="shared" si="75"/>
        <v>2.4565029168802384</v>
      </c>
      <c r="T155" s="29">
        <f t="shared" si="75"/>
        <v>2.5873915679628863</v>
      </c>
      <c r="U155" s="29">
        <f t="shared" si="75"/>
        <v>2.7168583993104796</v>
      </c>
      <c r="V155" s="29">
        <f t="shared" si="75"/>
        <v>2.8623074172809719</v>
      </c>
      <c r="W155" s="29">
        <f t="shared" si="75"/>
        <v>3.0320127908467764</v>
      </c>
      <c r="X155" s="29">
        <f t="shared" si="75"/>
        <v>3.2158341301487727</v>
      </c>
      <c r="Y155" s="29">
        <f t="shared" si="75"/>
        <v>3.4121556125483221</v>
      </c>
      <c r="Z155" s="29">
        <f t="shared" si="75"/>
        <v>3.6205865995247537</v>
      </c>
      <c r="AA155" s="29">
        <f t="shared" si="75"/>
        <v>3.841043334957293</v>
      </c>
      <c r="AB155" s="29">
        <f t="shared" si="75"/>
        <v>4.0750030920635538</v>
      </c>
      <c r="AC155" s="29">
        <f t="shared" si="75"/>
        <v>4.3214418083259991</v>
      </c>
      <c r="AD155" s="29">
        <f t="shared" si="75"/>
        <v>4.5800596685751618</v>
      </c>
      <c r="AE155" s="29">
        <f t="shared" si="75"/>
        <v>4.8510250962703303</v>
      </c>
      <c r="AF155" s="29">
        <f t="shared" si="75"/>
        <v>5.1263582495228617</v>
      </c>
      <c r="AG155" s="29">
        <f t="shared" si="75"/>
        <v>5.4024274787394129</v>
      </c>
      <c r="AH155" s="29">
        <f t="shared" si="75"/>
        <v>5.6857851120976024</v>
      </c>
      <c r="AI155" s="29">
        <f t="shared" si="75"/>
        <v>5.9783700398028667</v>
      </c>
      <c r="AJ155" s="29">
        <f t="shared" si="75"/>
        <v>6.2811173658972175</v>
      </c>
      <c r="AK155" s="29">
        <f t="shared" si="75"/>
        <v>6.5947004039505073</v>
      </c>
      <c r="AL155" s="29">
        <f t="shared" si="75"/>
        <v>6.9196600161064987</v>
      </c>
      <c r="AM155" s="29">
        <f t="shared" si="75"/>
        <v>7.2564775787694433</v>
      </c>
      <c r="AN155" s="29">
        <f t="shared" si="75"/>
        <v>7.6056161098448944</v>
      </c>
      <c r="AO155" s="29">
        <f t="shared" si="75"/>
        <v>7.9675432641302164</v>
      </c>
      <c r="AP155" s="29">
        <f t="shared" si="75"/>
        <v>8.3427440381702969</v>
      </c>
      <c r="AQ155" s="29">
        <f t="shared" si="75"/>
        <v>8.7317276712345624</v>
      </c>
      <c r="AR155" s="29">
        <f t="shared" si="75"/>
        <v>9.1350313085483315</v>
      </c>
      <c r="AS155" s="29">
        <f t="shared" si="75"/>
        <v>9.5532218930316191</v>
      </c>
      <c r="AT155" s="29">
        <f t="shared" si="75"/>
        <v>9.9868971217798226</v>
      </c>
      <c r="AU155" s="29">
        <f t="shared" si="75"/>
        <v>10.436685942587205</v>
      </c>
      <c r="AV155" s="29">
        <f t="shared" si="75"/>
        <v>10.903248859017303</v>
      </c>
      <c r="AW155" s="29">
        <f t="shared" si="75"/>
        <v>11.387278194057746</v>
      </c>
      <c r="AX155" s="29">
        <f t="shared" si="75"/>
        <v>11.889498394587111</v>
      </c>
      <c r="AY155" s="29">
        <f t="shared" si="75"/>
        <v>12.410666420156142</v>
      </c>
      <c r="AZ155" s="29">
        <f t="shared" si="75"/>
        <v>12.951572237584571</v>
      </c>
      <c r="BA155" s="29">
        <f t="shared" si="75"/>
        <v>13.595146780783892</v>
      </c>
      <c r="BB155" s="29">
        <f t="shared" si="75"/>
        <v>14.314416512233839</v>
      </c>
      <c r="BC155" s="29">
        <f t="shared" si="75"/>
        <v>15.0050045713574</v>
      </c>
      <c r="BD155" s="29">
        <f t="shared" si="75"/>
        <v>15.684882139890423</v>
      </c>
      <c r="BE155" s="29">
        <f t="shared" si="75"/>
        <v>16.36696208109845</v>
      </c>
      <c r="BF155" s="29">
        <f t="shared" si="75"/>
        <v>17.060399569322783</v>
      </c>
      <c r="BG155" s="29">
        <f t="shared" si="75"/>
        <v>17.771732724631242</v>
      </c>
      <c r="BH155" s="29">
        <f t="shared" si="75"/>
        <v>18.505706409013321</v>
      </c>
      <c r="BI155" s="29">
        <f t="shared" si="75"/>
        <v>19.265853406515909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162</v>
      </c>
      <c r="B12" s="29">
        <f>+Parameters!N40</f>
        <v>1.2512595399070259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190</v>
      </c>
      <c r="B21" s="29">
        <f>+Parameters!N40</f>
        <v>1.2512595399070259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0.11893107685655303</v>
      </c>
      <c r="E50" s="44">
        <f>100*$B$49*(Global!D135*$B$48+Global!D135^2*$C$48)*(D61/$B61)^(1/$C$49)</f>
        <v>0.17364411156847179</v>
      </c>
      <c r="F50" s="44">
        <f>100*$B$49*(Global!E135*$B$48+Global!E135^2*$C$48)*(E61/$B61)^(1/$C$49)</f>
        <v>0.24266833545533564</v>
      </c>
      <c r="G50" s="44">
        <f>100*$B$49*(Global!F135*$B$48+Global!F135^2*$C$48)*(F61/$B61)^(1/$C$49)</f>
        <v>0.32722071538611475</v>
      </c>
      <c r="H50" s="44">
        <f>100*$B$49*(Global!G135*$B$48+Global!G135^2*$C$48)*(G61/$B61)^(1/$C$49)</f>
        <v>0.42444383370137645</v>
      </c>
      <c r="I50" s="44">
        <f>100*$B$49*(Global!H135*$B$48+Global!H135^2*$C$48)*(H61/$B61)^(1/$C$49)</f>
        <v>0.53362716369765617</v>
      </c>
      <c r="J50" s="44">
        <f>100*$B$49*(Global!I135*$B$48+Global!I135^2*$C$48)*(I61/$B61)^(1/$C$49)</f>
        <v>0.65716812595067875</v>
      </c>
      <c r="K50" s="44">
        <f>100*$B$49*(Global!J135*$B$48+Global!J135^2*$C$48)*(J61/$B61)^(1/$C$49)</f>
        <v>0.79441984291990198</v>
      </c>
      <c r="L50" s="44">
        <f>100*$B$49*(Global!K135*$B$48+Global!K135^2*$C$48)*(K61/$B61)^(1/$C$49)</f>
        <v>0.94443599381557153</v>
      </c>
      <c r="M50" s="44">
        <f>100*$B$49*(Global!L135*$B$48+Global!L135^2*$C$48)*(L61/$B61)^(1/$C$49)</f>
        <v>1.0984164714430211</v>
      </c>
      <c r="N50" s="44">
        <f>100*$B$49*(Global!M135*$B$48+Global!M135^2*$C$48)*(M61/$B61)^(1/$C$49)</f>
        <v>1.2414120499399961</v>
      </c>
      <c r="O50" s="44">
        <f>100*$B$49*(Global!N135*$B$48+Global!N135^2*$C$48)*(N61/$B61)^(1/$C$49)</f>
        <v>1.3865291747183033</v>
      </c>
      <c r="P50" s="44">
        <f>100*$B$49*(Global!O135*$B$48+Global!O135^2*$C$48)*(O61/$B61)^(1/$C$49)</f>
        <v>1.5325064636613532</v>
      </c>
      <c r="Q50" s="44">
        <f>100*$B$49*(Global!P135*$B$48+Global!P135^2*$C$48)*(P61/$B61)^(1/$C$49)</f>
        <v>1.6776893091789127</v>
      </c>
      <c r="R50" s="44">
        <f>100*$B$49*(Global!Q135*$B$48+Global!Q135^2*$C$48)*(Q61/$B61)^(1/$C$49)</f>
        <v>1.8207568139170327</v>
      </c>
      <c r="S50" s="44">
        <f>100*$B$49*(Global!R135*$B$48+Global!R135^2*$C$48)*(R61/$B61)^(1/$C$49)</f>
        <v>1.960889597834226</v>
      </c>
      <c r="T50" s="44">
        <f>100*$B$49*(Global!S135*$B$48+Global!S135^2*$C$48)*(S61/$B61)^(1/$C$49)</f>
        <v>2.0974729593140031</v>
      </c>
      <c r="U50" s="44">
        <f>100*$B$49*(Global!T135*$B$48+Global!T135^2*$C$48)*(T61/$B61)^(1/$C$49)</f>
        <v>2.230172692560473</v>
      </c>
      <c r="V50" s="44">
        <f>100*$B$49*(Global!U135*$B$48+Global!U135^2*$C$48)*(U61/$B61)^(1/$C$49)</f>
        <v>2.3588461154810298</v>
      </c>
      <c r="W50" s="44">
        <f>100*$B$49*(Global!V135*$B$48+Global!V135^2*$C$48)*(V61/$B61)^(1/$C$49)</f>
        <v>2.4870970418606908</v>
      </c>
      <c r="X50" s="44">
        <f>100*$B$49*(Global!W135*$B$48+Global!W135^2*$C$48)*(W61/$B61)^(1/$C$49)</f>
        <v>2.6163112073518824</v>
      </c>
      <c r="Y50" s="44">
        <f>100*$B$49*(Global!X135*$B$48+Global!X135^2*$C$48)*(X61/$B61)^(1/$C$49)</f>
        <v>2.7484886412591401</v>
      </c>
      <c r="Z50" s="44">
        <f>100*$B$49*(Global!Y135*$B$48+Global!Y135^2*$C$48)*(Y61/$B61)^(1/$C$49)</f>
        <v>2.8799692283646325</v>
      </c>
      <c r="AA50" s="44">
        <f>100*$B$49*(Global!Z135*$B$48+Global!Z135^2*$C$48)*(Z61/$B61)^(1/$C$49)</f>
        <v>3.010261087250758</v>
      </c>
      <c r="AB50" s="44">
        <f>100*$B$49*(Global!AA135*$B$48+Global!AA135^2*$C$48)*(AA61/$B61)^(1/$C$49)</f>
        <v>3.1391581686604297</v>
      </c>
      <c r="AC50" s="44">
        <f>100*$B$49*(Global!AB135*$B$48+Global!AB135^2*$C$48)*(AB61/$B61)^(1/$C$49)</f>
        <v>3.2667653656152624</v>
      </c>
      <c r="AD50" s="44">
        <f>100*$B$49*(Global!AC135*$B$48+Global!AC135^2*$C$48)*(AC61/$B61)^(1/$C$49)</f>
        <v>3.3929610655740121</v>
      </c>
      <c r="AE50" s="44">
        <f>100*$B$49*(Global!AD135*$B$48+Global!AD135^2*$C$48)*(AD61/$B61)^(1/$C$49)</f>
        <v>3.5177782491464664</v>
      </c>
      <c r="AF50" s="44">
        <f>100*$B$49*(Global!AE135*$B$48+Global!AE135^2*$C$48)*(AE61/$B61)^(1/$C$49)</f>
        <v>3.641311086273598</v>
      </c>
      <c r="AG50" s="44">
        <f>100*$B$49*(Global!AF135*$B$48+Global!AF135^2*$C$48)*(AF61/$B61)^(1/$C$49)</f>
        <v>3.7620026620729821</v>
      </c>
      <c r="AH50" s="44">
        <f>100*$B$49*(Global!AG135*$B$48+Global!AG135^2*$C$48)*(AG61/$B61)^(1/$C$49)</f>
        <v>3.8794630776809313</v>
      </c>
      <c r="AI50" s="44">
        <f>100*$B$49*(Global!AH135*$B$48+Global!AH135^2*$C$48)*(AH61/$B61)^(1/$C$49)</f>
        <v>3.9952074306711518</v>
      </c>
      <c r="AJ50" s="44">
        <f>100*$B$49*(Global!AI135*$B$48+Global!AI135^2*$C$48)*(AI61/$B61)^(1/$C$49)</f>
        <v>4.109562196590308</v>
      </c>
      <c r="AK50" s="44">
        <f>100*$B$49*(Global!AJ135*$B$48+Global!AJ135^2*$C$48)*(AJ61/$B61)^(1/$C$49)</f>
        <v>4.2227443039159205</v>
      </c>
      <c r="AL50" s="44">
        <f>100*$B$49*(Global!AK135*$B$48+Global!AK135^2*$C$48)*(AK61/$B61)^(1/$C$49)</f>
        <v>4.3349099633892925</v>
      </c>
      <c r="AM50" s="44">
        <f>100*$B$49*(Global!AL135*$B$48+Global!AL135^2*$C$48)*(AL61/$B61)^(1/$C$49)</f>
        <v>4.4461795049191721</v>
      </c>
      <c r="AN50" s="44">
        <f>100*$B$49*(Global!AM135*$B$48+Global!AM135^2*$C$48)*(AM61/$B61)^(1/$C$49)</f>
        <v>4.5566511627100361</v>
      </c>
      <c r="AO50" s="44">
        <f>100*$B$49*(Global!AN135*$B$48+Global!AN135^2*$C$48)*(AN61/$B61)^(1/$C$49)</f>
        <v>4.6664088094780425</v>
      </c>
      <c r="AP50" s="44">
        <f>100*$B$49*(Global!AO135*$B$48+Global!AO135^2*$C$48)*(AO61/$B61)^(1/$C$49)</f>
        <v>4.7755263633740412</v>
      </c>
      <c r="AQ50" s="44">
        <f>100*$B$49*(Global!AP135*$B$48+Global!AP135^2*$C$48)*(AP61/$B61)^(1/$C$49)</f>
        <v>4.8840703595103987</v>
      </c>
      <c r="AR50" s="44">
        <f>100*$B$49*(Global!AQ135*$B$48+Global!AQ135^2*$C$48)*(AQ61/$B61)^(1/$C$49)</f>
        <v>4.9921015043341308</v>
      </c>
      <c r="AS50" s="44">
        <f>100*$B$49*(Global!AR135*$B$48+Global!AR135^2*$C$48)*(AR61/$B61)^(1/$C$49)</f>
        <v>5.0996756619485728</v>
      </c>
      <c r="AT50" s="44">
        <f>100*$B$49*(Global!AS135*$B$48+Global!AS135^2*$C$48)*(AS61/$B61)^(1/$C$49)</f>
        <v>5.2068445191231705</v>
      </c>
      <c r="AU50" s="44">
        <f>100*$B$49*(Global!AT135*$B$48+Global!AT135^2*$C$48)*(AT61/$B61)^(1/$C$49)</f>
        <v>5.3136560648179412</v>
      </c>
      <c r="AV50" s="44">
        <f>100*$B$49*(Global!AU135*$B$48+Global!AU135^2*$C$48)*(AU61/$B61)^(1/$C$49)</f>
        <v>5.4201549592776539</v>
      </c>
      <c r="AW50" s="44">
        <f>100*$B$49*(Global!AV135*$B$48+Global!AV135^2*$C$48)*(AV61/$B61)^(1/$C$49)</f>
        <v>5.5263828344538473</v>
      </c>
      <c r="AX50" s="44">
        <f>100*$B$49*(Global!AW135*$B$48+Global!AW135^2*$C$48)*(AW61/$B61)^(1/$C$49)</f>
        <v>5.6323785492574716</v>
      </c>
      <c r="AY50" s="44">
        <f>100*$B$49*(Global!AX135*$B$48+Global!AX135^2*$C$48)*(AX61/$B61)^(1/$C$49)</f>
        <v>5.7381784131173621</v>
      </c>
      <c r="AZ50" s="44">
        <f>100*$B$49*(Global!AY135*$B$48+Global!AY135^2*$C$48)*(AY61/$B61)^(1/$C$49)</f>
        <v>5.843816385790495</v>
      </c>
      <c r="BA50" s="44">
        <f>100*$B$49*(Global!AZ135*$B$48+Global!AZ135^2*$C$48)*(AZ61/$B61)^(1/$C$49)</f>
        <v>5.949324258299395</v>
      </c>
      <c r="BB50" s="44">
        <f>100*$B$49*(Global!BA135*$B$48+Global!BA135^2*$C$48)*(BA61/$B61)^(1/$C$49)</f>
        <v>6.0555594965688622</v>
      </c>
      <c r="BC50" s="44">
        <f>100*$B$49*(Global!BB135*$B$48+Global!BB135^2*$C$48)*(BB61/$B61)^(1/$C$49)</f>
        <v>6.1629285262966107</v>
      </c>
      <c r="BD50" s="44">
        <f>100*$B$49*(Global!BC135*$B$48+Global!BC135^2*$C$48)*(BC61/$B61)^(1/$C$49)</f>
        <v>6.2708513005194311</v>
      </c>
      <c r="BE50" s="44">
        <f>100*$B$49*(Global!BD135*$B$48+Global!BD135^2*$C$48)*(BD61/$B61)^(1/$C$49)</f>
        <v>6.3790695955501695</v>
      </c>
      <c r="BF50" s="44">
        <f>100*$B$49*(Global!BE135*$B$48+Global!BE135^2*$C$48)*(BE61/$B61)^(1/$C$49)</f>
        <v>6.4874094575505996</v>
      </c>
      <c r="BG50" s="44">
        <f>100*$B$49*(Global!BF135*$B$48+Global!BF135^2*$C$48)*(BF61/$B61)^(1/$C$49)</f>
        <v>6.59576240902586</v>
      </c>
      <c r="BH50" s="44">
        <f>100*$B$49*(Global!BG135*$B$48+Global!BG135^2*$C$48)*(BG61/$B61)^(1/$C$49)</f>
        <v>6.7040683557823346</v>
      </c>
      <c r="BI50" s="44">
        <f>100*$B$49*(Global!BH135*$B$48+Global!BH135^2*$C$48)*(BH61/$B61)^(1/$C$49)</f>
        <v>6.8123011998574228</v>
      </c>
      <c r="BJ50" s="44">
        <f>100*$B$49*(Global!BI135*$B$48+Global!BI135^2*$C$48)*(BI61/$B61)^(1/$C$49)</f>
        <v>6.9204576622797385</v>
      </c>
      <c r="BK50" s="44">
        <f>100*$B$49*(Global!BJ80*$B$48+Global!BJ80^2*$C$48)*(BJ61/$B61)^(1/$C$49)</f>
        <v>6.9673281377342269</v>
      </c>
      <c r="BL50" s="44">
        <f>100*$B$49*(Global!BK80*$B$48+Global!BK80^2*$C$48)*(BK61/$B61)^(1/$C$49)</f>
        <v>7.0111328090212579</v>
      </c>
      <c r="BM50" s="44">
        <f>100*$B$49*(Global!BL80*$B$48+Global!BL80^2*$C$48)*(BL61/$B61)^(1/$C$49)</f>
        <v>7.0525608981802304</v>
      </c>
      <c r="BN50" s="44">
        <f>100*$B$49*(Global!BM80*$B$48+Global!BM80^2*$C$48)*(BM61/$B61)^(1/$C$49)</f>
        <v>7.0920898044042566</v>
      </c>
      <c r="BO50" s="44">
        <f>100*$B$49*(Global!BN80*$B$48+Global!BN80^2*$C$48)*(BN61/$B61)^(1/$C$49)</f>
        <v>7.1300528740724438</v>
      </c>
      <c r="BP50" s="44">
        <f>100*$B$49*(Global!BO80*$B$48+Global!BO80^2*$C$48)*(BO61/$B61)^(1/$C$49)</f>
        <v>7.1666852402552559</v>
      </c>
      <c r="BQ50" s="44">
        <f>100*$B$49*(Global!BP80*$B$48+Global!BP80^2*$C$48)*(BP61/$B61)^(1/$C$49)</f>
        <v>7.2021548746725461</v>
      </c>
      <c r="BR50" s="44">
        <f>100*$B$49*(Global!BQ80*$B$48+Global!BQ80^2*$C$48)*(BQ61/$B61)^(1/$C$49)</f>
        <v>7.2365836556397172</v>
      </c>
      <c r="BS50" s="44">
        <f>100*$B$49*(Global!BR80*$B$48+Global!BR80^2*$C$48)*(BR61/$B61)^(1/$C$49)</f>
        <v>7.2700616872756019</v>
      </c>
      <c r="BT50" s="44">
        <f>100*$B$49*(Global!BS80*$B$48+Global!BS80^2*$C$48)*(BS61/$B61)^(1/$C$49)</f>
        <v>7.3026570516082261</v>
      </c>
      <c r="BU50" s="44">
        <f>100*$B$49*(Global!BT80*$B$48+Global!BT80^2*$C$48)*(BT61/$B61)^(1/$C$49)</f>
        <v>7.3344224662011506</v>
      </c>
      <c r="BV50" s="44">
        <f>100*$B$49*(Global!BU80*$B$48+Global!BU80^2*$C$48)*(BU61/$B61)^(1/$C$49)</f>
        <v>7.3653998422484932</v>
      </c>
      <c r="BW50" s="44">
        <f>100*$B$49*(Global!BV80*$B$48+Global!BV80^2*$C$48)*(BV61/$B61)^(1/$C$49)</f>
        <v>7.3956234159678598</v>
      </c>
      <c r="BX50" s="44">
        <f>100*$B$49*(Global!BW80*$B$48+Global!BW80^2*$C$48)*(BW61/$B61)^(1/$C$49)</f>
        <v>7.4251219087280171</v>
      </c>
      <c r="BY50" s="44">
        <f>100*$B$49*(Global!BX80*$B$48+Global!BX80^2*$C$48)*(BX61/$B61)^(1/$C$49)</f>
        <v>7.4539200245261705</v>
      </c>
      <c r="BZ50" s="44">
        <f>100*$B$49*(Global!BY80*$B$48+Global!BY80^2*$C$48)*(BY61/$B61)^(1/$C$49)</f>
        <v>7.4820394941978883</v>
      </c>
      <c r="CA50" s="44">
        <f>100*$B$49*(Global!BZ80*$B$48+Global!BZ80^2*$C$48)*(BZ61/$B61)^(1/$C$49)</f>
        <v>7.5094998086231186</v>
      </c>
      <c r="CB50" s="44">
        <f>100*$B$49*(Global!CA80*$B$48+Global!CA80^2*$C$48)*(CA61/$B61)^(1/$C$49)</f>
        <v>7.5363187377541028</v>
      </c>
      <c r="CC50" s="44">
        <f>100*$B$49*(Global!CB80*$B$48+Global!CB80^2*$C$48)*(CB61/$B61)^(1/$C$49)</f>
        <v>7.5625127015006308</v>
      </c>
      <c r="CD50" s="44">
        <f>100*$B$49*(Global!CC80*$B$48+Global!CC80^2*$C$48)*(CC61/$B61)^(1/$C$49)</f>
        <v>7.588097037619292</v>
      </c>
      <c r="CE50" s="44">
        <f>100*$B$49*(Global!CD80*$B$48+Global!CD80^2*$C$48)*(CD61/$B61)^(1/$C$49)</f>
        <v>7.6130861975624953</v>
      </c>
      <c r="CF50" s="44">
        <f>100*$B$49*(Global!CE80*$B$48+Global!CE80^2*$C$48)*(CE61/$B61)^(1/$C$49)</f>
        <v>7.6374938915865558</v>
      </c>
      <c r="CG50" s="44">
        <f>100*$B$49*(Global!CF80*$B$48+Global!CF80^2*$C$48)*(CF61/$B61)^(1/$C$49)</f>
        <v>7.6613331978343817</v>
      </c>
      <c r="CH50" s="44">
        <f>100*$B$49*(Global!CG80*$B$48+Global!CG80^2*$C$48)*(CG61/$B61)^(1/$C$49)</f>
        <v>7.684616645608795</v>
      </c>
      <c r="CI50" s="44">
        <f>100*$B$49*(Global!CH80*$B$48+Global!CH80^2*$C$48)*(CH61/$B61)^(1/$C$49)</f>
        <v>7.7073562799689475</v>
      </c>
      <c r="CJ50" s="44">
        <f>100*$B$49*(Global!CI80*$B$48+Global!CI80^2*$C$48)*(CI61/$B61)^(1/$C$49)</f>
        <v>7.7295637126619594</v>
      </c>
      <c r="CK50" s="44">
        <f>100*$B$49*(Global!CJ80*$B$48+Global!CJ80^2*$C$48)*(CJ61/$B61)^(1/$C$49)</f>
        <v>7.751250162938077</v>
      </c>
      <c r="CL50" s="44">
        <f>100*$B$49*(Global!CK80*$B$48+Global!CK80^2*$C$48)*(CK61/$B61)^(1/$C$49)</f>
        <v>7.7724264907824816</v>
      </c>
      <c r="CM50" s="44">
        <f>100*$B$49*(Global!CL80*$B$48+Global!CL80^2*$C$48)*(CL61/$B61)^(1/$C$49)</f>
        <v>7.7931032243889495</v>
      </c>
      <c r="CN50" s="44">
        <f>100*$B$49*(Global!CM80*$B$48+Global!CM80^2*$C$48)*(CM61/$B61)^(1/$C$49)</f>
        <v>7.8132905832037585</v>
      </c>
      <c r="CO50" s="44">
        <f>100*$B$49*(Global!CN80*$B$48+Global!CN80^2*$C$48)*(CN61/$B61)^(1/$C$49)</f>
        <v>7.8329984975172708</v>
      </c>
      <c r="CP50" s="44">
        <f>100*$B$49*(Global!CO80*$B$48+Global!CO80^2*$C$48)*(CO61/$B61)^(1/$C$49)</f>
        <v>7.8522366253304003</v>
      </c>
      <c r="CQ50" s="44">
        <f>100*$B$49*(Global!CP80*$B$48+Global!CP80^2*$C$48)*(CP61/$B61)^(1/$C$49)</f>
        <v>7.8710143670435997</v>
      </c>
      <c r="CR50" s="44">
        <f>100*$B$49*(Global!CQ80*$B$48+Global!CQ80^2*$C$48)*(CQ61/$B61)^(1/$C$49)</f>
        <v>7.8893408783853403</v>
      </c>
      <c r="CS50" s="44">
        <f>100*$B$49*(Global!CR80*$B$48+Global!CR80^2*$C$48)*(CR61/$B61)^(1/$C$49)</f>
        <v>7.9072250819015792</v>
      </c>
      <c r="CT50" s="44">
        <f>100*$B$49*(Global!CS80*$B$48+Global!CS80^2*$C$48)*(CS61/$B61)^(1/$C$49)</f>
        <v>7.9246756772566993</v>
      </c>
      <c r="CU50" s="44">
        <f>100*$B$49*(Global!CT80*$B$48+Global!CT80^2*$C$48)*(CT61/$B61)^(1/$C$49)</f>
        <v>7.9417011505432464</v>
      </c>
      <c r="CV50" s="44">
        <f>100*$B$49*(Global!CU80*$B$48+Global!CU80^2*$C$48)*(CU61/$B61)^(1/$C$49)</f>
        <v>7.9583097827575937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1.2996994918834321E-3</v>
      </c>
      <c r="C52" s="116">
        <f>+B95-B92</f>
        <v>0.97816319408777019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2.9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2.9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1.3005301355519889</v>
      </c>
      <c r="C61" s="45">
        <f t="shared" si="11"/>
        <v>2.4567853113948601</v>
      </c>
      <c r="D61" s="45">
        <f t="shared" si="11"/>
        <v>4.358794486095702</v>
      </c>
      <c r="E61" s="45">
        <f t="shared" si="11"/>
        <v>7.1359180399589661</v>
      </c>
      <c r="F61" s="45">
        <f t="shared" si="11"/>
        <v>10.965733656307311</v>
      </c>
      <c r="G61" s="45">
        <f t="shared" si="11"/>
        <v>15.501428256976888</v>
      </c>
      <c r="H61" s="45">
        <f t="shared" si="11"/>
        <v>20.652011756261299</v>
      </c>
      <c r="I61" s="45">
        <f t="shared" si="11"/>
        <v>26.897174362091747</v>
      </c>
      <c r="J61" s="45">
        <f t="shared" si="11"/>
        <v>34.348380123699599</v>
      </c>
      <c r="K61" s="45">
        <f t="shared" si="11"/>
        <v>43.110648655098494</v>
      </c>
      <c r="L61" s="45">
        <f t="shared" si="11"/>
        <v>51.830907549863575</v>
      </c>
      <c r="M61" s="45">
        <f t="shared" si="11"/>
        <v>59.849131359286659</v>
      </c>
      <c r="N61" s="45">
        <f t="shared" si="11"/>
        <v>68.103210079802281</v>
      </c>
      <c r="O61" s="45">
        <f t="shared" si="11"/>
        <v>76.619029361122472</v>
      </c>
      <c r="P61" s="45">
        <f t="shared" si="11"/>
        <v>85.315719952567676</v>
      </c>
      <c r="Q61" s="45">
        <f t="shared" si="11"/>
        <v>94.122076012084221</v>
      </c>
      <c r="R61" s="45">
        <f t="shared" si="11"/>
        <v>102.99356075905878</v>
      </c>
      <c r="S61" s="45">
        <f t="shared" si="11"/>
        <v>111.85904593534075</v>
      </c>
      <c r="T61" s="45">
        <f t="shared" si="11"/>
        <v>120.65741745979535</v>
      </c>
      <c r="U61" s="45">
        <f t="shared" si="11"/>
        <v>129.33748517879243</v>
      </c>
      <c r="V61" s="45">
        <f t="shared" si="11"/>
        <v>138.66263943813405</v>
      </c>
      <c r="W61" s="45">
        <f t="shared" si="11"/>
        <v>148.93655120244384</v>
      </c>
      <c r="X61" s="45">
        <f t="shared" si="11"/>
        <v>160.63451872340113</v>
      </c>
      <c r="Y61" s="45">
        <f t="shared" si="11"/>
        <v>172.92956342749511</v>
      </c>
      <c r="Z61" s="45">
        <f t="shared" si="11"/>
        <v>185.68625313936337</v>
      </c>
      <c r="AA61" s="45">
        <f t="shared" si="11"/>
        <v>198.82775476273864</v>
      </c>
      <c r="AB61" s="45">
        <f t="shared" si="11"/>
        <v>212.35225986545143</v>
      </c>
      <c r="AC61" s="45">
        <f t="shared" si="11"/>
        <v>226.20059893758091</v>
      </c>
      <c r="AD61" s="45">
        <f t="shared" si="11"/>
        <v>240.35331988364695</v>
      </c>
      <c r="AE61" s="45">
        <f t="shared" si="11"/>
        <v>254.80998030988545</v>
      </c>
      <c r="AF61" s="45">
        <f t="shared" si="11"/>
        <v>269.10108064268707</v>
      </c>
      <c r="AG61" s="45">
        <f t="shared" si="11"/>
        <v>283.06151699427909</v>
      </c>
      <c r="AH61" s="45">
        <f t="shared" si="11"/>
        <v>297.08760352396712</v>
      </c>
      <c r="AI61" s="45">
        <f t="shared" si="11"/>
        <v>311.2518634295613</v>
      </c>
      <c r="AJ61" s="45">
        <f t="shared" si="11"/>
        <v>325.60168957209862</v>
      </c>
      <c r="AK61" s="45">
        <f t="shared" si="11"/>
        <v>340.1714086691232</v>
      </c>
      <c r="AL61" s="45">
        <f t="shared" si="11"/>
        <v>354.98839230447214</v>
      </c>
      <c r="AM61" s="45">
        <f t="shared" si="11"/>
        <v>370.07643280801761</v>
      </c>
      <c r="AN61" s="45">
        <f t="shared" si="11"/>
        <v>385.45759371506318</v>
      </c>
      <c r="AO61" s="45">
        <f t="shared" si="11"/>
        <v>401.15321236051847</v>
      </c>
      <c r="AP61" s="45">
        <f t="shared" si="11"/>
        <v>417.18443467025367</v>
      </c>
      <c r="AQ61" s="45">
        <f t="shared" si="11"/>
        <v>433.57249463974631</v>
      </c>
      <c r="AR61" s="45">
        <f t="shared" si="11"/>
        <v>450.3388567537574</v>
      </c>
      <c r="AS61" s="45">
        <f t="shared" si="11"/>
        <v>467.50528673868786</v>
      </c>
      <c r="AT61" s="45">
        <f t="shared" si="11"/>
        <v>485.09388648114276</v>
      </c>
      <c r="AU61" s="45">
        <f t="shared" si="11"/>
        <v>503.12711248571759</v>
      </c>
      <c r="AV61" s="45">
        <f t="shared" si="11"/>
        <v>521.62778812757813</v>
      </c>
      <c r="AW61" s="45">
        <f t="shared" si="11"/>
        <v>540.61911494312574</v>
      </c>
      <c r="AX61" s="45">
        <f t="shared" si="11"/>
        <v>560.12468547705362</v>
      </c>
      <c r="AY61" s="45">
        <f t="shared" si="11"/>
        <v>580.16849874806167</v>
      </c>
      <c r="AZ61" s="45">
        <f t="shared" si="11"/>
        <v>600.77497863932547</v>
      </c>
      <c r="BA61" s="45">
        <f t="shared" si="11"/>
        <v>621.96899514636652</v>
      </c>
      <c r="BB61" s="45">
        <f t="shared" si="11"/>
        <v>643.74289173561363</v>
      </c>
      <c r="BC61" s="45">
        <f t="shared" si="11"/>
        <v>666.1142741882619</v>
      </c>
      <c r="BD61" s="45">
        <f t="shared" si="11"/>
        <v>689.14677972511618</v>
      </c>
      <c r="BE61" s="45">
        <f t="shared" si="11"/>
        <v>712.88195501068344</v>
      </c>
      <c r="BF61" s="45">
        <f t="shared" si="11"/>
        <v>737.35095904035461</v>
      </c>
      <c r="BG61" s="45">
        <f t="shared" si="11"/>
        <v>762.58086408348697</v>
      </c>
      <c r="BH61" s="45">
        <f t="shared" si="11"/>
        <v>788.59776641884469</v>
      </c>
      <c r="BI61" s="45">
        <f t="shared" si="11"/>
        <v>815.428231566161</v>
      </c>
      <c r="BJ61" s="45">
        <f>+BI61</f>
        <v>815.428231566161</v>
      </c>
      <c r="BK61" s="45">
        <f t="shared" ref="BK61:CV61" si="12">+BJ61</f>
        <v>815.428231566161</v>
      </c>
      <c r="BL61" s="45">
        <f t="shared" si="12"/>
        <v>815.428231566161</v>
      </c>
      <c r="BM61" s="45">
        <f t="shared" si="12"/>
        <v>815.428231566161</v>
      </c>
      <c r="BN61" s="45">
        <f t="shared" si="12"/>
        <v>815.428231566161</v>
      </c>
      <c r="BO61" s="45">
        <f t="shared" si="12"/>
        <v>815.428231566161</v>
      </c>
      <c r="BP61" s="45">
        <f t="shared" si="12"/>
        <v>815.428231566161</v>
      </c>
      <c r="BQ61" s="45">
        <f t="shared" si="12"/>
        <v>815.428231566161</v>
      </c>
      <c r="BR61" s="45">
        <f t="shared" si="12"/>
        <v>815.428231566161</v>
      </c>
      <c r="BS61" s="45">
        <f t="shared" si="12"/>
        <v>815.428231566161</v>
      </c>
      <c r="BT61" s="45">
        <f t="shared" si="12"/>
        <v>815.428231566161</v>
      </c>
      <c r="BU61" s="45">
        <f t="shared" si="12"/>
        <v>815.428231566161</v>
      </c>
      <c r="BV61" s="45">
        <f t="shared" si="12"/>
        <v>815.428231566161</v>
      </c>
      <c r="BW61" s="45">
        <f t="shared" si="12"/>
        <v>815.428231566161</v>
      </c>
      <c r="BX61" s="45">
        <f t="shared" si="12"/>
        <v>815.428231566161</v>
      </c>
      <c r="BY61" s="45">
        <f t="shared" si="12"/>
        <v>815.428231566161</v>
      </c>
      <c r="BZ61" s="45">
        <f t="shared" si="12"/>
        <v>815.428231566161</v>
      </c>
      <c r="CA61" s="45">
        <f t="shared" si="12"/>
        <v>815.428231566161</v>
      </c>
      <c r="CB61" s="45">
        <f t="shared" si="12"/>
        <v>815.428231566161</v>
      </c>
      <c r="CC61" s="45">
        <f t="shared" si="12"/>
        <v>815.428231566161</v>
      </c>
      <c r="CD61" s="45">
        <f t="shared" si="12"/>
        <v>815.428231566161</v>
      </c>
      <c r="CE61" s="45">
        <f t="shared" si="12"/>
        <v>815.428231566161</v>
      </c>
      <c r="CF61" s="45">
        <f t="shared" si="12"/>
        <v>815.428231566161</v>
      </c>
      <c r="CG61" s="45">
        <f t="shared" si="12"/>
        <v>815.428231566161</v>
      </c>
      <c r="CH61" s="45">
        <f t="shared" si="12"/>
        <v>815.428231566161</v>
      </c>
      <c r="CI61" s="45">
        <f t="shared" si="12"/>
        <v>815.428231566161</v>
      </c>
      <c r="CJ61" s="45">
        <f t="shared" si="12"/>
        <v>815.428231566161</v>
      </c>
      <c r="CK61" s="45">
        <f t="shared" si="12"/>
        <v>815.428231566161</v>
      </c>
      <c r="CL61" s="45">
        <f t="shared" si="12"/>
        <v>815.428231566161</v>
      </c>
      <c r="CM61" s="45">
        <f t="shared" si="12"/>
        <v>815.428231566161</v>
      </c>
      <c r="CN61" s="45">
        <f t="shared" si="12"/>
        <v>815.428231566161</v>
      </c>
      <c r="CO61" s="45">
        <f t="shared" si="12"/>
        <v>815.428231566161</v>
      </c>
      <c r="CP61" s="45">
        <f t="shared" si="12"/>
        <v>815.428231566161</v>
      </c>
      <c r="CQ61" s="45">
        <f t="shared" si="12"/>
        <v>815.428231566161</v>
      </c>
      <c r="CR61" s="45">
        <f t="shared" si="12"/>
        <v>815.428231566161</v>
      </c>
      <c r="CS61" s="45">
        <f t="shared" si="12"/>
        <v>815.428231566161</v>
      </c>
      <c r="CT61" s="45">
        <f t="shared" si="12"/>
        <v>815.428231566161</v>
      </c>
      <c r="CU61" s="45">
        <f t="shared" si="12"/>
        <v>815.428231566161</v>
      </c>
      <c r="CV61" s="45">
        <f t="shared" si="12"/>
        <v>815.428231566161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6.931191293449014E-3</v>
      </c>
      <c r="E62" s="64">
        <f>($B24*E81+$B25*E81^$B$26+$B$29*(E81/$B$27)^$B$28)*Parameters!$B$116*0.01</f>
        <v>9.0256456054379052E-3</v>
      </c>
      <c r="F62" s="64">
        <f>($B24*F81+$B25*F81^$B$26+$B$29*(F81/$B$27)^$B$28)*Parameters!$B$116*0.01</f>
        <v>1.1420676882248064E-2</v>
      </c>
      <c r="G62" s="64">
        <f>($B24*G81+$B25*G81^$B$26+$B$29*(G81/$B$27)^$B$28)*Parameters!$B$116*0.01</f>
        <v>1.3993721747790065E-2</v>
      </c>
      <c r="H62" s="64">
        <f>($B24*H81+$B25*H81^$B$26+$B$29*(H81/$B$27)^$B$28)*Parameters!$B$116*0.01</f>
        <v>1.6618123288361181E-2</v>
      </c>
      <c r="I62" s="64">
        <f>($B24*I81+$B25*I81^$B$26+$B$29*(I81/$B$27)^$B$28)*Parameters!$B$116*0.01</f>
        <v>1.9178874491042639E-2</v>
      </c>
      <c r="J62" s="64">
        <f>($B24*J81+$B25*J81^$B$26+$B$29*(J81/$B$27)^$B$28)*Parameters!$B$116*0.01</f>
        <v>2.1577192704955499E-2</v>
      </c>
      <c r="K62" s="64">
        <f>($B24*K81+$B25*K81^$B$26+$B$29*(K81/$B$27)^$B$28)*Parameters!$B$116*0.01</f>
        <v>2.3726989959707789E-2</v>
      </c>
      <c r="L62" s="64">
        <f>($B24*L81+$B25*L81^$B$26+$B$29*(L81/$B$27)^$B$28)*Parameters!$B$116*0.01</f>
        <v>2.5550406074505198E-2</v>
      </c>
      <c r="M62" s="64">
        <f>($B24*M81+$B25*M81^$B$26+$B$29*(M81/$B$27)^$B$28)*Parameters!$B$116*0.01</f>
        <v>2.6864387521168549E-2</v>
      </c>
      <c r="N62" s="64">
        <f>($B24*N81+$B25*N81^$B$26+$B$29*(N81/$B$27)^$B$28)*Parameters!$B$116*0.01</f>
        <v>2.7657816513306815E-2</v>
      </c>
      <c r="O62" s="64">
        <f>($B24*O81+$B25*O81^$B$26+$B$29*(O81/$B$27)^$B$28)*Parameters!$B$116*0.01</f>
        <v>2.7948289043089471E-2</v>
      </c>
      <c r="P62" s="64">
        <f>($B24*P81+$B25*P81^$B$26+$B$29*(P81/$B$27)^$B$28)*Parameters!$B$116*0.01</f>
        <v>2.77808569973516E-2</v>
      </c>
      <c r="Q62" s="64">
        <f>($B24*Q81+$B25*Q81^$B$26+$B$29*(Q81/$B$27)^$B$28)*Parameters!$B$116*0.01</f>
        <v>2.7257774510188969E-2</v>
      </c>
      <c r="R62" s="64">
        <f>($B24*R81+$B25*R81^$B$26+$B$29*(R81/$B$27)^$B$28)*Parameters!$B$116*0.01</f>
        <v>2.6522874283492953E-2</v>
      </c>
      <c r="S62" s="64">
        <f>($B24*S81+$B25*S81^$B$26+$B$29*(S81/$B$27)^$B$28)*Parameters!$B$116*0.01</f>
        <v>2.5702664089557153E-2</v>
      </c>
      <c r="T62" s="64">
        <f>($B24*T81+$B25*T81^$B$26+$B$29*(T81/$B$27)^$B$28)*Parameters!$B$116*0.01</f>
        <v>2.4878696245923343E-2</v>
      </c>
      <c r="U62" s="64">
        <f>($B24*U81+$B25*U81^$B$26+$B$29*(U81/$B$27)^$B$28)*Parameters!$B$116*0.01</f>
        <v>2.409711097778346E-2</v>
      </c>
      <c r="V62" s="64">
        <f>($B24*V81+$B25*V81^$B$26+$B$29*(V81/$B$27)^$B$28)*Parameters!$B$116*0.01</f>
        <v>2.3381356661247493E-2</v>
      </c>
      <c r="W62" s="64">
        <f>($B24*W81+$B25*W81^$B$26+$B$29*(W81/$B$27)^$B$28)*Parameters!$B$116*0.01</f>
        <v>2.2740827558083886E-2</v>
      </c>
      <c r="X62" s="64">
        <f>($B24*X81+$B25*X81^$B$26+$B$29*(X81/$B$27)^$B$28)*Parameters!$B$116*0.01</f>
        <v>2.2176549972400414E-2</v>
      </c>
      <c r="Y62" s="64">
        <f>($B24*Y81+$B25*Y81^$B$26+$B$29*(Y81/$B$27)^$B$28)*Parameters!$B$116*0.01</f>
        <v>2.1684835782295634E-2</v>
      </c>
      <c r="Z62" s="64">
        <f>($B24*Z81+$B25*Z81^$B$26+$B$29*(Z81/$B$27)^$B$28)*Parameters!$B$116*0.01</f>
        <v>2.1259578159095266E-2</v>
      </c>
      <c r="AA62" s="64">
        <f>($B24*AA81+$B25*AA81^$B$26+$B$29*(AA81/$B$27)^$B$28)*Parameters!$B$116*0.01</f>
        <v>2.0893659162946766E-2</v>
      </c>
      <c r="AB62" s="64">
        <f>($B24*AB81+$B25*AB81^$B$26+$B$29*(AB81/$B$27)^$B$28)*Parameters!$B$116*0.01</f>
        <v>2.0579785828273342E-2</v>
      </c>
      <c r="AC62" s="64">
        <f>($B24*AC81+$B25*AC81^$B$26+$B$29*(AC81/$B$27)^$B$28)*Parameters!$B$116*0.01</f>
        <v>2.0310963797417151E-2</v>
      </c>
      <c r="AD62" s="64">
        <f>($B24*AD81+$B25*AD81^$B$26+$B$29*(AD81/$B$27)^$B$28)*Parameters!$B$116*0.01</f>
        <v>2.0080744585473539E-2</v>
      </c>
      <c r="AE62" s="64">
        <f>($B24*AE81+$B25*AE81^$B$26+$B$29*(AE81/$B$27)^$B$28)*Parameters!$B$116*0.01</f>
        <v>1.9883334111669052E-2</v>
      </c>
      <c r="AF62" s="64">
        <f>($B24*AF81+$B25*AF81^$B$26+$B$29*(AF81/$B$27)^$B$28)*Parameters!$B$116*0.01</f>
        <v>1.9713618419086285E-2</v>
      </c>
      <c r="AG62" s="64">
        <f>($B24*AG81+$B25*AG81^$B$26+$B$29*(AG81/$B$27)^$B$28)*Parameters!$B$116*0.01</f>
        <v>1.9567141940134525E-2</v>
      </c>
      <c r="AH62" s="64">
        <f>($B24*AH81+$B25*AH81^$B$26+$B$29*(AH81/$B$27)^$B$28)*Parameters!$B$116*0.01</f>
        <v>1.9440060418687764E-2</v>
      </c>
      <c r="AI62" s="64">
        <f>($B24*AI81+$B25*AI81^$B$26+$B$29*(AI81/$B$27)^$B$28)*Parameters!$B$116*0.01</f>
        <v>1.9329082111415437E-2</v>
      </c>
      <c r="AJ62" s="64">
        <f>($B24*AJ81+$B25*AJ81^$B$26+$B$29*(AJ81/$B$27)^$B$28)*Parameters!$B$116*0.01</f>
        <v>1.9231405478031767E-2</v>
      </c>
      <c r="AK62" s="64">
        <f>($B24*AK81+$B25*AK81^$B$26+$B$29*(AK81/$B$27)^$B$28)*Parameters!$B$116*0.01</f>
        <v>1.9144658138375403E-2</v>
      </c>
      <c r="AL62" s="64">
        <f>($B24*AL81+$B25*AL81^$B$26+$B$29*(AL81/$B$27)^$B$28)*Parameters!$B$116*0.01</f>
        <v>1.9066839715534148E-2</v>
      </c>
      <c r="AM62" s="64">
        <f>($B24*AM81+$B25*AM81^$B$26+$B$29*(AM81/$B$27)^$B$28)*Parameters!$B$116*0.01</f>
        <v>1.8996269842312358E-2</v>
      </c>
      <c r="AN62" s="64">
        <f>($B24*AN81+$B25*AN81^$B$26+$B$29*(AN81/$B$27)^$B$28)*Parameters!$B$116*0.01</f>
        <v>1.8931541789356486E-2</v>
      </c>
      <c r="AO62" s="64">
        <f>($B24*AO81+$B25*AO81^$B$26+$B$29*(AO81/$B$27)^$B$28)*Parameters!$B$116*0.01</f>
        <v>1.8871481687979742E-2</v>
      </c>
      <c r="AP62" s="64">
        <f>($B24*AP81+$B25*AP81^$B$26+$B$29*(AP81/$B$27)^$B$28)*Parameters!$B$116*0.01</f>
        <v>1.8815113047216635E-2</v>
      </c>
      <c r="AQ62" s="64">
        <f>($B24*AQ81+$B25*AQ81^$B$26+$B$29*(AQ81/$B$27)^$B$28)*Parameters!$B$116*0.01</f>
        <v>1.8761626124260612E-2</v>
      </c>
      <c r="AR62" s="64">
        <f>($B24*AR81+$B25*AR81^$B$26+$B$29*(AR81/$B$27)^$B$28)*Parameters!$B$116*0.01</f>
        <v>1.8710351649489917E-2</v>
      </c>
      <c r="AS62" s="64">
        <f>($B24*AS81+$B25*AS81^$B$26+$B$29*(AS81/$B$27)^$B$28)*Parameters!$B$116*0.01</f>
        <v>1.8660738399125573E-2</v>
      </c>
      <c r="AT62" s="64">
        <f>($B24*AT81+$B25*AT81^$B$26+$B$29*(AT81/$B$27)^$B$28)*Parameters!$B$116*0.01</f>
        <v>1.8612334129254712E-2</v>
      </c>
      <c r="AU62" s="64">
        <f>($B24*AU81+$B25*AU81^$B$26+$B$29*(AU81/$B$27)^$B$28)*Parameters!$B$116*0.01</f>
        <v>1.8564769421165101E-2</v>
      </c>
      <c r="AV62" s="64">
        <f>($B24*AV81+$B25*AV81^$B$26+$B$29*(AV81/$B$27)^$B$28)*Parameters!$B$116*0.01</f>
        <v>1.8517744031293595E-2</v>
      </c>
      <c r="AW62" s="64">
        <f>($B24*AW81+$B25*AW81^$B$26+$B$29*(AW81/$B$27)^$B$28)*Parameters!$B$116*0.01</f>
        <v>1.8471015384435352E-2</v>
      </c>
      <c r="AX62" s="64">
        <f>($B24*AX81+$B25*AX81^$B$26+$B$29*(AX81/$B$27)^$B$28)*Parameters!$B$116*0.01</f>
        <v>1.8424388893121164E-2</v>
      </c>
      <c r="AY62" s="64">
        <f>($B24*AY81+$B25*AY81^$B$26+$B$29*(AY81/$B$27)^$B$28)*Parameters!$B$116*0.01</f>
        <v>1.8377709827526005E-2</v>
      </c>
      <c r="AZ62" s="64">
        <f>($B24*AZ81+$B25*AZ81^$B$26+$B$29*(AZ81/$B$27)^$B$28)*Parameters!$B$116*0.01</f>
        <v>1.8330856498059392E-2</v>
      </c>
      <c r="BA62" s="64">
        <f>($B24*BA81+$B25*BA81^$B$26+$B$29*(BA81/$B$27)^$B$28)*Parameters!$B$116*0.01</f>
        <v>1.8521412654503539E-2</v>
      </c>
      <c r="BB62" s="64">
        <f>($B24*BB81+$B25*BB81^$B$26+$B$29*(BB81/$B$27)^$B$28)*Parameters!$B$116*0.01</f>
        <v>1.8846216997273794E-2</v>
      </c>
      <c r="BC62" s="64">
        <f>($B24*BC81+$B25*BC81^$B$26+$B$29*(BC81/$B$27)^$B$28)*Parameters!$B$116*0.01</f>
        <v>1.9005056590606233E-2</v>
      </c>
      <c r="BD62" s="64">
        <f>($B24*BD81+$B25*BD81^$B$26+$B$29*(BD81/$B$27)^$B$28)*Parameters!$B$116*0.01</f>
        <v>1.9057822316314362E-2</v>
      </c>
      <c r="BE62" s="64">
        <f>($B24*BE81+$B25*BE81^$B$26+$B$29*(BE81/$B$27)^$B$28)*Parameters!$B$116*0.01</f>
        <v>1.9044718737259034E-2</v>
      </c>
      <c r="BF62" s="64">
        <f>($B24*BF81+$B25*BF81^$B$26+$B$29*(BF81/$B$27)^$B$28)*Parameters!$B$116*0.01</f>
        <v>1.8992223218887157E-2</v>
      </c>
      <c r="BG62" s="64">
        <f>($B24*BG81+$B25*BG81^$B$26+$B$29*(BG81/$B$27)^$B$28)*Parameters!$B$116*0.01</f>
        <v>1.8917459620601925E-2</v>
      </c>
      <c r="BH62" s="64">
        <f>($B24*BH81+$B25*BH81^$B$26+$B$29*(BH81/$B$27)^$B$28)*Parameters!$B$116*0.01</f>
        <v>1.8831283861733574E-2</v>
      </c>
      <c r="BI62" s="64">
        <f>($B24*BI81+$B25*BI81^$B$26+$B$29*(BI81/$B$27)^$B$28)*Parameters!$B$116*0.01</f>
        <v>1.8740408623776256E-2</v>
      </c>
      <c r="BJ62" s="64">
        <f>($B24*BJ81+$B25*BJ81^$B$26+$B$29*(BJ81/$B$27)^$B$28)*Parameters!$B$116*0.01</f>
        <v>1.7868336239539036E-2</v>
      </c>
      <c r="BK62" s="64">
        <f>($B24*BK81+$B25*BK81^$B$26+$B$29*(BK81/$B$27)^$B$28)*Parameters!$B$116*0.01</f>
        <v>1.7252912755745638E-2</v>
      </c>
      <c r="BL62" s="64">
        <f>($B24*BL81+$B25*BL81^$B$26+$B$29*(BL81/$B$27)^$B$28)*Parameters!$B$116*0.01</f>
        <v>1.6808227031658646E-2</v>
      </c>
      <c r="BM62" s="64">
        <f>($B24*BM81+$B25*BM81^$B$26+$B$29*(BM81/$B$27)^$B$28)*Parameters!$B$116*0.01</f>
        <v>1.6478360980794315E-2</v>
      </c>
      <c r="BN62" s="64">
        <f>($B24*BN81+$B25*BN81^$B$26+$B$29*(BN81/$B$27)^$B$28)*Parameters!$B$116*0.01</f>
        <v>1.6226426309647123E-2</v>
      </c>
      <c r="BO62" s="64">
        <f>($B24*BO81+$B25*BO81^$B$26+$B$29*(BO81/$B$27)^$B$28)*Parameters!$B$116*0.01</f>
        <v>1.6027832768491353E-2</v>
      </c>
      <c r="BP62" s="64">
        <f>($B24*BP81+$B25*BP81^$B$26+$B$29*(BP81/$B$27)^$B$28)*Parameters!$B$116*0.01</f>
        <v>1.586605128659346E-2</v>
      </c>
      <c r="BQ62" s="64">
        <f>($B24*BQ81+$B25*BQ81^$B$26+$B$29*(BQ81/$B$27)^$B$28)*Parameters!$B$116*0.01</f>
        <v>1.5729894369071355E-2</v>
      </c>
      <c r="BR62" s="64">
        <f>($B24*BR81+$B25*BR81^$B$26+$B$29*(BR81/$B$27)^$B$28)*Parameters!$B$116*0.01</f>
        <v>1.5611743690138359E-2</v>
      </c>
      <c r="BS62" s="64">
        <f>($B24*BS81+$B25*BS81^$B$26+$B$29*(BS81/$B$27)^$B$28)*Parameters!$B$116*0.01</f>
        <v>1.5506381602246062E-2</v>
      </c>
      <c r="BT62" s="64">
        <f>($B24*BT81+$B25*BT81^$B$26+$B$29*(BT81/$B$27)^$B$28)*Parameters!$B$116*0.01</f>
        <v>1.5410214048255657E-2</v>
      </c>
      <c r="BU62" s="64">
        <f>($B24*BU81+$B25*BU81^$B$26+$B$29*(BU81/$B$27)^$B$28)*Parameters!$B$116*0.01</f>
        <v>1.5320750313175053E-2</v>
      </c>
      <c r="BV62" s="64">
        <f>($B24*BV81+$B25*BV81^$B$26+$B$29*(BV81/$B$27)^$B$28)*Parameters!$B$116*0.01</f>
        <v>1.523625288861463E-2</v>
      </c>
      <c r="BW62" s="64">
        <f>($B24*BW81+$B25*BW81^$B$26+$B$29*(BW81/$B$27)^$B$28)*Parameters!$B$116*0.01</f>
        <v>1.5155500796449291E-2</v>
      </c>
      <c r="BX62" s="64">
        <f>($B24*BX81+$B25*BX81^$B$26+$B$29*(BX81/$B$27)^$B$28)*Parameters!$B$116*0.01</f>
        <v>1.5077628989183753E-2</v>
      </c>
      <c r="BY62" s="64">
        <f>($B24*BY81+$B25*BY81^$B$26+$B$29*(BY81/$B$27)^$B$28)*Parameters!$B$116*0.01</f>
        <v>1.5002018975594918E-2</v>
      </c>
      <c r="BZ62" s="64">
        <f>($B24*BZ81+$B25*BZ81^$B$26+$B$29*(BZ81/$B$27)^$B$28)*Parameters!$B$116*0.01</f>
        <v>1.4928224058469764E-2</v>
      </c>
      <c r="CA62" s="64">
        <f>($B24*CA81+$B25*CA81^$B$26+$B$29*(CA81/$B$27)^$B$28)*Parameters!$B$116*0.01</f>
        <v>1.485591803135769E-2</v>
      </c>
      <c r="CB62" s="64">
        <f>($B24*CB81+$B25*CB81^$B$26+$B$29*(CB81/$B$27)^$B$28)*Parameters!$B$116*0.01</f>
        <v>1.4784859821760095E-2</v>
      </c>
      <c r="CC62" s="64">
        <f>($B24*CC81+$B25*CC81^$B$26+$B$29*(CC81/$B$27)^$B$28)*Parameters!$B$116*0.01</f>
        <v>1.4714869006286681E-2</v>
      </c>
      <c r="CD62" s="64">
        <f>($B24*CD81+$B25*CD81^$B$26+$B$29*(CD81/$B$27)^$B$28)*Parameters!$B$116*0.01</f>
        <v>1.4645808761679049E-2</v>
      </c>
      <c r="CE62" s="64">
        <f>($B24*CE81+$B25*CE81^$B$26+$B$29*(CE81/$B$27)^$B$28)*Parameters!$B$116*0.01</f>
        <v>1.4577573919507923E-2</v>
      </c>
      <c r="CF62" s="64">
        <f>($B24*CF81+$B25*CF81^$B$26+$B$29*(CF81/$B$27)^$B$28)*Parameters!$B$116*0.01</f>
        <v>1.4510082537801292E-2</v>
      </c>
      <c r="CG62" s="64">
        <f>($B24*CG81+$B25*CG81^$B$26+$B$29*(CG81/$B$27)^$B$28)*Parameters!$B$116*0.01</f>
        <v>1.4443269907252585E-2</v>
      </c>
      <c r="CH62" s="64">
        <f>($B24*CH81+$B25*CH81^$B$26+$B$29*(CH81/$B$27)^$B$28)*Parameters!$B$116*0.01</f>
        <v>1.4377084251591912E-2</v>
      </c>
      <c r="CI62" s="64">
        <f>($B24*CI81+$B25*CI81^$B$26+$B$29*(CI81/$B$27)^$B$28)*Parameters!$B$116*0.01</f>
        <v>1.4311483613954859E-2</v>
      </c>
      <c r="CJ62" s="64">
        <f>($B24*CJ81+$B25*CJ81^$B$26+$B$29*(CJ81/$B$27)^$B$28)*Parameters!$B$116*0.01</f>
        <v>1.4246433579165036E-2</v>
      </c>
      <c r="CK62" s="64">
        <f>($B24*CK81+$B25*CK81^$B$26+$B$29*(CK81/$B$27)^$B$28)*Parameters!$B$116*0.01</f>
        <v>1.418190558969651E-2</v>
      </c>
      <c r="CL62" s="64">
        <f>($B24*CL81+$B25*CL81^$B$26+$B$29*(CL81/$B$27)^$B$28)*Parameters!$B$116*0.01</f>
        <v>1.4117875686858386E-2</v>
      </c>
      <c r="CM62" s="64">
        <f>($B24*CM81+$B25*CM81^$B$26+$B$29*(CM81/$B$27)^$B$28)*Parameters!$B$116*0.01</f>
        <v>1.4054323559368309E-2</v>
      </c>
      <c r="CN62" s="64">
        <f>($B24*CN81+$B25*CN81^$B$26+$B$29*(CN81/$B$27)^$B$28)*Parameters!$B$116*0.01</f>
        <v>1.3991231816345363E-2</v>
      </c>
      <c r="CO62" s="64">
        <f>($B24*CO81+$B25*CO81^$B$26+$B$29*(CO81/$B$27)^$B$28)*Parameters!$B$116*0.01</f>
        <v>1.392858542586402E-2</v>
      </c>
      <c r="CP62" s="64">
        <f>($B24*CP81+$B25*CP81^$B$26+$B$29*(CP81/$B$27)^$B$28)*Parameters!$B$116*0.01</f>
        <v>1.3866371276967484E-2</v>
      </c>
      <c r="CQ62" s="64">
        <f>($B24*CQ81+$B25*CQ81^$B$26+$B$29*(CQ81/$B$27)^$B$28)*Parameters!$B$116*0.01</f>
        <v>1.3804577834750607E-2</v>
      </c>
      <c r="CR62" s="64">
        <f>($B24*CR81+$B25*CR81^$B$26+$B$29*(CR81/$B$27)^$B$28)*Parameters!$B$116*0.01</f>
        <v>1.3743194866361184E-2</v>
      </c>
      <c r="CS62" s="64">
        <f>($B24*CS81+$B25*CS81^$B$26+$B$29*(CS81/$B$27)^$B$28)*Parameters!$B$116*0.01</f>
        <v>1.3682213221606593E-2</v>
      </c>
      <c r="CT62" s="64">
        <f>($B24*CT81+$B25*CT81^$B$26+$B$29*(CT81/$B$27)^$B$28)*Parameters!$B$116*0.01</f>
        <v>1.3621624656023502E-2</v>
      </c>
      <c r="CU62" s="64">
        <f>($B24*CU81+$B25*CU81^$B$26+$B$29*(CU81/$B$27)^$B$28)*Parameters!$B$116*0.01</f>
        <v>1.3561421687274986E-2</v>
      </c>
      <c r="CV62" s="64">
        <f>($B24*CV81+$B25*CV81^$B$26+$B$29*(CV81/$B$27)^$B$28)*Parameters!$B$116*0.01</f>
        <v>1.3501597477927408E-2</v>
      </c>
    </row>
    <row r="63" spans="1:105" s="64" customFormat="1" ht="18" customHeight="1">
      <c r="A63" s="581" t="s">
        <v>1129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8.1205020620145445E-3</v>
      </c>
      <c r="E63" s="64">
        <f t="shared" si="13"/>
        <v>1.0762086721122624E-2</v>
      </c>
      <c r="F63" s="64">
        <f t="shared" si="13"/>
        <v>1.384736023680142E-2</v>
      </c>
      <c r="G63" s="64">
        <f t="shared" si="13"/>
        <v>1.7265928901651212E-2</v>
      </c>
      <c r="H63" s="64">
        <f t="shared" si="13"/>
        <v>2.0862561625374944E-2</v>
      </c>
      <c r="I63" s="64">
        <f t="shared" si="13"/>
        <v>2.4515146128019201E-2</v>
      </c>
      <c r="J63" s="64">
        <f t="shared" si="13"/>
        <v>2.8148873964462286E-2</v>
      </c>
      <c r="K63" s="64">
        <f t="shared" si="13"/>
        <v>3.1671188388906812E-2</v>
      </c>
      <c r="L63" s="64">
        <f t="shared" si="13"/>
        <v>3.4994766012660911E-2</v>
      </c>
      <c r="M63" s="64">
        <f t="shared" si="13"/>
        <v>3.7848552235598756E-2</v>
      </c>
      <c r="N63" s="64">
        <f t="shared" si="13"/>
        <v>4.0071937012706775E-2</v>
      </c>
      <c r="O63" s="64">
        <f t="shared" si="13"/>
        <v>4.1813580790272503E-2</v>
      </c>
      <c r="P63" s="64">
        <f t="shared" si="13"/>
        <v>4.3105921633965136E-2</v>
      </c>
      <c r="Q63" s="64">
        <f t="shared" si="13"/>
        <v>4.4034667601978092E-2</v>
      </c>
      <c r="R63" s="64">
        <f t="shared" si="13"/>
        <v>4.4730442422663282E-2</v>
      </c>
      <c r="S63" s="64">
        <f t="shared" si="13"/>
        <v>4.5311560067899409E-2</v>
      </c>
      <c r="T63" s="64">
        <f t="shared" si="13"/>
        <v>4.5853425839063378E-2</v>
      </c>
      <c r="U63" s="64">
        <f t="shared" si="13"/>
        <v>4.6398837903388189E-2</v>
      </c>
      <c r="V63" s="64">
        <f t="shared" si="13"/>
        <v>4.6969817816057788E-2</v>
      </c>
      <c r="W63" s="64">
        <f t="shared" si="13"/>
        <v>4.7611797976690795E-2</v>
      </c>
      <c r="X63" s="64">
        <f t="shared" si="13"/>
        <v>4.8339662045919239E-2</v>
      </c>
      <c r="Y63" s="64">
        <f t="shared" si="13"/>
        <v>4.9169722194887036E-2</v>
      </c>
      <c r="Z63" s="64">
        <f t="shared" si="13"/>
        <v>5.0059270442741596E-2</v>
      </c>
      <c r="AA63" s="64">
        <f t="shared" si="13"/>
        <v>5.0996270035454344E-2</v>
      </c>
      <c r="AB63" s="64">
        <f t="shared" si="13"/>
        <v>5.1971367514877638E-2</v>
      </c>
      <c r="AC63" s="64">
        <f t="shared" si="13"/>
        <v>5.2978617453569771E-2</v>
      </c>
      <c r="AD63" s="64">
        <f t="shared" si="13"/>
        <v>5.4010355241213656E-2</v>
      </c>
      <c r="AE63" s="64">
        <f t="shared" si="13"/>
        <v>5.5061116603133717E-2</v>
      </c>
      <c r="AF63" s="64">
        <f t="shared" si="13"/>
        <v>5.612672928182226E-2</v>
      </c>
      <c r="AG63" s="64">
        <f t="shared" si="13"/>
        <v>5.7187168560864352E-2</v>
      </c>
      <c r="AH63" s="64">
        <f t="shared" si="13"/>
        <v>5.8234691195497082E-2</v>
      </c>
      <c r="AI63" s="64">
        <f t="shared" si="13"/>
        <v>5.9281156418126958E-2</v>
      </c>
      <c r="AJ63" s="64">
        <f t="shared" si="13"/>
        <v>6.0327027443934846E-2</v>
      </c>
      <c r="AK63" s="64">
        <f t="shared" si="13"/>
        <v>6.137210117753461E-2</v>
      </c>
      <c r="AL63" s="64">
        <f t="shared" si="13"/>
        <v>6.2415939349427074E-2</v>
      </c>
      <c r="AM63" s="64">
        <f t="shared" si="13"/>
        <v>6.3458064891504073E-2</v>
      </c>
      <c r="AN63" s="64">
        <f t="shared" si="13"/>
        <v>6.4498053416456841E-2</v>
      </c>
      <c r="AO63" s="64">
        <f t="shared" si="13"/>
        <v>6.5535569782760164E-2</v>
      </c>
      <c r="AP63" s="64">
        <f t="shared" si="13"/>
        <v>6.6570376680957055E-2</v>
      </c>
      <c r="AQ63" s="64">
        <f t="shared" si="13"/>
        <v>6.7602329719364598E-2</v>
      </c>
      <c r="AR63" s="64">
        <f t="shared" si="13"/>
        <v>6.8631366692831222E-2</v>
      </c>
      <c r="AS63" s="64">
        <f t="shared" si="13"/>
        <v>6.9657495018611307E-2</v>
      </c>
      <c r="AT63" s="64">
        <f t="shared" si="13"/>
        <v>7.0680779320486414E-2</v>
      </c>
      <c r="AU63" s="64">
        <f t="shared" si="13"/>
        <v>7.170133006934451E-2</v>
      </c>
      <c r="AV63" s="64">
        <f t="shared" si="13"/>
        <v>7.2719293624070133E-2</v>
      </c>
      <c r="AW63" s="64">
        <f t="shared" si="13"/>
        <v>7.373484372897382E-2</v>
      </c>
      <c r="AX63" s="64">
        <f t="shared" si="13"/>
        <v>7.4748174385695879E-2</v>
      </c>
      <c r="AY63" s="64">
        <f t="shared" si="13"/>
        <v>7.5759493958699631E-2</v>
      </c>
      <c r="AZ63" s="64">
        <f t="shared" si="13"/>
        <v>7.6769020355964335E-2</v>
      </c>
      <c r="BA63" s="64">
        <f t="shared" si="13"/>
        <v>7.8014655237497496E-2</v>
      </c>
      <c r="BB63" s="64">
        <f t="shared" si="13"/>
        <v>7.9401811962962421E-2</v>
      </c>
      <c r="BC63" s="64">
        <f t="shared" si="13"/>
        <v>8.0634341853572336E-2</v>
      </c>
      <c r="BD63" s="64">
        <f t="shared" si="13"/>
        <v>8.1766335321508676E-2</v>
      </c>
      <c r="BE63" s="64">
        <f t="shared" si="13"/>
        <v>8.2835414692760734E-2</v>
      </c>
      <c r="BF63" s="64">
        <f t="shared" si="13"/>
        <v>8.3866317794393158E-2</v>
      </c>
      <c r="BG63" s="64">
        <f t="shared" si="13"/>
        <v>8.4875083710860527E-2</v>
      </c>
      <c r="BH63" s="64">
        <f t="shared" si="13"/>
        <v>8.5871967419556924E-2</v>
      </c>
      <c r="BI63" s="64">
        <f t="shared" si="13"/>
        <v>8.6863420622350487E-2</v>
      </c>
      <c r="BJ63" s="64">
        <f t="shared" si="13"/>
        <v>8.7072912862336427E-2</v>
      </c>
      <c r="BK63" s="64">
        <f t="shared" si="13"/>
        <v>8.6926194133087914E-2</v>
      </c>
      <c r="BL63" s="64">
        <f t="shared" si="13"/>
        <v>8.6919555121871217E-2</v>
      </c>
      <c r="BM63" s="64">
        <f t="shared" si="13"/>
        <v>8.7003969962596628E-2</v>
      </c>
      <c r="BN63" s="64">
        <f t="shared" ref="BN63:CV63" si="14">+BN62+BN50/100</f>
        <v>8.7147324353689687E-2</v>
      </c>
      <c r="BO63" s="64">
        <f t="shared" si="14"/>
        <v>8.7328361509215802E-2</v>
      </c>
      <c r="BP63" s="64">
        <f t="shared" si="14"/>
        <v>8.7532903689146027E-2</v>
      </c>
      <c r="BQ63" s="64">
        <f t="shared" si="14"/>
        <v>8.7751443115796815E-2</v>
      </c>
      <c r="BR63" s="64">
        <f t="shared" si="14"/>
        <v>8.7977580246535528E-2</v>
      </c>
      <c r="BS63" s="64">
        <f t="shared" si="14"/>
        <v>8.8206998475002074E-2</v>
      </c>
      <c r="BT63" s="64">
        <f t="shared" si="14"/>
        <v>8.8436784564337914E-2</v>
      </c>
      <c r="BU63" s="64">
        <f t="shared" si="14"/>
        <v>8.866497497518655E-2</v>
      </c>
      <c r="BV63" s="64">
        <f t="shared" si="14"/>
        <v>8.8890251311099566E-2</v>
      </c>
      <c r="BW63" s="64">
        <f t="shared" si="14"/>
        <v>8.9111734956127897E-2</v>
      </c>
      <c r="BX63" s="64">
        <f t="shared" si="14"/>
        <v>8.9328848076463935E-2</v>
      </c>
      <c r="BY63" s="64">
        <f t="shared" si="14"/>
        <v>8.9541219220856616E-2</v>
      </c>
      <c r="BZ63" s="64">
        <f t="shared" si="14"/>
        <v>8.9748619000448643E-2</v>
      </c>
      <c r="CA63" s="64">
        <f t="shared" si="14"/>
        <v>8.9950916117588875E-2</v>
      </c>
      <c r="CB63" s="64">
        <f t="shared" si="14"/>
        <v>9.0148047199301112E-2</v>
      </c>
      <c r="CC63" s="64">
        <f t="shared" si="14"/>
        <v>9.0339996021292987E-2</v>
      </c>
      <c r="CD63" s="64">
        <f t="shared" si="14"/>
        <v>9.0526779137871966E-2</v>
      </c>
      <c r="CE63" s="64">
        <f t="shared" si="14"/>
        <v>9.0708435895132875E-2</v>
      </c>
      <c r="CF63" s="64">
        <f t="shared" si="14"/>
        <v>9.088502145366685E-2</v>
      </c>
      <c r="CG63" s="64">
        <f t="shared" si="14"/>
        <v>9.1056601885596403E-2</v>
      </c>
      <c r="CH63" s="64">
        <f t="shared" si="14"/>
        <v>9.1223250707679865E-2</v>
      </c>
      <c r="CI63" s="64">
        <f t="shared" si="14"/>
        <v>9.1385046413644339E-2</v>
      </c>
      <c r="CJ63" s="64">
        <f t="shared" si="14"/>
        <v>9.1542070705784628E-2</v>
      </c>
      <c r="CK63" s="64">
        <f t="shared" si="14"/>
        <v>9.1694407219077276E-2</v>
      </c>
      <c r="CL63" s="64">
        <f t="shared" si="14"/>
        <v>9.1842140594683208E-2</v>
      </c>
      <c r="CM63" s="64">
        <f t="shared" si="14"/>
        <v>9.1985355803257798E-2</v>
      </c>
      <c r="CN63" s="64">
        <f t="shared" si="14"/>
        <v>9.2124137648382939E-2</v>
      </c>
      <c r="CO63" s="64">
        <f t="shared" si="14"/>
        <v>9.225857040103673E-2</v>
      </c>
      <c r="CP63" s="64">
        <f t="shared" si="14"/>
        <v>9.2388737530271478E-2</v>
      </c>
      <c r="CQ63" s="64">
        <f t="shared" si="14"/>
        <v>9.2514721505186609E-2</v>
      </c>
      <c r="CR63" s="64">
        <f t="shared" si="14"/>
        <v>9.2636603650214588E-2</v>
      </c>
      <c r="CS63" s="64">
        <f t="shared" si="14"/>
        <v>9.2754464040622389E-2</v>
      </c>
      <c r="CT63" s="64">
        <f t="shared" si="14"/>
        <v>9.2868381428590496E-2</v>
      </c>
      <c r="CU63" s="64">
        <f t="shared" si="14"/>
        <v>9.297843319270746E-2</v>
      </c>
      <c r="CV63" s="64">
        <f t="shared" si="14"/>
        <v>9.3084695305503354E-2</v>
      </c>
    </row>
    <row r="64" spans="1:105" s="147" customFormat="1" ht="18" customHeight="1">
      <c r="A64" s="577" t="s">
        <v>1133</v>
      </c>
      <c r="B64" s="147">
        <f>+B61-B65</f>
        <v>5.434623520687909E-3</v>
      </c>
      <c r="C64" s="147">
        <f>+C63*C61/(1+C63^Parameters!$B$125)</f>
        <v>1.4987216164719952E-2</v>
      </c>
      <c r="D64" s="147">
        <f>+D63*D61/(1+D63^Parameters!$B$125)</f>
        <v>3.5395599612237774E-2</v>
      </c>
      <c r="E64" s="147">
        <f>+E63*E61/(1+E63^Parameters!$B$125)</f>
        <v>7.6797368780861769E-2</v>
      </c>
      <c r="F64" s="147">
        <f>+F63*F61/(1+F63^Parameters!$B$125)</f>
        <v>0.15184646419970491</v>
      </c>
      <c r="G64" s="147">
        <f>+G63*G61/(1+G63^Parameters!$B$125)</f>
        <v>0.26764655815901001</v>
      </c>
      <c r="H64" s="147">
        <f>+H63*H61/(1+H63^Parameters!$B$125)</f>
        <v>0.43085386795296921</v>
      </c>
      <c r="I64" s="147">
        <f>+I63*I61/(1+I63^Parameters!$B$125)</f>
        <v>0.65938815991749078</v>
      </c>
      <c r="J64" s="147">
        <f>+J63*J61/(1+J63^Parameters!$B$125)</f>
        <v>0.96686822298546127</v>
      </c>
      <c r="K64" s="147">
        <f>+K63*K61/(1+K63^Parameters!$B$125)</f>
        <v>1.3653654751235949</v>
      </c>
      <c r="L64" s="147">
        <f>+L63*L61/(1+L63^Parameters!$B$125)</f>
        <v>1.8138104819313308</v>
      </c>
      <c r="M64" s="147">
        <f>+M63*M61/(1+M63^Parameters!$B$125)</f>
        <v>2.2652029745071589</v>
      </c>
      <c r="N64" s="147">
        <f>+N63*N61/(1+N63^Parameters!$B$125)</f>
        <v>2.7290275446809451</v>
      </c>
      <c r="O64" s="147">
        <f>+O63*O61/(1+O63^Parameters!$B$125)</f>
        <v>3.2037159742635026</v>
      </c>
      <c r="P64" s="147">
        <f>+P63*P61/(1+P63^Parameters!$B$125)</f>
        <v>3.6776127384206161</v>
      </c>
      <c r="Q64" s="147">
        <f>+Q63*Q61/(1+Q63^Parameters!$B$125)</f>
        <v>4.1446343312001312</v>
      </c>
      <c r="R64" s="147">
        <f>+R63*R61/(1+R63^Parameters!$B$125)</f>
        <v>4.6069475394380035</v>
      </c>
      <c r="S64" s="147">
        <f>+S63*S61/(1+S63^Parameters!$B$125)</f>
        <v>5.0685078790369271</v>
      </c>
      <c r="T64" s="147">
        <f>+T63*T61/(1+T63^Parameters!$B$125)</f>
        <v>5.5325559434254092</v>
      </c>
      <c r="U64" s="147">
        <f>+U63*U61/(1+U63^Parameters!$B$125)</f>
        <v>6.0011090096423851</v>
      </c>
      <c r="V64" s="147">
        <f>+V63*V61/(1+V63^Parameters!$B$125)</f>
        <v>6.5129589123025262</v>
      </c>
      <c r="W64" s="147">
        <f>+W63*W61/(1+W63^Parameters!$B$125)</f>
        <v>7.0911369871953953</v>
      </c>
      <c r="X64" s="147">
        <f>+X63*X61/(1+X63^Parameters!$B$125)</f>
        <v>7.7650183479975547</v>
      </c>
      <c r="Y64" s="147">
        <f>+Y63*Y61/(1+Y63^Parameters!$B$125)</f>
        <v>8.5028985930123309</v>
      </c>
      <c r="Z64" s="147">
        <f>+Z63*Z61/(1+Z63^Parameters!$B$125)</f>
        <v>9.295318363401849</v>
      </c>
      <c r="AA64" s="147">
        <f>+AA63*AA61/(1+AA63^Parameters!$B$125)</f>
        <v>10.139473872422506</v>
      </c>
      <c r="AB64" s="147">
        <f>+AB63*AB61/(1+AB63^Parameters!$B$125)</f>
        <v>11.036237340080591</v>
      </c>
      <c r="AC64" s="147">
        <f>+AC63*AC61/(1+AC63^Parameters!$B$125)</f>
        <v>11.983794998880374</v>
      </c>
      <c r="AD64" s="147">
        <f>+AD63*AD61/(1+AD63^Parameters!$B$125)</f>
        <v>12.981568190318093</v>
      </c>
      <c r="AE64" s="147">
        <f>+AE63*AE61/(1+AE63^Parameters!$B$125)</f>
        <v>14.030122037481217</v>
      </c>
      <c r="AF64" s="147">
        <f>+AF63*AF61/(1+AF63^Parameters!$B$125)</f>
        <v>15.103763502673234</v>
      </c>
      <c r="AG64" s="147">
        <f>+AG63*AG61/(1+AG63^Parameters!$B$125)</f>
        <v>16.187486685439751</v>
      </c>
      <c r="AH64" s="147">
        <f>+AH63*AH61/(1+AH63^Parameters!$B$125)</f>
        <v>17.300804849220736</v>
      </c>
      <c r="AI64" s="147">
        <f>+AI63*AI61/(1+AI63^Parameters!$B$125)</f>
        <v>18.451370401391422</v>
      </c>
      <c r="AJ64" s="147">
        <f>+AJ63*AJ61/(1+AJ63^Parameters!$B$125)</f>
        <v>19.642582062595007</v>
      </c>
      <c r="AK64" s="147">
        <f>+AK63*AK61/(1+AK63^Parameters!$B$125)</f>
        <v>20.877034110530076</v>
      </c>
      <c r="AL64" s="147">
        <f>+AL63*AL61/(1+AL63^Parameters!$B$125)</f>
        <v>22.156933963806676</v>
      </c>
      <c r="AM64" s="147">
        <f>+AM63*AM61/(1+AM63^Parameters!$B$125)</f>
        <v>23.48433428792266</v>
      </c>
      <c r="AN64" s="147">
        <f>+AN63*AN61/(1+AN63^Parameters!$B$125)</f>
        <v>24.861264469182089</v>
      </c>
      <c r="AO64" s="147">
        <f>+AO63*AO61/(1+AO63^Parameters!$B$125)</f>
        <v>26.289804342192742</v>
      </c>
      <c r="AP64" s="147">
        <f>+AP63*AP61/(1+AP63^Parameters!$B$125)</f>
        <v>27.772124961383437</v>
      </c>
      <c r="AQ64" s="147">
        <f>+AQ63*AQ61/(1+AQ63^Parameters!$B$125)</f>
        <v>29.310510739825137</v>
      </c>
      <c r="AR64" s="147">
        <f>+AR63*AR61/(1+AR63^Parameters!$B$125)</f>
        <v>30.907371213825854</v>
      </c>
      <c r="AS64" s="147">
        <f>+AS63*AS61/(1+AS63^Parameters!$B$125)</f>
        <v>32.565247182087013</v>
      </c>
      <c r="AT64" s="147">
        <f>+AT63*AT61/(1+AT63^Parameters!$B$125)</f>
        <v>34.28681393998405</v>
      </c>
      <c r="AU64" s="147">
        <f>+AU63*AU61/(1+AU63^Parameters!$B$125)</f>
        <v>36.074883159045093</v>
      </c>
      <c r="AV64" s="147">
        <f>+AV63*AV61/(1+AV63^Parameters!$B$125)</f>
        <v>37.932404287166747</v>
      </c>
      <c r="AW64" s="147">
        <f>+AW63*AW61/(1+AW63^Parameters!$B$125)</f>
        <v>39.862465957038147</v>
      </c>
      <c r="AX64" s="147">
        <f>+AX63*AX61/(1+AX63^Parameters!$B$125)</f>
        <v>41.868297667543878</v>
      </c>
      <c r="AY64" s="147">
        <f>+AY63*AY61/(1+AY63^Parameters!$B$125)</f>
        <v>43.953271875657855</v>
      </c>
      <c r="AZ64" s="147">
        <f>+AZ63*AZ61/(1+AZ63^Parameters!$B$125)</f>
        <v>46.120906564188502</v>
      </c>
      <c r="BA64" s="147">
        <f>+BA63*BA61/(1+BA63^Parameters!$B$125)</f>
        <v>48.522696724351299</v>
      </c>
      <c r="BB64" s="147">
        <f>+BB63*BB61/(1+BB63^Parameters!$B$125)</f>
        <v>51.114352041575721</v>
      </c>
      <c r="BC64" s="147">
        <f>+BC63*BC61/(1+BC63^Parameters!$B$125)</f>
        <v>53.711686097816404</v>
      </c>
      <c r="BD64" s="147">
        <f>+BD63*BD61/(1+BD63^Parameters!$B$125)</f>
        <v>56.349006675989003</v>
      </c>
      <c r="BE64" s="147">
        <f>+BE63*BE61/(1+BE63^Parameters!$B$125)</f>
        <v>59.051872369397714</v>
      </c>
      <c r="BF64" s="147">
        <f>+BF63*BF61/(1+BF63^Parameters!$B$125)</f>
        <v>61.838909855814471</v>
      </c>
      <c r="BG64" s="147">
        <f>+BG63*BG61/(1+BG63^Parameters!$B$125)</f>
        <v>64.724114674130661</v>
      </c>
      <c r="BH64" s="147">
        <f>+BH63*BH61/(1+BH63^Parameters!$B$125)</f>
        <v>67.718441703577923</v>
      </c>
      <c r="BI64" s="147">
        <f>+BI63*BI61/(1+BI63^Parameters!$B$125)</f>
        <v>70.830885464138689</v>
      </c>
      <c r="BJ64" s="147">
        <f>+BJ63*BJ61/(1+BJ63^Parameters!$B$125)</f>
        <v>71.001711350870735</v>
      </c>
      <c r="BK64" s="147">
        <f>+BK63*BK61/(1+BK63^Parameters!$B$125)</f>
        <v>70.882072756974694</v>
      </c>
      <c r="BL64" s="147">
        <f>+BL63*BL61/(1+BL63^Parameters!$B$125)</f>
        <v>70.876659119800365</v>
      </c>
      <c r="BM64" s="147">
        <f>+BM63*BM61/(1+BM63^Parameters!$B$125)</f>
        <v>70.945493364072306</v>
      </c>
      <c r="BN64" s="147">
        <f>+BN63*BN61/(1+BN63^Parameters!$B$125)</f>
        <v>71.062388581656336</v>
      </c>
      <c r="BO64" s="147">
        <f>+BO63*BO61/(1+BO63^Parameters!$B$125)</f>
        <v>71.210011389193312</v>
      </c>
      <c r="BP64" s="147">
        <f>+BP63*BP61/(1+BP63^Parameters!$B$125)</f>
        <v>71.376800857206604</v>
      </c>
      <c r="BQ64" s="147">
        <f>+BQ63*BQ61/(1+BQ63^Parameters!$B$125)</f>
        <v>71.555004075355527</v>
      </c>
      <c r="BR64" s="147">
        <f>+BR63*BR61/(1+BR63^Parameters!$B$125)</f>
        <v>71.739402675909616</v>
      </c>
      <c r="BS64" s="147">
        <f>+BS63*BS61/(1+BS63^Parameters!$B$125)</f>
        <v>71.926476776179229</v>
      </c>
      <c r="BT64" s="147">
        <f>+BT63*BT61/(1+BT63^Parameters!$B$125)</f>
        <v>72.113850840585314</v>
      </c>
      <c r="BU64" s="147">
        <f>+BU63*BU61/(1+BU63^Parameters!$B$125)</f>
        <v>72.299923743703303</v>
      </c>
      <c r="BV64" s="147">
        <f>+BV63*BV61/(1+BV63^Parameters!$B$125)</f>
        <v>72.48362042784909</v>
      </c>
      <c r="BW64" s="147">
        <f>+BW63*BW61/(1+BW63^Parameters!$B$125)</f>
        <v>72.664224444773424</v>
      </c>
      <c r="BX64" s="147">
        <f>+BX63*BX61/(1+BX63^Parameters!$B$125)</f>
        <v>72.841264612476593</v>
      </c>
      <c r="BY64" s="147">
        <f>+BY63*BY61/(1+BY63^Parameters!$B$125)</f>
        <v>73.014438039122041</v>
      </c>
      <c r="BZ64" s="147">
        <f>+BZ63*BZ61/(1+BZ63^Parameters!$B$125)</f>
        <v>73.183557674559637</v>
      </c>
      <c r="CA64" s="147">
        <f>+CA63*CA61/(1+CA63^Parameters!$B$125)</f>
        <v>73.348516454977997</v>
      </c>
      <c r="CB64" s="147">
        <f>+CB63*CB61/(1+CB63^Parameters!$B$125)</f>
        <v>73.509262704263335</v>
      </c>
      <c r="CC64" s="147">
        <f>+CC63*CC61/(1+CC63^Parameters!$B$125)</f>
        <v>73.665783192669693</v>
      </c>
      <c r="CD64" s="147">
        <f>+CD63*CD61/(1+CD63^Parameters!$B$125)</f>
        <v>73.818091419046823</v>
      </c>
      <c r="CE64" s="147">
        <f>+CE63*CE61/(1+CE63^Parameters!$B$125)</f>
        <v>73.966219467311277</v>
      </c>
      <c r="CF64" s="147">
        <f>+CF63*CF61/(1+CF63^Parameters!$B$125)</f>
        <v>74.11021231696644</v>
      </c>
      <c r="CG64" s="147">
        <f>+CG63*CG61/(1+CG63^Parameters!$B$125)</f>
        <v>74.250123845086392</v>
      </c>
      <c r="CH64" s="147">
        <f>+CH63*CH61/(1+CH63^Parameters!$B$125)</f>
        <v>74.386013999311359</v>
      </c>
      <c r="CI64" s="147">
        <f>+CI63*CI61/(1+CI63^Parameters!$B$125)</f>
        <v>74.51794678564255</v>
      </c>
      <c r="CJ64" s="147">
        <f>+CJ63*CJ61/(1+CJ63^Parameters!$B$125)</f>
        <v>74.64598882643773</v>
      </c>
      <c r="CK64" s="147">
        <f>+CK63*CK61/(1+CK63^Parameters!$B$125)</f>
        <v>74.770208320017971</v>
      </c>
      <c r="CL64" s="147">
        <f>+CL63*CL61/(1+CL63^Parameters!$B$125)</f>
        <v>74.890674285175493</v>
      </c>
      <c r="CM64" s="147">
        <f>+CM63*CM61/(1+CM63^Parameters!$B$125)</f>
        <v>75.007456009381556</v>
      </c>
      <c r="CN64" s="147">
        <f>+CN63*CN61/(1+CN63^Parameters!$B$125)</f>
        <v>75.120622643871044</v>
      </c>
      <c r="CO64" s="147">
        <f>+CO63*CO61/(1+CO63^Parameters!$B$125)</f>
        <v>75.230242905578606</v>
      </c>
      <c r="CP64" s="147">
        <f>+CP63*CP61/(1+CP63^Parameters!$B$125)</f>
        <v>75.336384857526014</v>
      </c>
      <c r="CQ64" s="147">
        <f>+CQ63*CQ61/(1+CQ63^Parameters!$B$125)</f>
        <v>75.439115747345184</v>
      </c>
      <c r="CR64" s="147">
        <f>+CR63*CR61/(1+CR63^Parameters!$B$125)</f>
        <v>75.538501889274301</v>
      </c>
      <c r="CS64" s="147">
        <f>+CS63*CS61/(1+CS63^Parameters!$B$125)</f>
        <v>75.634608578946725</v>
      </c>
      <c r="CT64" s="147">
        <f>+CT63*CT61/(1+CT63^Parameters!$B$125)</f>
        <v>75.727500033113728</v>
      </c>
      <c r="CU64" s="147">
        <f>+CU63*CU61/(1+CU63^Parameters!$B$125)</f>
        <v>75.817239348460973</v>
      </c>
      <c r="CV64" s="147">
        <f>+CV63*CV61/(1+CV63^Parameters!$B$125)</f>
        <v>75.903888475134323</v>
      </c>
    </row>
    <row r="65" spans="1:237" s="45" customFormat="1" ht="18" customHeight="1">
      <c r="A65" s="573" t="s">
        <v>21</v>
      </c>
      <c r="B65" s="45">
        <f>+B61/(1+B63)</f>
        <v>1.295095512031301</v>
      </c>
      <c r="C65" s="45">
        <f t="shared" ref="C65:BN65" si="15">+C61-C64</f>
        <v>2.4417980952301401</v>
      </c>
      <c r="D65" s="45">
        <f t="shared" si="15"/>
        <v>4.3233988864834645</v>
      </c>
      <c r="E65" s="45">
        <f t="shared" si="15"/>
        <v>7.0591206711781043</v>
      </c>
      <c r="F65" s="45">
        <f t="shared" si="15"/>
        <v>10.813887192107606</v>
      </c>
      <c r="G65" s="45">
        <f t="shared" si="15"/>
        <v>15.233781698817879</v>
      </c>
      <c r="H65" s="45">
        <f t="shared" si="15"/>
        <v>20.22115788830833</v>
      </c>
      <c r="I65" s="45">
        <f t="shared" si="15"/>
        <v>26.237786202174256</v>
      </c>
      <c r="J65" s="45">
        <f t="shared" si="15"/>
        <v>33.381511900714138</v>
      </c>
      <c r="K65" s="45">
        <f t="shared" si="15"/>
        <v>41.745283179974898</v>
      </c>
      <c r="L65" s="45">
        <f t="shared" si="15"/>
        <v>50.017097067932241</v>
      </c>
      <c r="M65" s="45">
        <f t="shared" si="15"/>
        <v>57.583928384779497</v>
      </c>
      <c r="N65" s="45">
        <f t="shared" si="15"/>
        <v>65.374182535121335</v>
      </c>
      <c r="O65" s="45">
        <f t="shared" si="15"/>
        <v>73.415313386858969</v>
      </c>
      <c r="P65" s="45">
        <f t="shared" si="15"/>
        <v>81.638107214147055</v>
      </c>
      <c r="Q65" s="45">
        <f t="shared" si="15"/>
        <v>89.977441680884084</v>
      </c>
      <c r="R65" s="45">
        <f t="shared" si="15"/>
        <v>98.386613219620784</v>
      </c>
      <c r="S65" s="45">
        <f t="shared" si="15"/>
        <v>106.79053805630382</v>
      </c>
      <c r="T65" s="45">
        <f t="shared" si="15"/>
        <v>115.12486151636995</v>
      </c>
      <c r="U65" s="45">
        <f t="shared" si="15"/>
        <v>123.33637616915004</v>
      </c>
      <c r="V65" s="45">
        <f t="shared" si="15"/>
        <v>132.14968052583151</v>
      </c>
      <c r="W65" s="45">
        <f t="shared" si="15"/>
        <v>141.84541421524844</v>
      </c>
      <c r="X65" s="45">
        <f t="shared" si="15"/>
        <v>152.86950037540356</v>
      </c>
      <c r="Y65" s="45">
        <f t="shared" si="15"/>
        <v>164.42666483448278</v>
      </c>
      <c r="Z65" s="45">
        <f t="shared" si="15"/>
        <v>176.39093477596151</v>
      </c>
      <c r="AA65" s="45">
        <f t="shared" si="15"/>
        <v>188.68828089031612</v>
      </c>
      <c r="AB65" s="45">
        <f t="shared" si="15"/>
        <v>201.31602252537084</v>
      </c>
      <c r="AC65" s="45">
        <f t="shared" si="15"/>
        <v>214.21680393870054</v>
      </c>
      <c r="AD65" s="45">
        <f t="shared" si="15"/>
        <v>227.37175169332886</v>
      </c>
      <c r="AE65" s="45">
        <f t="shared" si="15"/>
        <v>240.77985827240423</v>
      </c>
      <c r="AF65" s="45">
        <f t="shared" si="15"/>
        <v>253.99731714001382</v>
      </c>
      <c r="AG65" s="45">
        <f t="shared" si="15"/>
        <v>266.87403030883934</v>
      </c>
      <c r="AH65" s="45">
        <f t="shared" si="15"/>
        <v>279.78679867474636</v>
      </c>
      <c r="AI65" s="45">
        <f t="shared" si="15"/>
        <v>292.80049302816985</v>
      </c>
      <c r="AJ65" s="45">
        <f t="shared" si="15"/>
        <v>305.95910750950361</v>
      </c>
      <c r="AK65" s="45">
        <f t="shared" si="15"/>
        <v>319.29437455859312</v>
      </c>
      <c r="AL65" s="45">
        <f t="shared" si="15"/>
        <v>332.83145834066545</v>
      </c>
      <c r="AM65" s="45">
        <f t="shared" si="15"/>
        <v>346.59209852009496</v>
      </c>
      <c r="AN65" s="45">
        <f t="shared" si="15"/>
        <v>360.59632924588107</v>
      </c>
      <c r="AO65" s="45">
        <f t="shared" si="15"/>
        <v>374.86340801832574</v>
      </c>
      <c r="AP65" s="45">
        <f t="shared" si="15"/>
        <v>389.41230970887023</v>
      </c>
      <c r="AQ65" s="45">
        <f t="shared" si="15"/>
        <v>404.26198389992118</v>
      </c>
      <c r="AR65" s="45">
        <f t="shared" si="15"/>
        <v>419.43148553993154</v>
      </c>
      <c r="AS65" s="45">
        <f t="shared" si="15"/>
        <v>434.94003955660082</v>
      </c>
      <c r="AT65" s="45">
        <f t="shared" si="15"/>
        <v>450.80707254115873</v>
      </c>
      <c r="AU65" s="45">
        <f t="shared" si="15"/>
        <v>467.05222932667249</v>
      </c>
      <c r="AV65" s="45">
        <f t="shared" si="15"/>
        <v>483.69538384041141</v>
      </c>
      <c r="AW65" s="45">
        <f t="shared" si="15"/>
        <v>500.75664898608761</v>
      </c>
      <c r="AX65" s="45">
        <f t="shared" si="15"/>
        <v>518.25638780950976</v>
      </c>
      <c r="AY65" s="45">
        <f t="shared" si="15"/>
        <v>536.21522687240383</v>
      </c>
      <c r="AZ65" s="45">
        <f t="shared" si="15"/>
        <v>554.65407207513692</v>
      </c>
      <c r="BA65" s="45">
        <f t="shared" si="15"/>
        <v>573.44629842201527</v>
      </c>
      <c r="BB65" s="45">
        <f t="shared" si="15"/>
        <v>592.62853969403795</v>
      </c>
      <c r="BC65" s="45">
        <f t="shared" si="15"/>
        <v>612.40258809044553</v>
      </c>
      <c r="BD65" s="45">
        <f t="shared" si="15"/>
        <v>632.79777304912716</v>
      </c>
      <c r="BE65" s="45">
        <f t="shared" si="15"/>
        <v>653.83008264128568</v>
      </c>
      <c r="BF65" s="45">
        <f t="shared" si="15"/>
        <v>675.51204918454016</v>
      </c>
      <c r="BG65" s="45">
        <f t="shared" si="15"/>
        <v>697.85674940935633</v>
      </c>
      <c r="BH65" s="45">
        <f t="shared" si="15"/>
        <v>720.87932471526676</v>
      </c>
      <c r="BI65" s="45">
        <f t="shared" si="15"/>
        <v>744.59734610202236</v>
      </c>
      <c r="BJ65" s="45">
        <f t="shared" si="15"/>
        <v>744.42652021529022</v>
      </c>
      <c r="BK65" s="45">
        <f t="shared" si="15"/>
        <v>744.5461588091863</v>
      </c>
      <c r="BL65" s="45">
        <f t="shared" si="15"/>
        <v>744.55157244636064</v>
      </c>
      <c r="BM65" s="45">
        <f t="shared" si="15"/>
        <v>744.48273820208874</v>
      </c>
      <c r="BN65" s="45">
        <f t="shared" si="15"/>
        <v>744.36584298450464</v>
      </c>
      <c r="BO65" s="45">
        <f t="shared" ref="BO65:CV65" si="16">+BO61-BO64</f>
        <v>744.21822017696763</v>
      </c>
      <c r="BP65" s="45">
        <f t="shared" si="16"/>
        <v>744.0514307089544</v>
      </c>
      <c r="BQ65" s="45">
        <f t="shared" si="16"/>
        <v>743.87322749080545</v>
      </c>
      <c r="BR65" s="45">
        <f t="shared" si="16"/>
        <v>743.68882889025144</v>
      </c>
      <c r="BS65" s="45">
        <f t="shared" si="16"/>
        <v>743.50175478998176</v>
      </c>
      <c r="BT65" s="45">
        <f t="shared" si="16"/>
        <v>743.31438072557569</v>
      </c>
      <c r="BU65" s="45">
        <f t="shared" si="16"/>
        <v>743.12830782245771</v>
      </c>
      <c r="BV65" s="45">
        <f t="shared" si="16"/>
        <v>742.94461113831187</v>
      </c>
      <c r="BW65" s="45">
        <f t="shared" si="16"/>
        <v>742.76400712138752</v>
      </c>
      <c r="BX65" s="45">
        <f t="shared" si="16"/>
        <v>742.5869669536844</v>
      </c>
      <c r="BY65" s="45">
        <f t="shared" si="16"/>
        <v>742.41379352703893</v>
      </c>
      <c r="BZ65" s="45">
        <f t="shared" si="16"/>
        <v>742.24467389160134</v>
      </c>
      <c r="CA65" s="45">
        <f t="shared" si="16"/>
        <v>742.07971511118296</v>
      </c>
      <c r="CB65" s="45">
        <f t="shared" si="16"/>
        <v>741.91896886189761</v>
      </c>
      <c r="CC65" s="45">
        <f t="shared" si="16"/>
        <v>741.76244837349134</v>
      </c>
      <c r="CD65" s="45">
        <f t="shared" si="16"/>
        <v>741.61014014711418</v>
      </c>
      <c r="CE65" s="45">
        <f t="shared" si="16"/>
        <v>741.46201209884975</v>
      </c>
      <c r="CF65" s="45">
        <f t="shared" si="16"/>
        <v>741.31801924919455</v>
      </c>
      <c r="CG65" s="45">
        <f t="shared" si="16"/>
        <v>741.17810772107464</v>
      </c>
      <c r="CH65" s="45">
        <f t="shared" si="16"/>
        <v>741.04221756684967</v>
      </c>
      <c r="CI65" s="45">
        <f t="shared" si="16"/>
        <v>740.9102847805184</v>
      </c>
      <c r="CJ65" s="45">
        <f t="shared" si="16"/>
        <v>740.7822427397233</v>
      </c>
      <c r="CK65" s="45">
        <f t="shared" si="16"/>
        <v>740.65802324614299</v>
      </c>
      <c r="CL65" s="45">
        <f t="shared" si="16"/>
        <v>740.53755728098554</v>
      </c>
      <c r="CM65" s="45">
        <f t="shared" si="16"/>
        <v>740.4207755567794</v>
      </c>
      <c r="CN65" s="45">
        <f t="shared" si="16"/>
        <v>740.30760892229</v>
      </c>
      <c r="CO65" s="45">
        <f t="shared" si="16"/>
        <v>740.19798866058238</v>
      </c>
      <c r="CP65" s="45">
        <f t="shared" si="16"/>
        <v>740.09184670863499</v>
      </c>
      <c r="CQ65" s="45">
        <f t="shared" si="16"/>
        <v>739.98911581881578</v>
      </c>
      <c r="CR65" s="45">
        <f t="shared" si="16"/>
        <v>739.88972967688665</v>
      </c>
      <c r="CS65" s="45">
        <f t="shared" si="16"/>
        <v>739.79362298721423</v>
      </c>
      <c r="CT65" s="45">
        <f t="shared" si="16"/>
        <v>739.70073153304725</v>
      </c>
      <c r="CU65" s="45">
        <f t="shared" si="16"/>
        <v>739.61099221770007</v>
      </c>
      <c r="CV65" s="45">
        <f t="shared" si="16"/>
        <v>739.52434309102671</v>
      </c>
    </row>
    <row r="66" spans="1:237" s="33" customFormat="1" ht="18" customHeight="1">
      <c r="A66" s="23" t="s">
        <v>159</v>
      </c>
      <c r="B66" s="33">
        <f t="shared" ref="B66:AG66" si="17">(B31*(B103)^$B38)</f>
        <v>2.0347956390270549E-11</v>
      </c>
      <c r="C66" s="33">
        <f t="shared" si="17"/>
        <v>1.8519369591914181E-4</v>
      </c>
      <c r="D66" s="33">
        <f t="shared" si="17"/>
        <v>3.5391871667520502E-4</v>
      </c>
      <c r="E66" s="33">
        <f t="shared" si="17"/>
        <v>4.9922646355299641E-4</v>
      </c>
      <c r="F66" s="33">
        <f t="shared" si="17"/>
        <v>6.7871010806304854E-4</v>
      </c>
      <c r="G66" s="33">
        <f t="shared" si="17"/>
        <v>8.9666652055708979E-4</v>
      </c>
      <c r="H66" s="33">
        <f t="shared" si="17"/>
        <v>1.158112257380467E-3</v>
      </c>
      <c r="I66" s="33">
        <f t="shared" si="17"/>
        <v>1.4711052469356827E-3</v>
      </c>
      <c r="J66" s="33">
        <f t="shared" si="17"/>
        <v>1.8419089671257698E-3</v>
      </c>
      <c r="K66" s="33">
        <f t="shared" si="17"/>
        <v>2.2754278699097718E-3</v>
      </c>
      <c r="L66" s="33">
        <f t="shared" si="17"/>
        <v>2.7699860040408877E-3</v>
      </c>
      <c r="M66" s="33">
        <f t="shared" si="17"/>
        <v>3.3196955870733523E-3</v>
      </c>
      <c r="N66" s="33">
        <f t="shared" si="17"/>
        <v>3.9205041385471096E-3</v>
      </c>
      <c r="O66" s="33">
        <f t="shared" si="17"/>
        <v>4.5864122371799248E-3</v>
      </c>
      <c r="P66" s="33">
        <f t="shared" si="17"/>
        <v>5.1291322099204957E-3</v>
      </c>
      <c r="Q66" s="33">
        <f t="shared" si="17"/>
        <v>4.588153749754415E-3</v>
      </c>
      <c r="R66" s="33">
        <f t="shared" si="17"/>
        <v>4.1243889405423945E-3</v>
      </c>
      <c r="S66" s="33">
        <f t="shared" si="17"/>
        <v>3.7240845624237485E-3</v>
      </c>
      <c r="T66" s="33">
        <f t="shared" si="17"/>
        <v>3.3763535794346274E-3</v>
      </c>
      <c r="U66" s="33">
        <f t="shared" si="17"/>
        <v>3.072504424359513E-3</v>
      </c>
      <c r="V66" s="33">
        <f t="shared" si="17"/>
        <v>2.805542437542365E-3</v>
      </c>
      <c r="W66" s="33">
        <f t="shared" si="17"/>
        <v>2.569795700185938E-3</v>
      </c>
      <c r="X66" s="33">
        <f t="shared" si="17"/>
        <v>2.3606316693236297E-3</v>
      </c>
      <c r="Y66" s="33">
        <f t="shared" si="17"/>
        <v>2.1742407337958392E-3</v>
      </c>
      <c r="Z66" s="33">
        <f t="shared" si="17"/>
        <v>2.0074695427057055E-3</v>
      </c>
      <c r="AA66" s="33">
        <f t="shared" si="17"/>
        <v>9.6375089621731898E-4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2.6463130482444516E-11</v>
      </c>
      <c r="C67" s="23">
        <f>+C61*C66</f>
        <v>4.5498115189707383E-4</v>
      </c>
      <c r="D67" s="23">
        <f t="shared" ref="D67:BI67" si="19">+D61*D66</f>
        <v>1.5426589507699505E-3</v>
      </c>
      <c r="E67" s="23">
        <f t="shared" si="19"/>
        <v>3.5624391272927442E-3</v>
      </c>
      <c r="F67" s="23">
        <f t="shared" si="19"/>
        <v>7.4425542748629437E-3</v>
      </c>
      <c r="G67" s="23">
        <f t="shared" si="19"/>
        <v>1.389961173884882E-2</v>
      </c>
      <c r="H67" s="23">
        <f t="shared" si="19"/>
        <v>2.3917347954491713E-2</v>
      </c>
      <c r="I67" s="23">
        <f t="shared" si="19"/>
        <v>3.9568574331817097E-2</v>
      </c>
      <c r="J67" s="23">
        <f t="shared" si="19"/>
        <v>6.3266589356086853E-2</v>
      </c>
      <c r="K67" s="23">
        <f t="shared" si="19"/>
        <v>9.8095171439699341E-2</v>
      </c>
      <c r="L67" s="23">
        <f t="shared" si="19"/>
        <v>0.14357088848985927</v>
      </c>
      <c r="M67" s="23">
        <f t="shared" si="19"/>
        <v>0.19868089726359731</v>
      </c>
      <c r="N67" s="23">
        <f t="shared" si="19"/>
        <v>0.26699891696620809</v>
      </c>
      <c r="O67" s="23">
        <f t="shared" si="19"/>
        <v>0.35140645386270009</v>
      </c>
      <c r="P67" s="23">
        <f t="shared" si="19"/>
        <v>0.43759560722127155</v>
      </c>
      <c r="Q67" s="23">
        <f t="shared" si="19"/>
        <v>0.43184655598951427</v>
      </c>
      <c r="R67" s="23">
        <f t="shared" si="19"/>
        <v>0.42478550294174316</v>
      </c>
      <c r="S67" s="23">
        <f t="shared" si="19"/>
        <v>0.41657254613525141</v>
      </c>
      <c r="T67" s="23">
        <f t="shared" si="19"/>
        <v>0.40738210332571817</v>
      </c>
      <c r="U67" s="23">
        <f t="shared" si="19"/>
        <v>0.39738999544737269</v>
      </c>
      <c r="V67" s="23">
        <f t="shared" si="19"/>
        <v>0.38902391944532067</v>
      </c>
      <c r="W67" s="23">
        <f t="shared" si="19"/>
        <v>0.38273650888056299</v>
      </c>
      <c r="X67" s="23">
        <f t="shared" si="19"/>
        <v>0.37919893208502026</v>
      </c>
      <c r="Y67" s="23">
        <f t="shared" si="19"/>
        <v>0.37599050088159108</v>
      </c>
      <c r="Z67" s="23">
        <f t="shared" si="19"/>
        <v>0.37275949767641364</v>
      </c>
      <c r="AA67" s="23">
        <f t="shared" si="19"/>
        <v>0.19162042684546668</v>
      </c>
      <c r="AB67" s="23">
        <f t="shared" si="19"/>
        <v>9.8405006261791564E-2</v>
      </c>
      <c r="AC67" s="23">
        <f t="shared" si="19"/>
        <v>5.0473251274381348E-2</v>
      </c>
      <c r="AD67" s="23">
        <f t="shared" si="19"/>
        <v>2.5856838441860489E-2</v>
      </c>
      <c r="AE67" s="23">
        <f t="shared" si="19"/>
        <v>1.3231070537146434E-2</v>
      </c>
      <c r="AF67" s="23">
        <f t="shared" si="19"/>
        <v>6.7513898248921364E-3</v>
      </c>
      <c r="AG67" s="23">
        <f t="shared" si="19"/>
        <v>3.4344651230507612E-3</v>
      </c>
      <c r="AH67" s="23">
        <f t="shared" si="19"/>
        <v>1.7447152584850107E-3</v>
      </c>
      <c r="AI67" s="23">
        <f t="shared" si="19"/>
        <v>8.8539859069453183E-4</v>
      </c>
      <c r="AJ67" s="23">
        <f t="shared" si="19"/>
        <v>4.4894478794616345E-4</v>
      </c>
      <c r="AK67" s="23">
        <f t="shared" si="19"/>
        <v>2.27481892684905E-4</v>
      </c>
      <c r="AL67" s="23">
        <f t="shared" si="19"/>
        <v>1.151974610887637E-4</v>
      </c>
      <c r="AM67" s="23">
        <f t="shared" si="19"/>
        <v>5.8305994339073446E-5</v>
      </c>
      <c r="AN67" s="23">
        <f t="shared" si="19"/>
        <v>2.9497374808799234E-5</v>
      </c>
      <c r="AO67" s="23">
        <f t="shared" si="19"/>
        <v>1.4916769697442779E-5</v>
      </c>
      <c r="AP67" s="23">
        <f t="shared" si="19"/>
        <v>7.5405989904448086E-6</v>
      </c>
      <c r="AQ67" s="23">
        <f t="shared" si="19"/>
        <v>3.8105937582192524E-6</v>
      </c>
      <c r="AR67" s="23">
        <f t="shared" si="19"/>
        <v>1.9250830716648511E-6</v>
      </c>
      <c r="AS67" s="23">
        <f t="shared" si="19"/>
        <v>9.722748629388552E-7</v>
      </c>
      <c r="AT67" s="23">
        <f t="shared" si="19"/>
        <v>4.9093367879739927E-7</v>
      </c>
      <c r="AU67" s="23">
        <f t="shared" si="19"/>
        <v>2.4783409611900262E-7</v>
      </c>
      <c r="AV67" s="23">
        <f t="shared" si="19"/>
        <v>1.250872355485907E-7</v>
      </c>
      <c r="AW67" s="23">
        <f t="shared" si="19"/>
        <v>6.3122906062631077E-8</v>
      </c>
      <c r="AX67" s="23">
        <f t="shared" si="19"/>
        <v>3.1848614613458218E-8</v>
      </c>
      <c r="AY67" s="23">
        <f t="shared" si="19"/>
        <v>1.6066839735871645E-8</v>
      </c>
      <c r="AZ67" s="23">
        <f t="shared" si="19"/>
        <v>8.1042504636569543E-9</v>
      </c>
      <c r="BA67" s="23">
        <f t="shared" si="19"/>
        <v>4.0873633684097769E-9</v>
      </c>
      <c r="BB67" s="23">
        <f t="shared" si="19"/>
        <v>2.0611251780950749E-9</v>
      </c>
      <c r="BC67" s="23">
        <f t="shared" si="19"/>
        <v>1.0391963076390344E-9</v>
      </c>
      <c r="BD67" s="23">
        <f t="shared" si="19"/>
        <v>5.2390565895627261E-10</v>
      </c>
      <c r="BE67" s="23">
        <f t="shared" si="19"/>
        <v>2.6410918047432614E-10</v>
      </c>
      <c r="BF67" s="23">
        <f t="shared" si="19"/>
        <v>1.3313537178759807E-10</v>
      </c>
      <c r="BG67" s="23">
        <f t="shared" si="19"/>
        <v>6.7109556732619409E-11</v>
      </c>
      <c r="BH67" s="23">
        <f t="shared" si="19"/>
        <v>3.3826464576142588E-11</v>
      </c>
      <c r="BI67" s="23">
        <f t="shared" si="19"/>
        <v>1.7049451570734688E-11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2.4413431140782431</v>
      </c>
      <c r="D68" s="23">
        <f>+D65-D67</f>
        <v>4.3218562275326944</v>
      </c>
      <c r="E68" s="23">
        <f>+E65-E67</f>
        <v>7.0555582320508119</v>
      </c>
      <c r="F68" s="23">
        <f>+F65-F67</f>
        <v>10.806444637832742</v>
      </c>
      <c r="G68" s="23">
        <f t="shared" ref="G68:BI68" si="20">+G65-G67</f>
        <v>15.21988208707903</v>
      </c>
      <c r="H68" s="23">
        <f t="shared" si="20"/>
        <v>20.197240540353839</v>
      </c>
      <c r="I68" s="23">
        <f t="shared" si="20"/>
        <v>26.198217627842439</v>
      </c>
      <c r="J68" s="23">
        <f t="shared" si="20"/>
        <v>33.318245311358048</v>
      </c>
      <c r="K68" s="23">
        <f t="shared" si="20"/>
        <v>41.647188008535196</v>
      </c>
      <c r="L68" s="23">
        <f t="shared" si="20"/>
        <v>49.873526179442379</v>
      </c>
      <c r="M68" s="23">
        <f t="shared" si="20"/>
        <v>57.385247487515898</v>
      </c>
      <c r="N68" s="23">
        <f t="shared" si="20"/>
        <v>65.107183618155133</v>
      </c>
      <c r="O68" s="23">
        <f t="shared" si="20"/>
        <v>73.063906932996275</v>
      </c>
      <c r="P68" s="23">
        <f t="shared" si="20"/>
        <v>81.200511606925787</v>
      </c>
      <c r="Q68" s="23">
        <f t="shared" si="20"/>
        <v>89.545595124894575</v>
      </c>
      <c r="R68" s="23">
        <f t="shared" si="20"/>
        <v>97.961827716679039</v>
      </c>
      <c r="S68" s="23">
        <f t="shared" si="20"/>
        <v>106.37396551016856</v>
      </c>
      <c r="T68" s="23">
        <f t="shared" si="20"/>
        <v>114.71747941304423</v>
      </c>
      <c r="U68" s="23">
        <f t="shared" si="20"/>
        <v>122.93898617370267</v>
      </c>
      <c r="V68" s="23">
        <f t="shared" si="20"/>
        <v>131.76065660638619</v>
      </c>
      <c r="W68" s="23">
        <f t="shared" si="20"/>
        <v>141.46267770636788</v>
      </c>
      <c r="X68" s="23">
        <f t="shared" si="20"/>
        <v>152.49030144331854</v>
      </c>
      <c r="Y68" s="23">
        <f t="shared" si="20"/>
        <v>164.05067433360119</v>
      </c>
      <c r="Z68" s="23">
        <f t="shared" si="20"/>
        <v>176.0181752782851</v>
      </c>
      <c r="AA68" s="23">
        <f t="shared" si="20"/>
        <v>188.49666046347065</v>
      </c>
      <c r="AB68" s="23">
        <f t="shared" si="20"/>
        <v>201.21761751910904</v>
      </c>
      <c r="AC68" s="23">
        <f t="shared" si="20"/>
        <v>214.16633068742615</v>
      </c>
      <c r="AD68" s="23">
        <f t="shared" si="20"/>
        <v>227.34589485488701</v>
      </c>
      <c r="AE68" s="23">
        <f t="shared" si="20"/>
        <v>240.76662720186707</v>
      </c>
      <c r="AF68" s="23">
        <f t="shared" si="20"/>
        <v>253.99056575018892</v>
      </c>
      <c r="AG68" s="23">
        <f t="shared" si="20"/>
        <v>266.87059584371627</v>
      </c>
      <c r="AH68" s="23">
        <f t="shared" si="20"/>
        <v>279.78505395948787</v>
      </c>
      <c r="AI68" s="23">
        <f t="shared" si="20"/>
        <v>292.79960762957916</v>
      </c>
      <c r="AJ68" s="23">
        <f t="shared" si="20"/>
        <v>305.95865856471568</v>
      </c>
      <c r="AK68" s="23">
        <f t="shared" si="20"/>
        <v>319.29414707670043</v>
      </c>
      <c r="AL68" s="23">
        <f t="shared" si="20"/>
        <v>332.83134314320438</v>
      </c>
      <c r="AM68" s="23">
        <f t="shared" si="20"/>
        <v>346.59204021410062</v>
      </c>
      <c r="AN68" s="23">
        <f t="shared" si="20"/>
        <v>360.59629974850628</v>
      </c>
      <c r="AO68" s="23">
        <f t="shared" si="20"/>
        <v>374.86339310155603</v>
      </c>
      <c r="AP68" s="23">
        <f t="shared" si="20"/>
        <v>389.41230216827125</v>
      </c>
      <c r="AQ68" s="23">
        <f t="shared" si="20"/>
        <v>404.26198008932744</v>
      </c>
      <c r="AR68" s="23">
        <f t="shared" si="20"/>
        <v>419.43148361484845</v>
      </c>
      <c r="AS68" s="23">
        <f t="shared" si="20"/>
        <v>434.94003858432598</v>
      </c>
      <c r="AT68" s="23">
        <f t="shared" si="20"/>
        <v>450.80707205022503</v>
      </c>
      <c r="AU68" s="23">
        <f t="shared" si="20"/>
        <v>467.05222907883837</v>
      </c>
      <c r="AV68" s="23">
        <f t="shared" si="20"/>
        <v>483.69538371532417</v>
      </c>
      <c r="AW68" s="23">
        <f t="shared" si="20"/>
        <v>500.7566489229647</v>
      </c>
      <c r="AX68" s="23">
        <f t="shared" si="20"/>
        <v>518.25638777766119</v>
      </c>
      <c r="AY68" s="23">
        <f t="shared" si="20"/>
        <v>536.21522685633704</v>
      </c>
      <c r="AZ68" s="23">
        <f t="shared" si="20"/>
        <v>554.65407206703264</v>
      </c>
      <c r="BA68" s="23">
        <f t="shared" si="20"/>
        <v>573.44629841792789</v>
      </c>
      <c r="BB68" s="23">
        <f t="shared" si="20"/>
        <v>592.62853969197681</v>
      </c>
      <c r="BC68" s="23">
        <f t="shared" si="20"/>
        <v>612.40258808940632</v>
      </c>
      <c r="BD68" s="23">
        <f t="shared" si="20"/>
        <v>632.79777304860329</v>
      </c>
      <c r="BE68" s="23">
        <f t="shared" si="20"/>
        <v>653.83008264102159</v>
      </c>
      <c r="BF68" s="23">
        <f t="shared" si="20"/>
        <v>675.51204918440703</v>
      </c>
      <c r="BG68" s="23">
        <f t="shared" si="20"/>
        <v>697.85674940928925</v>
      </c>
      <c r="BH68" s="23">
        <f t="shared" si="20"/>
        <v>720.87932471523288</v>
      </c>
      <c r="BI68" s="23">
        <f t="shared" si="20"/>
        <v>744.5973461020053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0.45020633189180786</v>
      </c>
      <c r="D70" s="45">
        <f t="shared" si="21"/>
        <v>0.478400119617233</v>
      </c>
      <c r="E70" s="45">
        <f t="shared" si="21"/>
        <v>0.52281676285792245</v>
      </c>
      <c r="F70" s="45">
        <f t="shared" si="21"/>
        <v>0.57257041323193614</v>
      </c>
      <c r="G70" s="45">
        <f t="shared" si="21"/>
        <v>0.60367338043403351</v>
      </c>
      <c r="H70" s="45">
        <f t="shared" si="21"/>
        <v>0.6133545185499476</v>
      </c>
      <c r="I70" s="45">
        <f t="shared" si="21"/>
        <v>0.61239142065106</v>
      </c>
      <c r="J70" s="45">
        <f t="shared" si="21"/>
        <v>0.59665210580344397</v>
      </c>
      <c r="K70" s="45">
        <f t="shared" si="21"/>
        <v>0.56200503725616024</v>
      </c>
      <c r="L70" s="45">
        <f t="shared" si="21"/>
        <v>0.49213440178379536</v>
      </c>
      <c r="M70" s="45">
        <f t="shared" si="21"/>
        <v>0.39156978728738723</v>
      </c>
      <c r="N70" s="45">
        <f t="shared" si="21"/>
        <v>0.27453328472206467</v>
      </c>
      <c r="O70" s="45">
        <f t="shared" si="21"/>
        <v>0.14101211950457659</v>
      </c>
      <c r="P70" s="45">
        <f t="shared" si="21"/>
        <v>1.3194139533312011E-2</v>
      </c>
      <c r="Q70" s="45">
        <f t="shared" si="21"/>
        <v>1.055531162664961E-2</v>
      </c>
      <c r="R70" s="45">
        <f t="shared" si="21"/>
        <v>8.4442493013196888E-3</v>
      </c>
      <c r="S70" s="45">
        <f t="shared" si="21"/>
        <v>6.7553994410557514E-3</v>
      </c>
      <c r="T70" s="45">
        <f t="shared" si="21"/>
        <v>5.4043195528446011E-3</v>
      </c>
      <c r="U70" s="45">
        <f t="shared" si="21"/>
        <v>4.3234556422756809E-3</v>
      </c>
      <c r="V70" s="45">
        <f t="shared" si="21"/>
        <v>3.4587645138205447E-3</v>
      </c>
      <c r="W70" s="45">
        <f t="shared" si="21"/>
        <v>2.7670116110564361E-3</v>
      </c>
      <c r="X70" s="45">
        <f t="shared" si="21"/>
        <v>2.2136092888451488E-3</v>
      </c>
      <c r="Y70" s="45">
        <f t="shared" si="21"/>
        <v>1.7708874310761191E-3</v>
      </c>
      <c r="Z70" s="45">
        <f t="shared" si="21"/>
        <v>1.4167099448608954E-3</v>
      </c>
      <c r="AA70" s="45">
        <f t="shared" si="21"/>
        <v>1.1333679558887164E-3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0.21020633189180787</v>
      </c>
      <c r="D71" s="46">
        <f t="shared" si="23"/>
        <v>0.286400119617233</v>
      </c>
      <c r="E71" s="46">
        <f t="shared" si="23"/>
        <v>0.36921676285792243</v>
      </c>
      <c r="F71" s="46">
        <f t="shared" si="23"/>
        <v>0.44969041323193615</v>
      </c>
      <c r="G71" s="46">
        <f t="shared" si="23"/>
        <v>0.50536938043403345</v>
      </c>
      <c r="H71" s="46">
        <f t="shared" si="23"/>
        <v>0.53471131854994758</v>
      </c>
      <c r="I71" s="46">
        <f t="shared" si="23"/>
        <v>0.54947686065105994</v>
      </c>
      <c r="J71" s="46">
        <f t="shared" si="23"/>
        <v>0.54632045780344396</v>
      </c>
      <c r="K71" s="46">
        <f t="shared" si="23"/>
        <v>0.52173971885616022</v>
      </c>
      <c r="L71" s="46">
        <f t="shared" si="23"/>
        <v>0.45992214706379536</v>
      </c>
      <c r="M71" s="46">
        <f t="shared" si="23"/>
        <v>0.36579998351138721</v>
      </c>
      <c r="N71" s="46">
        <f t="shared" si="23"/>
        <v>0.25391744170126468</v>
      </c>
      <c r="O71" s="46">
        <f t="shared" si="23"/>
        <v>0.12451944508793657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0.74116924840643694</v>
      </c>
      <c r="D73" s="45">
        <f>(D97)*D68</f>
        <v>1.2479015207089457</v>
      </c>
      <c r="E73" s="45">
        <f>(E97)*E68</f>
        <v>1.9468845877014251</v>
      </c>
      <c r="F73" s="45">
        <f>(F97)*F68</f>
        <v>2.7678849718224452</v>
      </c>
      <c r="G73" s="45">
        <f t="shared" ref="G73:BI73" si="25">(G97)*G68</f>
        <v>3.7138767113112547</v>
      </c>
      <c r="H73" s="45">
        <f t="shared" si="25"/>
        <v>4.8991600384858502</v>
      </c>
      <c r="I73" s="45">
        <f t="shared" si="25"/>
        <v>6.3276119621593212</v>
      </c>
      <c r="J73" s="45">
        <f t="shared" si="25"/>
        <v>8.0271398570537027</v>
      </c>
      <c r="K73" s="45">
        <f t="shared" si="25"/>
        <v>9.6630466481653396</v>
      </c>
      <c r="L73" s="45">
        <f t="shared" si="25"/>
        <v>11.216846660944963</v>
      </c>
      <c r="M73" s="45">
        <f t="shared" si="25"/>
        <v>12.841803686171465</v>
      </c>
      <c r="N73" s="45">
        <f t="shared" si="25"/>
        <v>14.569836450836226</v>
      </c>
      <c r="O73" s="45">
        <f t="shared" si="25"/>
        <v>16.350410435754601</v>
      </c>
      <c r="P73" s="45">
        <f t="shared" si="25"/>
        <v>18.1712386881259</v>
      </c>
      <c r="Q73" s="45">
        <f t="shared" si="25"/>
        <v>20.038720819413633</v>
      </c>
      <c r="R73" s="45">
        <f t="shared" si="25"/>
        <v>21.922124855344066</v>
      </c>
      <c r="S73" s="45">
        <f t="shared" si="25"/>
        <v>23.804612547821428</v>
      </c>
      <c r="T73" s="45">
        <f t="shared" si="25"/>
        <v>25.671743427005683</v>
      </c>
      <c r="U73" s="45">
        <f t="shared" si="25"/>
        <v>27.511571265125156</v>
      </c>
      <c r="V73" s="45">
        <f t="shared" si="25"/>
        <v>29.485705120786758</v>
      </c>
      <c r="W73" s="45">
        <f t="shared" si="25"/>
        <v>31.656845889190048</v>
      </c>
      <c r="X73" s="45">
        <f t="shared" si="25"/>
        <v>34.124633088081069</v>
      </c>
      <c r="Y73" s="45">
        <f t="shared" si="25"/>
        <v>36.711640127272545</v>
      </c>
      <c r="Z73" s="45">
        <f t="shared" si="25"/>
        <v>39.389755226090166</v>
      </c>
      <c r="AA73" s="45">
        <f t="shared" si="25"/>
        <v>42.182219562569905</v>
      </c>
      <c r="AB73" s="45">
        <f t="shared" si="25"/>
        <v>45.028944816203513</v>
      </c>
      <c r="AC73" s="45">
        <f t="shared" si="25"/>
        <v>47.926637860609162</v>
      </c>
      <c r="AD73" s="45">
        <f t="shared" si="25"/>
        <v>50.87599127665311</v>
      </c>
      <c r="AE73" s="45">
        <f t="shared" si="25"/>
        <v>53.879313866872188</v>
      </c>
      <c r="AF73" s="45">
        <f t="shared" si="25"/>
        <v>56.838597484712963</v>
      </c>
      <c r="AG73" s="45">
        <f t="shared" si="25"/>
        <v>59.720920471453454</v>
      </c>
      <c r="AH73" s="45">
        <f t="shared" si="25"/>
        <v>62.610947840806567</v>
      </c>
      <c r="AI73" s="45">
        <f t="shared" si="25"/>
        <v>65.523374825299641</v>
      </c>
      <c r="AJ73" s="45">
        <f t="shared" si="25"/>
        <v>68.468137742669938</v>
      </c>
      <c r="AK73" s="45">
        <f t="shared" si="25"/>
        <v>71.452384269921723</v>
      </c>
      <c r="AL73" s="45">
        <f t="shared" si="25"/>
        <v>74.481769381227124</v>
      </c>
      <c r="AM73" s="45">
        <f t="shared" si="25"/>
        <v>77.561170065310037</v>
      </c>
      <c r="AN73" s="45">
        <f t="shared" si="25"/>
        <v>80.695075721988729</v>
      </c>
      <c r="AO73" s="45">
        <f t="shared" si="25"/>
        <v>83.887798939780978</v>
      </c>
      <c r="AP73" s="45">
        <f t="shared" si="25"/>
        <v>87.143587531149564</v>
      </c>
      <c r="AQ73" s="45">
        <f t="shared" si="25"/>
        <v>90.46668287384307</v>
      </c>
      <c r="AR73" s="45">
        <f t="shared" si="25"/>
        <v>93.861349531572586</v>
      </c>
      <c r="AS73" s="45">
        <f t="shared" si="25"/>
        <v>97.33188990725985</v>
      </c>
      <c r="AT73" s="45">
        <f t="shared" si="25"/>
        <v>100.88265143173209</v>
      </c>
      <c r="AU73" s="45">
        <f t="shared" si="25"/>
        <v>104.51803032345622</v>
      </c>
      <c r="AV73" s="45">
        <f t="shared" si="25"/>
        <v>108.2424740423204</v>
      </c>
      <c r="AW73" s="45">
        <f t="shared" si="25"/>
        <v>112.06048351386431</v>
      </c>
      <c r="AX73" s="45">
        <f t="shared" si="25"/>
        <v>115.97661563440921</v>
      </c>
      <c r="AY73" s="45">
        <f t="shared" si="25"/>
        <v>119.99548626714582</v>
      </c>
      <c r="AZ73" s="45">
        <f t="shared" si="25"/>
        <v>124.12177378462962</v>
      </c>
      <c r="BA73" s="45">
        <f t="shared" si="25"/>
        <v>128.3271417527088</v>
      </c>
      <c r="BB73" s="45">
        <f t="shared" si="25"/>
        <v>132.61978816423994</v>
      </c>
      <c r="BC73" s="45">
        <f t="shared" si="25"/>
        <v>137.04487054548935</v>
      </c>
      <c r="BD73" s="45">
        <f t="shared" si="25"/>
        <v>141.60895230615688</v>
      </c>
      <c r="BE73" s="45">
        <f t="shared" si="25"/>
        <v>146.31561129392853</v>
      </c>
      <c r="BF73" s="45">
        <f t="shared" si="25"/>
        <v>151.16765201991595</v>
      </c>
      <c r="BG73" s="45">
        <f t="shared" si="25"/>
        <v>156.16800082518535</v>
      </c>
      <c r="BH73" s="45">
        <f t="shared" si="25"/>
        <v>161.32004608722497</v>
      </c>
      <c r="BI73" s="45">
        <f t="shared" si="25"/>
        <v>166.62771988508754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6">+B74*(1-$B$8)^10+10*B73</f>
        <v>4.6022841639085659</v>
      </c>
      <c r="D74" s="45">
        <f t="shared" si="26"/>
        <v>9.0164097472329416</v>
      </c>
      <c r="E74" s="45">
        <f t="shared" si="26"/>
        <v>15.622842893057076</v>
      </c>
      <c r="F74" s="45">
        <f t="shared" si="26"/>
        <v>24.916194366892768</v>
      </c>
      <c r="G74" s="45">
        <f t="shared" si="26"/>
        <v>36.366589503301029</v>
      </c>
      <c r="H74" s="45">
        <f t="shared" si="26"/>
        <v>49.819012812880594</v>
      </c>
      <c r="I74" s="45">
        <f t="shared" si="26"/>
        <v>66.362416059775626</v>
      </c>
      <c r="J74" s="45">
        <f t="shared" si="26"/>
        <v>86.415263334582974</v>
      </c>
      <c r="K74" s="45">
        <f t="shared" si="26"/>
        <v>110.40253779087016</v>
      </c>
      <c r="L74" s="45">
        <f t="shared" si="26"/>
        <v>135.12545114165533</v>
      </c>
      <c r="M74" s="45">
        <f t="shared" si="26"/>
        <v>159.2837981313308</v>
      </c>
      <c r="N74" s="45">
        <f t="shared" si="26"/>
        <v>183.9568631273504</v>
      </c>
      <c r="O74" s="45">
        <f t="shared" si="26"/>
        <v>209.84015658929604</v>
      </c>
      <c r="P74" s="45">
        <f t="shared" si="26"/>
        <v>236.6708428274415</v>
      </c>
      <c r="Q74" s="45">
        <f t="shared" si="26"/>
        <v>264.23440717548362</v>
      </c>
      <c r="R74" s="45">
        <f t="shared" si="26"/>
        <v>292.52004910883227</v>
      </c>
      <c r="S74" s="45">
        <f t="shared" si="26"/>
        <v>321.21668297468375</v>
      </c>
      <c r="T74" s="45">
        <f t="shared" si="26"/>
        <v>350.04745743192325</v>
      </c>
      <c r="U74" s="45">
        <f t="shared" si="26"/>
        <v>378.77143568839108</v>
      </c>
      <c r="V74" s="45">
        <f t="shared" si="26"/>
        <v>407.1851460015173</v>
      </c>
      <c r="W74" s="45">
        <f t="shared" si="26"/>
        <v>436.83373274756741</v>
      </c>
      <c r="X74" s="45">
        <f t="shared" si="26"/>
        <v>468.88296340938268</v>
      </c>
      <c r="Y74" s="45">
        <f t="shared" si="26"/>
        <v>504.73571115185968</v>
      </c>
      <c r="Z74" s="45">
        <f t="shared" si="26"/>
        <v>543.10686169992016</v>
      </c>
      <c r="AA74" s="45">
        <f t="shared" si="26"/>
        <v>583.26720560603633</v>
      </c>
      <c r="AB74" s="45">
        <f t="shared" si="26"/>
        <v>625.19489503789782</v>
      </c>
      <c r="AC74" s="45">
        <f t="shared" si="26"/>
        <v>668.28142892233268</v>
      </c>
      <c r="AD74" s="45">
        <f t="shared" si="26"/>
        <v>712.28170479052972</v>
      </c>
      <c r="AE74" s="45">
        <f t="shared" si="26"/>
        <v>757.11718650466184</v>
      </c>
      <c r="AF74" s="45">
        <f t="shared" si="26"/>
        <v>802.78357823206829</v>
      </c>
      <c r="AG74" s="45">
        <f t="shared" si="26"/>
        <v>848.29930064298367</v>
      </c>
      <c r="AH74" s="45">
        <f t="shared" si="26"/>
        <v>892.99288160065112</v>
      </c>
      <c r="AI74" s="45">
        <f t="shared" si="26"/>
        <v>937.47684338498482</v>
      </c>
      <c r="AJ74" s="45">
        <f t="shared" si="26"/>
        <v>982.11171163434506</v>
      </c>
      <c r="AK74" s="45">
        <f t="shared" si="26"/>
        <v>1027.1225570433039</v>
      </c>
      <c r="AL74" s="45">
        <f t="shared" si="26"/>
        <v>1072.6593336806</v>
      </c>
      <c r="AM74" s="45">
        <f t="shared" si="26"/>
        <v>1118.8308770387284</v>
      </c>
      <c r="AN74" s="45">
        <f t="shared" si="26"/>
        <v>1165.7239055946793</v>
      </c>
      <c r="AO74" s="45">
        <f t="shared" si="26"/>
        <v>1213.4135502099198</v>
      </c>
      <c r="AP74" s="45">
        <f t="shared" si="26"/>
        <v>1261.9691332812079</v>
      </c>
      <c r="AQ74" s="45">
        <f t="shared" si="26"/>
        <v>1311.4573041583365</v>
      </c>
      <c r="AR74" s="45">
        <f t="shared" si="26"/>
        <v>1361.9437158101109</v>
      </c>
      <c r="AS74" s="45">
        <f t="shared" si="26"/>
        <v>1413.4939056483934</v>
      </c>
      <c r="AT74" s="45">
        <f t="shared" si="26"/>
        <v>1466.1737491849372</v>
      </c>
      <c r="AU74" s="45">
        <f t="shared" si="26"/>
        <v>1520.0496900986936</v>
      </c>
      <c r="AV74" s="45">
        <f t="shared" si="26"/>
        <v>1575.1888580526634</v>
      </c>
      <c r="AW74" s="45">
        <f t="shared" si="26"/>
        <v>1631.6591343119071</v>
      </c>
      <c r="AX74" s="45">
        <f t="shared" si="26"/>
        <v>1689.5291968654356</v>
      </c>
      <c r="AY74" s="45">
        <f t="shared" si="26"/>
        <v>1748.8685612105382</v>
      </c>
      <c r="AZ74" s="45">
        <f t="shared" si="26"/>
        <v>1809.7476245342802</v>
      </c>
      <c r="BA74" s="45">
        <f t="shared" si="26"/>
        <v>1872.2377165435896</v>
      </c>
      <c r="BB74" s="45">
        <f t="shared" si="26"/>
        <v>1936.0803440278933</v>
      </c>
      <c r="BC74" s="45">
        <f t="shared" si="26"/>
        <v>2001.2673559063169</v>
      </c>
      <c r="BD74" s="45">
        <f t="shared" si="26"/>
        <v>2068.2474853353601</v>
      </c>
      <c r="BE74" s="45">
        <f t="shared" si="26"/>
        <v>2137.2428299890503</v>
      </c>
      <c r="BF74" s="45">
        <f t="shared" si="26"/>
        <v>2208.3666090147772</v>
      </c>
      <c r="BG74" s="45">
        <f t="shared" si="26"/>
        <v>2281.686344599359</v>
      </c>
      <c r="BH74" s="45">
        <f t="shared" si="26"/>
        <v>2357.2548436842294</v>
      </c>
      <c r="BI74" s="45">
        <f t="shared" si="26"/>
        <v>2435.1244026862364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0.18276547311154626</v>
      </c>
      <c r="C77" s="23">
        <f t="shared" si="28"/>
        <v>0.16014560752209581</v>
      </c>
      <c r="D77" s="23">
        <f t="shared" si="28"/>
        <v>0.14502871791402488</v>
      </c>
      <c r="E77" s="23">
        <f t="shared" si="28"/>
        <v>0.13702854382150054</v>
      </c>
      <c r="F77" s="23">
        <f t="shared" si="28"/>
        <v>0.13203140288805049</v>
      </c>
      <c r="G77" s="23">
        <f t="shared" si="28"/>
        <v>0.12787639810631521</v>
      </c>
      <c r="H77" s="23">
        <f t="shared" si="28"/>
        <v>0.12436222994118683</v>
      </c>
      <c r="I77" s="23">
        <f t="shared" si="28"/>
        <v>0.12159220214886804</v>
      </c>
      <c r="J77" s="23">
        <f t="shared" si="28"/>
        <v>0.11924414321591335</v>
      </c>
      <c r="K77" s="23">
        <f t="shared" si="28"/>
        <v>0.11714580892178614</v>
      </c>
      <c r="L77" s="23">
        <f t="shared" si="28"/>
        <v>0.1150728610604851</v>
      </c>
      <c r="M77" s="23">
        <f t="shared" si="28"/>
        <v>0.11272169309387114</v>
      </c>
      <c r="N77" s="23">
        <f t="shared" si="28"/>
        <v>0.11106388028478532</v>
      </c>
      <c r="O77" s="23">
        <f t="shared" si="28"/>
        <v>0.1095391329378623</v>
      </c>
      <c r="P77" s="23">
        <f t="shared" si="28"/>
        <v>0.10814477896811144</v>
      </c>
      <c r="Q77" s="23">
        <f t="shared" si="28"/>
        <v>0.10686202113289785</v>
      </c>
      <c r="R77" s="23">
        <f t="shared" si="28"/>
        <v>0.105627181185868</v>
      </c>
      <c r="S77" s="23">
        <f t="shared" si="28"/>
        <v>0.10447064414536347</v>
      </c>
      <c r="T77" s="23">
        <f t="shared" si="28"/>
        <v>0.10340662235770758</v>
      </c>
      <c r="U77" s="23">
        <f t="shared" si="28"/>
        <v>0.10243973514824085</v>
      </c>
      <c r="V77" s="23">
        <f t="shared" si="28"/>
        <v>0.10216185988102132</v>
      </c>
      <c r="W77" s="23">
        <f t="shared" si="28"/>
        <v>0.10228368830333184</v>
      </c>
      <c r="X77" s="23">
        <f t="shared" si="28"/>
        <v>0.10277693876231804</v>
      </c>
      <c r="Y77" s="23">
        <f t="shared" si="28"/>
        <v>0.10278422525296561</v>
      </c>
      <c r="Z77" s="23">
        <f t="shared" si="28"/>
        <v>0.10256890470403938</v>
      </c>
      <c r="AA77" s="23">
        <f t="shared" si="28"/>
        <v>0.10226586692259641</v>
      </c>
      <c r="AB77" s="23">
        <f t="shared" si="28"/>
        <v>0.1018973098873012</v>
      </c>
      <c r="AC77" s="23">
        <f t="shared" si="28"/>
        <v>0.10154431463209335</v>
      </c>
      <c r="AD77" s="23">
        <f t="shared" si="28"/>
        <v>0.10123241335575124</v>
      </c>
      <c r="AE77" s="23">
        <f t="shared" si="28"/>
        <v>0.10096586823748578</v>
      </c>
      <c r="AF77" s="23">
        <f t="shared" si="28"/>
        <v>0.10056299902222046</v>
      </c>
      <c r="AG77" s="23">
        <f t="shared" si="28"/>
        <v>0.10010435589646044</v>
      </c>
      <c r="AH77" s="23">
        <f t="shared" si="28"/>
        <v>9.9806261498339294E-2</v>
      </c>
      <c r="AI77" s="23">
        <f t="shared" si="28"/>
        <v>9.9603056531736345E-2</v>
      </c>
      <c r="AJ77" s="23">
        <f t="shared" si="28"/>
        <v>9.9459670131698333E-2</v>
      </c>
      <c r="AK77" s="23">
        <f t="shared" si="28"/>
        <v>9.9356617086187135E-2</v>
      </c>
      <c r="AL77" s="23">
        <f t="shared" si="28"/>
        <v>9.928270266937568E-2</v>
      </c>
      <c r="AM77" s="23">
        <f t="shared" si="28"/>
        <v>9.9231199389362409E-2</v>
      </c>
      <c r="AN77" s="23">
        <f t="shared" si="28"/>
        <v>9.9197826826351351E-2</v>
      </c>
      <c r="AO77" s="23">
        <f t="shared" si="28"/>
        <v>9.9179676778239176E-2</v>
      </c>
      <c r="AP77" s="23">
        <f t="shared" si="28"/>
        <v>9.9174636764421883E-2</v>
      </c>
      <c r="AQ77" s="23">
        <f t="shared" si="28"/>
        <v>9.9181077401067949E-2</v>
      </c>
      <c r="AR77" s="23">
        <f t="shared" si="28"/>
        <v>9.9197680093384838E-2</v>
      </c>
      <c r="AS77" s="23">
        <f t="shared" si="28"/>
        <v>9.9223339740733163E-2</v>
      </c>
      <c r="AT77" s="23">
        <f t="shared" si="28"/>
        <v>9.925710784635422E-2</v>
      </c>
      <c r="AU77" s="23">
        <f t="shared" si="28"/>
        <v>9.929815763846192E-2</v>
      </c>
      <c r="AV77" s="23">
        <f t="shared" si="28"/>
        <v>9.9345761391261403E-2</v>
      </c>
      <c r="AW77" s="23">
        <f t="shared" si="28"/>
        <v>9.9399274684496913E-2</v>
      </c>
      <c r="AX77" s="23">
        <f t="shared" si="28"/>
        <v>9.9458124757402219E-2</v>
      </c>
      <c r="AY77" s="23">
        <f t="shared" si="28"/>
        <v>9.95218014005258E-2</v>
      </c>
      <c r="AZ77" s="23">
        <f t="shared" si="28"/>
        <v>9.9589849517375983E-2</v>
      </c>
      <c r="BA77" s="23">
        <f t="shared" si="28"/>
        <v>9.9661862858089548E-2</v>
      </c>
      <c r="BB77" s="23">
        <f t="shared" si="28"/>
        <v>9.9749407671225102E-2</v>
      </c>
      <c r="BC77" s="23">
        <f t="shared" si="28"/>
        <v>9.9853865934858718E-2</v>
      </c>
      <c r="BD77" s="23">
        <f t="shared" si="28"/>
        <v>9.9960974391810717E-2</v>
      </c>
      <c r="BE77" s="23">
        <f t="shared" si="28"/>
        <v>0.10006564696455232</v>
      </c>
      <c r="BF77" s="23">
        <f t="shared" si="28"/>
        <v>0.10016692283297705</v>
      </c>
      <c r="BG77" s="23">
        <f t="shared" si="28"/>
        <v>0.10026542857941174</v>
      </c>
      <c r="BH77" s="23">
        <f t="shared" si="28"/>
        <v>0.10036222030024379</v>
      </c>
      <c r="BI77" s="23">
        <f t="shared" si="28"/>
        <v>0.10045830479953859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0.11903909304287379</v>
      </c>
      <c r="C78" s="23">
        <f t="shared" si="29"/>
        <v>0.10430628690242458</v>
      </c>
      <c r="D78" s="23">
        <f t="shared" si="29"/>
        <v>9.4460330782059745E-2</v>
      </c>
      <c r="E78" s="23">
        <f t="shared" si="29"/>
        <v>8.9249644912645212E-2</v>
      </c>
      <c r="F78" s="23">
        <f t="shared" si="29"/>
        <v>8.5994899284830367E-2</v>
      </c>
      <c r="G78" s="23">
        <f t="shared" si="29"/>
        <v>8.3288655088998603E-2</v>
      </c>
      <c r="H78" s="23">
        <f t="shared" si="29"/>
        <v>8.0999801597936266E-2</v>
      </c>
      <c r="I78" s="23">
        <f t="shared" si="29"/>
        <v>7.9195622775276836E-2</v>
      </c>
      <c r="J78" s="23">
        <f t="shared" si="29"/>
        <v>7.7666281368327664E-2</v>
      </c>
      <c r="K78" s="23">
        <f t="shared" si="29"/>
        <v>7.6299591002685047E-2</v>
      </c>
      <c r="L78" s="23">
        <f t="shared" si="29"/>
        <v>7.494943536807111E-2</v>
      </c>
      <c r="M78" s="23">
        <f t="shared" si="29"/>
        <v>7.3418068980469181E-2</v>
      </c>
      <c r="N78" s="23">
        <f t="shared" si="29"/>
        <v>7.2338299755633217E-2</v>
      </c>
      <c r="O78" s="23">
        <f t="shared" si="29"/>
        <v>7.134519893518193E-2</v>
      </c>
      <c r="P78" s="23">
        <f t="shared" si="29"/>
        <v>7.0437026132551039E-2</v>
      </c>
      <c r="Q78" s="23">
        <f t="shared" si="29"/>
        <v>6.9601538298345769E-2</v>
      </c>
      <c r="R78" s="23">
        <f t="shared" si="29"/>
        <v>6.8797260417819445E-2</v>
      </c>
      <c r="S78" s="23">
        <f t="shared" si="29"/>
        <v>6.8043982908515904E-2</v>
      </c>
      <c r="T78" s="23">
        <f t="shared" si="29"/>
        <v>6.7350962578012291E-2</v>
      </c>
      <c r="U78" s="23">
        <f t="shared" si="29"/>
        <v>6.6721208092495071E-2</v>
      </c>
      <c r="V78" s="23">
        <f t="shared" si="29"/>
        <v>6.6540221939992011E-2</v>
      </c>
      <c r="W78" s="23">
        <f t="shared" si="29"/>
        <v>6.6619571418051471E-2</v>
      </c>
      <c r="X78" s="23">
        <f t="shared" si="29"/>
        <v>6.6940836076419735E-2</v>
      </c>
      <c r="Y78" s="23">
        <f t="shared" si="29"/>
        <v>6.6945581924874514E-2</v>
      </c>
      <c r="Z78" s="23">
        <f t="shared" si="29"/>
        <v>6.6805339009069348E-2</v>
      </c>
      <c r="AA78" s="23">
        <f t="shared" si="29"/>
        <v>6.6607963968551287E-2</v>
      </c>
      <c r="AB78" s="23">
        <f t="shared" si="29"/>
        <v>6.6367914825410684E-2</v>
      </c>
      <c r="AC78" s="23">
        <f t="shared" si="29"/>
        <v>6.6138001405151414E-2</v>
      </c>
      <c r="AD78" s="23">
        <f t="shared" si="29"/>
        <v>6.593485337930946E-2</v>
      </c>
      <c r="AE78" s="23">
        <f t="shared" si="29"/>
        <v>6.5761246797097078E-2</v>
      </c>
      <c r="AF78" s="23">
        <f t="shared" si="29"/>
        <v>6.5498849391374792E-2</v>
      </c>
      <c r="AG78" s="23">
        <f t="shared" si="29"/>
        <v>6.5200125235267359E-2</v>
      </c>
      <c r="AH78" s="23">
        <f t="shared" si="29"/>
        <v>6.5005969926885648E-2</v>
      </c>
      <c r="AI78" s="23">
        <f t="shared" si="29"/>
        <v>6.4873618151058382E-2</v>
      </c>
      <c r="AJ78" s="23">
        <f t="shared" si="29"/>
        <v>6.4780227497317183E-2</v>
      </c>
      <c r="AK78" s="23">
        <f t="shared" si="29"/>
        <v>6.471310682696238E-2</v>
      </c>
      <c r="AL78" s="23">
        <f t="shared" si="29"/>
        <v>6.4664964773705647E-2</v>
      </c>
      <c r="AM78" s="23">
        <f t="shared" si="29"/>
        <v>6.4631419577027421E-2</v>
      </c>
      <c r="AN78" s="23">
        <f t="shared" si="29"/>
        <v>6.4609683307229215E-2</v>
      </c>
      <c r="AO78" s="23">
        <f t="shared" si="29"/>
        <v>6.4597861789580518E-2</v>
      </c>
      <c r="AP78" s="23">
        <f t="shared" si="29"/>
        <v>6.4594579119919129E-2</v>
      </c>
      <c r="AQ78" s="23">
        <f t="shared" si="29"/>
        <v>6.4598774045426202E-2</v>
      </c>
      <c r="AR78" s="23">
        <f t="shared" si="29"/>
        <v>6.4609587736884577E-2</v>
      </c>
      <c r="AS78" s="23">
        <f t="shared" si="29"/>
        <v>6.4626300418421961E-2</v>
      </c>
      <c r="AT78" s="23">
        <f t="shared" si="29"/>
        <v>6.4648294313649948E-2</v>
      </c>
      <c r="AU78" s="23">
        <f t="shared" si="29"/>
        <v>6.4675030928279101E-2</v>
      </c>
      <c r="AV78" s="23">
        <f t="shared" si="29"/>
        <v>6.4706036278809553E-2</v>
      </c>
      <c r="AW78" s="23">
        <f t="shared" si="29"/>
        <v>6.4740890640435089E-2</v>
      </c>
      <c r="AX78" s="23">
        <f t="shared" si="29"/>
        <v>6.4779220961720008E-2</v>
      </c>
      <c r="AY78" s="23">
        <f t="shared" si="29"/>
        <v>6.4820694932248457E-2</v>
      </c>
      <c r="AZ78" s="23">
        <f t="shared" si="29"/>
        <v>6.4865016137863579E-2</v>
      </c>
      <c r="BA78" s="23">
        <f t="shared" si="29"/>
        <v>6.4911919979270732E-2</v>
      </c>
      <c r="BB78" s="23">
        <f t="shared" si="29"/>
        <v>6.4968939803523335E-2</v>
      </c>
      <c r="BC78" s="23">
        <f t="shared" si="29"/>
        <v>6.5036975722737617E-2</v>
      </c>
      <c r="BD78" s="23">
        <f t="shared" si="29"/>
        <v>6.5106737769998091E-2</v>
      </c>
      <c r="BE78" s="23">
        <f t="shared" si="29"/>
        <v>6.5174913273354909E-2</v>
      </c>
      <c r="BF78" s="23">
        <f t="shared" si="29"/>
        <v>6.5240876429957531E-2</v>
      </c>
      <c r="BG78" s="23">
        <f t="shared" si="29"/>
        <v>6.5305035346384488E-2</v>
      </c>
      <c r="BH78" s="23">
        <f t="shared" si="29"/>
        <v>6.5368077880982214E-2</v>
      </c>
      <c r="BI78" s="23">
        <f t="shared" si="29"/>
        <v>6.5430659786945095E-2</v>
      </c>
    </row>
    <row r="79" spans="1:237" s="37" customFormat="1" ht="18" customHeight="1">
      <c r="A79" s="35" t="s">
        <v>70</v>
      </c>
      <c r="B79" s="29">
        <f>+C134</f>
        <v>7.9572615886306153E-2</v>
      </c>
      <c r="C79" s="23">
        <f t="shared" ref="C79:BI79" si="30">+D134</f>
        <v>7.9062094108458547E-2</v>
      </c>
      <c r="D79" s="23">
        <f t="shared" si="30"/>
        <v>7.0535863893317563E-2</v>
      </c>
      <c r="E79" s="23">
        <f t="shared" si="30"/>
        <v>6.6118960132928839E-2</v>
      </c>
      <c r="F79" s="23">
        <f t="shared" si="30"/>
        <v>5.9978914088842705E-2</v>
      </c>
      <c r="G79" s="23">
        <f t="shared" si="30"/>
        <v>5.3819224332529947E-2</v>
      </c>
      <c r="H79" s="23">
        <f t="shared" si="30"/>
        <v>5.0135610858064394E-2</v>
      </c>
      <c r="I79" s="23">
        <f t="shared" si="30"/>
        <v>4.6942349561855723E-2</v>
      </c>
      <c r="J79" s="23">
        <f t="shared" si="30"/>
        <v>4.5934032137941783E-2</v>
      </c>
      <c r="K79" s="23">
        <f t="shared" si="30"/>
        <v>4.3237978312068659E-2</v>
      </c>
      <c r="L79" s="23">
        <f t="shared" si="30"/>
        <v>4.0170296084544033E-2</v>
      </c>
      <c r="M79" s="23">
        <f t="shared" si="30"/>
        <v>3.7755057309696083E-2</v>
      </c>
      <c r="N79" s="23">
        <f t="shared" si="30"/>
        <v>3.6052250214227088E-2</v>
      </c>
      <c r="O79" s="23">
        <f t="shared" si="30"/>
        <v>3.4543942345659495E-2</v>
      </c>
      <c r="P79" s="23">
        <f t="shared" si="30"/>
        <v>3.3340331235031329E-2</v>
      </c>
      <c r="Q79" s="23">
        <f t="shared" si="30"/>
        <v>3.2101617815825323E-2</v>
      </c>
      <c r="R79" s="23">
        <f t="shared" si="30"/>
        <v>3.0949355611630702E-2</v>
      </c>
      <c r="S79" s="23">
        <f t="shared" si="30"/>
        <v>2.9887288729285588E-2</v>
      </c>
      <c r="T79" s="23">
        <f t="shared" si="30"/>
        <v>2.8915158867370394E-2</v>
      </c>
      <c r="U79" s="23">
        <f t="shared" si="30"/>
        <v>2.7645144244010655E-2</v>
      </c>
      <c r="V79" s="23">
        <f t="shared" si="30"/>
        <v>2.6633353670121096E-2</v>
      </c>
      <c r="W79" s="23">
        <f t="shared" si="30"/>
        <v>2.571229565962696E-2</v>
      </c>
      <c r="X79" s="23">
        <f t="shared" si="30"/>
        <v>2.5406058036418155E-2</v>
      </c>
      <c r="Y79" s="23">
        <f t="shared" si="30"/>
        <v>2.4996620624199828E-2</v>
      </c>
      <c r="Z79" s="23">
        <f t="shared" si="30"/>
        <v>2.4701639883462967E-2</v>
      </c>
      <c r="AA79" s="23">
        <f t="shared" si="30"/>
        <v>2.4212001918010317E-2</v>
      </c>
      <c r="AB79" s="23">
        <f t="shared" si="30"/>
        <v>2.3760309823388059E-2</v>
      </c>
      <c r="AC79" s="23">
        <f t="shared" si="30"/>
        <v>2.3354014172472626E-2</v>
      </c>
      <c r="AD79" s="23">
        <f t="shared" si="30"/>
        <v>2.2991170252884441E-2</v>
      </c>
      <c r="AE79" s="23">
        <f t="shared" si="30"/>
        <v>2.2784105473215854E-2</v>
      </c>
      <c r="AF79" s="23">
        <f t="shared" si="30"/>
        <v>2.2559324297670491E-2</v>
      </c>
      <c r="AG79" s="23">
        <f t="shared" si="30"/>
        <v>2.2220556197636521E-2</v>
      </c>
      <c r="AH79" s="23">
        <f t="shared" si="30"/>
        <v>2.1945978942838673E-2</v>
      </c>
      <c r="AI79" s="23">
        <f t="shared" si="30"/>
        <v>2.1715262359865761E-2</v>
      </c>
      <c r="AJ79" s="23">
        <f t="shared" si="30"/>
        <v>2.1516235915719051E-2</v>
      </c>
      <c r="AK79" s="23">
        <f t="shared" si="30"/>
        <v>2.1341623139105037E-2</v>
      </c>
      <c r="AL79" s="23">
        <f t="shared" si="30"/>
        <v>2.118681145679524E-2</v>
      </c>
      <c r="AM79" s="23">
        <f t="shared" si="30"/>
        <v>2.1048671168730104E-2</v>
      </c>
      <c r="AN79" s="23">
        <f t="shared" si="30"/>
        <v>2.0924925660003701E-2</v>
      </c>
      <c r="AO79" s="23">
        <f t="shared" si="30"/>
        <v>2.0813811991105435E-2</v>
      </c>
      <c r="AP79" s="23">
        <f t="shared" si="30"/>
        <v>2.0713895201796451E-2</v>
      </c>
      <c r="AQ79" s="23">
        <f t="shared" si="30"/>
        <v>2.0623964400957595E-2</v>
      </c>
      <c r="AR79" s="23">
        <f t="shared" si="30"/>
        <v>2.054297266178895E-2</v>
      </c>
      <c r="AS79" s="23">
        <f t="shared" si="30"/>
        <v>2.0470000609719596E-2</v>
      </c>
      <c r="AT79" s="23">
        <f t="shared" si="30"/>
        <v>2.0404233018653573E-2</v>
      </c>
      <c r="AU79" s="23">
        <f t="shared" si="30"/>
        <v>2.034494271566456E-2</v>
      </c>
      <c r="AV79" s="23">
        <f t="shared" si="30"/>
        <v>2.0291478734045576E-2</v>
      </c>
      <c r="AW79" s="23">
        <f t="shared" si="30"/>
        <v>2.0243257055567287E-2</v>
      </c>
      <c r="AX79" s="23">
        <f t="shared" si="30"/>
        <v>2.0199753028270262E-2</v>
      </c>
      <c r="AY79" s="23">
        <f t="shared" si="30"/>
        <v>2.0160494944478913E-2</v>
      </c>
      <c r="AZ79" s="23">
        <f t="shared" si="30"/>
        <v>2.0085617700191127E-2</v>
      </c>
      <c r="BA79" s="23">
        <f t="shared" si="30"/>
        <v>2.0021940676145267E-2</v>
      </c>
      <c r="BB79" s="23">
        <f t="shared" si="30"/>
        <v>2.0009485604353339E-2</v>
      </c>
      <c r="BC79" s="23">
        <f t="shared" si="30"/>
        <v>2.0000139022714469E-2</v>
      </c>
      <c r="BD79" s="23">
        <f t="shared" si="30"/>
        <v>1.9990285968706889E-2</v>
      </c>
      <c r="BE79" s="23">
        <f t="shared" si="30"/>
        <v>1.9979099001094847E-2</v>
      </c>
      <c r="BF79" s="23">
        <f t="shared" si="30"/>
        <v>1.9966762557231732E-2</v>
      </c>
      <c r="BG79" s="23">
        <f t="shared" si="30"/>
        <v>1.9953764580389333E-2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0.90930131088130606</v>
      </c>
      <c r="C84" s="397">
        <f t="shared" ref="C84:BH84" si="31">C68-C73</f>
        <v>1.7001738656718062</v>
      </c>
      <c r="D84" s="397">
        <f>D68-D73</f>
        <v>3.0739547068237485</v>
      </c>
      <c r="E84" s="397">
        <f>E68-E73</f>
        <v>5.1086736443493868</v>
      </c>
      <c r="F84" s="397">
        <f t="shared" si="31"/>
        <v>8.0385596660102969</v>
      </c>
      <c r="G84" s="397">
        <f t="shared" si="31"/>
        <v>11.506005375767776</v>
      </c>
      <c r="H84" s="397">
        <f t="shared" si="31"/>
        <v>15.29808050186799</v>
      </c>
      <c r="I84" s="397">
        <f t="shared" si="31"/>
        <v>19.870605665683119</v>
      </c>
      <c r="J84" s="397">
        <f>J68-J73</f>
        <v>25.291105454304343</v>
      </c>
      <c r="K84" s="397">
        <f t="shared" si="31"/>
        <v>31.984141360369854</v>
      </c>
      <c r="L84" s="397">
        <f>L68-L73</f>
        <v>38.656679518497413</v>
      </c>
      <c r="M84" s="397">
        <f t="shared" si="31"/>
        <v>44.543443801344431</v>
      </c>
      <c r="N84" s="397">
        <f t="shared" si="31"/>
        <v>50.537347167318906</v>
      </c>
      <c r="O84" s="397">
        <f t="shared" si="31"/>
        <v>56.713496497241678</v>
      </c>
      <c r="P84" s="397">
        <f t="shared" si="31"/>
        <v>63.02927291879989</v>
      </c>
      <c r="Q84" s="397">
        <f t="shared" si="31"/>
        <v>69.506874305480949</v>
      </c>
      <c r="R84" s="397">
        <f t="shared" si="31"/>
        <v>76.039702861334973</v>
      </c>
      <c r="S84" s="397">
        <f t="shared" si="31"/>
        <v>82.569352962347125</v>
      </c>
      <c r="T84" s="397">
        <f t="shared" si="31"/>
        <v>89.045735986038551</v>
      </c>
      <c r="U84" s="397">
        <f t="shared" si="31"/>
        <v>95.427414908577518</v>
      </c>
      <c r="V84" s="397">
        <f t="shared" si="31"/>
        <v>102.27495148559943</v>
      </c>
      <c r="W84" s="397">
        <f t="shared" si="31"/>
        <v>109.80583181717783</v>
      </c>
      <c r="X84" s="397">
        <f t="shared" si="31"/>
        <v>118.36566835523747</v>
      </c>
      <c r="Y84" s="397">
        <f t="shared" si="31"/>
        <v>127.33903420632865</v>
      </c>
      <c r="Z84" s="397">
        <f t="shared" si="31"/>
        <v>136.62842005219494</v>
      </c>
      <c r="AA84" s="397">
        <f t="shared" si="31"/>
        <v>146.31444090090073</v>
      </c>
      <c r="AB84" s="397">
        <f t="shared" si="31"/>
        <v>156.18867270290554</v>
      </c>
      <c r="AC84" s="397">
        <f t="shared" si="31"/>
        <v>166.23969282681699</v>
      </c>
      <c r="AD84" s="397">
        <f t="shared" si="31"/>
        <v>176.4699035782339</v>
      </c>
      <c r="AE84" s="397">
        <f t="shared" si="31"/>
        <v>186.88731333499487</v>
      </c>
      <c r="AF84" s="397">
        <f t="shared" si="31"/>
        <v>197.15196826547594</v>
      </c>
      <c r="AG84" s="397">
        <f t="shared" si="31"/>
        <v>207.14967537226283</v>
      </c>
      <c r="AH84" s="397">
        <f t="shared" si="31"/>
        <v>217.17410611868129</v>
      </c>
      <c r="AI84" s="397">
        <f t="shared" si="31"/>
        <v>227.27623280427952</v>
      </c>
      <c r="AJ84" s="397">
        <f t="shared" si="31"/>
        <v>237.49052082204574</v>
      </c>
      <c r="AK84" s="397">
        <f t="shared" si="31"/>
        <v>247.84176280677872</v>
      </c>
      <c r="AL84" s="397">
        <f t="shared" si="31"/>
        <v>258.34957376197724</v>
      </c>
      <c r="AM84" s="397">
        <f t="shared" si="31"/>
        <v>269.0308701487906</v>
      </c>
      <c r="AN84" s="397">
        <f t="shared" si="31"/>
        <v>279.90122402651753</v>
      </c>
      <c r="AO84" s="397">
        <f t="shared" si="31"/>
        <v>290.97559416177506</v>
      </c>
      <c r="AP84" s="397">
        <f t="shared" si="31"/>
        <v>302.26871463712166</v>
      </c>
      <c r="AQ84" s="397">
        <f t="shared" si="31"/>
        <v>313.79529721548437</v>
      </c>
      <c r="AR84" s="397">
        <f t="shared" si="31"/>
        <v>325.57013408327589</v>
      </c>
      <c r="AS84" s="397">
        <f t="shared" si="31"/>
        <v>337.60814867706614</v>
      </c>
      <c r="AT84" s="397">
        <f t="shared" si="31"/>
        <v>349.92442061849295</v>
      </c>
      <c r="AU84" s="397">
        <f t="shared" si="31"/>
        <v>362.53419875538214</v>
      </c>
      <c r="AV84" s="397">
        <f t="shared" si="31"/>
        <v>375.45290967300377</v>
      </c>
      <c r="AW84" s="397">
        <f t="shared" si="31"/>
        <v>388.69616540910039</v>
      </c>
      <c r="AX84" s="397">
        <f t="shared" si="31"/>
        <v>402.27977214325199</v>
      </c>
      <c r="AY84" s="397">
        <f t="shared" si="31"/>
        <v>416.21974058919125</v>
      </c>
      <c r="AZ84" s="397">
        <f t="shared" si="31"/>
        <v>430.53229828240302</v>
      </c>
      <c r="BA84" s="397">
        <f t="shared" si="31"/>
        <v>445.11915666521907</v>
      </c>
      <c r="BB84" s="397">
        <f t="shared" si="31"/>
        <v>460.00875152773688</v>
      </c>
      <c r="BC84" s="397">
        <f t="shared" si="31"/>
        <v>475.35771754391698</v>
      </c>
      <c r="BD84" s="397">
        <f t="shared" si="31"/>
        <v>491.18882074244641</v>
      </c>
      <c r="BE84" s="397">
        <f t="shared" si="31"/>
        <v>507.51447134709304</v>
      </c>
      <c r="BF84" s="397">
        <f t="shared" si="31"/>
        <v>524.34439716449106</v>
      </c>
      <c r="BG84" s="397">
        <f t="shared" si="31"/>
        <v>541.68874858410391</v>
      </c>
      <c r="BH84" s="397">
        <f t="shared" si="31"/>
        <v>559.55927862800786</v>
      </c>
      <c r="BI84" s="397">
        <f>+BH84</f>
        <v>559.55927862800786</v>
      </c>
    </row>
    <row r="85" spans="1:103" s="397" customFormat="1" ht="18" customHeight="1">
      <c r="A85" s="427" t="s">
        <v>970</v>
      </c>
      <c r="B85" s="399">
        <f>+C85/C84*B84</f>
        <v>0.13197061027428666</v>
      </c>
      <c r="C85" s="399">
        <f>+(C74-B74)/10</f>
        <v>0.24675317184755435</v>
      </c>
      <c r="D85" s="399">
        <f t="shared" ref="D85:BI85" si="32">+(D74-C74)/10</f>
        <v>0.44141255833243759</v>
      </c>
      <c r="E85" s="399">
        <f t="shared" si="32"/>
        <v>0.66064331458241343</v>
      </c>
      <c r="F85" s="399">
        <f t="shared" si="32"/>
        <v>0.92933514738356915</v>
      </c>
      <c r="G85" s="399">
        <f t="shared" si="32"/>
        <v>1.145039513640826</v>
      </c>
      <c r="H85" s="399">
        <f t="shared" si="32"/>
        <v>1.3452423309579564</v>
      </c>
      <c r="I85" s="399">
        <f t="shared" si="32"/>
        <v>1.6543403246895032</v>
      </c>
      <c r="J85" s="399">
        <f t="shared" si="32"/>
        <v>2.0052847274807348</v>
      </c>
      <c r="K85" s="399">
        <f t="shared" si="32"/>
        <v>2.398727445628718</v>
      </c>
      <c r="L85" s="399">
        <f t="shared" si="32"/>
        <v>2.4722913350785176</v>
      </c>
      <c r="M85" s="399">
        <f t="shared" si="32"/>
        <v>2.4158346989675463</v>
      </c>
      <c r="N85" s="399">
        <f t="shared" si="32"/>
        <v>2.4673064996019605</v>
      </c>
      <c r="O85" s="399">
        <f t="shared" si="32"/>
        <v>2.588329346194564</v>
      </c>
      <c r="P85" s="399">
        <f t="shared" si="32"/>
        <v>2.6830686238145462</v>
      </c>
      <c r="Q85" s="399">
        <f t="shared" si="32"/>
        <v>2.756356434804212</v>
      </c>
      <c r="R85" s="399">
        <f t="shared" si="32"/>
        <v>2.8285641933348642</v>
      </c>
      <c r="S85" s="399">
        <f t="shared" si="32"/>
        <v>2.869663386585148</v>
      </c>
      <c r="T85" s="399">
        <f t="shared" si="32"/>
        <v>2.8830774457239499</v>
      </c>
      <c r="U85" s="399">
        <f t="shared" si="32"/>
        <v>2.8723978256467833</v>
      </c>
      <c r="V85" s="399">
        <f t="shared" si="32"/>
        <v>2.8413710313126215</v>
      </c>
      <c r="W85" s="399">
        <f t="shared" si="32"/>
        <v>2.9648586746050114</v>
      </c>
      <c r="X85" s="399">
        <f t="shared" si="32"/>
        <v>3.2049230661815273</v>
      </c>
      <c r="Y85" s="399">
        <f t="shared" si="32"/>
        <v>3.5852747742476994</v>
      </c>
      <c r="Z85" s="399">
        <f t="shared" si="32"/>
        <v>3.8371150548060484</v>
      </c>
      <c r="AA85" s="399">
        <f t="shared" si="32"/>
        <v>4.0160343906116172</v>
      </c>
      <c r="AB85" s="399">
        <f t="shared" si="32"/>
        <v>4.1927689431861497</v>
      </c>
      <c r="AC85" s="399">
        <f t="shared" si="32"/>
        <v>4.3086533884434859</v>
      </c>
      <c r="AD85" s="399">
        <f t="shared" si="32"/>
        <v>4.4000275868197036</v>
      </c>
      <c r="AE85" s="399">
        <f t="shared" si="32"/>
        <v>4.4835481714132133</v>
      </c>
      <c r="AF85" s="399">
        <f t="shared" si="32"/>
        <v>4.5666391727406452</v>
      </c>
      <c r="AG85" s="399">
        <f t="shared" si="32"/>
        <v>4.5515722410915371</v>
      </c>
      <c r="AH85" s="399">
        <f t="shared" si="32"/>
        <v>4.4693580957667454</v>
      </c>
      <c r="AI85" s="399">
        <f t="shared" si="32"/>
        <v>4.4483961784333701</v>
      </c>
      <c r="AJ85" s="399">
        <f t="shared" si="32"/>
        <v>4.463486824936024</v>
      </c>
      <c r="AK85" s="399">
        <f t="shared" si="32"/>
        <v>4.5010845408958859</v>
      </c>
      <c r="AL85" s="399">
        <f t="shared" si="32"/>
        <v>4.5536776637296041</v>
      </c>
      <c r="AM85" s="399">
        <f t="shared" si="32"/>
        <v>4.6171543358128471</v>
      </c>
      <c r="AN85" s="399">
        <f t="shared" si="32"/>
        <v>4.6893028555950877</v>
      </c>
      <c r="AO85" s="399">
        <f t="shared" si="32"/>
        <v>4.768964461524047</v>
      </c>
      <c r="AP85" s="399">
        <f t="shared" si="32"/>
        <v>4.855558307128808</v>
      </c>
      <c r="AQ85" s="399">
        <f t="shared" si="32"/>
        <v>4.9488170877128592</v>
      </c>
      <c r="AR85" s="399">
        <f t="shared" si="32"/>
        <v>5.0486411651774459</v>
      </c>
      <c r="AS85" s="399">
        <f t="shared" si="32"/>
        <v>5.1550189838282447</v>
      </c>
      <c r="AT85" s="399">
        <f t="shared" si="32"/>
        <v>5.2679843536543789</v>
      </c>
      <c r="AU85" s="399">
        <f t="shared" si="32"/>
        <v>5.3875940913756493</v>
      </c>
      <c r="AV85" s="399">
        <f t="shared" si="32"/>
        <v>5.5139167953969714</v>
      </c>
      <c r="AW85" s="399">
        <f t="shared" si="32"/>
        <v>5.647027625924375</v>
      </c>
      <c r="AX85" s="399">
        <f t="shared" si="32"/>
        <v>5.7870062553528445</v>
      </c>
      <c r="AY85" s="399">
        <f t="shared" si="32"/>
        <v>5.9339364345102696</v>
      </c>
      <c r="AZ85" s="399">
        <f t="shared" si="32"/>
        <v>6.0879063323742004</v>
      </c>
      <c r="BA85" s="399">
        <f t="shared" si="32"/>
        <v>6.2490092009309368</v>
      </c>
      <c r="BB85" s="399">
        <f t="shared" si="32"/>
        <v>6.3842627484303645</v>
      </c>
      <c r="BC85" s="399">
        <f t="shared" si="32"/>
        <v>6.5187011878423622</v>
      </c>
      <c r="BD85" s="399">
        <f t="shared" si="32"/>
        <v>6.6980129429043247</v>
      </c>
      <c r="BE85" s="399">
        <f t="shared" si="32"/>
        <v>6.8995344653690154</v>
      </c>
      <c r="BF85" s="399">
        <f t="shared" si="32"/>
        <v>7.112377902572689</v>
      </c>
      <c r="BG85" s="399">
        <f t="shared" si="32"/>
        <v>7.3319735584581851</v>
      </c>
      <c r="BH85" s="399">
        <f t="shared" si="32"/>
        <v>7.5568499084870382</v>
      </c>
      <c r="BI85" s="399">
        <f t="shared" si="32"/>
        <v>7.7869559002007005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1.0412719211555928</v>
      </c>
      <c r="C87" s="399">
        <f>+SUM(C84:C86)</f>
        <v>1.9469270375193606</v>
      </c>
      <c r="D87" s="399">
        <f t="shared" ref="D87:BI87" si="35">+SUM(D84:D86)</f>
        <v>3.5153672651561862</v>
      </c>
      <c r="E87" s="399">
        <f t="shared" si="35"/>
        <v>5.7693169589318005</v>
      </c>
      <c r="F87" s="399">
        <f t="shared" si="35"/>
        <v>8.9678948133938654</v>
      </c>
      <c r="G87" s="399">
        <f t="shared" si="35"/>
        <v>12.651044889408603</v>
      </c>
      <c r="H87" s="399">
        <f t="shared" si="35"/>
        <v>16.643322832825945</v>
      </c>
      <c r="I87" s="399">
        <f t="shared" si="35"/>
        <v>21.524945990372622</v>
      </c>
      <c r="J87" s="399">
        <f t="shared" si="35"/>
        <v>27.296390181785078</v>
      </c>
      <c r="K87" s="399">
        <f t="shared" si="35"/>
        <v>34.382868805998569</v>
      </c>
      <c r="L87" s="399">
        <f t="shared" si="35"/>
        <v>41.128970853575929</v>
      </c>
      <c r="M87" s="399">
        <f t="shared" si="35"/>
        <v>46.959278500311974</v>
      </c>
      <c r="N87" s="399">
        <f t="shared" si="35"/>
        <v>53.004653666920866</v>
      </c>
      <c r="O87" s="399">
        <f t="shared" si="35"/>
        <v>59.301825843436241</v>
      </c>
      <c r="P87" s="399">
        <f t="shared" si="35"/>
        <v>65.712341542614439</v>
      </c>
      <c r="Q87" s="399">
        <f t="shared" si="35"/>
        <v>72.263230740285167</v>
      </c>
      <c r="R87" s="399">
        <f t="shared" si="35"/>
        <v>78.868267054669843</v>
      </c>
      <c r="S87" s="399">
        <f t="shared" si="35"/>
        <v>85.43901634893227</v>
      </c>
      <c r="T87" s="399">
        <f t="shared" si="35"/>
        <v>91.928813431762507</v>
      </c>
      <c r="U87" s="399">
        <f t="shared" si="35"/>
        <v>98.299812734224304</v>
      </c>
      <c r="V87" s="399">
        <f t="shared" si="35"/>
        <v>105.11632251691205</v>
      </c>
      <c r="W87" s="399">
        <f t="shared" si="35"/>
        <v>112.77069049178284</v>
      </c>
      <c r="X87" s="399">
        <f t="shared" si="35"/>
        <v>121.570591421419</v>
      </c>
      <c r="Y87" s="399">
        <f t="shared" si="35"/>
        <v>130.92430898057634</v>
      </c>
      <c r="Z87" s="399">
        <f t="shared" si="35"/>
        <v>140.46553510700099</v>
      </c>
      <c r="AA87" s="399">
        <f t="shared" si="35"/>
        <v>150.33047529151236</v>
      </c>
      <c r="AB87" s="399">
        <f t="shared" si="35"/>
        <v>160.38144164609167</v>
      </c>
      <c r="AC87" s="399">
        <f t="shared" si="35"/>
        <v>170.54834621526047</v>
      </c>
      <c r="AD87" s="399">
        <f t="shared" si="35"/>
        <v>180.8699311650536</v>
      </c>
      <c r="AE87" s="399">
        <f t="shared" si="35"/>
        <v>191.37086150640809</v>
      </c>
      <c r="AF87" s="399">
        <f t="shared" si="35"/>
        <v>201.71860743821659</v>
      </c>
      <c r="AG87" s="399">
        <f t="shared" si="35"/>
        <v>211.70124761335438</v>
      </c>
      <c r="AH87" s="399">
        <f t="shared" si="35"/>
        <v>221.64346421444804</v>
      </c>
      <c r="AI87" s="399">
        <f t="shared" si="35"/>
        <v>231.72462898271289</v>
      </c>
      <c r="AJ87" s="399">
        <f t="shared" si="35"/>
        <v>241.95400764698175</v>
      </c>
      <c r="AK87" s="399">
        <f t="shared" si="35"/>
        <v>252.34284734767459</v>
      </c>
      <c r="AL87" s="399">
        <f t="shared" si="35"/>
        <v>262.90325142570686</v>
      </c>
      <c r="AM87" s="399">
        <f t="shared" si="35"/>
        <v>273.64802448460347</v>
      </c>
      <c r="AN87" s="399">
        <f t="shared" si="35"/>
        <v>284.59052688211261</v>
      </c>
      <c r="AO87" s="399">
        <f t="shared" si="35"/>
        <v>295.7445586232991</v>
      </c>
      <c r="AP87" s="399">
        <f t="shared" si="35"/>
        <v>307.12427294425049</v>
      </c>
      <c r="AQ87" s="399">
        <f t="shared" si="35"/>
        <v>318.74411430319725</v>
      </c>
      <c r="AR87" s="399">
        <f t="shared" si="35"/>
        <v>330.61877524845335</v>
      </c>
      <c r="AS87" s="399">
        <f t="shared" si="35"/>
        <v>342.7631676608944</v>
      </c>
      <c r="AT87" s="399">
        <f t="shared" si="35"/>
        <v>355.1924049721473</v>
      </c>
      <c r="AU87" s="399">
        <f t="shared" si="35"/>
        <v>367.9217928467578</v>
      </c>
      <c r="AV87" s="399">
        <f t="shared" si="35"/>
        <v>380.96682646840077</v>
      </c>
      <c r="AW87" s="399">
        <f t="shared" si="35"/>
        <v>394.34319303502474</v>
      </c>
      <c r="AX87" s="399">
        <f t="shared" si="35"/>
        <v>408.06677839860481</v>
      </c>
      <c r="AY87" s="399">
        <f t="shared" si="35"/>
        <v>422.1536770237015</v>
      </c>
      <c r="AZ87" s="399">
        <f t="shared" si="35"/>
        <v>436.62020461477721</v>
      </c>
      <c r="BA87" s="399">
        <f t="shared" si="35"/>
        <v>451.36816586614998</v>
      </c>
      <c r="BB87" s="399">
        <f t="shared" si="35"/>
        <v>466.39301427616726</v>
      </c>
      <c r="BC87" s="399">
        <f t="shared" si="35"/>
        <v>481.87641873175932</v>
      </c>
      <c r="BD87" s="399">
        <f t="shared" si="35"/>
        <v>497.88683368535072</v>
      </c>
      <c r="BE87" s="399">
        <f t="shared" si="35"/>
        <v>514.41400581246205</v>
      </c>
      <c r="BF87" s="399">
        <f t="shared" si="35"/>
        <v>531.45677506706375</v>
      </c>
      <c r="BG87" s="399">
        <f t="shared" si="35"/>
        <v>549.02072214256214</v>
      </c>
      <c r="BH87" s="399">
        <f t="shared" si="35"/>
        <v>567.1161285364949</v>
      </c>
      <c r="BI87" s="399">
        <f t="shared" si="35"/>
        <v>567.34623452820858</v>
      </c>
    </row>
    <row r="88" spans="1:103" ht="18" customHeight="1">
      <c r="A88" s="21" t="s">
        <v>153</v>
      </c>
      <c r="B88" s="29">
        <f t="shared" ref="B88:AG88" si="36">(B84/B56)*1000</f>
        <v>1.1909548556802043</v>
      </c>
      <c r="C88" s="23">
        <f t="shared" si="36"/>
        <v>1.7966662788103667</v>
      </c>
      <c r="D88" s="23">
        <f t="shared" si="36"/>
        <v>2.7019048207041676</v>
      </c>
      <c r="E88" s="23">
        <f t="shared" si="36"/>
        <v>3.8539366538367608</v>
      </c>
      <c r="F88" s="23">
        <f t="shared" si="36"/>
        <v>5.3477209492422046</v>
      </c>
      <c r="G88" s="23">
        <f t="shared" si="36"/>
        <v>7.1401931878542415</v>
      </c>
      <c r="H88" s="23">
        <f t="shared" si="36"/>
        <v>9.1701645128131535</v>
      </c>
      <c r="I88" s="23">
        <f t="shared" si="36"/>
        <v>11.505515587156749</v>
      </c>
      <c r="J88" s="23">
        <f t="shared" si="36"/>
        <v>14.145476710063667</v>
      </c>
      <c r="K88" s="23">
        <f t="shared" si="36"/>
        <v>17.279822102370659</v>
      </c>
      <c r="L88" s="23">
        <f t="shared" si="36"/>
        <v>20.74857353786431</v>
      </c>
      <c r="M88" s="23">
        <f t="shared" si="36"/>
        <v>24.429295704953152</v>
      </c>
      <c r="N88" s="23">
        <f t="shared" si="36"/>
        <v>28.320639439763603</v>
      </c>
      <c r="O88" s="23">
        <f t="shared" si="36"/>
        <v>32.474352110018962</v>
      </c>
      <c r="P88" s="23">
        <f t="shared" si="36"/>
        <v>36.877360393078881</v>
      </c>
      <c r="Q88" s="23">
        <f t="shared" si="36"/>
        <v>41.553608847536346</v>
      </c>
      <c r="R88" s="23">
        <f t="shared" si="36"/>
        <v>46.449907956262074</v>
      </c>
      <c r="S88" s="23">
        <f t="shared" si="36"/>
        <v>51.537908029225214</v>
      </c>
      <c r="T88" s="23">
        <f t="shared" si="36"/>
        <v>56.791650541532007</v>
      </c>
      <c r="U88" s="23">
        <f t="shared" si="36"/>
        <v>62.188199096275866</v>
      </c>
      <c r="V88" s="23">
        <f t="shared" si="36"/>
        <v>67.539140342971038</v>
      </c>
      <c r="W88" s="23">
        <f t="shared" si="36"/>
        <v>72.870381759567792</v>
      </c>
      <c r="X88" s="23">
        <f t="shared" si="36"/>
        <v>78.153393555874558</v>
      </c>
      <c r="Y88" s="23">
        <f t="shared" si="36"/>
        <v>83.652723491405467</v>
      </c>
      <c r="Z88" s="23">
        <f t="shared" si="36"/>
        <v>89.300939273419743</v>
      </c>
      <c r="AA88" s="23">
        <f t="shared" si="36"/>
        <v>95.147771310436823</v>
      </c>
      <c r="AB88" s="23">
        <f t="shared" si="36"/>
        <v>101.05490766292124</v>
      </c>
      <c r="AC88" s="23">
        <f t="shared" si="36"/>
        <v>107.01361877042426</v>
      </c>
      <c r="AD88" s="23">
        <f t="shared" si="36"/>
        <v>113.02419393392903</v>
      </c>
      <c r="AE88" s="23">
        <f t="shared" si="36"/>
        <v>119.09047791182957</v>
      </c>
      <c r="AF88" s="23">
        <f t="shared" si="36"/>
        <v>125.31312439669351</v>
      </c>
      <c r="AG88" s="23">
        <f t="shared" si="36"/>
        <v>131.66783607102724</v>
      </c>
      <c r="AH88" s="23">
        <f t="shared" ref="AH88:BI88" si="37">(AH84/AH56)*1000</f>
        <v>138.03953374254348</v>
      </c>
      <c r="AI88" s="23">
        <f t="shared" si="37"/>
        <v>144.46061626665445</v>
      </c>
      <c r="AJ88" s="23">
        <f t="shared" si="37"/>
        <v>150.95299042987065</v>
      </c>
      <c r="AK88" s="23">
        <f t="shared" si="37"/>
        <v>157.53241485005418</v>
      </c>
      <c r="AL88" s="23">
        <f t="shared" si="37"/>
        <v>164.21135715507154</v>
      </c>
      <c r="AM88" s="23">
        <f t="shared" si="37"/>
        <v>171.00056973364607</v>
      </c>
      <c r="AN88" s="23">
        <f t="shared" si="37"/>
        <v>177.90995044995424</v>
      </c>
      <c r="AO88" s="23">
        <f t="shared" si="37"/>
        <v>184.94900734897465</v>
      </c>
      <c r="AP88" s="23">
        <f t="shared" si="37"/>
        <v>192.12710566269953</v>
      </c>
      <c r="AQ88" s="23">
        <f t="shared" si="37"/>
        <v>199.45359643638594</v>
      </c>
      <c r="AR88" s="23">
        <f t="shared" si="37"/>
        <v>206.93788183381824</v>
      </c>
      <c r="AS88" s="23">
        <f t="shared" si="37"/>
        <v>214.58944744359974</v>
      </c>
      <c r="AT88" s="23">
        <f t="shared" si="37"/>
        <v>222.41787812820371</v>
      </c>
      <c r="AU88" s="23">
        <f t="shared" si="37"/>
        <v>230.43286631312972</v>
      </c>
      <c r="AV88" s="23">
        <f t="shared" si="37"/>
        <v>238.64421739680202</v>
      </c>
      <c r="AW88" s="23">
        <f t="shared" si="37"/>
        <v>247.0618546543719</v>
      </c>
      <c r="AX88" s="23">
        <f t="shared" si="37"/>
        <v>255.69582476082496</v>
      </c>
      <c r="AY88" s="23">
        <f t="shared" si="37"/>
        <v>264.55630439651253</v>
      </c>
      <c r="AZ88" s="23">
        <f t="shared" si="37"/>
        <v>273.65360805735742</v>
      </c>
      <c r="BA88" s="23">
        <f t="shared" si="37"/>
        <v>282.92526187428194</v>
      </c>
      <c r="BB88" s="23">
        <f t="shared" si="37"/>
        <v>292.38934011625304</v>
      </c>
      <c r="BC88" s="23">
        <f t="shared" si="37"/>
        <v>302.14540243035685</v>
      </c>
      <c r="BD88" s="23">
        <f t="shared" si="37"/>
        <v>312.20791928934585</v>
      </c>
      <c r="BE88" s="23">
        <f t="shared" si="37"/>
        <v>322.58477884127393</v>
      </c>
      <c r="BF88" s="23">
        <f t="shared" si="37"/>
        <v>333.28216424451182</v>
      </c>
      <c r="BG88" s="23">
        <f t="shared" si="37"/>
        <v>344.30652725822119</v>
      </c>
      <c r="BH88" s="23">
        <f t="shared" si="37"/>
        <v>355.66533830194913</v>
      </c>
      <c r="BI88" s="23">
        <f t="shared" si="37"/>
        <v>355.66533830194913</v>
      </c>
    </row>
    <row r="89" spans="1:103" ht="18" customHeight="1">
      <c r="A89" s="21" t="s">
        <v>166</v>
      </c>
      <c r="C89" s="23">
        <f>+LN(C88/B88)/10</f>
        <v>4.1117749527313986E-2</v>
      </c>
      <c r="D89" s="23">
        <f>+LN(D88/C88)/10</f>
        <v>4.080241330422061E-2</v>
      </c>
      <c r="E89" s="23">
        <f>+LN(E88/D88)/10</f>
        <v>3.5513811996556788E-2</v>
      </c>
      <c r="F89" s="23">
        <f>+LN(F88/E88)/10</f>
        <v>3.2757534596715529E-2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-0.83266187779200718</v>
      </c>
      <c r="C90" s="33">
        <f t="shared" si="38"/>
        <v>-0.49209435495929132</v>
      </c>
      <c r="D90" s="33">
        <f t="shared" si="38"/>
        <v>-0.216732118917909</v>
      </c>
      <c r="E90" s="33">
        <f t="shared" si="38"/>
        <v>-1.877366409984127E-2</v>
      </c>
      <c r="F90" s="33">
        <f t="shared" si="38"/>
        <v>0.13514036692182929</v>
      </c>
      <c r="G90" s="33">
        <f t="shared" si="38"/>
        <v>0.25152893710298474</v>
      </c>
      <c r="H90" s="33">
        <f t="shared" si="38"/>
        <v>0.3395477376549042</v>
      </c>
      <c r="I90" s="33">
        <f t="shared" si="38"/>
        <v>0.41037355564966704</v>
      </c>
      <c r="J90" s="33">
        <f t="shared" si="38"/>
        <v>0.4682332216742936</v>
      </c>
      <c r="K90" s="33">
        <f t="shared" si="38"/>
        <v>0.51887229906368859</v>
      </c>
      <c r="L90" s="33">
        <f t="shared" si="38"/>
        <v>0.56092786773916647</v>
      </c>
      <c r="M90" s="33">
        <f t="shared" si="38"/>
        <v>0.59535467945638865</v>
      </c>
      <c r="N90" s="33">
        <f t="shared" si="38"/>
        <v>0.62418122879713289</v>
      </c>
      <c r="O90" s="33">
        <f t="shared" si="38"/>
        <v>0.64903828144409659</v>
      </c>
      <c r="P90" s="33">
        <f t="shared" si="38"/>
        <v>0.67065575276555556</v>
      </c>
      <c r="Q90" s="33">
        <f t="shared" si="38"/>
        <v>0.68974011871387886</v>
      </c>
      <c r="R90" s="33">
        <f t="shared" si="38"/>
        <v>0.70654766686022596</v>
      </c>
      <c r="S90" s="33">
        <f t="shared" si="38"/>
        <v>0.72140930769522171</v>
      </c>
      <c r="T90" s="33">
        <f t="shared" si="38"/>
        <v>0.73460804708808469</v>
      </c>
      <c r="U90" s="33">
        <f t="shared" si="38"/>
        <v>0.7463843755583135</v>
      </c>
      <c r="V90" s="33">
        <f t="shared" si="38"/>
        <v>0.75663829947920413</v>
      </c>
      <c r="W90" s="33">
        <f t="shared" si="38"/>
        <v>0.76570961108461377</v>
      </c>
      <c r="X90" s="33">
        <f t="shared" si="38"/>
        <v>0.77376693707680433</v>
      </c>
      <c r="Y90" s="33">
        <f t="shared" si="38"/>
        <v>0.7813296232442678</v>
      </c>
      <c r="Z90" s="33">
        <f t="shared" si="38"/>
        <v>0.78835793893321326</v>
      </c>
      <c r="AA90" s="33">
        <f t="shared" si="38"/>
        <v>0.79496373329216619</v>
      </c>
      <c r="AB90" s="33">
        <f t="shared" si="38"/>
        <v>0.80104663413653232</v>
      </c>
      <c r="AC90" s="33">
        <f t="shared" si="38"/>
        <v>0.80666500546717779</v>
      </c>
      <c r="AD90" s="33">
        <f t="shared" si="38"/>
        <v>0.81187596445110932</v>
      </c>
      <c r="AE90" s="33">
        <f t="shared" si="38"/>
        <v>0.81672995916542235</v>
      </c>
      <c r="AF90" s="33">
        <f t="shared" si="38"/>
        <v>0.82133819531660812</v>
      </c>
      <c r="AG90" s="33">
        <f t="shared" si="38"/>
        <v>0.82570290588040507</v>
      </c>
      <c r="AH90" s="33">
        <f t="shared" si="38"/>
        <v>0.82977307510012133</v>
      </c>
      <c r="AI90" s="33">
        <f t="shared" si="38"/>
        <v>0.83359925588296968</v>
      </c>
      <c r="AJ90" s="33">
        <f t="shared" si="38"/>
        <v>0.83721696733163165</v>
      </c>
      <c r="AK90" s="33">
        <f t="shared" si="38"/>
        <v>0.84065258211072513</v>
      </c>
      <c r="AL90" s="33">
        <f t="shared" si="38"/>
        <v>0.84392677643818814</v>
      </c>
      <c r="AM90" s="33">
        <f t="shared" si="38"/>
        <v>0.84705643220624527</v>
      </c>
      <c r="AN90" s="33">
        <f t="shared" si="38"/>
        <v>0.85005572927316342</v>
      </c>
      <c r="AO90" s="33">
        <f t="shared" si="38"/>
        <v>0.85293680623273038</v>
      </c>
      <c r="AP90" s="33">
        <f t="shared" si="38"/>
        <v>0.85571018535414889</v>
      </c>
      <c r="AQ90" s="33">
        <f t="shared" si="38"/>
        <v>0.85838506419258898</v>
      </c>
      <c r="AR90" s="33">
        <f t="shared" si="38"/>
        <v>0.86096952839202201</v>
      </c>
      <c r="AS90" s="33">
        <f t="shared" si="38"/>
        <v>0.86347071528931751</v>
      </c>
      <c r="AT90" s="33">
        <f t="shared" si="38"/>
        <v>0.86589494486466756</v>
      </c>
      <c r="AU90" s="33">
        <f t="shared" si="38"/>
        <v>0.86824782764432595</v>
      </c>
      <c r="AV90" s="33">
        <f t="shared" si="38"/>
        <v>0.87053435541010538</v>
      </c>
      <c r="AW90" s="33">
        <f t="shared" si="38"/>
        <v>0.87275897849134698</v>
      </c>
      <c r="AX90" s="33">
        <f t="shared" si="38"/>
        <v>0.874925672224101</v>
      </c>
      <c r="AY90" s="33">
        <f t="shared" si="38"/>
        <v>0.87703799444981223</v>
      </c>
      <c r="AZ90" s="33">
        <f t="shared" si="38"/>
        <v>0.87909913547697383</v>
      </c>
      <c r="BA90" s="33">
        <f t="shared" si="38"/>
        <v>0.88109663857558929</v>
      </c>
      <c r="BB90" s="33">
        <f t="shared" si="38"/>
        <v>0.88303680365116866</v>
      </c>
      <c r="BC90" s="33">
        <f t="shared" si="38"/>
        <v>0.88494062766756487</v>
      </c>
      <c r="BD90" s="33">
        <f t="shared" si="38"/>
        <v>0.88681000566184587</v>
      </c>
      <c r="BE90" s="33">
        <f t="shared" si="38"/>
        <v>0.88864542621258169</v>
      </c>
      <c r="BF90" s="33">
        <f t="shared" si="38"/>
        <v>0.89044707959157476</v>
      </c>
      <c r="BG90" s="33">
        <f t="shared" si="38"/>
        <v>0.89221523785892487</v>
      </c>
      <c r="BH90" s="33">
        <f t="shared" si="38"/>
        <v>0.89395035371355669</v>
      </c>
      <c r="BI90" s="33">
        <f t="shared" si="38"/>
        <v>0.89395035371355669</v>
      </c>
    </row>
    <row r="91" spans="1:103" ht="18" customHeight="1">
      <c r="A91" s="21" t="s">
        <v>115</v>
      </c>
      <c r="B91" s="29">
        <f t="shared" ref="B91:AG91" si="39">B17*B56*B90</f>
        <v>-635.74243254143096</v>
      </c>
      <c r="C91" s="23">
        <f t="shared" si="39"/>
        <v>-401.24892323738328</v>
      </c>
      <c r="D91" s="23">
        <f t="shared" si="39"/>
        <v>-183.07534022729683</v>
      </c>
      <c r="E91" s="23">
        <f t="shared" si="39"/>
        <v>-15.921037430328321</v>
      </c>
      <c r="F91" s="23">
        <f t="shared" si="39"/>
        <v>111.98320842355854</v>
      </c>
      <c r="G91" s="23">
        <f t="shared" si="39"/>
        <v>192.53090549060906</v>
      </c>
      <c r="H91" s="23">
        <f t="shared" si="39"/>
        <v>231.84520655039168</v>
      </c>
      <c r="I91" s="23">
        <f t="shared" si="39"/>
        <v>249.95477025499366</v>
      </c>
      <c r="J91" s="23">
        <f t="shared" si="39"/>
        <v>254.40700696754845</v>
      </c>
      <c r="K91" s="23">
        <f t="shared" si="39"/>
        <v>251.48501511089518</v>
      </c>
      <c r="L91" s="23">
        <f t="shared" si="39"/>
        <v>235.79744473963655</v>
      </c>
      <c r="M91" s="23">
        <f t="shared" si="39"/>
        <v>211.04932542611735</v>
      </c>
      <c r="N91" s="23">
        <f t="shared" si="39"/>
        <v>186.59285941437923</v>
      </c>
      <c r="O91" s="23">
        <f t="shared" si="39"/>
        <v>163.61787522841234</v>
      </c>
      <c r="P91" s="23">
        <f t="shared" si="39"/>
        <v>142.57264578511152</v>
      </c>
      <c r="Q91" s="23">
        <f t="shared" si="39"/>
        <v>123.65115051335823</v>
      </c>
      <c r="R91" s="23">
        <f t="shared" si="39"/>
        <v>106.81451185880888</v>
      </c>
      <c r="S91" s="23">
        <f t="shared" si="39"/>
        <v>91.970099036412634</v>
      </c>
      <c r="T91" s="23">
        <f t="shared" si="39"/>
        <v>78.976287299054235</v>
      </c>
      <c r="U91" s="23">
        <f t="shared" si="39"/>
        <v>67.667431347744738</v>
      </c>
      <c r="V91" s="23">
        <f t="shared" si="39"/>
        <v>58.330221340453861</v>
      </c>
      <c r="W91" s="23">
        <f t="shared" si="39"/>
        <v>50.613874916907989</v>
      </c>
      <c r="X91" s="23">
        <f t="shared" si="39"/>
        <v>44.295416308991179</v>
      </c>
      <c r="Y91" s="23">
        <f t="shared" si="39"/>
        <v>38.737005017132716</v>
      </c>
      <c r="Z91" s="23">
        <f t="shared" si="39"/>
        <v>33.849972875014664</v>
      </c>
      <c r="AA91" s="23">
        <f t="shared" si="39"/>
        <v>29.561422332711</v>
      </c>
      <c r="AB91" s="23">
        <f t="shared" si="39"/>
        <v>25.797578331804907</v>
      </c>
      <c r="AC91" s="23">
        <f t="shared" si="39"/>
        <v>22.498703218553867</v>
      </c>
      <c r="AD91" s="23">
        <f t="shared" si="39"/>
        <v>19.610880103890185</v>
      </c>
      <c r="AE91" s="23">
        <f t="shared" si="39"/>
        <v>17.085552094619647</v>
      </c>
      <c r="AF91" s="23">
        <f t="shared" si="39"/>
        <v>14.842733978488507</v>
      </c>
      <c r="AG91" s="23">
        <f t="shared" si="39"/>
        <v>12.857462747285876</v>
      </c>
      <c r="AH91" s="23">
        <f t="shared" ref="AH91:BI91" si="40">AH17*AH56*AH90</f>
        <v>11.133465756912386</v>
      </c>
      <c r="AI91" s="23">
        <f t="shared" si="40"/>
        <v>9.6375786440455524</v>
      </c>
      <c r="AJ91" s="23">
        <f t="shared" si="40"/>
        <v>8.3404256556304599</v>
      </c>
      <c r="AK91" s="23">
        <f t="shared" si="40"/>
        <v>7.2161628075971143</v>
      </c>
      <c r="AL91" s="23">
        <f t="shared" si="40"/>
        <v>6.2421487805984226</v>
      </c>
      <c r="AM91" s="23">
        <f t="shared" si="40"/>
        <v>5.3986015045415963</v>
      </c>
      <c r="AN91" s="23">
        <f t="shared" si="40"/>
        <v>4.6682693177525305</v>
      </c>
      <c r="AO91" s="23">
        <f t="shared" si="40"/>
        <v>4.0361280611646455</v>
      </c>
      <c r="AP91" s="23">
        <f t="shared" si="40"/>
        <v>3.4891075823927462</v>
      </c>
      <c r="AQ91" s="23">
        <f t="shared" si="40"/>
        <v>3.0158475832176754</v>
      </c>
      <c r="AR91" s="23">
        <f t="shared" si="40"/>
        <v>2.6064811913353747</v>
      </c>
      <c r="AS91" s="23">
        <f t="shared" si="40"/>
        <v>2.2524440123159595</v>
      </c>
      <c r="AT91" s="23">
        <f t="shared" si="40"/>
        <v>1.9463062331707923</v>
      </c>
      <c r="AU91" s="23">
        <f t="shared" si="40"/>
        <v>1.6816253754709454</v>
      </c>
      <c r="AV91" s="23">
        <f t="shared" si="40"/>
        <v>1.452817422658613</v>
      </c>
      <c r="AW91" s="23">
        <f t="shared" si="40"/>
        <v>1.2550442176099386</v>
      </c>
      <c r="AX91" s="23">
        <f t="shared" si="40"/>
        <v>1.0841152140373422</v>
      </c>
      <c r="AY91" s="23">
        <f t="shared" si="40"/>
        <v>0.93640185381860486</v>
      </c>
      <c r="AZ91" s="23">
        <f t="shared" si="40"/>
        <v>0.80876302372336495</v>
      </c>
      <c r="BA91" s="23">
        <f t="shared" si="40"/>
        <v>0.6984680680817229</v>
      </c>
      <c r="BB91" s="23">
        <f t="shared" si="40"/>
        <v>0.60317230722593684</v>
      </c>
      <c r="BC91" s="23">
        <f t="shared" si="40"/>
        <v>0.52085435635670407</v>
      </c>
      <c r="BD91" s="23">
        <f t="shared" si="40"/>
        <v>0.44975119802371161</v>
      </c>
      <c r="BE91" s="23">
        <f t="shared" si="40"/>
        <v>0.38833794833292273</v>
      </c>
      <c r="BF91" s="23">
        <f t="shared" si="40"/>
        <v>0.33529649475488715</v>
      </c>
      <c r="BG91" s="23">
        <f t="shared" si="40"/>
        <v>0.28948769816555103</v>
      </c>
      <c r="BH91" s="23">
        <f t="shared" si="40"/>
        <v>0.24992716043311011</v>
      </c>
      <c r="BI91" s="23">
        <f t="shared" si="40"/>
        <v>0.2153540444625843</v>
      </c>
    </row>
    <row r="92" spans="1:103" ht="18" customHeight="1">
      <c r="A92" s="57" t="s">
        <v>62</v>
      </c>
      <c r="B92" s="200">
        <f>SUM(B91:AO91)*10*B52+B53</f>
        <v>52.799373781107889</v>
      </c>
      <c r="C92" s="180">
        <v>61.186995780446694</v>
      </c>
      <c r="D92" s="201">
        <f>+B92-C92</f>
        <v>-8.3876219993388048</v>
      </c>
      <c r="I92" s="33"/>
    </row>
    <row r="93" spans="1:103" s="33" customFormat="1" ht="18" customHeight="1">
      <c r="A93" s="32" t="s">
        <v>270</v>
      </c>
      <c r="B93" s="33">
        <f>+B90*Data!B367</f>
        <v>-0.83266187779200718</v>
      </c>
      <c r="C93" s="33">
        <f>+C90*Data!C367</f>
        <v>-0.5476743147245271</v>
      </c>
      <c r="D93" s="33">
        <f>+D90*Data!D367</f>
        <v>-0.29033943060128031</v>
      </c>
      <c r="E93" s="33">
        <f>+E90*Data!E367</f>
        <v>-2.9346281207269929E-2</v>
      </c>
      <c r="F93" s="33">
        <f>+F90*Data!F367</f>
        <v>0.24437432100363068</v>
      </c>
      <c r="G93" s="33">
        <f>+G90*Data!G367</f>
        <v>0.51110700967133726</v>
      </c>
      <c r="H93" s="33">
        <f>+H90*Data!H367</f>
        <v>0.75033800921383409</v>
      </c>
      <c r="I93" s="33">
        <f>+I90*Data!I367</f>
        <v>0.97282822639440414</v>
      </c>
      <c r="J93" s="33">
        <f>+J90*Data!J367</f>
        <v>1.1771773846572324</v>
      </c>
      <c r="K93" s="33">
        <f>+K90*Data!K367</f>
        <v>1.3938945036530346</v>
      </c>
      <c r="L93" s="33">
        <f>+L90*Data!L367</f>
        <v>1.5961484388918727</v>
      </c>
      <c r="M93" s="33">
        <f>+M90*Data!M367</f>
        <v>1.7757804947979032</v>
      </c>
      <c r="N93" s="33">
        <f>+N90*Data!N367</f>
        <v>1.9373039382230366</v>
      </c>
      <c r="O93" s="33">
        <f>+O90*Data!O367</f>
        <v>2.0811652441795752</v>
      </c>
      <c r="P93" s="33">
        <f>+P90*Data!P367</f>
        <v>2.2103656919027097</v>
      </c>
      <c r="Q93" s="33">
        <f>+Q90*Data!Q367</f>
        <v>2.3276606015386907</v>
      </c>
      <c r="R93" s="33">
        <f>+R90*Data!R367</f>
        <v>2.434218965636048</v>
      </c>
      <c r="S93" s="33">
        <f>+S90*Data!S367</f>
        <v>2.531401799452726</v>
      </c>
      <c r="T93" s="33">
        <f>+T90*Data!T367</f>
        <v>2.6204099949910384</v>
      </c>
      <c r="U93" s="33">
        <f>+U90*Data!U367</f>
        <v>2.7023210286770825</v>
      </c>
      <c r="V93" s="33">
        <f>+V90*Data!V367</f>
        <v>2.7716705512506525</v>
      </c>
      <c r="W93" s="33">
        <f>+W90*Data!W367</f>
        <v>2.8281687434196878</v>
      </c>
      <c r="X93" s="33">
        <f>+X90*Data!X367</f>
        <v>2.8655589469015035</v>
      </c>
      <c r="Y93" s="33">
        <f>+Y90*Data!Y367</f>
        <v>2.9016680066989302</v>
      </c>
      <c r="Z93" s="33">
        <f>+Z90*Data!Z367</f>
        <v>2.9355980345846229</v>
      </c>
      <c r="AA93" s="33">
        <f>+AA90*Data!AA367</f>
        <v>2.967612778308633</v>
      </c>
      <c r="AB93" s="33">
        <f>+AB90*Data!AB367</f>
        <v>3.0004003011898899</v>
      </c>
      <c r="AC93" s="33">
        <f>+AC90*Data!AC367</f>
        <v>3.0335745388950746</v>
      </c>
      <c r="AD93" s="33">
        <f>+AD90*Data!AD367</f>
        <v>3.0674658111338555</v>
      </c>
      <c r="AE93" s="33">
        <f>+AE90*Data!AE367</f>
        <v>3.1014265351884629</v>
      </c>
      <c r="AF93" s="33">
        <f>+AF90*Data!AF367</f>
        <v>3.1349903616019676</v>
      </c>
      <c r="AG93" s="33">
        <f>+AG90*Data!AG367</f>
        <v>3.1677325659543105</v>
      </c>
      <c r="AH93" s="33">
        <f>+AH90*Data!AH367</f>
        <v>3.1992993055899488</v>
      </c>
      <c r="AI93" s="33">
        <f>+AI90*Data!AI367</f>
        <v>3.2295536456093523</v>
      </c>
      <c r="AJ93" s="33">
        <f>+AJ90*Data!AJ367</f>
        <v>3.2584630214694417</v>
      </c>
      <c r="AK93" s="33">
        <f>+AK90*Data!AK367</f>
        <v>3.286024869608855</v>
      </c>
      <c r="AL93" s="33">
        <f>+AL90*Data!AL367</f>
        <v>3.3122535254210623</v>
      </c>
      <c r="AM93" s="33">
        <f>+AM90*Data!AM367</f>
        <v>3.3371703912732182</v>
      </c>
      <c r="AN93" s="33">
        <f>+AN90*Data!AN367</f>
        <v>3.3607967616404562</v>
      </c>
      <c r="AO93" s="33">
        <f>+AO90*Data!AO367</f>
        <v>3.3831489751809314</v>
      </c>
      <c r="AP93" s="33">
        <f>+AP90*Data!AP367</f>
        <v>3.4042354289152845</v>
      </c>
      <c r="AQ93" s="33">
        <f>+AQ90*Data!AQ367</f>
        <v>3.4240550139338084</v>
      </c>
      <c r="AR93" s="33">
        <f>+AR90*Data!AR367</f>
        <v>3.4425966059822235</v>
      </c>
      <c r="AS93" s="33">
        <f>+AS90*Data!AS367</f>
        <v>3.4598393211728835</v>
      </c>
      <c r="AT93" s="33">
        <f>+AT90*Data!AT367</f>
        <v>3.4757533106339737</v>
      </c>
      <c r="AU93" s="33">
        <f>+AU90*Data!AU367</f>
        <v>3.4903009139856138</v>
      </c>
      <c r="AV93" s="33">
        <f>+AV90*Data!AV367</f>
        <v>3.5034380196284141</v>
      </c>
      <c r="AW93" s="33">
        <f>+AW90*Data!AW367</f>
        <v>3.5151154890718841</v>
      </c>
      <c r="AX93" s="33">
        <f>+AX90*Data!AX367</f>
        <v>3.525280489647399</v>
      </c>
      <c r="AY93" s="33">
        <f>+AY90*Data!AY367</f>
        <v>3.5338775384728627</v>
      </c>
      <c r="AZ93" s="33">
        <f>+AZ90*Data!AZ367</f>
        <v>3.5408489815087973</v>
      </c>
      <c r="BA93" s="33">
        <f>+BA90*Data!BA367</f>
        <v>3.5460728377416229</v>
      </c>
      <c r="BB93" s="33">
        <f>+BB90*Data!BB367</f>
        <v>3.5494992968921188</v>
      </c>
      <c r="BC93" s="33">
        <f>+BC90*Data!BC367</f>
        <v>3.5511296259790219</v>
      </c>
      <c r="BD93" s="33">
        <f>+BD90*Data!BD367</f>
        <v>3.5508725605410936</v>
      </c>
      <c r="BE93" s="33">
        <f>+BE90*Data!BE367</f>
        <v>3.5486042054858751</v>
      </c>
      <c r="BF93" s="33">
        <f>+BF90*Data!BF367</f>
        <v>3.5441572032285036</v>
      </c>
      <c r="BG93" s="33">
        <f>+BG90*Data!BG367</f>
        <v>3.5373045261769502</v>
      </c>
      <c r="BH93" s="33">
        <f>+BH90*Data!BH367</f>
        <v>3.5277437120607829</v>
      </c>
      <c r="BI93" s="33">
        <f>+BI90*Data!BI367</f>
        <v>3.5260276076172312</v>
      </c>
    </row>
    <row r="94" spans="1:103" ht="18" customHeight="1">
      <c r="A94" s="21" t="s">
        <v>271</v>
      </c>
      <c r="B94" s="29">
        <f>B$17*B$56*B93</f>
        <v>-635.74243254143096</v>
      </c>
      <c r="C94" s="29">
        <f t="shared" ref="C94:BH94" si="41">C$17*C$56*C93</f>
        <v>-446.56827873217009</v>
      </c>
      <c r="D94" s="29">
        <f t="shared" si="41"/>
        <v>-245.25202034711808</v>
      </c>
      <c r="E94" s="29">
        <f t="shared" si="41"/>
        <v>-24.88716315883352</v>
      </c>
      <c r="F94" s="29">
        <f t="shared" si="41"/>
        <v>202.49923206250196</v>
      </c>
      <c r="G94" s="29">
        <f t="shared" si="41"/>
        <v>391.22296030030952</v>
      </c>
      <c r="H94" s="29">
        <f t="shared" si="41"/>
        <v>512.33523724901329</v>
      </c>
      <c r="I94" s="29">
        <f t="shared" si="41"/>
        <v>592.54075336563062</v>
      </c>
      <c r="J94" s="29">
        <f t="shared" si="41"/>
        <v>639.60044105724512</v>
      </c>
      <c r="K94" s="29">
        <f t="shared" si="41"/>
        <v>675.58738623498948</v>
      </c>
      <c r="L94" s="29">
        <f t="shared" si="41"/>
        <v>670.97347976812569</v>
      </c>
      <c r="M94" s="29">
        <f t="shared" si="41"/>
        <v>629.50252759272689</v>
      </c>
      <c r="N94" s="29">
        <f t="shared" si="41"/>
        <v>579.13802067454094</v>
      </c>
      <c r="O94" s="29">
        <f t="shared" si="41"/>
        <v>524.64676581825256</v>
      </c>
      <c r="P94" s="29">
        <f t="shared" si="41"/>
        <v>469.894850745241</v>
      </c>
      <c r="Q94" s="29">
        <f t="shared" si="41"/>
        <v>417.28457367617403</v>
      </c>
      <c r="R94" s="29">
        <f t="shared" si="41"/>
        <v>368.00052249455103</v>
      </c>
      <c r="S94" s="29">
        <f t="shared" si="41"/>
        <v>322.7200865212269</v>
      </c>
      <c r="T94" s="29">
        <f t="shared" si="41"/>
        <v>281.7151995898443</v>
      </c>
      <c r="U94" s="29">
        <f t="shared" si="41"/>
        <v>244.993234954564</v>
      </c>
      <c r="V94" s="29">
        <f t="shared" si="41"/>
        <v>213.67165374598093</v>
      </c>
      <c r="W94" s="29">
        <f t="shared" si="41"/>
        <v>186.94368850952677</v>
      </c>
      <c r="X94" s="29">
        <f t="shared" si="41"/>
        <v>164.04309932198257</v>
      </c>
      <c r="Y94" s="29">
        <f t="shared" si="41"/>
        <v>143.85980614280336</v>
      </c>
      <c r="Z94" s="29">
        <f t="shared" si="41"/>
        <v>126.04669647533554</v>
      </c>
      <c r="AA94" s="29">
        <f t="shared" si="41"/>
        <v>110.3532790058611</v>
      </c>
      <c r="AB94" s="29">
        <f t="shared" si="41"/>
        <v>96.627410313198396</v>
      </c>
      <c r="AC94" s="29">
        <f t="shared" si="41"/>
        <v>84.609463382428515</v>
      </c>
      <c r="AD94" s="29">
        <f t="shared" si="41"/>
        <v>74.09469780965641</v>
      </c>
      <c r="AE94" s="29">
        <f t="shared" si="41"/>
        <v>64.880177395164665</v>
      </c>
      <c r="AF94" s="29">
        <f t="shared" si="41"/>
        <v>56.653675949462553</v>
      </c>
      <c r="AG94" s="29">
        <f t="shared" si="41"/>
        <v>49.326462544896309</v>
      </c>
      <c r="AH94" s="29">
        <f t="shared" si="41"/>
        <v>42.926542609979727</v>
      </c>
      <c r="AI94" s="29">
        <f t="shared" si="41"/>
        <v>37.33817781753617</v>
      </c>
      <c r="AJ94" s="29">
        <f t="shared" si="41"/>
        <v>32.461081944869086</v>
      </c>
      <c r="AK94" s="29">
        <f t="shared" si="41"/>
        <v>28.207241556759204</v>
      </c>
      <c r="AL94" s="29">
        <f t="shared" si="41"/>
        <v>24.49925737870489</v>
      </c>
      <c r="AM94" s="29">
        <f t="shared" si="41"/>
        <v>21.26901161509937</v>
      </c>
      <c r="AN94" s="29">
        <f t="shared" si="41"/>
        <v>18.456559805770748</v>
      </c>
      <c r="AO94" s="29">
        <f t="shared" si="41"/>
        <v>16.009184284283712</v>
      </c>
      <c r="AP94" s="29">
        <f t="shared" si="41"/>
        <v>13.88056827015861</v>
      </c>
      <c r="AQ94" s="29">
        <f t="shared" si="41"/>
        <v>12.03006490832858</v>
      </c>
      <c r="AR94" s="29">
        <f t="shared" si="41"/>
        <v>10.422045156006952</v>
      </c>
      <c r="AS94" s="29">
        <f t="shared" si="41"/>
        <v>9.0253140315708258</v>
      </c>
      <c r="AT94" s="29">
        <f t="shared" si="41"/>
        <v>7.8125878590366602</v>
      </c>
      <c r="AU94" s="29">
        <f t="shared" si="41"/>
        <v>6.760026801232617</v>
      </c>
      <c r="AV94" s="29">
        <f t="shared" si="41"/>
        <v>5.8468178337693937</v>
      </c>
      <c r="AW94" s="29">
        <f t="shared" si="41"/>
        <v>5.0548037631382998</v>
      </c>
      <c r="AX94" s="29">
        <f t="shared" si="41"/>
        <v>4.3681541574389291</v>
      </c>
      <c r="AY94" s="29">
        <f t="shared" si="41"/>
        <v>3.7730742557736234</v>
      </c>
      <c r="AZ94" s="29">
        <f t="shared" si="41"/>
        <v>3.2575481117713609</v>
      </c>
      <c r="BA94" s="29">
        <f t="shared" si="41"/>
        <v>2.8110635494632836</v>
      </c>
      <c r="BB94" s="29">
        <f t="shared" si="41"/>
        <v>2.4245418441800486</v>
      </c>
      <c r="BC94" s="29">
        <f t="shared" si="41"/>
        <v>2.0901078307971548</v>
      </c>
      <c r="BD94" s="29">
        <f t="shared" si="41"/>
        <v>1.8008470562316199</v>
      </c>
      <c r="BE94" s="29">
        <f t="shared" si="41"/>
        <v>1.5507396268017331</v>
      </c>
      <c r="BF94" s="29">
        <f t="shared" si="41"/>
        <v>1.3345470094055045</v>
      </c>
      <c r="BG94" s="29">
        <f t="shared" si="41"/>
        <v>1.1477120111184025</v>
      </c>
      <c r="BH94" s="29">
        <f t="shared" si="41"/>
        <v>0.98627285623696048</v>
      </c>
      <c r="BI94" s="29">
        <f>BI$17*BI$56*BI93/(1-(BJ17/BI17))</f>
        <v>6.1404510303324829</v>
      </c>
    </row>
    <row r="95" spans="1:103" ht="39" customHeight="1">
      <c r="A95" s="57" t="s">
        <v>62</v>
      </c>
      <c r="B95" s="197">
        <f>SUM(B94:BI94)*10*B52+B53-C53</f>
        <v>53.777536975195659</v>
      </c>
      <c r="C95" s="85">
        <v>52.394809496520566</v>
      </c>
      <c r="D95" s="189">
        <f>+B95-C95</f>
        <v>1.3827274786750934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37.699592117087825</v>
      </c>
      <c r="D101" s="479">
        <f t="shared" si="42"/>
        <v>64.022639968439151</v>
      </c>
      <c r="E101" s="479">
        <f t="shared" si="42"/>
        <v>88.441947323592274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243.11113645924252</v>
      </c>
      <c r="J101" s="479">
        <f t="shared" si="42"/>
        <v>298.47198806351486</v>
      </c>
      <c r="K101" s="479">
        <f t="shared" si="42"/>
        <v>361.14776783382592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746.92576894871161</v>
      </c>
      <c r="Q101" s="479">
        <f t="shared" si="42"/>
        <v>716.50948050127602</v>
      </c>
      <c r="R101" s="479">
        <f t="shared" si="42"/>
        <v>687.61400647621213</v>
      </c>
      <c r="S101" s="479">
        <f t="shared" si="42"/>
        <v>660.16330615240156</v>
      </c>
      <c r="T101" s="479">
        <f t="shared" si="42"/>
        <v>634.08514084478156</v>
      </c>
      <c r="U101" s="479">
        <f t="shared" si="42"/>
        <v>609.31088380254243</v>
      </c>
      <c r="V101" s="479">
        <f t="shared" si="42"/>
        <v>585.77533961241522</v>
      </c>
      <c r="W101" s="479">
        <f t="shared" si="42"/>
        <v>563.41657263179445</v>
      </c>
      <c r="X101" s="479">
        <f t="shared" si="42"/>
        <v>542.17574400020476</v>
      </c>
      <c r="Y101" s="479">
        <f t="shared" si="42"/>
        <v>521.99695680019443</v>
      </c>
      <c r="Z101" s="479">
        <f t="shared" si="42"/>
        <v>502.82710896018466</v>
      </c>
      <c r="AA101" s="479">
        <f t="shared" si="42"/>
        <v>251.41355448009233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0.1913029872516217</v>
      </c>
      <c r="C102" s="481">
        <f>+C119*(1-MIN(C103,1))</f>
        <v>0.21020633189180787</v>
      </c>
      <c r="D102" s="481">
        <f t="shared" ref="D102:BI102" si="44">+D119*(1-MIN(D103,1))</f>
        <v>0.286400119617233</v>
      </c>
      <c r="E102" s="481">
        <f t="shared" si="44"/>
        <v>0.36921676285792243</v>
      </c>
      <c r="F102" s="481">
        <f t="shared" si="44"/>
        <v>0.44969041323193615</v>
      </c>
      <c r="G102" s="481">
        <f t="shared" si="44"/>
        <v>0.50536938043403345</v>
      </c>
      <c r="H102" s="481">
        <f t="shared" si="44"/>
        <v>0.53471131854994758</v>
      </c>
      <c r="I102" s="481">
        <f t="shared" si="44"/>
        <v>0.54947686065105994</v>
      </c>
      <c r="J102" s="481">
        <f t="shared" si="44"/>
        <v>0.54632045780344396</v>
      </c>
      <c r="K102" s="481">
        <f t="shared" si="44"/>
        <v>0.52173971885616022</v>
      </c>
      <c r="L102" s="481">
        <f t="shared" si="44"/>
        <v>0.45992214706379536</v>
      </c>
      <c r="M102" s="481">
        <f t="shared" si="44"/>
        <v>0.36579998351138721</v>
      </c>
      <c r="N102" s="481">
        <f t="shared" si="44"/>
        <v>0.25391744170126468</v>
      </c>
      <c r="O102" s="481">
        <f t="shared" si="44"/>
        <v>0.12451944508793657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0.13849299438629906</v>
      </c>
      <c r="D103" s="484">
        <f t="shared" ref="D103:BI103" si="45">+IF($B$98&gt;0,D109,IF($B$99&gt;0,D114,D122))</f>
        <v>0.19065736993522697</v>
      </c>
      <c r="E103" s="484">
        <f t="shared" si="45"/>
        <v>0.23399120457581729</v>
      </c>
      <c r="F103" s="484">
        <f t="shared" si="45"/>
        <v>0.28178776692997071</v>
      </c>
      <c r="G103" s="484">
        <f t="shared" si="45"/>
        <v>0.33414907810692207</v>
      </c>
      <c r="H103" s="484">
        <f t="shared" si="45"/>
        <v>0.39120765331569374</v>
      </c>
      <c r="I103" s="484">
        <f t="shared" si="45"/>
        <v>0.45336706472440041</v>
      </c>
      <c r="J103" s="484">
        <f t="shared" si="45"/>
        <v>0.52070072599405159</v>
      </c>
      <c r="K103" s="484">
        <f t="shared" si="45"/>
        <v>0.59311477729647588</v>
      </c>
      <c r="L103" s="484">
        <f t="shared" si="45"/>
        <v>0.66995958295920544</v>
      </c>
      <c r="M103" s="484">
        <f t="shared" si="45"/>
        <v>0.75041106840402927</v>
      </c>
      <c r="N103" s="484">
        <f t="shared" si="45"/>
        <v>0.83397967265758421</v>
      </c>
      <c r="O103" s="484">
        <f t="shared" si="45"/>
        <v>0.92157406177254353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746.92576894871161</v>
      </c>
      <c r="Q106" s="389">
        <f t="shared" si="46"/>
        <v>716.50948050127602</v>
      </c>
      <c r="R106" s="389">
        <f t="shared" si="46"/>
        <v>687.61400647621213</v>
      </c>
      <c r="S106" s="389">
        <f t="shared" si="46"/>
        <v>660.16330615240156</v>
      </c>
      <c r="T106" s="389">
        <f t="shared" si="46"/>
        <v>634.08514084478156</v>
      </c>
      <c r="U106" s="389">
        <f t="shared" si="46"/>
        <v>609.31088380254243</v>
      </c>
      <c r="V106" s="389">
        <f t="shared" si="46"/>
        <v>585.77533961241522</v>
      </c>
      <c r="W106" s="389">
        <f t="shared" si="46"/>
        <v>563.41657263179445</v>
      </c>
      <c r="X106" s="389">
        <f t="shared" si="46"/>
        <v>542.17574400020476</v>
      </c>
      <c r="Y106" s="389">
        <f t="shared" si="46"/>
        <v>521.99695680019443</v>
      </c>
      <c r="Z106" s="389">
        <f t="shared" si="46"/>
        <v>502.82710896018466</v>
      </c>
      <c r="AA106" s="389">
        <f t="shared" si="46"/>
        <v>251.41355448009233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37.699592117087825</v>
      </c>
      <c r="D108" s="389">
        <f>+Controls!D19</f>
        <v>64.022639968439137</v>
      </c>
      <c r="E108" s="389">
        <f>+Controls!E19</f>
        <v>88.44194732359226</v>
      </c>
      <c r="F108" s="389">
        <f>+Controls!F19</f>
        <v>118.11282996379477</v>
      </c>
      <c r="G108" s="389">
        <f>+Controls!G19</f>
        <v>153.45763947341564</v>
      </c>
      <c r="H108" s="389">
        <f>+Controls!H19</f>
        <v>194.90075329157744</v>
      </c>
      <c r="I108" s="389">
        <f>+Controls!I19</f>
        <v>243.11113645899107</v>
      </c>
      <c r="J108" s="389">
        <f>+Controls!J19</f>
        <v>298.47198806235912</v>
      </c>
      <c r="K108" s="389">
        <f>+Controls!K19</f>
        <v>361.14776782986883</v>
      </c>
      <c r="L108" s="389">
        <f>+Controls!L19</f>
        <v>430.5847257906488</v>
      </c>
      <c r="M108" s="389">
        <f>+Controls!M19</f>
        <v>505.82064753755714</v>
      </c>
      <c r="N108" s="389">
        <f>+Controls!N19</f>
        <v>586.11224913261344</v>
      </c>
      <c r="O108" s="389">
        <f>+Controls!O19</f>
        <v>672.4501089362808</v>
      </c>
      <c r="P108" s="389">
        <f>+Controls!P19</f>
        <v>759.14072687963437</v>
      </c>
      <c r="Q108" s="389">
        <f>+Controls!Q19</f>
        <v>857.5774545443262</v>
      </c>
      <c r="R108" s="389">
        <f>+Controls!R19</f>
        <v>880.49767911549066</v>
      </c>
      <c r="S108" s="389">
        <f>+Controls!S19</f>
        <v>847.14993958213279</v>
      </c>
      <c r="T108" s="389">
        <f>+Controls!T19</f>
        <v>809.48154170211774</v>
      </c>
      <c r="U108" s="389">
        <f>+Controls!U19</f>
        <v>783.54623463460405</v>
      </c>
      <c r="V108" s="389">
        <f>+Controls!V19</f>
        <v>753.18325167100852</v>
      </c>
      <c r="W108" s="389">
        <f>+Controls!W19</f>
        <v>729.34178871195445</v>
      </c>
      <c r="X108" s="389">
        <f>+Controls!X19</f>
        <v>697.49720536048142</v>
      </c>
      <c r="Y108" s="389">
        <f>+Controls!Y19</f>
        <v>681.60368669129923</v>
      </c>
      <c r="Z108" s="389">
        <f>+Controls!Z19</f>
        <v>650.96217075027084</v>
      </c>
      <c r="AA108" s="389">
        <f>+Controls!AA19</f>
        <v>1200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0.13849299438629906</v>
      </c>
      <c r="D109" s="391">
        <f t="shared" si="47"/>
        <v>0.19065736993522697</v>
      </c>
      <c r="E109" s="391">
        <f t="shared" si="47"/>
        <v>0.23399120457581729</v>
      </c>
      <c r="F109" s="391">
        <f t="shared" si="47"/>
        <v>0.28178776692997071</v>
      </c>
      <c r="G109" s="391">
        <f t="shared" si="47"/>
        <v>0.33414907810692207</v>
      </c>
      <c r="H109" s="391">
        <f t="shared" si="47"/>
        <v>0.39120765331569374</v>
      </c>
      <c r="I109" s="391">
        <f t="shared" si="47"/>
        <v>0.45336706472440041</v>
      </c>
      <c r="J109" s="391">
        <f t="shared" si="47"/>
        <v>0.52070072599405159</v>
      </c>
      <c r="K109" s="391">
        <f t="shared" si="47"/>
        <v>0.59311477729647588</v>
      </c>
      <c r="L109" s="391">
        <f t="shared" si="47"/>
        <v>0.66995958295920544</v>
      </c>
      <c r="M109" s="391">
        <f t="shared" si="47"/>
        <v>0.75041106840402927</v>
      </c>
      <c r="N109" s="391">
        <f t="shared" si="47"/>
        <v>0.83397967265758421</v>
      </c>
      <c r="O109" s="391">
        <f t="shared" si="47"/>
        <v>0.92157406177254353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0.19137708401697254</v>
      </c>
      <c r="C112" s="471">
        <f>+C40*C61</f>
        <v>0.24399840108330381</v>
      </c>
      <c r="D112" s="471">
        <f t="shared" ref="D112:BI112" si="48">+D40*D61</f>
        <v>0.35386758213182462</v>
      </c>
      <c r="E112" s="471">
        <f t="shared" si="48"/>
        <v>0.48200068336482488</v>
      </c>
      <c r="F112" s="471">
        <f t="shared" si="48"/>
        <v>0.62612469201438548</v>
      </c>
      <c r="G112" s="471">
        <f t="shared" si="48"/>
        <v>0.75898277499897404</v>
      </c>
      <c r="H112" s="471">
        <f t="shared" si="48"/>
        <v>0.87831478411673602</v>
      </c>
      <c r="I112" s="471">
        <f t="shared" si="48"/>
        <v>1.0052026235375415</v>
      </c>
      <c r="J112" s="471">
        <f t="shared" si="48"/>
        <v>1.1398315988199552</v>
      </c>
      <c r="K112" s="471">
        <f t="shared" si="48"/>
        <v>1.2822773837533159</v>
      </c>
      <c r="L112" s="471">
        <f t="shared" si="48"/>
        <v>1.3935328017930204</v>
      </c>
      <c r="M112" s="471">
        <f t="shared" si="48"/>
        <v>1.4656097975672113</v>
      </c>
      <c r="N112" s="471">
        <f t="shared" si="48"/>
        <v>1.5294358574390816</v>
      </c>
      <c r="O112" s="471">
        <f t="shared" si="48"/>
        <v>1.5877329350755924</v>
      </c>
      <c r="P112" s="471">
        <f t="shared" si="48"/>
        <v>1.6404142836631661</v>
      </c>
      <c r="Q112" s="471">
        <f t="shared" si="48"/>
        <v>1.6875845884477261</v>
      </c>
      <c r="R112" s="471">
        <f t="shared" si="48"/>
        <v>1.7297486628176004</v>
      </c>
      <c r="S112" s="471">
        <f t="shared" si="48"/>
        <v>1.7668402928614675</v>
      </c>
      <c r="T112" s="471">
        <f t="shared" si="48"/>
        <v>1.7989222832005092</v>
      </c>
      <c r="U112" s="471">
        <f t="shared" si="48"/>
        <v>1.8261482222484478</v>
      </c>
      <c r="V112" s="471">
        <f t="shared" si="48"/>
        <v>1.8595302683237287</v>
      </c>
      <c r="W112" s="471">
        <f t="shared" si="48"/>
        <v>1.9020779240832377</v>
      </c>
      <c r="X112" s="471">
        <f t="shared" si="48"/>
        <v>1.9583262836591517</v>
      </c>
      <c r="Y112" s="471">
        <f t="shared" si="48"/>
        <v>2.0168190422447747</v>
      </c>
      <c r="Z112" s="471">
        <f t="shared" si="48"/>
        <v>2.0757166328051011</v>
      </c>
      <c r="AA112" s="471">
        <f t="shared" si="48"/>
        <v>2.1340822147669498</v>
      </c>
      <c r="AB112" s="471">
        <f t="shared" si="48"/>
        <v>2.1918787799870509</v>
      </c>
      <c r="AC112" s="471">
        <f t="shared" si="48"/>
        <v>2.2484882147347913</v>
      </c>
      <c r="AD112" s="471">
        <f t="shared" si="48"/>
        <v>2.303746837736774</v>
      </c>
      <c r="AE112" s="471">
        <f t="shared" si="48"/>
        <v>2.3576770205963422</v>
      </c>
      <c r="AF112" s="471">
        <f t="shared" si="48"/>
        <v>2.4060935360517131</v>
      </c>
      <c r="AG112" s="471">
        <f t="shared" si="48"/>
        <v>2.4479831698948038</v>
      </c>
      <c r="AH112" s="471">
        <f t="shared" si="48"/>
        <v>2.487160845142665</v>
      </c>
      <c r="AI112" s="471">
        <f t="shared" si="48"/>
        <v>2.5243416613804488</v>
      </c>
      <c r="AJ112" s="471">
        <f t="shared" si="48"/>
        <v>2.5599544516625601</v>
      </c>
      <c r="AK112" s="471">
        <f t="shared" si="48"/>
        <v>2.5942757304988722</v>
      </c>
      <c r="AL112" s="471">
        <f t="shared" si="48"/>
        <v>2.6274968437300936</v>
      </c>
      <c r="AM112" s="471">
        <f t="shared" si="48"/>
        <v>2.6597602872239534</v>
      </c>
      <c r="AN112" s="471">
        <f t="shared" si="48"/>
        <v>2.6911794227382768</v>
      </c>
      <c r="AO112" s="471">
        <f t="shared" si="48"/>
        <v>2.7218492441238387</v>
      </c>
      <c r="AP112" s="471">
        <f t="shared" si="48"/>
        <v>2.7518523217398378</v>
      </c>
      <c r="AQ112" s="471">
        <f t="shared" si="48"/>
        <v>2.7812621501423775</v>
      </c>
      <c r="AR112" s="471">
        <f t="shared" si="48"/>
        <v>2.8101450969695367</v>
      </c>
      <c r="AS112" s="471">
        <f t="shared" si="48"/>
        <v>2.8385615968576996</v>
      </c>
      <c r="AT112" s="471">
        <f t="shared" si="48"/>
        <v>2.8665669356629424</v>
      </c>
      <c r="AU112" s="471">
        <f t="shared" si="48"/>
        <v>2.8942118096478326</v>
      </c>
      <c r="AV112" s="471">
        <f t="shared" si="48"/>
        <v>2.921542758080355</v>
      </c>
      <c r="AW112" s="471">
        <f t="shared" si="48"/>
        <v>2.9486025215519138</v>
      </c>
      <c r="AX112" s="471">
        <f t="shared" si="48"/>
        <v>2.9754303537293043</v>
      </c>
      <c r="AY112" s="471">
        <f t="shared" si="48"/>
        <v>3.0020623012226979</v>
      </c>
      <c r="AZ112" s="471">
        <f t="shared" si="48"/>
        <v>3.0285314593998112</v>
      </c>
      <c r="BA112" s="471">
        <f t="shared" si="48"/>
        <v>3.0548682084145837</v>
      </c>
      <c r="BB112" s="471">
        <f t="shared" si="48"/>
        <v>3.0809425111500102</v>
      </c>
      <c r="BC112" s="471">
        <f t="shared" si="48"/>
        <v>3.1067536466604055</v>
      </c>
      <c r="BD112" s="471">
        <f t="shared" si="48"/>
        <v>3.1325088522808464</v>
      </c>
      <c r="BE112" s="471">
        <f t="shared" si="48"/>
        <v>3.1582951306640434</v>
      </c>
      <c r="BF112" s="471">
        <f t="shared" si="48"/>
        <v>3.1841437369254386</v>
      </c>
      <c r="BG112" s="471">
        <f t="shared" si="48"/>
        <v>3.2100631393274557</v>
      </c>
      <c r="BH112" s="471">
        <f t="shared" si="48"/>
        <v>3.2360543671081099</v>
      </c>
      <c r="BI112" s="471">
        <f t="shared" si="48"/>
        <v>3.2621175699920495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1.5036904120835359E-4</v>
      </c>
      <c r="G114" s="399">
        <f t="shared" si="49"/>
        <v>3.8620588407378698E-4</v>
      </c>
      <c r="H114" s="399">
        <f t="shared" si="49"/>
        <v>7.1982747966403693E-4</v>
      </c>
      <c r="I114" s="399">
        <f t="shared" si="49"/>
        <v>0.27620869575865536</v>
      </c>
      <c r="J114" s="399">
        <f t="shared" si="49"/>
        <v>0.45910815472847544</v>
      </c>
      <c r="K114" s="399">
        <f t="shared" si="49"/>
        <v>0.58329807566780345</v>
      </c>
      <c r="L114" s="399">
        <f t="shared" si="49"/>
        <v>0.65849325787781321</v>
      </c>
      <c r="M114" s="399">
        <f t="shared" si="49"/>
        <v>0.70694756865466502</v>
      </c>
      <c r="N114" s="399">
        <f t="shared" si="49"/>
        <v>0.74655739073748983</v>
      </c>
      <c r="O114" s="399">
        <f t="shared" si="49"/>
        <v>0.77966643773912025</v>
      </c>
      <c r="P114" s="399">
        <f t="shared" si="49"/>
        <v>0.80753499379288285</v>
      </c>
      <c r="Q114" s="399">
        <f t="shared" si="49"/>
        <v>0.83115547595511108</v>
      </c>
      <c r="R114" s="399">
        <f t="shared" si="49"/>
        <v>0.85133226055950806</v>
      </c>
      <c r="S114" s="399">
        <f t="shared" si="49"/>
        <v>0.86864407799187204</v>
      </c>
      <c r="T114" s="399">
        <f t="shared" si="49"/>
        <v>0.88356547893466464</v>
      </c>
      <c r="U114" s="399">
        <f t="shared" si="49"/>
        <v>0.89648450856095563</v>
      </c>
      <c r="V114" s="399">
        <f t="shared" si="49"/>
        <v>0.9082543817206139</v>
      </c>
      <c r="W114" s="399">
        <f t="shared" si="49"/>
        <v>0.91479131090495169</v>
      </c>
      <c r="X114" s="399">
        <f t="shared" si="49"/>
        <v>0.92137679536390582</v>
      </c>
      <c r="Y114" s="399">
        <f t="shared" si="49"/>
        <v>0.92747421029188992</v>
      </c>
      <c r="Z114" s="399">
        <f t="shared" si="49"/>
        <v>0.93305549425476608</v>
      </c>
      <c r="AA114" s="399">
        <f t="shared" si="49"/>
        <v>0.93814205847631793</v>
      </c>
      <c r="AB114" s="399">
        <f t="shared" si="49"/>
        <v>0.94278450188466378</v>
      </c>
      <c r="AC114" s="399">
        <f t="shared" si="49"/>
        <v>0.9470137474528959</v>
      </c>
      <c r="AD114" s="399">
        <f t="shared" si="49"/>
        <v>0.95087046270823761</v>
      </c>
      <c r="AE114" s="399">
        <f t="shared" si="49"/>
        <v>0.95439455259253292</v>
      </c>
      <c r="AF114" s="399">
        <f t="shared" si="49"/>
        <v>0.95754663396590634</v>
      </c>
      <c r="AG114" s="399">
        <f t="shared" si="49"/>
        <v>0.960359436979901</v>
      </c>
      <c r="AH114" s="399">
        <f t="shared" si="49"/>
        <v>0.962934661124761</v>
      </c>
      <c r="AI114" s="399">
        <f t="shared" si="49"/>
        <v>0.96530656371751822</v>
      </c>
      <c r="AJ114" s="399">
        <f t="shared" si="49"/>
        <v>0.96749974117661841</v>
      </c>
      <c r="AK114" s="399">
        <f t="shared" si="49"/>
        <v>0.96953322184949597</v>
      </c>
      <c r="AL114" s="399">
        <f t="shared" si="49"/>
        <v>0.97142251106241784</v>
      </c>
      <c r="AM114" s="399">
        <f t="shared" si="49"/>
        <v>0.97318070382935939</v>
      </c>
      <c r="AN114" s="399">
        <f t="shared" si="49"/>
        <v>0.97481912451875219</v>
      </c>
      <c r="AO114" s="399">
        <f t="shared" si="49"/>
        <v>0.97634771970432599</v>
      </c>
      <c r="AP114" s="399">
        <f t="shared" si="49"/>
        <v>0.97777531748371993</v>
      </c>
      <c r="AQ114" s="399">
        <f t="shared" si="49"/>
        <v>0.97910981100064087</v>
      </c>
      <c r="AR114" s="399">
        <f t="shared" si="49"/>
        <v>0.98035829629078586</v>
      </c>
      <c r="AS114" s="399">
        <f t="shared" si="49"/>
        <v>0.98152718068056199</v>
      </c>
      <c r="AT114" s="399">
        <f t="shared" si="49"/>
        <v>0.98262227087363141</v>
      </c>
      <c r="AU114" s="399">
        <f t="shared" si="49"/>
        <v>0.98364884616036941</v>
      </c>
      <c r="AV114" s="399">
        <f t="shared" si="49"/>
        <v>0.98461172019732268</v>
      </c>
      <c r="AW114" s="399">
        <f t="shared" si="49"/>
        <v>0.9855152936912277</v>
      </c>
      <c r="AX114" s="399">
        <f t="shared" si="49"/>
        <v>0.9863635996662361</v>
      </c>
      <c r="AY114" s="399">
        <f t="shared" si="49"/>
        <v>0.98716034258198027</v>
      </c>
      <c r="AZ114" s="399">
        <f t="shared" si="49"/>
        <v>0.9879089322956065</v>
      </c>
      <c r="BA114" s="399">
        <f t="shared" si="49"/>
        <v>0.98861251366633651</v>
      </c>
      <c r="BB114" s="399">
        <f t="shared" si="49"/>
        <v>0.98927344267017647</v>
      </c>
      <c r="BC114" s="399">
        <f t="shared" si="49"/>
        <v>0.98989443170503644</v>
      </c>
      <c r="BD114" s="399">
        <f t="shared" si="49"/>
        <v>0.99047864283842657</v>
      </c>
      <c r="BE114" s="399">
        <f t="shared" si="49"/>
        <v>0.99102856204300294</v>
      </c>
      <c r="BF114" s="399">
        <f t="shared" si="49"/>
        <v>0.99154632183787728</v>
      </c>
      <c r="BG114" s="399">
        <f t="shared" si="49"/>
        <v>0.99203385137758726</v>
      </c>
      <c r="BH114" s="399">
        <f t="shared" si="49"/>
        <v>0.99249294192972404</v>
      </c>
      <c r="BI114" s="399">
        <f t="shared" si="49"/>
        <v>0.99292527471660552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1.5181769957875436E-4</v>
      </c>
      <c r="G115" s="400">
        <f t="shared" si="50"/>
        <v>7.9281165787482833E-4</v>
      </c>
      <c r="H115" s="400">
        <f t="shared" si="50"/>
        <v>2.3253667637467708E-3</v>
      </c>
      <c r="I115" s="400">
        <f t="shared" si="50"/>
        <v>99.637342910739576</v>
      </c>
      <c r="J115" s="400">
        <f t="shared" si="50"/>
        <v>237.95337055843495</v>
      </c>
      <c r="K115" s="400">
        <f t="shared" si="50"/>
        <v>350.45977148601116</v>
      </c>
      <c r="L115" s="400">
        <f t="shared" si="50"/>
        <v>417.41065651762096</v>
      </c>
      <c r="M115" s="400">
        <f t="shared" si="50"/>
        <v>454.31273041697364</v>
      </c>
      <c r="N115" s="400">
        <f t="shared" si="50"/>
        <v>480.19177711820515</v>
      </c>
      <c r="O115" s="400">
        <f t="shared" si="50"/>
        <v>497.67009242780352</v>
      </c>
      <c r="P115" s="400">
        <f t="shared" si="50"/>
        <v>508.35590772511307</v>
      </c>
      <c r="Q115" s="400">
        <f t="shared" si="50"/>
        <v>513.62958142927766</v>
      </c>
      <c r="R115" s="400">
        <f t="shared" si="50"/>
        <v>514.66315530057807</v>
      </c>
      <c r="S115" s="400">
        <f t="shared" si="50"/>
        <v>512.34999347366613</v>
      </c>
      <c r="T115" s="400">
        <f t="shared" si="50"/>
        <v>507.43136410794494</v>
      </c>
      <c r="U115" s="400">
        <f t="shared" si="50"/>
        <v>500.51368503049838</v>
      </c>
      <c r="V115" s="400">
        <f t="shared" si="50"/>
        <v>492.61154693243117</v>
      </c>
      <c r="W115" s="400">
        <f t="shared" si="50"/>
        <v>479.96467285813441</v>
      </c>
      <c r="X115" s="400">
        <f t="shared" si="50"/>
        <v>467.87212442670165</v>
      </c>
      <c r="Y115" s="400">
        <f t="shared" si="50"/>
        <v>455.83879855646865</v>
      </c>
      <c r="Z115" s="400">
        <f t="shared" si="50"/>
        <v>443.86626419747449</v>
      </c>
      <c r="AA115" s="400">
        <f t="shared" si="50"/>
        <v>224.11564769532734</v>
      </c>
      <c r="AB115" s="400">
        <f t="shared" si="50"/>
        <v>113.05794179338494</v>
      </c>
      <c r="AC115" s="400">
        <f t="shared" si="50"/>
        <v>56.986240574998376</v>
      </c>
      <c r="AD115" s="400">
        <f t="shared" si="50"/>
        <v>28.702329356914568</v>
      </c>
      <c r="AE115" s="400">
        <f t="shared" si="50"/>
        <v>14.447044775662512</v>
      </c>
      <c r="AF115" s="400">
        <f t="shared" si="50"/>
        <v>7.2665219695057841</v>
      </c>
      <c r="AG115" s="400">
        <f t="shared" si="50"/>
        <v>3.6524944874925183</v>
      </c>
      <c r="AH115" s="400">
        <f t="shared" si="50"/>
        <v>1.8350715140116842</v>
      </c>
      <c r="AI115" s="400">
        <f t="shared" si="50"/>
        <v>0.92160790126266046</v>
      </c>
      <c r="AJ115" s="400">
        <f t="shared" si="50"/>
        <v>0.46269016766031035</v>
      </c>
      <c r="AK115" s="400">
        <f t="shared" si="50"/>
        <v>0.23222104909537619</v>
      </c>
      <c r="AL115" s="400">
        <f t="shared" si="50"/>
        <v>0.11651810953848178</v>
      </c>
      <c r="AM115" s="400">
        <f t="shared" si="50"/>
        <v>5.8448991311648192E-2</v>
      </c>
      <c r="AN115" s="400">
        <f t="shared" si="50"/>
        <v>2.9313118115549229E-2</v>
      </c>
      <c r="AO115" s="400">
        <f t="shared" si="50"/>
        <v>1.4697953807741483E-2</v>
      </c>
      <c r="AP115" s="400">
        <f t="shared" si="50"/>
        <v>7.3683301866821899E-3</v>
      </c>
      <c r="AQ115" s="400">
        <f t="shared" si="50"/>
        <v>3.6932208760924873E-3</v>
      </c>
      <c r="AR115" s="400">
        <f t="shared" si="50"/>
        <v>1.8508509789319746E-3</v>
      </c>
      <c r="AS115" s="400">
        <f t="shared" si="50"/>
        <v>9.2741253468871048E-4</v>
      </c>
      <c r="AT115" s="400">
        <f t="shared" si="50"/>
        <v>4.6463792592723262E-4</v>
      </c>
      <c r="AU115" s="400">
        <f t="shared" si="50"/>
        <v>2.3275602471850345E-4</v>
      </c>
      <c r="AV115" s="400">
        <f t="shared" si="50"/>
        <v>1.1658314880887944E-4</v>
      </c>
      <c r="AW115" s="400">
        <f t="shared" si="50"/>
        <v>5.8387898769058352E-5</v>
      </c>
      <c r="AX115" s="400">
        <f t="shared" si="50"/>
        <v>2.9239197866209873E-5</v>
      </c>
      <c r="AY115" s="400">
        <f t="shared" si="50"/>
        <v>1.4640862172516432E-5</v>
      </c>
      <c r="AZ115" s="400">
        <f t="shared" si="50"/>
        <v>7.3304264136778865E-6</v>
      </c>
      <c r="BA115" s="400">
        <f t="shared" si="50"/>
        <v>3.6699131527998287E-6</v>
      </c>
      <c r="BB115" s="400">
        <f t="shared" si="50"/>
        <v>1.8371653088948796E-6</v>
      </c>
      <c r="BC115" s="400">
        <f t="shared" si="50"/>
        <v>9.196208217702819E-7</v>
      </c>
      <c r="BD115" s="400">
        <f t="shared" si="50"/>
        <v>4.6029898984538065E-7</v>
      </c>
      <c r="BE115" s="400">
        <f t="shared" si="50"/>
        <v>2.3037955048446855E-7</v>
      </c>
      <c r="BF115" s="400">
        <f t="shared" si="50"/>
        <v>1.1529812285175777E-7</v>
      </c>
      <c r="BG115" s="400">
        <f t="shared" si="50"/>
        <v>5.7700092895644112E-8</v>
      </c>
      <c r="BH115" s="400">
        <f t="shared" si="50"/>
        <v>2.8874082949944933E-8</v>
      </c>
      <c r="BI115" s="400">
        <f t="shared" si="50"/>
        <v>1.4448363317702265E-8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0.1913029872516217</v>
      </c>
      <c r="C116" s="399">
        <f t="shared" si="51"/>
        <v>0.21020633189180787</v>
      </c>
      <c r="D116" s="399">
        <f t="shared" si="51"/>
        <v>0.286400119617233</v>
      </c>
      <c r="E116" s="399">
        <f t="shared" si="51"/>
        <v>0.36921676285792243</v>
      </c>
      <c r="F116" s="399">
        <f t="shared" si="51"/>
        <v>0.44969041323193615</v>
      </c>
      <c r="G116" s="399">
        <f t="shared" si="51"/>
        <v>0.50536938043403345</v>
      </c>
      <c r="H116" s="399">
        <f t="shared" si="51"/>
        <v>0.53471131854994758</v>
      </c>
      <c r="I116" s="399">
        <f t="shared" si="51"/>
        <v>0.54947686065105994</v>
      </c>
      <c r="J116" s="399">
        <f t="shared" si="51"/>
        <v>0.54632045780344396</v>
      </c>
      <c r="K116" s="399">
        <f t="shared" si="51"/>
        <v>0.52173971885616022</v>
      </c>
      <c r="L116" s="399">
        <f t="shared" si="51"/>
        <v>0.45992214706379536</v>
      </c>
      <c r="M116" s="399">
        <f t="shared" si="51"/>
        <v>0.36579998351138721</v>
      </c>
      <c r="N116" s="399">
        <f t="shared" si="51"/>
        <v>0.25391744170126468</v>
      </c>
      <c r="O116" s="399">
        <f t="shared" si="51"/>
        <v>0.12451944508793657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0.19137708401697254</v>
      </c>
      <c r="C119" s="421">
        <f t="shared" ref="C119:BI120" si="53">+C112</f>
        <v>0.24399840108330381</v>
      </c>
      <c r="D119" s="421">
        <f t="shared" si="53"/>
        <v>0.35386758213182462</v>
      </c>
      <c r="E119" s="421">
        <f t="shared" si="53"/>
        <v>0.48200068336482488</v>
      </c>
      <c r="F119" s="421">
        <f t="shared" si="53"/>
        <v>0.62612469201438548</v>
      </c>
      <c r="G119" s="421">
        <f t="shared" si="53"/>
        <v>0.75898277499897404</v>
      </c>
      <c r="H119" s="421">
        <f t="shared" si="53"/>
        <v>0.87831478411673602</v>
      </c>
      <c r="I119" s="421">
        <f t="shared" si="53"/>
        <v>1.0052026235375415</v>
      </c>
      <c r="J119" s="421">
        <f t="shared" si="53"/>
        <v>1.1398315988199552</v>
      </c>
      <c r="K119" s="421">
        <f t="shared" si="53"/>
        <v>1.2822773837533159</v>
      </c>
      <c r="L119" s="421">
        <f t="shared" si="53"/>
        <v>1.3935328017930204</v>
      </c>
      <c r="M119" s="421">
        <f t="shared" si="53"/>
        <v>1.4656097975672113</v>
      </c>
      <c r="N119" s="421">
        <f t="shared" si="53"/>
        <v>1.5294358574390816</v>
      </c>
      <c r="O119" s="421">
        <f t="shared" si="53"/>
        <v>1.5877329350755924</v>
      </c>
      <c r="P119" s="421">
        <f t="shared" si="53"/>
        <v>1.6404142836631661</v>
      </c>
      <c r="Q119" s="421">
        <f t="shared" si="53"/>
        <v>1.6875845884477261</v>
      </c>
      <c r="R119" s="421">
        <f t="shared" si="53"/>
        <v>1.7297486628176004</v>
      </c>
      <c r="S119" s="421">
        <f t="shared" si="53"/>
        <v>1.7668402928614675</v>
      </c>
      <c r="T119" s="421">
        <f t="shared" si="53"/>
        <v>1.7989222832005092</v>
      </c>
      <c r="U119" s="421">
        <f t="shared" si="53"/>
        <v>1.8261482222484478</v>
      </c>
      <c r="V119" s="421">
        <f t="shared" si="53"/>
        <v>1.8595302683237287</v>
      </c>
      <c r="W119" s="421">
        <f t="shared" si="53"/>
        <v>1.9020779240832377</v>
      </c>
      <c r="X119" s="421">
        <f t="shared" si="53"/>
        <v>1.9583262836591517</v>
      </c>
      <c r="Y119" s="421">
        <f t="shared" si="53"/>
        <v>2.0168190422447747</v>
      </c>
      <c r="Z119" s="421">
        <f t="shared" si="53"/>
        <v>2.0757166328051011</v>
      </c>
      <c r="AA119" s="421">
        <f t="shared" si="53"/>
        <v>2.1340822147669498</v>
      </c>
      <c r="AB119" s="421">
        <f t="shared" si="53"/>
        <v>2.1918787799870509</v>
      </c>
      <c r="AC119" s="421">
        <f t="shared" si="53"/>
        <v>2.2484882147347913</v>
      </c>
      <c r="AD119" s="421">
        <f t="shared" si="53"/>
        <v>2.303746837736774</v>
      </c>
      <c r="AE119" s="421">
        <f t="shared" si="53"/>
        <v>2.3576770205963422</v>
      </c>
      <c r="AF119" s="421">
        <f t="shared" si="53"/>
        <v>2.4060935360517131</v>
      </c>
      <c r="AG119" s="421">
        <f t="shared" si="53"/>
        <v>2.4479831698948038</v>
      </c>
      <c r="AH119" s="421">
        <f t="shared" si="53"/>
        <v>2.487160845142665</v>
      </c>
      <c r="AI119" s="421">
        <f t="shared" si="53"/>
        <v>2.5243416613804488</v>
      </c>
      <c r="AJ119" s="421">
        <f t="shared" si="53"/>
        <v>2.5599544516625601</v>
      </c>
      <c r="AK119" s="421">
        <f t="shared" si="53"/>
        <v>2.5942757304988722</v>
      </c>
      <c r="AL119" s="421">
        <f t="shared" si="53"/>
        <v>2.6274968437300936</v>
      </c>
      <c r="AM119" s="421">
        <f t="shared" si="53"/>
        <v>2.6597602872239534</v>
      </c>
      <c r="AN119" s="421">
        <f t="shared" si="53"/>
        <v>2.6911794227382768</v>
      </c>
      <c r="AO119" s="421">
        <f t="shared" si="53"/>
        <v>2.7218492441238387</v>
      </c>
      <c r="AP119" s="421">
        <f t="shared" si="53"/>
        <v>2.7518523217398378</v>
      </c>
      <c r="AQ119" s="421">
        <f t="shared" si="53"/>
        <v>2.7812621501423775</v>
      </c>
      <c r="AR119" s="421">
        <f t="shared" si="53"/>
        <v>2.8101450969695367</v>
      </c>
      <c r="AS119" s="421">
        <f t="shared" si="53"/>
        <v>2.8385615968576996</v>
      </c>
      <c r="AT119" s="421">
        <f t="shared" si="53"/>
        <v>2.8665669356629424</v>
      </c>
      <c r="AU119" s="421">
        <f t="shared" si="53"/>
        <v>2.8942118096478326</v>
      </c>
      <c r="AV119" s="421">
        <f t="shared" si="53"/>
        <v>2.921542758080355</v>
      </c>
      <c r="AW119" s="421">
        <f t="shared" si="53"/>
        <v>2.9486025215519138</v>
      </c>
      <c r="AX119" s="421">
        <f t="shared" si="53"/>
        <v>2.9754303537293043</v>
      </c>
      <c r="AY119" s="421">
        <f t="shared" si="53"/>
        <v>3.0020623012226979</v>
      </c>
      <c r="AZ119" s="421">
        <f t="shared" si="53"/>
        <v>3.0285314593998112</v>
      </c>
      <c r="BA119" s="421">
        <f t="shared" si="53"/>
        <v>3.0548682084145837</v>
      </c>
      <c r="BB119" s="421">
        <f t="shared" si="53"/>
        <v>3.0809425111500102</v>
      </c>
      <c r="BC119" s="421">
        <f t="shared" si="53"/>
        <v>3.1067536466604055</v>
      </c>
      <c r="BD119" s="421">
        <f t="shared" si="53"/>
        <v>3.1325088522808464</v>
      </c>
      <c r="BE119" s="421">
        <f t="shared" si="53"/>
        <v>3.1582951306640434</v>
      </c>
      <c r="BF119" s="421">
        <f t="shared" si="53"/>
        <v>3.1841437369254386</v>
      </c>
      <c r="BG119" s="421">
        <f t="shared" si="53"/>
        <v>3.2100631393274557</v>
      </c>
      <c r="BH119" s="421">
        <f t="shared" si="53"/>
        <v>3.2360543671081099</v>
      </c>
      <c r="BI119" s="421">
        <f t="shared" si="53"/>
        <v>3.2621175699920495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965</v>
      </c>
      <c r="B121" s="421">
        <f>+B119*(1-B122)</f>
        <v>0.19137708401697254</v>
      </c>
      <c r="C121" s="421">
        <f t="shared" ref="C121:BI121" si="54">+C119*(1-C122)</f>
        <v>0.24399840108330381</v>
      </c>
      <c r="D121" s="421">
        <f t="shared" si="54"/>
        <v>0.35386758213182462</v>
      </c>
      <c r="E121" s="421">
        <f t="shared" si="54"/>
        <v>0.48200068336482488</v>
      </c>
      <c r="F121" s="421">
        <f t="shared" si="54"/>
        <v>0.62612469201438548</v>
      </c>
      <c r="G121" s="421">
        <f t="shared" si="54"/>
        <v>0.75898277499897404</v>
      </c>
      <c r="H121" s="421">
        <f t="shared" si="54"/>
        <v>0.87831478411673602</v>
      </c>
      <c r="I121" s="421">
        <f t="shared" si="54"/>
        <v>0.42565612870391201</v>
      </c>
      <c r="J121" s="421">
        <f t="shared" si="54"/>
        <v>0.43803599548854827</v>
      </c>
      <c r="K121" s="421">
        <f t="shared" si="54"/>
        <v>0.45536001402448456</v>
      </c>
      <c r="L121" s="421">
        <f t="shared" si="54"/>
        <v>0.46569462102778619</v>
      </c>
      <c r="M121" s="421">
        <f t="shared" si="54"/>
        <v>0.46613648801470636</v>
      </c>
      <c r="N121" s="421">
        <f t="shared" si="54"/>
        <v>0.46532745626792776</v>
      </c>
      <c r="O121" s="421">
        <f t="shared" si="54"/>
        <v>0.46353197045257649</v>
      </c>
      <c r="P121" s="421">
        <f t="shared" si="54"/>
        <v>0.46190595377426902</v>
      </c>
      <c r="Q121" s="421">
        <f t="shared" si="54"/>
        <v>0.46008660832898207</v>
      </c>
      <c r="R121" s="421">
        <f t="shared" si="54"/>
        <v>0.45848882623836712</v>
      </c>
      <c r="S121" s="421">
        <f t="shared" si="54"/>
        <v>0.45738288420780276</v>
      </c>
      <c r="T121" s="421">
        <f t="shared" si="54"/>
        <v>0.45528786831235368</v>
      </c>
      <c r="U121" s="421">
        <f t="shared" si="54"/>
        <v>0.45242475117122499</v>
      </c>
      <c r="V121" s="421">
        <f t="shared" si="54"/>
        <v>0.45164131569148686</v>
      </c>
      <c r="W121" s="421">
        <f t="shared" si="54"/>
        <v>0.51416464765132219</v>
      </c>
      <c r="X121" s="421">
        <f t="shared" si="54"/>
        <v>0.58152832709848257</v>
      </c>
      <c r="Y121" s="421">
        <f t="shared" si="54"/>
        <v>0.65103372715261598</v>
      </c>
      <c r="Z121" s="421">
        <f t="shared" si="54"/>
        <v>0.7221173212593317</v>
      </c>
      <c r="AA121" s="421">
        <f t="shared" si="54"/>
        <v>0.20499765807474546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0.19137708401697254</v>
      </c>
      <c r="C124" s="421">
        <f t="shared" ref="C124:BI124" si="57">+C119*(1-C122)</f>
        <v>0.24399840108330381</v>
      </c>
      <c r="D124" s="421">
        <f t="shared" si="57"/>
        <v>0.35386758213182462</v>
      </c>
      <c r="E124" s="421">
        <f t="shared" si="57"/>
        <v>0.48200068336482488</v>
      </c>
      <c r="F124" s="421">
        <f t="shared" si="57"/>
        <v>0.62612469201438548</v>
      </c>
      <c r="G124" s="421">
        <f t="shared" si="57"/>
        <v>0.75898277499897404</v>
      </c>
      <c r="H124" s="421">
        <f t="shared" si="57"/>
        <v>0.87831478411673602</v>
      </c>
      <c r="I124" s="421">
        <f t="shared" si="57"/>
        <v>0.42565612870391201</v>
      </c>
      <c r="J124" s="421">
        <f t="shared" si="57"/>
        <v>0.43803599548854827</v>
      </c>
      <c r="K124" s="421">
        <f t="shared" si="57"/>
        <v>0.45536001402448456</v>
      </c>
      <c r="L124" s="421">
        <f t="shared" si="57"/>
        <v>0.46569462102778619</v>
      </c>
      <c r="M124" s="421">
        <f t="shared" si="57"/>
        <v>0.46613648801470636</v>
      </c>
      <c r="N124" s="421">
        <f t="shared" si="57"/>
        <v>0.46532745626792776</v>
      </c>
      <c r="O124" s="421">
        <f t="shared" si="57"/>
        <v>0.46353197045257649</v>
      </c>
      <c r="P124" s="421">
        <f t="shared" si="57"/>
        <v>0.46190595377426902</v>
      </c>
      <c r="Q124" s="421">
        <f t="shared" si="57"/>
        <v>0.46008660832898207</v>
      </c>
      <c r="R124" s="421">
        <f t="shared" si="57"/>
        <v>0.45848882623836712</v>
      </c>
      <c r="S124" s="421">
        <f t="shared" si="57"/>
        <v>0.45738288420780276</v>
      </c>
      <c r="T124" s="421">
        <f t="shared" si="57"/>
        <v>0.45528786831235368</v>
      </c>
      <c r="U124" s="421">
        <f t="shared" si="57"/>
        <v>0.45242475117122499</v>
      </c>
      <c r="V124" s="421">
        <f t="shared" si="57"/>
        <v>0.45164131569148686</v>
      </c>
      <c r="W124" s="421">
        <f t="shared" si="57"/>
        <v>0.51416464765132219</v>
      </c>
      <c r="X124" s="421">
        <f t="shared" si="57"/>
        <v>0.58152832709848257</v>
      </c>
      <c r="Y124" s="421">
        <f t="shared" si="57"/>
        <v>0.65103372715261598</v>
      </c>
      <c r="Z124" s="421">
        <f t="shared" si="57"/>
        <v>0.7221173212593317</v>
      </c>
      <c r="AA124" s="421">
        <f t="shared" si="57"/>
        <v>0.20499765807474546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0.16014560752209581</v>
      </c>
      <c r="D128" s="23">
        <f t="shared" si="58"/>
        <v>0.14502871791402488</v>
      </c>
      <c r="E128" s="23">
        <f t="shared" si="58"/>
        <v>0.13702854382150054</v>
      </c>
      <c r="F128" s="23">
        <f t="shared" si="58"/>
        <v>0.13203140288805049</v>
      </c>
      <c r="G128" s="23">
        <f t="shared" si="58"/>
        <v>0.12787639810631521</v>
      </c>
      <c r="H128" s="23">
        <f t="shared" si="58"/>
        <v>0.12436222994118683</v>
      </c>
      <c r="I128" s="23">
        <f t="shared" si="58"/>
        <v>0.12159220214886804</v>
      </c>
      <c r="J128" s="23">
        <f t="shared" si="58"/>
        <v>0.11924414321591335</v>
      </c>
      <c r="K128" s="23">
        <f t="shared" si="58"/>
        <v>0.11714580892178614</v>
      </c>
      <c r="L128" s="23">
        <f t="shared" si="58"/>
        <v>0.1150728610604851</v>
      </c>
      <c r="M128" s="23">
        <f t="shared" si="58"/>
        <v>0.11272169309387114</v>
      </c>
      <c r="N128" s="23">
        <f t="shared" si="58"/>
        <v>0.11106388028478532</v>
      </c>
      <c r="O128" s="23">
        <f t="shared" si="58"/>
        <v>0.1095391329378623</v>
      </c>
      <c r="P128" s="23">
        <f t="shared" si="58"/>
        <v>0.10814477896811144</v>
      </c>
      <c r="Q128" s="23">
        <f t="shared" si="58"/>
        <v>0.10686202113289785</v>
      </c>
      <c r="R128" s="23">
        <f t="shared" si="58"/>
        <v>0.105627181185868</v>
      </c>
      <c r="S128" s="23">
        <f t="shared" si="58"/>
        <v>0.10447064414536347</v>
      </c>
      <c r="T128" s="23">
        <f t="shared" si="58"/>
        <v>0.10340662235770758</v>
      </c>
      <c r="U128" s="23">
        <f t="shared" si="58"/>
        <v>0.10243973514824085</v>
      </c>
      <c r="V128" s="23">
        <f t="shared" si="58"/>
        <v>0.10216185988102132</v>
      </c>
      <c r="W128" s="23">
        <f t="shared" si="58"/>
        <v>0.10228368830333184</v>
      </c>
      <c r="X128" s="23">
        <f t="shared" si="58"/>
        <v>0.10277693876231804</v>
      </c>
      <c r="Y128" s="23">
        <f t="shared" si="58"/>
        <v>0.10278422525296561</v>
      </c>
      <c r="Z128" s="23">
        <f t="shared" si="58"/>
        <v>0.10256890470403938</v>
      </c>
      <c r="AA128" s="23">
        <f t="shared" si="58"/>
        <v>0.10226586692259641</v>
      </c>
      <c r="AB128" s="23">
        <f t="shared" si="58"/>
        <v>0.1018973098873012</v>
      </c>
      <c r="AC128" s="23">
        <f t="shared" si="58"/>
        <v>0.10154431463209335</v>
      </c>
      <c r="AD128" s="23">
        <f t="shared" si="58"/>
        <v>0.10123241335575124</v>
      </c>
      <c r="AE128" s="23">
        <f t="shared" si="58"/>
        <v>0.10096586823748578</v>
      </c>
      <c r="AF128" s="23">
        <f t="shared" si="58"/>
        <v>0.10056299902222046</v>
      </c>
      <c r="AG128" s="23">
        <f t="shared" si="58"/>
        <v>0.10010435589646044</v>
      </c>
      <c r="AH128" s="23">
        <f t="shared" si="58"/>
        <v>9.9806261498339294E-2</v>
      </c>
      <c r="AI128" s="23">
        <f t="shared" si="58"/>
        <v>9.9603056531736345E-2</v>
      </c>
      <c r="AJ128" s="23">
        <f t="shared" si="58"/>
        <v>9.9459670131698333E-2</v>
      </c>
      <c r="AK128" s="23">
        <f t="shared" si="58"/>
        <v>9.9356617086187135E-2</v>
      </c>
      <c r="AL128" s="23">
        <f t="shared" si="58"/>
        <v>9.928270266937568E-2</v>
      </c>
      <c r="AM128" s="23">
        <f t="shared" si="58"/>
        <v>9.9231199389362409E-2</v>
      </c>
      <c r="AN128" s="23">
        <f t="shared" si="58"/>
        <v>9.9197826826351351E-2</v>
      </c>
      <c r="AO128" s="23">
        <f t="shared" si="58"/>
        <v>9.9179676778239176E-2</v>
      </c>
      <c r="AP128" s="23">
        <f t="shared" si="58"/>
        <v>9.9174636764421883E-2</v>
      </c>
      <c r="AQ128" s="23">
        <f t="shared" si="58"/>
        <v>9.9181077401067949E-2</v>
      </c>
      <c r="AR128" s="23">
        <f t="shared" si="58"/>
        <v>9.9197680093384838E-2</v>
      </c>
      <c r="AS128" s="23">
        <f t="shared" si="58"/>
        <v>9.9223339740733163E-2</v>
      </c>
      <c r="AT128" s="23">
        <f t="shared" si="58"/>
        <v>9.925710784635422E-2</v>
      </c>
      <c r="AU128" s="23">
        <f t="shared" si="58"/>
        <v>9.929815763846192E-2</v>
      </c>
      <c r="AV128" s="23">
        <f t="shared" si="58"/>
        <v>9.9345761391261403E-2</v>
      </c>
      <c r="AW128" s="23">
        <f t="shared" si="58"/>
        <v>9.9399274684496913E-2</v>
      </c>
      <c r="AX128" s="23">
        <f t="shared" si="58"/>
        <v>9.9458124757402219E-2</v>
      </c>
      <c r="AY128" s="23">
        <f t="shared" si="58"/>
        <v>9.95218014005258E-2</v>
      </c>
      <c r="AZ128" s="23">
        <f t="shared" si="58"/>
        <v>9.9589849517375983E-2</v>
      </c>
      <c r="BA128" s="23">
        <f t="shared" si="58"/>
        <v>9.9661862858089548E-2</v>
      </c>
      <c r="BB128" s="23">
        <f t="shared" si="58"/>
        <v>9.9749407671225102E-2</v>
      </c>
      <c r="BC128" s="23">
        <f t="shared" si="58"/>
        <v>9.9853865934858718E-2</v>
      </c>
      <c r="BD128" s="23">
        <f t="shared" si="58"/>
        <v>9.9960974391810717E-2</v>
      </c>
      <c r="BE128" s="23">
        <f t="shared" si="58"/>
        <v>0.10006564696455232</v>
      </c>
      <c r="BF128" s="23">
        <f t="shared" si="58"/>
        <v>0.10016692283297705</v>
      </c>
      <c r="BG128" s="23">
        <f t="shared" si="58"/>
        <v>0.10026542857941174</v>
      </c>
      <c r="BH128" s="23">
        <f t="shared" si="58"/>
        <v>0.10036222030024379</v>
      </c>
      <c r="BI128" s="23">
        <f t="shared" si="58"/>
        <v>0.10045830479953859</v>
      </c>
    </row>
    <row r="129" spans="1:61" ht="18" customHeight="1">
      <c r="A129" s="23" t="s">
        <v>11</v>
      </c>
      <c r="B129" s="23"/>
      <c r="C129" s="23">
        <f>+$B$14+LN(D56/C56)/10+$B$18*LN(D88/C88)/10</f>
        <v>9.4624645749196795E-2</v>
      </c>
      <c r="D129" s="23">
        <f t="shared" ref="D129:BH129" si="59">+$B$14+LN(E56/D56)/10+$B$18*LN(E88/D88)/10</f>
        <v>8.355439589859745E-2</v>
      </c>
      <c r="E129" s="23">
        <f t="shared" si="59"/>
        <v>7.6709778437607123E-2</v>
      </c>
      <c r="F129" s="23">
        <f t="shared" si="59"/>
        <v>6.5315386140944953E-2</v>
      </c>
      <c r="G129" s="23">
        <f t="shared" si="59"/>
        <v>5.5996595414247632E-2</v>
      </c>
      <c r="H129" s="23">
        <f t="shared" si="59"/>
        <v>5.2494982949308835E-2</v>
      </c>
      <c r="I129" s="23">
        <f t="shared" si="59"/>
        <v>4.944954179306596E-2</v>
      </c>
      <c r="J129" s="23">
        <f t="shared" si="59"/>
        <v>4.8485970785483529E-2</v>
      </c>
      <c r="K129" s="23">
        <f t="shared" si="59"/>
        <v>4.3094839870629856E-2</v>
      </c>
      <c r="L129" s="23">
        <f t="shared" si="59"/>
        <v>3.7339817567170544E-2</v>
      </c>
      <c r="M129" s="23">
        <f t="shared" si="59"/>
        <v>3.5015152863909105E-2</v>
      </c>
      <c r="N129" s="23">
        <f t="shared" si="59"/>
        <v>3.337294871893054E-2</v>
      </c>
      <c r="O129" s="23">
        <f t="shared" si="59"/>
        <v>3.1916065777901126E-2</v>
      </c>
      <c r="P129" s="23">
        <f t="shared" si="59"/>
        <v>3.0751966546695514E-2</v>
      </c>
      <c r="Q129" s="23">
        <f t="shared" si="59"/>
        <v>2.9552500671328134E-2</v>
      </c>
      <c r="R129" s="23">
        <f t="shared" si="59"/>
        <v>2.8435453793813993E-2</v>
      </c>
      <c r="S129" s="23">
        <f t="shared" si="59"/>
        <v>2.7404739419350854E-2</v>
      </c>
      <c r="T129" s="23">
        <f t="shared" si="59"/>
        <v>2.6460374956119095E-2</v>
      </c>
      <c r="U129" s="23">
        <f t="shared" si="59"/>
        <v>2.6056989935372945E-2</v>
      </c>
      <c r="V129" s="23">
        <f t="shared" si="59"/>
        <v>2.5903634320208858E-2</v>
      </c>
      <c r="W129" s="23">
        <f t="shared" si="59"/>
        <v>2.6006068091410491E-2</v>
      </c>
      <c r="X129" s="23">
        <f t="shared" si="59"/>
        <v>2.5707462577074937E-2</v>
      </c>
      <c r="Y129" s="23">
        <f t="shared" si="59"/>
        <v>2.5308089886118573E-2</v>
      </c>
      <c r="Z129" s="23">
        <f t="shared" si="59"/>
        <v>2.5020261430138628E-2</v>
      </c>
      <c r="AA129" s="23">
        <f t="shared" si="59"/>
        <v>2.4542312565155721E-2</v>
      </c>
      <c r="AB129" s="23">
        <f t="shared" si="59"/>
        <v>2.4101201033171961E-2</v>
      </c>
      <c r="AC129" s="23">
        <f t="shared" si="59"/>
        <v>2.3704256269034746E-2</v>
      </c>
      <c r="AD129" s="23">
        <f t="shared" si="59"/>
        <v>2.3349629956570472E-2</v>
      </c>
      <c r="AE129" s="23">
        <f t="shared" si="59"/>
        <v>2.2893504983863749E-2</v>
      </c>
      <c r="AF129" s="23">
        <f t="shared" si="59"/>
        <v>2.2420013631066941E-2</v>
      </c>
      <c r="AG129" s="23">
        <f t="shared" si="59"/>
        <v>2.2088664417036455E-2</v>
      </c>
      <c r="AH129" s="23">
        <f t="shared" si="59"/>
        <v>2.1820019713457952E-2</v>
      </c>
      <c r="AI129" s="23">
        <f t="shared" si="59"/>
        <v>2.159423221082277E-2</v>
      </c>
      <c r="AJ129" s="23">
        <f t="shared" si="59"/>
        <v>2.1399416846098505E-2</v>
      </c>
      <c r="AK129" s="23">
        <f t="shared" si="59"/>
        <v>2.1228467334104759E-2</v>
      </c>
      <c r="AL129" s="23">
        <f t="shared" si="59"/>
        <v>2.1076879057550651E-2</v>
      </c>
      <c r="AM129" s="23">
        <f t="shared" si="59"/>
        <v>2.0941595649294546E-2</v>
      </c>
      <c r="AN129" s="23">
        <f t="shared" si="59"/>
        <v>2.0820393779622672E-2</v>
      </c>
      <c r="AO129" s="23">
        <f t="shared" si="59"/>
        <v>2.0711551578650719E-2</v>
      </c>
      <c r="AP129" s="23">
        <f t="shared" si="59"/>
        <v>2.0613667245230512E-2</v>
      </c>
      <c r="AQ129" s="23">
        <f t="shared" si="59"/>
        <v>2.0525557576883222E-2</v>
      </c>
      <c r="AR129" s="23">
        <f t="shared" si="59"/>
        <v>2.0446199306140802E-2</v>
      </c>
      <c r="AS129" s="23">
        <f t="shared" si="59"/>
        <v>2.037469358515195E-2</v>
      </c>
      <c r="AT129" s="23">
        <f t="shared" si="59"/>
        <v>2.0310243174631884E-2</v>
      </c>
      <c r="AU129" s="23">
        <f t="shared" si="59"/>
        <v>2.0252136765759259E-2</v>
      </c>
      <c r="AV129" s="23">
        <f t="shared" si="59"/>
        <v>2.0199737444577738E-2</v>
      </c>
      <c r="AW129" s="23">
        <f t="shared" si="59"/>
        <v>2.0152473678231125E-2</v>
      </c>
      <c r="AX129" s="23">
        <f t="shared" si="59"/>
        <v>2.0109831931229449E-2</v>
      </c>
      <c r="AY129" s="23">
        <f t="shared" si="59"/>
        <v>2.0071350409316749E-2</v>
      </c>
      <c r="AZ129" s="23">
        <f t="shared" si="59"/>
        <v>1.99979502015111E-2</v>
      </c>
      <c r="BA129" s="23">
        <f t="shared" si="59"/>
        <v>1.9935525037891554E-2</v>
      </c>
      <c r="BB129" s="23">
        <f t="shared" si="59"/>
        <v>1.9923314371299076E-2</v>
      </c>
      <c r="BC129" s="23">
        <f t="shared" si="59"/>
        <v>1.9914151099198859E-2</v>
      </c>
      <c r="BD129" s="23">
        <f t="shared" si="59"/>
        <v>1.9904491196988415E-2</v>
      </c>
      <c r="BE129" s="23">
        <f t="shared" si="59"/>
        <v>1.9893523417085199E-2</v>
      </c>
      <c r="BF129" s="23">
        <f t="shared" si="59"/>
        <v>1.9881428543298746E-2</v>
      </c>
      <c r="BG129" s="23">
        <f t="shared" si="59"/>
        <v>1.9868684932290433E-2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9.8139803200716025E-2</v>
      </c>
      <c r="D130" s="23">
        <f t="shared" ref="D130:BH130" si="60">+$B$14+LN(D56/C56)/10+$B$18*LN(D88/C88)/10</f>
        <v>9.4624645749196795E-2</v>
      </c>
      <c r="E130" s="23">
        <f t="shared" si="60"/>
        <v>8.355439589859745E-2</v>
      </c>
      <c r="F130" s="23">
        <f t="shared" si="60"/>
        <v>7.6709778437607123E-2</v>
      </c>
      <c r="G130" s="23">
        <f t="shared" si="60"/>
        <v>6.5315386140944953E-2</v>
      </c>
      <c r="H130" s="23">
        <f t="shared" si="60"/>
        <v>5.5996595414247632E-2</v>
      </c>
      <c r="I130" s="23">
        <f t="shared" si="60"/>
        <v>5.2494982949308835E-2</v>
      </c>
      <c r="J130" s="23">
        <f t="shared" si="60"/>
        <v>4.944954179306596E-2</v>
      </c>
      <c r="K130" s="23">
        <f t="shared" si="60"/>
        <v>4.8485970785483529E-2</v>
      </c>
      <c r="L130" s="23">
        <f t="shared" si="60"/>
        <v>4.3094839870629856E-2</v>
      </c>
      <c r="M130" s="23">
        <f t="shared" si="60"/>
        <v>3.7339817567170544E-2</v>
      </c>
      <c r="N130" s="23">
        <f t="shared" si="60"/>
        <v>3.5015152863909105E-2</v>
      </c>
      <c r="O130" s="23">
        <f t="shared" si="60"/>
        <v>3.337294871893054E-2</v>
      </c>
      <c r="P130" s="23">
        <f t="shared" si="60"/>
        <v>3.1916065777901126E-2</v>
      </c>
      <c r="Q130" s="23">
        <f t="shared" si="60"/>
        <v>3.0751966546695514E-2</v>
      </c>
      <c r="R130" s="23">
        <f t="shared" si="60"/>
        <v>2.9552500671328134E-2</v>
      </c>
      <c r="S130" s="23">
        <f t="shared" si="60"/>
        <v>2.8435453793813993E-2</v>
      </c>
      <c r="T130" s="23">
        <f t="shared" si="60"/>
        <v>2.7404739419350854E-2</v>
      </c>
      <c r="U130" s="23">
        <f t="shared" si="60"/>
        <v>2.6460374956119095E-2</v>
      </c>
      <c r="V130" s="23">
        <f t="shared" si="60"/>
        <v>2.6056989935372945E-2</v>
      </c>
      <c r="W130" s="23">
        <f t="shared" si="60"/>
        <v>2.5903634320208858E-2</v>
      </c>
      <c r="X130" s="23">
        <f t="shared" si="60"/>
        <v>2.6006068091410491E-2</v>
      </c>
      <c r="Y130" s="23">
        <f t="shared" si="60"/>
        <v>2.5707462577074937E-2</v>
      </c>
      <c r="Z130" s="23">
        <f t="shared" si="60"/>
        <v>2.5308089886118573E-2</v>
      </c>
      <c r="AA130" s="23">
        <f t="shared" si="60"/>
        <v>2.5020261430138628E-2</v>
      </c>
      <c r="AB130" s="23">
        <f t="shared" si="60"/>
        <v>2.4542312565155721E-2</v>
      </c>
      <c r="AC130" s="23">
        <f t="shared" si="60"/>
        <v>2.4101201033171961E-2</v>
      </c>
      <c r="AD130" s="23">
        <f t="shared" si="60"/>
        <v>2.3704256269034746E-2</v>
      </c>
      <c r="AE130" s="23">
        <f t="shared" si="60"/>
        <v>2.3349629956570472E-2</v>
      </c>
      <c r="AF130" s="23">
        <f t="shared" si="60"/>
        <v>2.2893504983863749E-2</v>
      </c>
      <c r="AG130" s="23">
        <f t="shared" si="60"/>
        <v>2.2420013631066941E-2</v>
      </c>
      <c r="AH130" s="23">
        <f t="shared" si="60"/>
        <v>2.2088664417036455E-2</v>
      </c>
      <c r="AI130" s="23">
        <f t="shared" si="60"/>
        <v>2.1820019713457952E-2</v>
      </c>
      <c r="AJ130" s="23">
        <f t="shared" si="60"/>
        <v>2.159423221082277E-2</v>
      </c>
      <c r="AK130" s="23">
        <f t="shared" si="60"/>
        <v>2.1399416846098505E-2</v>
      </c>
      <c r="AL130" s="23">
        <f t="shared" si="60"/>
        <v>2.1228467334104759E-2</v>
      </c>
      <c r="AM130" s="23">
        <f t="shared" si="60"/>
        <v>2.1076879057550651E-2</v>
      </c>
      <c r="AN130" s="23">
        <f t="shared" si="60"/>
        <v>2.0941595649294546E-2</v>
      </c>
      <c r="AO130" s="23">
        <f t="shared" si="60"/>
        <v>2.0820393779622672E-2</v>
      </c>
      <c r="AP130" s="23">
        <f t="shared" si="60"/>
        <v>2.0711551578650719E-2</v>
      </c>
      <c r="AQ130" s="23">
        <f t="shared" si="60"/>
        <v>2.0613667245230512E-2</v>
      </c>
      <c r="AR130" s="23">
        <f t="shared" si="60"/>
        <v>2.0525557576883222E-2</v>
      </c>
      <c r="AS130" s="23">
        <f t="shared" si="60"/>
        <v>2.0446199306140802E-2</v>
      </c>
      <c r="AT130" s="23">
        <f t="shared" si="60"/>
        <v>2.037469358515195E-2</v>
      </c>
      <c r="AU130" s="23">
        <f t="shared" si="60"/>
        <v>2.0310243174631884E-2</v>
      </c>
      <c r="AV130" s="23">
        <f t="shared" si="60"/>
        <v>2.0252136765759259E-2</v>
      </c>
      <c r="AW130" s="23">
        <f t="shared" si="60"/>
        <v>2.0199737444577738E-2</v>
      </c>
      <c r="AX130" s="23">
        <f t="shared" si="60"/>
        <v>2.0152473678231125E-2</v>
      </c>
      <c r="AY130" s="23">
        <f t="shared" si="60"/>
        <v>2.0109831931229449E-2</v>
      </c>
      <c r="AZ130" s="23">
        <f t="shared" si="60"/>
        <v>2.0071350409316749E-2</v>
      </c>
      <c r="BA130" s="23">
        <f t="shared" si="60"/>
        <v>1.99979502015111E-2</v>
      </c>
      <c r="BB130" s="23">
        <f t="shared" si="60"/>
        <v>1.9935525037891554E-2</v>
      </c>
      <c r="BC130" s="23">
        <f t="shared" si="60"/>
        <v>1.9923314371299076E-2</v>
      </c>
      <c r="BD130" s="23">
        <f t="shared" si="60"/>
        <v>1.9914151099198859E-2</v>
      </c>
      <c r="BE130" s="23">
        <f t="shared" si="60"/>
        <v>1.9904491196988415E-2</v>
      </c>
      <c r="BF130" s="23">
        <f t="shared" si="60"/>
        <v>1.9893523417085199E-2</v>
      </c>
      <c r="BG130" s="23">
        <f t="shared" si="60"/>
        <v>1.9881428543298746E-2</v>
      </c>
      <c r="BH130" s="23">
        <f t="shared" si="60"/>
        <v>1.9868684932290433E-2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9.638222447495641E-2</v>
      </c>
      <c r="D131" s="23">
        <f t="shared" si="61"/>
        <v>8.9089520823897123E-2</v>
      </c>
      <c r="E131" s="23">
        <f t="shared" si="61"/>
        <v>8.0132087168102287E-2</v>
      </c>
      <c r="F131" s="23">
        <f t="shared" si="61"/>
        <v>7.1012582289276038E-2</v>
      </c>
      <c r="G131" s="23">
        <f t="shared" si="61"/>
        <v>6.0655990777596293E-2</v>
      </c>
      <c r="H131" s="23">
        <f t="shared" si="61"/>
        <v>5.4245789181778234E-2</v>
      </c>
      <c r="I131" s="23">
        <f t="shared" si="61"/>
        <v>5.0972262371187398E-2</v>
      </c>
      <c r="J131" s="23">
        <f t="shared" si="61"/>
        <v>4.8967756289274744E-2</v>
      </c>
      <c r="K131" s="23">
        <f t="shared" si="61"/>
        <v>4.5790405328056692E-2</v>
      </c>
      <c r="L131" s="23">
        <f t="shared" si="61"/>
        <v>4.02173287189002E-2</v>
      </c>
      <c r="M131" s="23">
        <f t="shared" si="61"/>
        <v>3.6177485215539824E-2</v>
      </c>
      <c r="N131" s="23">
        <f t="shared" si="61"/>
        <v>3.4194050791419822E-2</v>
      </c>
      <c r="O131" s="23">
        <f t="shared" si="61"/>
        <v>3.2644507248415833E-2</v>
      </c>
      <c r="P131" s="23">
        <f t="shared" si="61"/>
        <v>3.133401616229832E-2</v>
      </c>
      <c r="Q131" s="23">
        <f t="shared" si="61"/>
        <v>3.0152233609011824E-2</v>
      </c>
      <c r="R131" s="23">
        <f t="shared" si="61"/>
        <v>2.8993977232571064E-2</v>
      </c>
      <c r="S131" s="23">
        <f t="shared" si="61"/>
        <v>2.7920096606582422E-2</v>
      </c>
      <c r="T131" s="23">
        <f t="shared" si="61"/>
        <v>2.6932557187734976E-2</v>
      </c>
      <c r="U131" s="23">
        <f t="shared" si="61"/>
        <v>2.6258682445746022E-2</v>
      </c>
      <c r="V131" s="23">
        <f t="shared" si="61"/>
        <v>2.5980312127790901E-2</v>
      </c>
      <c r="W131" s="23">
        <f t="shared" si="61"/>
        <v>2.5954851205809676E-2</v>
      </c>
      <c r="X131" s="23">
        <f t="shared" si="61"/>
        <v>2.5856765334242714E-2</v>
      </c>
      <c r="Y131" s="23">
        <f t="shared" si="61"/>
        <v>2.5507776231596755E-2</v>
      </c>
      <c r="Z131" s="23">
        <f t="shared" si="61"/>
        <v>2.5164175658128601E-2</v>
      </c>
      <c r="AA131" s="23">
        <f t="shared" si="61"/>
        <v>2.4781286997647173E-2</v>
      </c>
      <c r="AB131" s="23">
        <f t="shared" si="61"/>
        <v>2.4321756799163839E-2</v>
      </c>
      <c r="AC131" s="23">
        <f t="shared" si="61"/>
        <v>2.3902728651103353E-2</v>
      </c>
      <c r="AD131" s="23">
        <f t="shared" si="61"/>
        <v>2.3526943112802609E-2</v>
      </c>
      <c r="AE131" s="23">
        <f t="shared" si="61"/>
        <v>2.3121567470217111E-2</v>
      </c>
      <c r="AF131" s="23">
        <f t="shared" si="61"/>
        <v>2.2656759307465343E-2</v>
      </c>
      <c r="AG131" s="23">
        <f t="shared" si="61"/>
        <v>2.2254339024051696E-2</v>
      </c>
      <c r="AH131" s="23">
        <f t="shared" si="61"/>
        <v>2.1954342065247205E-2</v>
      </c>
      <c r="AI131" s="23">
        <f t="shared" si="61"/>
        <v>2.1707125962140361E-2</v>
      </c>
      <c r="AJ131" s="23">
        <f t="shared" si="61"/>
        <v>2.1496824528460638E-2</v>
      </c>
      <c r="AK131" s="23">
        <f t="shared" si="61"/>
        <v>2.131394209010163E-2</v>
      </c>
      <c r="AL131" s="23">
        <f t="shared" si="61"/>
        <v>2.1152673195827705E-2</v>
      </c>
      <c r="AM131" s="23">
        <f t="shared" si="61"/>
        <v>2.1009237353422597E-2</v>
      </c>
      <c r="AN131" s="23">
        <f t="shared" si="61"/>
        <v>2.088099471445861E-2</v>
      </c>
      <c r="AO131" s="23">
        <f t="shared" si="61"/>
        <v>2.0765972679136695E-2</v>
      </c>
      <c r="AP131" s="23">
        <f t="shared" si="61"/>
        <v>2.0662609411940615E-2</v>
      </c>
      <c r="AQ131" s="23">
        <f t="shared" si="61"/>
        <v>2.0569612411056867E-2</v>
      </c>
      <c r="AR131" s="23">
        <f t="shared" si="61"/>
        <v>2.0485878441512013E-2</v>
      </c>
      <c r="AS131" s="23">
        <f t="shared" si="61"/>
        <v>2.0410446445646376E-2</v>
      </c>
      <c r="AT131" s="23">
        <f t="shared" si="61"/>
        <v>2.0342468379891919E-2</v>
      </c>
      <c r="AU131" s="23">
        <f t="shared" si="61"/>
        <v>2.0281189970195571E-2</v>
      </c>
      <c r="AV131" s="23">
        <f t="shared" si="61"/>
        <v>2.0225937105168498E-2</v>
      </c>
      <c r="AW131" s="23">
        <f t="shared" si="61"/>
        <v>2.017610556140443E-2</v>
      </c>
      <c r="AX131" s="23">
        <f t="shared" si="61"/>
        <v>2.0131152804730289E-2</v>
      </c>
      <c r="AY131" s="23">
        <f t="shared" si="61"/>
        <v>2.0090591170273099E-2</v>
      </c>
      <c r="AZ131" s="23">
        <f t="shared" si="61"/>
        <v>2.0034650305413924E-2</v>
      </c>
      <c r="BA131" s="23">
        <f t="shared" si="61"/>
        <v>1.9966737619701327E-2</v>
      </c>
      <c r="BB131" s="23">
        <f t="shared" si="61"/>
        <v>1.9929419704595316E-2</v>
      </c>
      <c r="BC131" s="23">
        <f>+AVERAGE(BC129:BC130)</f>
        <v>1.9918732735248967E-2</v>
      </c>
      <c r="BD131" s="23">
        <f>+AVERAGE(BD129:BD130)</f>
        <v>1.9909321148093635E-2</v>
      </c>
      <c r="BE131" s="23">
        <f>+AVERAGE(BE129:BE130)</f>
        <v>1.9899007307036809E-2</v>
      </c>
      <c r="BF131" s="23">
        <f>+AVERAGE(BF129:BF130)</f>
        <v>1.9887475980191971E-2</v>
      </c>
      <c r="BG131" s="23">
        <f>+AVERAGE(BG129:BG130)</f>
        <v>1.9875056737794591E-2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0.76940862579769964</v>
      </c>
      <c r="C132" s="23">
        <f t="shared" si="62"/>
        <v>0.41523970604804172</v>
      </c>
      <c r="D132" s="23">
        <f t="shared" si="62"/>
        <v>0.22516191347569484</v>
      </c>
      <c r="E132" s="23">
        <f t="shared" si="62"/>
        <v>0.1321731200596678</v>
      </c>
      <c r="F132" s="23">
        <f t="shared" si="62"/>
        <v>8.0862449750741486E-2</v>
      </c>
      <c r="G132" s="23">
        <f t="shared" si="62"/>
        <v>5.2412521846761428E-2</v>
      </c>
      <c r="H132" s="23">
        <f t="shared" si="62"/>
        <v>3.6010927689588808E-2</v>
      </c>
      <c r="I132" s="23">
        <f t="shared" si="62"/>
        <v>2.5623642846936585E-2</v>
      </c>
      <c r="J132" s="23">
        <f t="shared" si="62"/>
        <v>1.8796354100508537E-2</v>
      </c>
      <c r="K132" s="23">
        <f t="shared" si="62"/>
        <v>1.3921662447853105E-2</v>
      </c>
      <c r="L132" s="23">
        <f t="shared" si="62"/>
        <v>1.0580778757141199E-2</v>
      </c>
      <c r="M132" s="23">
        <f t="shared" si="62"/>
        <v>8.2819686132328315E-3</v>
      </c>
      <c r="N132" s="23">
        <f t="shared" si="62"/>
        <v>6.6350686043338157E-3</v>
      </c>
      <c r="O132" s="23">
        <f t="shared" si="62"/>
        <v>5.4036754508125341E-3</v>
      </c>
      <c r="P132" s="23">
        <f t="shared" si="62"/>
        <v>4.4653988751355385E-3</v>
      </c>
      <c r="Q132" s="23">
        <f t="shared" si="62"/>
        <v>3.7332483253679663E-3</v>
      </c>
      <c r="R132" s="23">
        <f t="shared" si="62"/>
        <v>3.1588042479663587E-3</v>
      </c>
      <c r="S132" s="23">
        <f t="shared" si="62"/>
        <v>2.7027745494326255E-3</v>
      </c>
      <c r="T132" s="23">
        <f t="shared" si="62"/>
        <v>2.3365402341831284E-3</v>
      </c>
      <c r="U132" s="23">
        <f t="shared" si="62"/>
        <v>2.0390976755015411E-3</v>
      </c>
      <c r="V132" s="23">
        <f t="shared" si="62"/>
        <v>1.8016345728193962E-3</v>
      </c>
      <c r="W132" s="23">
        <f t="shared" si="62"/>
        <v>1.6075831034371121E-3</v>
      </c>
      <c r="X132" s="23">
        <f t="shared" si="62"/>
        <v>1.4473655757600212E-3</v>
      </c>
      <c r="Y132" s="23">
        <f t="shared" si="62"/>
        <v>1.3070128958694242E-3</v>
      </c>
      <c r="Z132" s="23">
        <f t="shared" si="62"/>
        <v>1.1849934770494705E-3</v>
      </c>
      <c r="AA132" s="23">
        <f t="shared" si="62"/>
        <v>1.0774622667664273E-3</v>
      </c>
      <c r="AB132" s="23">
        <f t="shared" si="62"/>
        <v>9.8438250286218831E-4</v>
      </c>
      <c r="AC132" s="23">
        <f t="shared" si="62"/>
        <v>9.0331958097586971E-4</v>
      </c>
      <c r="AD132" s="23">
        <f t="shared" si="62"/>
        <v>8.3222905203315619E-4</v>
      </c>
      <c r="AE132" s="23">
        <f t="shared" si="62"/>
        <v>7.6945715580327271E-4</v>
      </c>
      <c r="AF132" s="23">
        <f t="shared" si="62"/>
        <v>7.1286150410637282E-4</v>
      </c>
      <c r="AG132" s="23">
        <f t="shared" si="62"/>
        <v>6.6188182065045798E-4</v>
      </c>
      <c r="AH132" s="23">
        <f t="shared" si="62"/>
        <v>6.1658758286364389E-4</v>
      </c>
      <c r="AI132" s="23">
        <f t="shared" si="62"/>
        <v>5.7593809446955893E-4</v>
      </c>
      <c r="AJ132" s="23">
        <f t="shared" si="62"/>
        <v>5.3918452428404723E-4</v>
      </c>
      <c r="AK132" s="23">
        <f t="shared" si="62"/>
        <v>5.0576072880285656E-4</v>
      </c>
      <c r="AL132" s="23">
        <f t="shared" si="62"/>
        <v>4.75220551933036E-4</v>
      </c>
      <c r="AM132" s="23">
        <f t="shared" si="62"/>
        <v>4.4720192462511296E-4</v>
      </c>
      <c r="AN132" s="23">
        <f t="shared" si="62"/>
        <v>4.2140495893459255E-4</v>
      </c>
      <c r="AO132" s="23">
        <f t="shared" si="62"/>
        <v>3.9757767796444731E-4</v>
      </c>
      <c r="AP132" s="23">
        <f t="shared" si="62"/>
        <v>3.7550613732548487E-4</v>
      </c>
      <c r="AQ132" s="23">
        <f t="shared" si="62"/>
        <v>3.5500722558436804E-4</v>
      </c>
      <c r="AR132" s="23">
        <f t="shared" si="62"/>
        <v>3.3592320162923698E-4</v>
      </c>
      <c r="AS132" s="23">
        <f t="shared" si="62"/>
        <v>3.181174245452267E-4</v>
      </c>
      <c r="AT132" s="23">
        <f t="shared" si="62"/>
        <v>3.0147094348691026E-4</v>
      </c>
      <c r="AU132" s="23">
        <f t="shared" si="62"/>
        <v>2.8587973248711681E-4</v>
      </c>
      <c r="AV132" s="23">
        <f t="shared" si="62"/>
        <v>2.7125242338184882E-4</v>
      </c>
      <c r="AW132" s="23">
        <f t="shared" si="62"/>
        <v>2.5750843181894116E-4</v>
      </c>
      <c r="AX132" s="23">
        <f t="shared" si="62"/>
        <v>2.4457639832971897E-4</v>
      </c>
      <c r="AY132" s="23">
        <f t="shared" si="62"/>
        <v>2.3239288481648567E-4</v>
      </c>
      <c r="AZ132" s="23">
        <f t="shared" si="62"/>
        <v>2.2090127987219065E-4</v>
      </c>
      <c r="BA132" s="23">
        <f t="shared" si="62"/>
        <v>2.1013210456485417E-4</v>
      </c>
      <c r="BB132" s="23">
        <f t="shared" si="62"/>
        <v>2.0001275748002151E-4</v>
      </c>
      <c r="BC132" s="23">
        <f t="shared" si="62"/>
        <v>1.9040397670614184E-4</v>
      </c>
      <c r="BD132" s="23">
        <f t="shared" si="62"/>
        <v>1.8127341964258869E-4</v>
      </c>
      <c r="BE132" s="23">
        <f t="shared" si="62"/>
        <v>1.7259737763729017E-4</v>
      </c>
      <c r="BF132" s="23">
        <f t="shared" si="62"/>
        <v>1.6435461023958669E-4</v>
      </c>
      <c r="BG132" s="23">
        <f t="shared" si="62"/>
        <v>1.5652442461574269E-4</v>
      </c>
      <c r="BH132" s="23">
        <f t="shared" si="62"/>
        <v>1.490862826171865E-4</v>
      </c>
      <c r="BI132" s="23">
        <f t="shared" si="62"/>
        <v>1.490862826171865E-4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0.4650304610772919</v>
      </c>
      <c r="D133" s="23">
        <f t="shared" si="63"/>
        <v>0.21727864032332761</v>
      </c>
      <c r="E133" s="23">
        <f t="shared" si="63"/>
        <v>0.10990180461003649</v>
      </c>
      <c r="F133" s="23">
        <f t="shared" si="63"/>
        <v>5.7935952772719866E-2</v>
      </c>
      <c r="G133" s="23">
        <f t="shared" si="63"/>
        <v>3.2357569534870546E-2</v>
      </c>
      <c r="H133" s="23">
        <f t="shared" si="63"/>
        <v>1.9156436472112681E-2</v>
      </c>
      <c r="I133" s="23">
        <f t="shared" si="63"/>
        <v>1.17452121044951E-2</v>
      </c>
      <c r="J133" s="23">
        <f t="shared" si="63"/>
        <v>7.4239183578088492E-3</v>
      </c>
      <c r="K133" s="23">
        <f t="shared" si="63"/>
        <v>4.7379475221191476E-3</v>
      </c>
      <c r="L133" s="23">
        <f t="shared" si="63"/>
        <v>3.1028183962547328E-3</v>
      </c>
      <c r="M133" s="23">
        <f t="shared" si="63"/>
        <v>2.0927236485610563E-3</v>
      </c>
      <c r="N133" s="23">
        <f t="shared" si="63"/>
        <v>1.4446521788342871E-3</v>
      </c>
      <c r="O133" s="23">
        <f t="shared" si="63"/>
        <v>1.0137869904872884E-3</v>
      </c>
      <c r="P133" s="23">
        <f t="shared" si="63"/>
        <v>7.2186717338598651E-4</v>
      </c>
      <c r="Q133" s="23">
        <f t="shared" si="63"/>
        <v>5.2002412355884827E-4</v>
      </c>
      <c r="R133" s="23">
        <f t="shared" si="63"/>
        <v>3.7913938619902303E-4</v>
      </c>
      <c r="S133" s="23">
        <f t="shared" si="63"/>
        <v>2.7952817400984242E-4</v>
      </c>
      <c r="T133" s="23">
        <f t="shared" si="63"/>
        <v>2.0822295624073385E-4</v>
      </c>
      <c r="U133" s="23">
        <f t="shared" si="63"/>
        <v>1.5657879675323451E-4</v>
      </c>
      <c r="V133" s="23">
        <f t="shared" si="63"/>
        <v>1.1920684848706647E-4</v>
      </c>
      <c r="W133" s="23">
        <f t="shared" si="63"/>
        <v>9.1653174057178879E-5</v>
      </c>
      <c r="X133" s="23">
        <f t="shared" si="63"/>
        <v>7.1103649718503689E-5</v>
      </c>
      <c r="Y133" s="23">
        <f t="shared" si="63"/>
        <v>5.5326488179683064E-5</v>
      </c>
      <c r="Z133" s="23">
        <f t="shared" si="63"/>
        <v>4.322238913934713E-5</v>
      </c>
      <c r="AA133" s="23">
        <f t="shared" si="63"/>
        <v>3.3863703797031658E-5</v>
      </c>
      <c r="AB133" s="23">
        <f t="shared" si="63"/>
        <v>2.6658508640543805E-5</v>
      </c>
      <c r="AC133" s="23">
        <f t="shared" si="63"/>
        <v>2.1079143784641314E-5</v>
      </c>
      <c r="AD133" s="23">
        <f t="shared" si="63"/>
        <v>1.6733777562933238E-5</v>
      </c>
      <c r="AE133" s="23">
        <f t="shared" si="63"/>
        <v>1.3331380980060554E-5</v>
      </c>
      <c r="AF133" s="23">
        <f t="shared" si="63"/>
        <v>1.0642298523070517E-5</v>
      </c>
      <c r="AG133" s="23">
        <f t="shared" si="63"/>
        <v>8.5143265908166618E-6</v>
      </c>
      <c r="AH133" s="23">
        <f t="shared" ref="AH133:BI133" si="64">+AH17*AH132/$B132</f>
        <v>6.8344599651257784E-6</v>
      </c>
      <c r="AI133" s="23">
        <f t="shared" si="64"/>
        <v>5.5007867901359899E-6</v>
      </c>
      <c r="AJ133" s="23">
        <f t="shared" si="64"/>
        <v>4.4373736790953886E-6</v>
      </c>
      <c r="AK133" s="23">
        <f t="shared" si="64"/>
        <v>3.5865200763176262E-6</v>
      </c>
      <c r="AL133" s="23">
        <f t="shared" si="64"/>
        <v>2.903774946032039E-6</v>
      </c>
      <c r="AM133" s="23">
        <f t="shared" si="64"/>
        <v>2.3545666093282983E-6</v>
      </c>
      <c r="AN133" s="23">
        <f t="shared" si="64"/>
        <v>1.9118179565618102E-6</v>
      </c>
      <c r="AO133" s="23">
        <f t="shared" si="64"/>
        <v>1.5542055835766972E-6</v>
      </c>
      <c r="AP133" s="23">
        <f t="shared" si="64"/>
        <v>1.2648618359674263E-6</v>
      </c>
      <c r="AQ133" s="23">
        <f t="shared" si="64"/>
        <v>1.0303928097677765E-6</v>
      </c>
      <c r="AR133" s="23">
        <f t="shared" si="64"/>
        <v>8.4012750881125846E-7</v>
      </c>
      <c r="AS133" s="23">
        <f t="shared" si="64"/>
        <v>6.8553911541695647E-7</v>
      </c>
      <c r="AT133" s="23">
        <f t="shared" si="64"/>
        <v>5.5979603699505623E-7</v>
      </c>
      <c r="AU133" s="23">
        <f t="shared" si="64"/>
        <v>4.5741173678800345E-7</v>
      </c>
      <c r="AV133" s="23">
        <f t="shared" si="64"/>
        <v>3.7397032466631737E-7</v>
      </c>
      <c r="AW133" s="23">
        <f t="shared" si="64"/>
        <v>3.0591061427614833E-7</v>
      </c>
      <c r="AX133" s="23">
        <f t="shared" si="64"/>
        <v>2.5035554495726974E-7</v>
      </c>
      <c r="AY133" s="23">
        <f t="shared" si="64"/>
        <v>2.0497697240589324E-7</v>
      </c>
      <c r="AZ133" s="23">
        <f t="shared" si="64"/>
        <v>1.6788815507072509E-7</v>
      </c>
      <c r="BA133" s="23">
        <f t="shared" si="64"/>
        <v>1.3761120957535292E-7</v>
      </c>
      <c r="BB133" s="23">
        <f t="shared" si="64"/>
        <v>1.1286484171443718E-7</v>
      </c>
      <c r="BC133" s="23">
        <f t="shared" si="64"/>
        <v>9.2579871086908712E-8</v>
      </c>
      <c r="BD133" s="23">
        <f t="shared" si="64"/>
        <v>7.5947636334561089E-8</v>
      </c>
      <c r="BE133" s="23">
        <f t="shared" si="64"/>
        <v>6.2309448170028301E-8</v>
      </c>
      <c r="BF133" s="23">
        <f t="shared" si="64"/>
        <v>5.1125925209479788E-8</v>
      </c>
      <c r="BG133" s="23">
        <f t="shared" si="64"/>
        <v>4.1954735076560826E-8</v>
      </c>
      <c r="BH133" s="23">
        <f t="shared" si="64"/>
        <v>3.4433100534408849E-8</v>
      </c>
      <c r="BI133" s="23">
        <f t="shared" si="64"/>
        <v>2.9669874417095749E-8</v>
      </c>
    </row>
    <row r="134" spans="1:61" ht="18" customHeight="1">
      <c r="A134" s="23" t="s">
        <v>15</v>
      </c>
      <c r="B134" s="23"/>
      <c r="C134" s="23">
        <f>+(C133/B133)^-0.1-1</f>
        <v>7.9572615886306153E-2</v>
      </c>
      <c r="D134" s="23">
        <f t="shared" ref="D134:BI134" si="65">+(D133/C133)^-0.1-1</f>
        <v>7.9062094108458547E-2</v>
      </c>
      <c r="E134" s="23">
        <f t="shared" si="65"/>
        <v>7.0535863893317563E-2</v>
      </c>
      <c r="F134" s="23">
        <f t="shared" si="65"/>
        <v>6.6118960132928839E-2</v>
      </c>
      <c r="G134" s="23">
        <f t="shared" si="65"/>
        <v>5.9978914088842705E-2</v>
      </c>
      <c r="H134" s="23">
        <f t="shared" si="65"/>
        <v>5.3819224332529947E-2</v>
      </c>
      <c r="I134" s="23">
        <f t="shared" si="65"/>
        <v>5.0135610858064394E-2</v>
      </c>
      <c r="J134" s="23">
        <f t="shared" si="65"/>
        <v>4.6942349561855723E-2</v>
      </c>
      <c r="K134" s="23">
        <f t="shared" si="65"/>
        <v>4.5934032137941783E-2</v>
      </c>
      <c r="L134" s="23">
        <f t="shared" si="65"/>
        <v>4.3237978312068659E-2</v>
      </c>
      <c r="M134" s="23">
        <f t="shared" si="65"/>
        <v>4.0170296084544033E-2</v>
      </c>
      <c r="N134" s="23">
        <f t="shared" si="65"/>
        <v>3.7755057309696083E-2</v>
      </c>
      <c r="O134" s="23">
        <f t="shared" si="65"/>
        <v>3.6052250214227088E-2</v>
      </c>
      <c r="P134" s="23">
        <f t="shared" si="65"/>
        <v>3.4543942345659495E-2</v>
      </c>
      <c r="Q134" s="23">
        <f t="shared" si="65"/>
        <v>3.3340331235031329E-2</v>
      </c>
      <c r="R134" s="23">
        <f t="shared" si="65"/>
        <v>3.2101617815825323E-2</v>
      </c>
      <c r="S134" s="23">
        <f t="shared" si="65"/>
        <v>3.0949355611630702E-2</v>
      </c>
      <c r="T134" s="23">
        <f t="shared" si="65"/>
        <v>2.9887288729285588E-2</v>
      </c>
      <c r="U134" s="23">
        <f t="shared" si="65"/>
        <v>2.8915158867370394E-2</v>
      </c>
      <c r="V134" s="23">
        <f t="shared" si="65"/>
        <v>2.7645144244010655E-2</v>
      </c>
      <c r="W134" s="23">
        <f t="shared" si="65"/>
        <v>2.6633353670121096E-2</v>
      </c>
      <c r="X134" s="23">
        <f t="shared" si="65"/>
        <v>2.571229565962696E-2</v>
      </c>
      <c r="Y134" s="23">
        <f t="shared" si="65"/>
        <v>2.5406058036418155E-2</v>
      </c>
      <c r="Z134" s="23">
        <f t="shared" si="65"/>
        <v>2.4996620624199828E-2</v>
      </c>
      <c r="AA134" s="23">
        <f t="shared" si="65"/>
        <v>2.4701639883462967E-2</v>
      </c>
      <c r="AB134" s="23">
        <f t="shared" si="65"/>
        <v>2.4212001918010317E-2</v>
      </c>
      <c r="AC134" s="23">
        <f t="shared" si="65"/>
        <v>2.3760309823388059E-2</v>
      </c>
      <c r="AD134" s="23">
        <f t="shared" si="65"/>
        <v>2.3354014172472626E-2</v>
      </c>
      <c r="AE134" s="23">
        <f t="shared" si="65"/>
        <v>2.2991170252884441E-2</v>
      </c>
      <c r="AF134" s="23">
        <f t="shared" si="65"/>
        <v>2.2784105473215854E-2</v>
      </c>
      <c r="AG134" s="23">
        <f t="shared" si="65"/>
        <v>2.2559324297670491E-2</v>
      </c>
      <c r="AH134" s="23">
        <f t="shared" si="65"/>
        <v>2.2220556197636521E-2</v>
      </c>
      <c r="AI134" s="23">
        <f t="shared" si="65"/>
        <v>2.1945978942838673E-2</v>
      </c>
      <c r="AJ134" s="23">
        <f t="shared" si="65"/>
        <v>2.1715262359865761E-2</v>
      </c>
      <c r="AK134" s="23">
        <f t="shared" si="65"/>
        <v>2.1516235915719051E-2</v>
      </c>
      <c r="AL134" s="23">
        <f t="shared" si="65"/>
        <v>2.1341623139105037E-2</v>
      </c>
      <c r="AM134" s="23">
        <f t="shared" si="65"/>
        <v>2.118681145679524E-2</v>
      </c>
      <c r="AN134" s="23">
        <f t="shared" si="65"/>
        <v>2.1048671168730104E-2</v>
      </c>
      <c r="AO134" s="23">
        <f t="shared" si="65"/>
        <v>2.0924925660003701E-2</v>
      </c>
      <c r="AP134" s="23">
        <f t="shared" si="65"/>
        <v>2.0813811991105435E-2</v>
      </c>
      <c r="AQ134" s="23">
        <f t="shared" si="65"/>
        <v>2.0713895201796451E-2</v>
      </c>
      <c r="AR134" s="23">
        <f t="shared" si="65"/>
        <v>2.0623964400957595E-2</v>
      </c>
      <c r="AS134" s="23">
        <f t="shared" si="65"/>
        <v>2.054297266178895E-2</v>
      </c>
      <c r="AT134" s="23">
        <f t="shared" si="65"/>
        <v>2.0470000609719596E-2</v>
      </c>
      <c r="AU134" s="23">
        <f t="shared" si="65"/>
        <v>2.0404233018653573E-2</v>
      </c>
      <c r="AV134" s="23">
        <f t="shared" si="65"/>
        <v>2.034494271566456E-2</v>
      </c>
      <c r="AW134" s="23">
        <f t="shared" si="65"/>
        <v>2.0291478734045576E-2</v>
      </c>
      <c r="AX134" s="23">
        <f t="shared" si="65"/>
        <v>2.0243257055567287E-2</v>
      </c>
      <c r="AY134" s="23">
        <f t="shared" si="65"/>
        <v>2.0199753028270262E-2</v>
      </c>
      <c r="AZ134" s="23">
        <f t="shared" si="65"/>
        <v>2.0160494944478913E-2</v>
      </c>
      <c r="BA134" s="23">
        <f t="shared" si="65"/>
        <v>2.0085617700191127E-2</v>
      </c>
      <c r="BB134" s="23">
        <f t="shared" si="65"/>
        <v>2.0021940676145267E-2</v>
      </c>
      <c r="BC134" s="23">
        <f t="shared" si="65"/>
        <v>2.0009485604353339E-2</v>
      </c>
      <c r="BD134" s="23">
        <f t="shared" si="65"/>
        <v>2.0000139022714469E-2</v>
      </c>
      <c r="BE134" s="23">
        <f t="shared" si="65"/>
        <v>1.9990285968706889E-2</v>
      </c>
      <c r="BF134" s="23">
        <f t="shared" si="65"/>
        <v>1.9979099001094847E-2</v>
      </c>
      <c r="BG134" s="23">
        <f t="shared" si="65"/>
        <v>1.9966762557231732E-2</v>
      </c>
      <c r="BH134" s="23">
        <f t="shared" si="65"/>
        <v>1.9953764580389333E-2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207</v>
      </c>
      <c r="B136" s="23"/>
      <c r="C136" s="23">
        <f>+C134+C135</f>
        <v>0.1010357947960512</v>
      </c>
      <c r="D136" s="23">
        <f t="shared" ref="D136:K136" si="67">+D134+D135</f>
        <v>9.7483119901324425E-2</v>
      </c>
      <c r="E136" s="23">
        <f t="shared" si="67"/>
        <v>8.5819541797079832E-2</v>
      </c>
      <c r="F136" s="23">
        <f t="shared" si="67"/>
        <v>7.869243667546269E-2</v>
      </c>
      <c r="G136" s="23">
        <f t="shared" si="67"/>
        <v>6.693389716643447E-2</v>
      </c>
      <c r="H136" s="23">
        <f t="shared" si="67"/>
        <v>5.7283510747556964E-2</v>
      </c>
      <c r="I136" s="23">
        <f t="shared" si="67"/>
        <v>5.3599897273091411E-2</v>
      </c>
      <c r="J136" s="23">
        <f t="shared" si="67"/>
        <v>5.040663597688274E-2</v>
      </c>
      <c r="K136" s="23">
        <f t="shared" si="67"/>
        <v>4.9398318552968799E-2</v>
      </c>
    </row>
    <row r="137" spans="1:61" ht="18" customHeight="1">
      <c r="A137" s="23" t="s">
        <v>208</v>
      </c>
      <c r="B137" s="23"/>
      <c r="C137" s="23">
        <f>+C136-C129</f>
        <v>6.4111490468544002E-3</v>
      </c>
      <c r="D137" s="23">
        <f t="shared" ref="D137:K137" si="68">+D136-D129</f>
        <v>1.3928724002726975E-2</v>
      </c>
      <c r="E137" s="23">
        <f t="shared" si="68"/>
        <v>9.1097633594727084E-3</v>
      </c>
      <c r="F137" s="23">
        <f t="shared" si="68"/>
        <v>1.3377050534517737E-2</v>
      </c>
      <c r="G137" s="23">
        <f t="shared" si="68"/>
        <v>1.0937301752186837E-2</v>
      </c>
      <c r="H137" s="23">
        <f t="shared" si="68"/>
        <v>4.7885277982481281E-3</v>
      </c>
      <c r="I137" s="23">
        <f t="shared" si="68"/>
        <v>4.1503554800254513E-3</v>
      </c>
      <c r="J137" s="23">
        <f t="shared" si="68"/>
        <v>1.9206651913992109E-3</v>
      </c>
      <c r="K137" s="23">
        <f t="shared" si="68"/>
        <v>6.3034786823389435E-3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0.11686958122906226</v>
      </c>
      <c r="C139" s="23">
        <f t="shared" si="69"/>
        <v>9.4006851541744332E-2</v>
      </c>
      <c r="D139" s="23">
        <f t="shared" si="69"/>
        <v>7.8667527543427554E-2</v>
      </c>
      <c r="E139" s="23">
        <f t="shared" si="69"/>
        <v>7.0353266484286595E-2</v>
      </c>
      <c r="F139" s="23">
        <f t="shared" si="69"/>
        <v>6.4981349451967554E-2</v>
      </c>
      <c r="G139" s="23">
        <f t="shared" si="69"/>
        <v>6.0421674833460989E-2</v>
      </c>
      <c r="H139" s="23">
        <f t="shared" si="69"/>
        <v>5.6491533842319752E-2</v>
      </c>
      <c r="I139" s="23">
        <f t="shared" si="69"/>
        <v>5.3300320628593231E-2</v>
      </c>
      <c r="J139" s="23">
        <f t="shared" si="69"/>
        <v>5.0535762010861726E-2</v>
      </c>
      <c r="K139" s="23">
        <f t="shared" si="69"/>
        <v>4.803694910998961E-2</v>
      </c>
      <c r="L139" s="23">
        <f t="shared" si="69"/>
        <v>4.5595007008683519E-2</v>
      </c>
      <c r="M139" s="23">
        <f t="shared" si="69"/>
        <v>4.2948982507591507E-2</v>
      </c>
      <c r="N139" s="23">
        <f t="shared" si="69"/>
        <v>4.1045753077327066E-2</v>
      </c>
      <c r="O139" s="23">
        <f t="shared" si="69"/>
        <v>3.9324361943312403E-2</v>
      </c>
      <c r="P139" s="23">
        <f t="shared" si="69"/>
        <v>3.7796253741649577E-2</v>
      </c>
      <c r="Q139" s="23">
        <f t="shared" si="69"/>
        <v>3.6533932180068035E-2</v>
      </c>
      <c r="R139" s="23">
        <f t="shared" si="69"/>
        <v>3.5334627071661823E-2</v>
      </c>
      <c r="S139" s="23">
        <f t="shared" si="69"/>
        <v>3.4215702774750681E-2</v>
      </c>
      <c r="T139" s="23">
        <f t="shared" si="69"/>
        <v>3.3183781158625913E-2</v>
      </c>
      <c r="U139" s="23">
        <f t="shared" si="69"/>
        <v>3.2239747952758663E-2</v>
      </c>
      <c r="V139" s="23">
        <f t="shared" si="69"/>
        <v>3.1944560511265901E-2</v>
      </c>
      <c r="W139" s="23">
        <f t="shared" si="69"/>
        <v>3.2018773827122052E-2</v>
      </c>
      <c r="X139" s="23">
        <f t="shared" si="69"/>
        <v>3.2433961789915353E-2</v>
      </c>
      <c r="Y139" s="23">
        <f t="shared" si="69"/>
        <v>3.2374719811924399E-2</v>
      </c>
      <c r="Z139" s="23">
        <f t="shared" si="69"/>
        <v>3.2096320222222557E-2</v>
      </c>
      <c r="AA139" s="23">
        <f t="shared" si="69"/>
        <v>3.1819974346703389E-2</v>
      </c>
      <c r="AB139" s="23">
        <f t="shared" si="69"/>
        <v>3.1422191677975636E-2</v>
      </c>
      <c r="AC139" s="23">
        <f t="shared" si="69"/>
        <v>3.1009823160665487E-2</v>
      </c>
      <c r="AD139" s="23">
        <f t="shared" si="69"/>
        <v>3.062176833201205E-2</v>
      </c>
      <c r="AE139" s="23">
        <f t="shared" si="69"/>
        <v>3.0269176126128602E-2</v>
      </c>
      <c r="AF139" s="23">
        <f t="shared" si="69"/>
        <v>2.9784047817833295E-2</v>
      </c>
      <c r="AG139" s="23">
        <f t="shared" si="69"/>
        <v>2.9246300637785827E-2</v>
      </c>
      <c r="AH139" s="23">
        <f t="shared" si="69"/>
        <v>2.8861332555390862E-2</v>
      </c>
      <c r="AI139" s="23">
        <f t="shared" si="69"/>
        <v>2.8566032833210617E-2</v>
      </c>
      <c r="AJ139" s="23">
        <f t="shared" si="69"/>
        <v>2.8327270755527517E-2</v>
      </c>
      <c r="AK139" s="23">
        <f t="shared" si="69"/>
        <v>2.8126670297242834E-2</v>
      </c>
      <c r="AL139" s="23">
        <f t="shared" si="69"/>
        <v>2.7953691312842699E-2</v>
      </c>
      <c r="AM139" s="23">
        <f t="shared" si="69"/>
        <v>2.7802007875260409E-2</v>
      </c>
      <c r="AN139" s="23">
        <f t="shared" si="69"/>
        <v>2.7667596511743373E-2</v>
      </c>
      <c r="AO139" s="23">
        <f t="shared" si="69"/>
        <v>2.7547720471748333E-2</v>
      </c>
      <c r="AP139" s="23">
        <f t="shared" si="69"/>
        <v>2.7440386055249261E-2</v>
      </c>
      <c r="AQ139" s="23">
        <f t="shared" si="69"/>
        <v>2.7344048643007171E-2</v>
      </c>
      <c r="AR139" s="23">
        <f t="shared" si="69"/>
        <v>2.725745132178875E-2</v>
      </c>
      <c r="AS139" s="23">
        <f t="shared" si="69"/>
        <v>2.7179534250675999E-2</v>
      </c>
      <c r="AT139" s="23">
        <f t="shared" si="69"/>
        <v>2.7109382020246181E-2</v>
      </c>
      <c r="AU139" s="23">
        <f t="shared" si="69"/>
        <v>2.7046191623461321E-2</v>
      </c>
      <c r="AV139" s="23">
        <f t="shared" si="69"/>
        <v>2.6989251784550083E-2</v>
      </c>
      <c r="AW139" s="23">
        <f t="shared" si="69"/>
        <v>2.6937928697291141E-2</v>
      </c>
      <c r="AX139" s="23">
        <f t="shared" si="69"/>
        <v>2.6891655508346976E-2</v>
      </c>
      <c r="AY139" s="23">
        <f t="shared" si="69"/>
        <v>2.6849924095854655E-2</v>
      </c>
      <c r="AZ139" s="23">
        <f t="shared" si="69"/>
        <v>2.6812278341240059E-2</v>
      </c>
      <c r="BA139" s="23">
        <f t="shared" si="69"/>
        <v>2.6754620996298939E-2</v>
      </c>
      <c r="BB139" s="23">
        <f t="shared" si="69"/>
        <v>2.6696967969657162E-2</v>
      </c>
      <c r="BC139" s="23">
        <f t="shared" si="69"/>
        <v>2.6670059183604336E-2</v>
      </c>
      <c r="BD139" s="23">
        <f t="shared" si="69"/>
        <v>2.6655375850658386E-2</v>
      </c>
      <c r="BE139" s="23">
        <f t="shared" si="69"/>
        <v>2.664451161183326E-2</v>
      </c>
      <c r="BF139" s="23">
        <f t="shared" si="69"/>
        <v>2.6634135860306676E-2</v>
      </c>
      <c r="BG139" s="23">
        <f t="shared" si="69"/>
        <v>2.6623235945585161E-2</v>
      </c>
      <c r="BH139" s="23">
        <f t="shared" si="69"/>
        <v>2.6611762998650493E-2</v>
      </c>
      <c r="BI139" s="23">
        <f t="shared" si="69"/>
        <v>2.6599996824939312E-2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0.39845579042306623</v>
      </c>
      <c r="D140" s="23">
        <f t="shared" si="70"/>
        <v>0.16972442634164384</v>
      </c>
      <c r="E140" s="23">
        <f t="shared" si="70"/>
        <v>7.8519164939031785E-2</v>
      </c>
      <c r="F140" s="23">
        <f t="shared" si="70"/>
        <v>3.9539387962737815E-2</v>
      </c>
      <c r="G140" s="23">
        <f t="shared" si="70"/>
        <v>2.1942416264550808E-2</v>
      </c>
      <c r="H140" s="23">
        <f t="shared" si="70"/>
        <v>1.2937956874121187E-2</v>
      </c>
      <c r="I140" s="23">
        <f t="shared" si="70"/>
        <v>7.8696090516684625E-3</v>
      </c>
      <c r="J140" s="23">
        <f t="shared" si="70"/>
        <v>4.879010689264076E-3</v>
      </c>
      <c r="K140" s="23">
        <f t="shared" si="70"/>
        <v>3.1180655366112595E-3</v>
      </c>
      <c r="L140" s="23">
        <f t="shared" si="70"/>
        <v>2.1020565536337622E-3</v>
      </c>
      <c r="M140" s="23">
        <f t="shared" si="70"/>
        <v>1.4733396686105685E-3</v>
      </c>
      <c r="N140" s="23">
        <f t="shared" si="70"/>
        <v>1.0526464507281551E-3</v>
      </c>
      <c r="O140" s="23">
        <f t="shared" si="70"/>
        <v>7.6343864017253777E-4</v>
      </c>
      <c r="P140" s="23">
        <f t="shared" si="70"/>
        <v>5.6076476242054461E-4</v>
      </c>
      <c r="Q140" s="23">
        <f t="shared" si="70"/>
        <v>4.1664543730164676E-4</v>
      </c>
      <c r="R140" s="23">
        <f t="shared" si="70"/>
        <v>3.1306772840161007E-4</v>
      </c>
      <c r="S140" s="23">
        <f t="shared" si="70"/>
        <v>2.377085116377302E-4</v>
      </c>
      <c r="T140" s="23">
        <f t="shared" si="70"/>
        <v>1.8223236279898806E-4</v>
      </c>
      <c r="U140" s="23">
        <f t="shared" si="70"/>
        <v>1.4062322776799068E-4</v>
      </c>
      <c r="V140" s="23">
        <f t="shared" si="70"/>
        <v>1.088094942877266E-4</v>
      </c>
      <c r="W140" s="23">
        <f t="shared" si="70"/>
        <v>8.4214000421190999E-5</v>
      </c>
      <c r="X140" s="23">
        <f t="shared" si="70"/>
        <v>6.5240462214259182E-5</v>
      </c>
      <c r="Y140" s="23">
        <f t="shared" si="70"/>
        <v>5.0713951428970561E-5</v>
      </c>
      <c r="Z140" s="23">
        <f t="shared" si="70"/>
        <v>3.9554257520169856E-5</v>
      </c>
      <c r="AA140" s="23">
        <f t="shared" si="70"/>
        <v>3.0965733577451116E-5</v>
      </c>
      <c r="AB140" s="23">
        <f t="shared" si="70"/>
        <v>2.4351033588265684E-5</v>
      </c>
      <c r="AC140" s="23">
        <f t="shared" si="70"/>
        <v>1.9227835413177113E-5</v>
      </c>
      <c r="AD140" s="23">
        <f t="shared" si="70"/>
        <v>1.5238337976433892E-5</v>
      </c>
      <c r="AE140" s="23">
        <f t="shared" si="70"/>
        <v>1.2124538154372013E-5</v>
      </c>
      <c r="AF140" s="23">
        <f t="shared" si="70"/>
        <v>9.6909482093257144E-6</v>
      </c>
      <c r="AG140" s="23">
        <f t="shared" si="70"/>
        <v>7.7763651696866845E-6</v>
      </c>
      <c r="AH140" s="23">
        <f t="shared" si="70"/>
        <v>6.2583768989288664E-6</v>
      </c>
      <c r="AI140" s="23">
        <f t="shared" ref="AI140:BG140" si="71">+AH140/(1+AI131)^10</f>
        <v>5.0489083829656821E-6</v>
      </c>
      <c r="AJ140" s="23">
        <f t="shared" si="71"/>
        <v>4.0815702998483611E-6</v>
      </c>
      <c r="AK140" s="23">
        <f t="shared" si="71"/>
        <v>3.3054810784935938E-6</v>
      </c>
      <c r="AL140" s="23">
        <f t="shared" si="71"/>
        <v>2.6811918436961289E-6</v>
      </c>
      <c r="AM140" s="23">
        <f t="shared" si="71"/>
        <v>2.177866109271132E-6</v>
      </c>
      <c r="AN140" s="23">
        <f t="shared" si="71"/>
        <v>1.7712505106642902E-6</v>
      </c>
      <c r="AO140" s="23">
        <f t="shared" si="71"/>
        <v>1.4421756040138619E-6</v>
      </c>
      <c r="AP140" s="23">
        <f t="shared" si="71"/>
        <v>1.1754281626614303E-6</v>
      </c>
      <c r="AQ140" s="23">
        <f t="shared" si="71"/>
        <v>9.588921467841303E-7</v>
      </c>
      <c r="AR140" s="23">
        <f t="shared" si="71"/>
        <v>7.828882389682161E-7</v>
      </c>
      <c r="AS140" s="23">
        <f t="shared" si="71"/>
        <v>6.3966237819614869E-7</v>
      </c>
      <c r="AT140" s="23">
        <f t="shared" si="71"/>
        <v>5.2298734169786572E-7</v>
      </c>
      <c r="AU140" s="23">
        <f t="shared" si="71"/>
        <v>4.2785082840208834E-7</v>
      </c>
      <c r="AV140" s="23">
        <f t="shared" si="71"/>
        <v>3.5021018602262912E-7</v>
      </c>
      <c r="AW140" s="23">
        <f t="shared" si="71"/>
        <v>2.8679878051695609E-7</v>
      </c>
      <c r="AX140" s="23">
        <f t="shared" si="71"/>
        <v>2.3497258659891789E-7</v>
      </c>
      <c r="AY140" s="23">
        <f t="shared" si="71"/>
        <v>1.9258824654943231E-7</v>
      </c>
      <c r="AZ140" s="23">
        <f t="shared" si="71"/>
        <v>1.5793578024378258E-7</v>
      </c>
      <c r="BA140" s="23">
        <f t="shared" si="71"/>
        <v>1.2960460690227985E-7</v>
      </c>
      <c r="BB140" s="23">
        <f t="shared" si="71"/>
        <v>1.0639451714974771E-7</v>
      </c>
      <c r="BC140" s="23">
        <f t="shared" si="71"/>
        <v>8.7350131472454778E-8</v>
      </c>
      <c r="BD140" s="23">
        <f t="shared" si="71"/>
        <v>7.1721267151110876E-8</v>
      </c>
      <c r="BE140" s="23">
        <f t="shared" si="71"/>
        <v>5.8894706685942485E-8</v>
      </c>
      <c r="BF140" s="23">
        <f t="shared" si="71"/>
        <v>4.836750392247451E-8</v>
      </c>
      <c r="BG140" s="23">
        <f t="shared" si="71"/>
        <v>3.9726835546189058E-8</v>
      </c>
      <c r="BH140" s="23">
        <f>+BG140</f>
        <v>3.9726835546189058E-8</v>
      </c>
      <c r="BI140" s="23">
        <f>+BH140</f>
        <v>3.9726835546189058E-8</v>
      </c>
    </row>
    <row r="141" spans="1:61" ht="18" customHeight="1">
      <c r="A141" s="23" t="s">
        <v>208</v>
      </c>
      <c r="B141" s="23">
        <f t="shared" ref="B141:K141" si="72">+B139-C131</f>
        <v>2.0487356754105845E-2</v>
      </c>
      <c r="C141" s="23">
        <f t="shared" si="72"/>
        <v>4.9173307178472098E-3</v>
      </c>
      <c r="D141" s="23">
        <f t="shared" si="72"/>
        <v>-1.4645596246747328E-3</v>
      </c>
      <c r="E141" s="23">
        <f t="shared" si="72"/>
        <v>-6.5931580498944375E-4</v>
      </c>
      <c r="F141" s="23">
        <f t="shared" si="72"/>
        <v>4.3253586743712616E-3</v>
      </c>
      <c r="G141" s="23">
        <f t="shared" si="72"/>
        <v>6.1758856516827554E-3</v>
      </c>
      <c r="H141" s="23">
        <f t="shared" si="72"/>
        <v>5.5192714711323546E-3</v>
      </c>
      <c r="I141" s="23">
        <f t="shared" si="72"/>
        <v>4.3325643393184871E-3</v>
      </c>
      <c r="J141" s="23">
        <f t="shared" si="72"/>
        <v>4.7453566828050339E-3</v>
      </c>
      <c r="K141" s="23">
        <f t="shared" si="72"/>
        <v>7.8196203910894102E-3</v>
      </c>
    </row>
    <row r="142" spans="1:61" ht="18" customHeight="1">
      <c r="A142" s="23" t="s">
        <v>13</v>
      </c>
      <c r="B142" s="23"/>
      <c r="C142" s="23">
        <f>+EXP(C128-0.1)</f>
        <v>1.0619911691906099</v>
      </c>
      <c r="D142" s="23">
        <f>+EXP(D128-0.1)</f>
        <v>1.0460579000782089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40.380977769689366</v>
      </c>
    </row>
    <row r="145" spans="1:74" ht="18" customHeight="1">
      <c r="A145" s="23" t="s">
        <v>150</v>
      </c>
      <c r="B145" s="23">
        <f>+SUMPRODUCT(B140:AE140*B84:AE84)*10</f>
        <v>40.945433327640224</v>
      </c>
    </row>
    <row r="146" spans="1:74" ht="18" customHeight="1">
      <c r="A146" s="23" t="s">
        <v>151</v>
      </c>
      <c r="B146" s="23">
        <f>+SUMPRODUCT(B140:BI140*B84:BI84)*10</f>
        <v>41.068094356706872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0.46503046107729179</v>
      </c>
      <c r="D148" s="23">
        <f t="shared" si="73"/>
        <v>0.21727864032332733</v>
      </c>
      <c r="E148" s="23">
        <f t="shared" si="73"/>
        <v>0.10990180461003619</v>
      </c>
      <c r="F148" s="23">
        <f t="shared" si="73"/>
        <v>5.7935952772719755E-2</v>
      </c>
      <c r="G148" s="23">
        <f t="shared" si="73"/>
        <v>3.2357569534870519E-2</v>
      </c>
      <c r="H148" s="23">
        <f t="shared" si="73"/>
        <v>1.9156436472112657E-2</v>
      </c>
      <c r="I148" s="23">
        <f t="shared" si="73"/>
        <v>1.1745212104495084E-2</v>
      </c>
      <c r="J148" s="23">
        <f t="shared" si="73"/>
        <v>7.4239183578088458E-3</v>
      </c>
      <c r="K148" s="23">
        <f t="shared" si="73"/>
        <v>4.7379475221191484E-3</v>
      </c>
      <c r="L148" s="23">
        <f t="shared" si="73"/>
        <v>3.1028183962547324E-3</v>
      </c>
      <c r="M148" s="23">
        <f t="shared" si="73"/>
        <v>2.092723648561058E-3</v>
      </c>
      <c r="N148" s="23">
        <f t="shared" si="73"/>
        <v>1.4446521788342866E-3</v>
      </c>
      <c r="O148" s="23">
        <f t="shared" si="73"/>
        <v>1.0137869904872873E-3</v>
      </c>
      <c r="P148" s="23">
        <f t="shared" si="73"/>
        <v>7.2186717338598564E-4</v>
      </c>
      <c r="Q148" s="23">
        <f t="shared" si="73"/>
        <v>5.2002412355884773E-4</v>
      </c>
      <c r="R148" s="23">
        <f t="shared" si="73"/>
        <v>3.7913938619902216E-4</v>
      </c>
      <c r="S148" s="23">
        <f t="shared" si="73"/>
        <v>2.7952817400984188E-4</v>
      </c>
      <c r="T148" s="23">
        <f t="shared" si="73"/>
        <v>2.0822295624073318E-4</v>
      </c>
      <c r="U148" s="23">
        <f t="shared" si="73"/>
        <v>1.5657879675323388E-4</v>
      </c>
      <c r="V148" s="23">
        <f t="shared" si="73"/>
        <v>1.1920684848706611E-4</v>
      </c>
      <c r="W148" s="23">
        <f t="shared" si="73"/>
        <v>9.1653174057178608E-5</v>
      </c>
      <c r="X148" s="23">
        <f t="shared" si="73"/>
        <v>7.1103649718503377E-5</v>
      </c>
      <c r="Y148" s="23">
        <f t="shared" si="73"/>
        <v>5.5326488179682834E-5</v>
      </c>
      <c r="Z148" s="23">
        <f t="shared" si="73"/>
        <v>4.322238913934694E-5</v>
      </c>
      <c r="AA148" s="23">
        <f t="shared" si="73"/>
        <v>3.3863703797031488E-5</v>
      </c>
      <c r="AB148" s="23">
        <f t="shared" si="73"/>
        <v>2.6658508640543687E-5</v>
      </c>
      <c r="AC148" s="23">
        <f t="shared" si="73"/>
        <v>2.1079143784641229E-5</v>
      </c>
      <c r="AD148" s="23">
        <f t="shared" si="73"/>
        <v>1.6733777562933187E-5</v>
      </c>
      <c r="AE148" s="23">
        <f t="shared" si="73"/>
        <v>1.3331380980060515E-5</v>
      </c>
      <c r="AF148" s="23">
        <f t="shared" si="73"/>
        <v>1.0642298523070481E-5</v>
      </c>
      <c r="AG148" s="23">
        <f t="shared" si="73"/>
        <v>8.514326590816633E-6</v>
      </c>
      <c r="AH148" s="23">
        <f t="shared" si="73"/>
        <v>6.8344599651257496E-6</v>
      </c>
      <c r="AI148" s="23">
        <f t="shared" ref="AI148:BI148" si="74">+AH148/(1+AH79)^10</f>
        <v>5.5007867901359654E-6</v>
      </c>
      <c r="AJ148" s="23">
        <f t="shared" si="74"/>
        <v>4.4373736790953742E-6</v>
      </c>
      <c r="AK148" s="23">
        <f t="shared" si="74"/>
        <v>3.5865200763176173E-6</v>
      </c>
      <c r="AL148" s="23">
        <f t="shared" si="74"/>
        <v>2.9037749460320323E-6</v>
      </c>
      <c r="AM148" s="23">
        <f t="shared" si="74"/>
        <v>2.3545666093282915E-6</v>
      </c>
      <c r="AN148" s="23">
        <f t="shared" si="74"/>
        <v>1.9118179565618052E-6</v>
      </c>
      <c r="AO148" s="23">
        <f t="shared" si="74"/>
        <v>1.5542055835766921E-6</v>
      </c>
      <c r="AP148" s="23">
        <f t="shared" si="74"/>
        <v>1.2648618359674221E-6</v>
      </c>
      <c r="AQ148" s="23">
        <f t="shared" si="74"/>
        <v>1.0303928097677731E-6</v>
      </c>
      <c r="AR148" s="23">
        <f t="shared" si="74"/>
        <v>8.4012750881125603E-7</v>
      </c>
      <c r="AS148" s="23">
        <f t="shared" si="74"/>
        <v>6.8553911541695478E-7</v>
      </c>
      <c r="AT148" s="23">
        <f t="shared" si="74"/>
        <v>5.5979603699505401E-7</v>
      </c>
      <c r="AU148" s="23">
        <f t="shared" si="74"/>
        <v>4.5741173678800144E-7</v>
      </c>
      <c r="AV148" s="23">
        <f t="shared" si="74"/>
        <v>3.7397032466631557E-7</v>
      </c>
      <c r="AW148" s="23">
        <f t="shared" si="74"/>
        <v>3.059106142761469E-7</v>
      </c>
      <c r="AX148" s="23">
        <f t="shared" si="74"/>
        <v>2.5035554495726826E-7</v>
      </c>
      <c r="AY148" s="23">
        <f t="shared" si="74"/>
        <v>2.04976972405892E-7</v>
      </c>
      <c r="AZ148" s="23">
        <f t="shared" si="74"/>
        <v>1.6788815507072408E-7</v>
      </c>
      <c r="BA148" s="23">
        <f t="shared" si="74"/>
        <v>1.3761120957535212E-7</v>
      </c>
      <c r="BB148" s="23">
        <f t="shared" si="74"/>
        <v>1.1286484171443669E-7</v>
      </c>
      <c r="BC148" s="23">
        <f t="shared" si="74"/>
        <v>9.2579871086908248E-8</v>
      </c>
      <c r="BD148" s="23">
        <f t="shared" si="74"/>
        <v>7.5947636334560772E-8</v>
      </c>
      <c r="BE148" s="23">
        <f t="shared" si="74"/>
        <v>6.2309448170028023E-8</v>
      </c>
      <c r="BF148" s="23">
        <f t="shared" si="74"/>
        <v>5.1125925209479596E-8</v>
      </c>
      <c r="BG148" s="23">
        <f t="shared" si="74"/>
        <v>4.195473507656074E-8</v>
      </c>
      <c r="BH148" s="23">
        <f t="shared" si="74"/>
        <v>3.4433100534408763E-8</v>
      </c>
      <c r="BI148" s="23">
        <f t="shared" si="74"/>
        <v>2.9669874417095676E-8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51.43762017977663</v>
      </c>
    </row>
    <row r="152" spans="1:74" ht="18" customHeight="1">
      <c r="A152" s="23" t="s">
        <v>150</v>
      </c>
      <c r="B152" s="23">
        <f>+SUMPRODUCT(B148:AE148*B84:AE84)*10</f>
        <v>52.054519754146597</v>
      </c>
    </row>
    <row r="153" spans="1:74" ht="18" customHeight="1">
      <c r="A153" s="23" t="s">
        <v>151</v>
      </c>
      <c r="B153" s="23">
        <f>+SUMPRODUCT(B148:BI148*B84:BI84)*10</f>
        <v>52.187635254667988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5.4574288910543929E-3</v>
      </c>
      <c r="C155" s="29">
        <f t="shared" ref="C155:BI155" si="75">+C63*C61</f>
        <v>1.4987216164719952E-2</v>
      </c>
      <c r="D155" s="29">
        <f t="shared" si="75"/>
        <v>3.5395599612237774E-2</v>
      </c>
      <c r="E155" s="29">
        <f t="shared" si="75"/>
        <v>7.6797368780861769E-2</v>
      </c>
      <c r="F155" s="29">
        <f t="shared" si="75"/>
        <v>0.15184646419970491</v>
      </c>
      <c r="G155" s="29">
        <f t="shared" si="75"/>
        <v>0.26764655815901001</v>
      </c>
      <c r="H155" s="29">
        <f t="shared" si="75"/>
        <v>0.43085386795296921</v>
      </c>
      <c r="I155" s="29">
        <f t="shared" si="75"/>
        <v>0.65938815991749078</v>
      </c>
      <c r="J155" s="29">
        <f t="shared" si="75"/>
        <v>0.96686822298546149</v>
      </c>
      <c r="K155" s="29">
        <f t="shared" si="75"/>
        <v>1.3653654751235964</v>
      </c>
      <c r="L155" s="29">
        <f t="shared" si="75"/>
        <v>1.8138104819313356</v>
      </c>
      <c r="M155" s="29">
        <f t="shared" si="75"/>
        <v>2.2652029745071727</v>
      </c>
      <c r="N155" s="29">
        <f t="shared" si="75"/>
        <v>2.729027544680974</v>
      </c>
      <c r="O155" s="29">
        <f t="shared" si="75"/>
        <v>3.2037159742635555</v>
      </c>
      <c r="P155" s="29">
        <f t="shared" si="75"/>
        <v>3.6776127384206978</v>
      </c>
      <c r="Q155" s="29">
        <f t="shared" si="75"/>
        <v>4.144634331200244</v>
      </c>
      <c r="R155" s="29">
        <f t="shared" si="75"/>
        <v>4.6069475394381509</v>
      </c>
      <c r="S155" s="29">
        <f t="shared" si="75"/>
        <v>5.0685078790371119</v>
      </c>
      <c r="T155" s="29">
        <f t="shared" si="75"/>
        <v>5.5325559434256366</v>
      </c>
      <c r="U155" s="29">
        <f t="shared" si="75"/>
        <v>6.0011090096426623</v>
      </c>
      <c r="V155" s="29">
        <f t="shared" si="75"/>
        <v>6.5129589123028664</v>
      </c>
      <c r="W155" s="29">
        <f t="shared" si="75"/>
        <v>7.0911369871958208</v>
      </c>
      <c r="X155" s="29">
        <f t="shared" si="75"/>
        <v>7.7650183479980965</v>
      </c>
      <c r="Y155" s="29">
        <f t="shared" si="75"/>
        <v>8.5028985930130325</v>
      </c>
      <c r="Z155" s="29">
        <f t="shared" si="75"/>
        <v>9.2953183634027674</v>
      </c>
      <c r="AA155" s="29">
        <f t="shared" si="75"/>
        <v>10.139473872423713</v>
      </c>
      <c r="AB155" s="29">
        <f t="shared" si="75"/>
        <v>11.036237340082177</v>
      </c>
      <c r="AC155" s="29">
        <f t="shared" si="75"/>
        <v>11.983794998882459</v>
      </c>
      <c r="AD155" s="29">
        <f t="shared" si="75"/>
        <v>12.981568190320834</v>
      </c>
      <c r="AE155" s="29">
        <f t="shared" si="75"/>
        <v>14.030122037484809</v>
      </c>
      <c r="AF155" s="29">
        <f t="shared" si="75"/>
        <v>15.103763502677918</v>
      </c>
      <c r="AG155" s="29">
        <f t="shared" si="75"/>
        <v>16.187486685445808</v>
      </c>
      <c r="AH155" s="29">
        <f t="shared" si="75"/>
        <v>17.300804849228495</v>
      </c>
      <c r="AI155" s="29">
        <f t="shared" si="75"/>
        <v>18.451370401401313</v>
      </c>
      <c r="AJ155" s="29">
        <f t="shared" si="75"/>
        <v>19.642582062607548</v>
      </c>
      <c r="AK155" s="29">
        <f t="shared" si="75"/>
        <v>20.877034110545903</v>
      </c>
      <c r="AL155" s="29">
        <f t="shared" si="75"/>
        <v>22.156933963826557</v>
      </c>
      <c r="AM155" s="29">
        <f t="shared" si="75"/>
        <v>23.484334287947529</v>
      </c>
      <c r="AN155" s="29">
        <f t="shared" si="75"/>
        <v>24.861264469213065</v>
      </c>
      <c r="AO155" s="29">
        <f t="shared" si="75"/>
        <v>26.289804342231164</v>
      </c>
      <c r="AP155" s="29">
        <f t="shared" si="75"/>
        <v>27.772124961430908</v>
      </c>
      <c r="AQ155" s="29">
        <f t="shared" si="75"/>
        <v>29.310510739883568</v>
      </c>
      <c r="AR155" s="29">
        <f t="shared" si="75"/>
        <v>30.907371213897516</v>
      </c>
      <c r="AS155" s="29">
        <f t="shared" si="75"/>
        <v>32.565247182174602</v>
      </c>
      <c r="AT155" s="29">
        <f t="shared" si="75"/>
        <v>34.286813940090738</v>
      </c>
      <c r="AU155" s="29">
        <f t="shared" si="75"/>
        <v>36.074883159174661</v>
      </c>
      <c r="AV155" s="29">
        <f t="shared" si="75"/>
        <v>37.9324042873236</v>
      </c>
      <c r="AW155" s="29">
        <f t="shared" si="75"/>
        <v>39.862465957227514</v>
      </c>
      <c r="AX155" s="29">
        <f t="shared" si="75"/>
        <v>41.868297667771863</v>
      </c>
      <c r="AY155" s="29">
        <f t="shared" si="75"/>
        <v>43.953271875931613</v>
      </c>
      <c r="AZ155" s="29">
        <f t="shared" si="75"/>
        <v>46.120906564516417</v>
      </c>
      <c r="BA155" s="29">
        <f t="shared" si="75"/>
        <v>48.522696724756536</v>
      </c>
      <c r="BB155" s="29">
        <f t="shared" si="75"/>
        <v>51.114352042084867</v>
      </c>
      <c r="BC155" s="29">
        <f t="shared" si="75"/>
        <v>53.711686098440524</v>
      </c>
      <c r="BD155" s="29">
        <f t="shared" si="75"/>
        <v>56.349006676741723</v>
      </c>
      <c r="BE155" s="29">
        <f t="shared" si="75"/>
        <v>59.05187237029596</v>
      </c>
      <c r="BF155" s="29">
        <f t="shared" si="75"/>
        <v>61.838909856878949</v>
      </c>
      <c r="BG155" s="29">
        <f t="shared" si="75"/>
        <v>64.724114675386318</v>
      </c>
      <c r="BH155" s="29">
        <f t="shared" si="75"/>
        <v>67.718441705054389</v>
      </c>
      <c r="BI155" s="29">
        <f t="shared" si="75"/>
        <v>70.830885465870864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162</v>
      </c>
      <c r="B12" s="29">
        <f>+Parameters!O40</f>
        <v>3.7305977748297967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190</v>
      </c>
      <c r="B21" s="29">
        <f>+Parameters!O40</f>
        <v>3.7305977748297967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3.3111172212883468E-4</v>
      </c>
      <c r="E50" s="44">
        <f>100*$B$49*(Global!D135*$B$48+Global!D135^2*$C$48)*(D61/$B61)^(1/$C$49)</f>
        <v>5.8198841941351821E-4</v>
      </c>
      <c r="F50" s="44">
        <f>100*$B$49*(Global!E135*$B$48+Global!E135^2*$C$48)*(E61/$B61)^(1/$C$49)</f>
        <v>9.5981435790975806E-4</v>
      </c>
      <c r="G50" s="44">
        <f>100*$B$49*(Global!F135*$B$48+Global!F135^2*$C$48)*(F61/$B61)^(1/$C$49)</f>
        <v>1.5008756035338033E-3</v>
      </c>
      <c r="H50" s="44">
        <f>100*$B$49*(Global!G135*$B$48+Global!G135^2*$C$48)*(G61/$B61)^(1/$C$49)</f>
        <v>2.2378823988224374E-3</v>
      </c>
      <c r="I50" s="44">
        <f>100*$B$49*(Global!H135*$B$48+Global!H135^2*$C$48)*(H61/$B61)^(1/$C$49)</f>
        <v>3.2074530518615037E-3</v>
      </c>
      <c r="J50" s="44">
        <f>100*$B$49*(Global!I135*$B$48+Global!I135^2*$C$48)*(I61/$B61)^(1/$C$49)</f>
        <v>4.4428539660570062E-3</v>
      </c>
      <c r="K50" s="44">
        <f>100*$B$49*(Global!J135*$B$48+Global!J135^2*$C$48)*(J61/$B61)^(1/$C$49)</f>
        <v>5.967387663564196E-3</v>
      </c>
      <c r="L50" s="44">
        <f>100*$B$49*(Global!K135*$B$48+Global!K135^2*$C$48)*(K61/$B61)^(1/$C$49)</f>
        <v>7.7956352038857438E-3</v>
      </c>
      <c r="M50" s="44">
        <f>100*$B$49*(Global!L135*$B$48+Global!L135^2*$C$48)*(L61/$B61)^(1/$C$49)</f>
        <v>9.9348599108047778E-3</v>
      </c>
      <c r="N50" s="44">
        <f>100*$B$49*(Global!M135*$B$48+Global!M135^2*$C$48)*(M61/$B61)^(1/$C$49)</f>
        <v>1.2169944410280182E-2</v>
      </c>
      <c r="O50" s="44">
        <f>100*$B$49*(Global!N135*$B$48+Global!N135^2*$C$48)*(N61/$B61)^(1/$C$49)</f>
        <v>1.4659514368221029E-2</v>
      </c>
      <c r="P50" s="44">
        <f>100*$B$49*(Global!O135*$B$48+Global!O135^2*$C$48)*(O61/$B61)^(1/$C$49)</f>
        <v>1.7337250148956856E-2</v>
      </c>
      <c r="Q50" s="44">
        <f>100*$B$49*(Global!P135*$B$48+Global!P135^2*$C$48)*(P61/$B61)^(1/$C$49)</f>
        <v>2.0170343414904202E-2</v>
      </c>
      <c r="R50" s="44">
        <f>100*$B$49*(Global!Q135*$B$48+Global!Q135^2*$C$48)*(Q61/$B61)^(1/$C$49)</f>
        <v>2.3125078220248018E-2</v>
      </c>
      <c r="S50" s="44">
        <f>100*$B$49*(Global!R135*$B$48+Global!R135^2*$C$48)*(R61/$B61)^(1/$C$49)</f>
        <v>2.6171917664542244E-2</v>
      </c>
      <c r="T50" s="44">
        <f>100*$B$49*(Global!S135*$B$48+Global!S135^2*$C$48)*(S61/$B61)^(1/$C$49)</f>
        <v>2.9289737067971951E-2</v>
      </c>
      <c r="U50" s="44">
        <f>100*$B$49*(Global!T135*$B$48+Global!T135^2*$C$48)*(T61/$B61)^(1/$C$49)</f>
        <v>3.2460146369957095E-2</v>
      </c>
      <c r="V50" s="44">
        <f>100*$B$49*(Global!U135*$B$48+Global!U135^2*$C$48)*(U61/$B61)^(1/$C$49)</f>
        <v>3.5669498510515818E-2</v>
      </c>
      <c r="W50" s="44">
        <f>100*$B$49*(Global!V135*$B$48+Global!V135^2*$C$48)*(V61/$B61)^(1/$C$49)</f>
        <v>3.8953228345894798E-2</v>
      </c>
      <c r="X50" s="44">
        <f>100*$B$49*(Global!W135*$B$48+Global!W135^2*$C$48)*(W61/$B61)^(1/$C$49)</f>
        <v>4.2325827714123729E-2</v>
      </c>
      <c r="Y50" s="44">
        <f>100*$B$49*(Global!X135*$B$48+Global!X135^2*$C$48)*(X61/$B61)^(1/$C$49)</f>
        <v>4.5749127292982306E-2</v>
      </c>
      <c r="Z50" s="44">
        <f>100*$B$49*(Global!Y135*$B$48+Global!Y135^2*$C$48)*(Y61/$B61)^(1/$C$49)</f>
        <v>4.9215329422313388E-2</v>
      </c>
      <c r="AA50" s="44">
        <f>100*$B$49*(Global!Z135*$B$48+Global!Z135^2*$C$48)*(Z61/$B61)^(1/$C$49)</f>
        <v>5.2719708000042158E-2</v>
      </c>
      <c r="AB50" s="44">
        <f>100*$B$49*(Global!AA135*$B$48+Global!AA135^2*$C$48)*(AA61/$B61)^(1/$C$49)</f>
        <v>5.6259494202106165E-2</v>
      </c>
      <c r="AC50" s="44">
        <f>100*$B$49*(Global!AB135*$B$48+Global!AB135^2*$C$48)*(AB61/$B61)^(1/$C$49)</f>
        <v>5.9837555687250431E-2</v>
      </c>
      <c r="AD50" s="44">
        <f>100*$B$49*(Global!AC135*$B$48+Global!AC135^2*$C$48)*(AC61/$B61)^(1/$C$49)</f>
        <v>6.3448980382668774E-2</v>
      </c>
      <c r="AE50" s="44">
        <f>100*$B$49*(Global!AD135*$B$48+Global!AD135^2*$C$48)*(AD61/$B61)^(1/$C$49)</f>
        <v>6.7092193998132391E-2</v>
      </c>
      <c r="AF50" s="44">
        <f>100*$B$49*(Global!AE135*$B$48+Global!AE135^2*$C$48)*(AE61/$B61)^(1/$C$49)</f>
        <v>7.0767003012885188E-2</v>
      </c>
      <c r="AG50" s="44">
        <f>100*$B$49*(Global!AF135*$B$48+Global!AF135^2*$C$48)*(AF61/$B61)^(1/$C$49)</f>
        <v>7.4434807900319755E-2</v>
      </c>
      <c r="AH50" s="44">
        <f>100*$B$49*(Global!AG135*$B$48+Global!AG135^2*$C$48)*(AG61/$B61)^(1/$C$49)</f>
        <v>7.8082061571940614E-2</v>
      </c>
      <c r="AI50" s="44">
        <f>100*$B$49*(Global!AH135*$B$48+Global!AH135^2*$C$48)*(AH61/$B61)^(1/$C$49)</f>
        <v>8.1740408393425806E-2</v>
      </c>
      <c r="AJ50" s="44">
        <f>100*$B$49*(Global!AI135*$B$48+Global!AI135^2*$C$48)*(AI61/$B61)^(1/$C$49)</f>
        <v>8.5414765003334892E-2</v>
      </c>
      <c r="AK50" s="44">
        <f>100*$B$49*(Global!AJ135*$B$48+Global!AJ135^2*$C$48)*(AJ61/$B61)^(1/$C$49)</f>
        <v>8.9107909033740787E-2</v>
      </c>
      <c r="AL50" s="44">
        <f>100*$B$49*(Global!AK135*$B$48+Global!AK135^2*$C$48)*(AK61/$B61)^(1/$C$49)</f>
        <v>9.2821392279017062E-2</v>
      </c>
      <c r="AM50" s="44">
        <f>100*$B$49*(Global!AL135*$B$48+Global!AL135^2*$C$48)*(AL61/$B61)^(1/$C$49)</f>
        <v>9.6556056539870316E-2</v>
      </c>
      <c r="AN50" s="44">
        <f>100*$B$49*(Global!AM135*$B$48+Global!AM135^2*$C$48)*(AM61/$B61)^(1/$C$49)</f>
        <v>0.10031232680073281</v>
      </c>
      <c r="AO50" s="44">
        <f>100*$B$49*(Global!AN135*$B$48+Global!AN135^2*$C$48)*(AN61/$B61)^(1/$C$49)</f>
        <v>0.1040903786370658</v>
      </c>
      <c r="AP50" s="44">
        <f>100*$B$49*(Global!AO135*$B$48+Global!AO135^2*$C$48)*(AO61/$B61)^(1/$C$49)</f>
        <v>0.10789023448108193</v>
      </c>
      <c r="AQ50" s="44">
        <f>100*$B$49*(Global!AP135*$B$48+Global!AP135^2*$C$48)*(AP61/$B61)^(1/$C$49)</f>
        <v>0.11171181960868164</v>
      </c>
      <c r="AR50" s="44">
        <f>100*$B$49*(Global!AQ135*$B$48+Global!AQ135^2*$C$48)*(AQ61/$B61)^(1/$C$49)</f>
        <v>0.11555499528104289</v>
      </c>
      <c r="AS50" s="44">
        <f>100*$B$49*(Global!AR135*$B$48+Global!AR135^2*$C$48)*(AR61/$B61)^(1/$C$49)</f>
        <v>0.11941957887871338</v>
      </c>
      <c r="AT50" s="44">
        <f>100*$B$49*(Global!AS135*$B$48+Global!AS135^2*$C$48)*(AS61/$B61)^(1/$C$49)</f>
        <v>0.12330535657472694</v>
      </c>
      <c r="AU50" s="44">
        <f>100*$B$49*(Global!AT135*$B$48+Global!AT135^2*$C$48)*(AT61/$B61)^(1/$C$49)</f>
        <v>0.12721209167363778</v>
      </c>
      <c r="AV50" s="44">
        <f>100*$B$49*(Global!AU135*$B$48+Global!AU135^2*$C$48)*(AU61/$B61)^(1/$C$49)</f>
        <v>0.13113953038216281</v>
      </c>
      <c r="AW50" s="44">
        <f>100*$B$49*(Global!AV135*$B$48+Global!AV135^2*$C$48)*(AV61/$B61)^(1/$C$49)</f>
        <v>0.13508740601292415</v>
      </c>
      <c r="AX50" s="44">
        <f>100*$B$49*(Global!AW135*$B$48+Global!AW135^2*$C$48)*(AW61/$B61)^(1/$C$49)</f>
        <v>0.13905544219435015</v>
      </c>
      <c r="AY50" s="44">
        <f>100*$B$49*(Global!AX135*$B$48+Global!AX135^2*$C$48)*(AX61/$B61)^(1/$C$49)</f>
        <v>0.14304335541962246</v>
      </c>
      <c r="AZ50" s="44">
        <f>100*$B$49*(Global!AY135*$B$48+Global!AY135^2*$C$48)*(AY61/$B61)^(1/$C$49)</f>
        <v>0.14705085713264632</v>
      </c>
      <c r="BA50" s="44">
        <f>100*$B$49*(Global!AZ135*$B$48+Global!AZ135^2*$C$48)*(AZ61/$B61)^(1/$C$49)</f>
        <v>0.15107765547281138</v>
      </c>
      <c r="BB50" s="44">
        <f>100*$B$49*(Global!BA135*$B$48+Global!BA135^2*$C$48)*(BA61/$B61)^(1/$C$49)</f>
        <v>0.15516587023347439</v>
      </c>
      <c r="BC50" s="44">
        <f>100*$B$49*(Global!BB135*$B$48+Global!BB135^2*$C$48)*(BB61/$B61)^(1/$C$49)</f>
        <v>0.15933894664980797</v>
      </c>
      <c r="BD50" s="44">
        <f>100*$B$49*(Global!BC135*$B$48+Global!BC135^2*$C$48)*(BC61/$B61)^(1/$C$49)</f>
        <v>0.16356729211114282</v>
      </c>
      <c r="BE50" s="44">
        <f>100*$B$49*(Global!BD135*$B$48+Global!BD135^2*$C$48)*(BD61/$B61)^(1/$C$49)</f>
        <v>0.16783303657827606</v>
      </c>
      <c r="BF50" s="44">
        <f>100*$B$49*(Global!BE135*$B$48+Global!BE135^2*$C$48)*(BE61/$B61)^(1/$C$49)</f>
        <v>0.17212444784796216</v>
      </c>
      <c r="BG50" s="44">
        <f>100*$B$49*(Global!BF135*$B$48+Global!BF135^2*$C$48)*(BF61/$B61)^(1/$C$49)</f>
        <v>0.1764340318827721</v>
      </c>
      <c r="BH50" s="44">
        <f>100*$B$49*(Global!BG135*$B$48+Global!BG135^2*$C$48)*(BG61/$B61)^(1/$C$49)</f>
        <v>0.18075717602261787</v>
      </c>
      <c r="BI50" s="44">
        <f>100*$B$49*(Global!BH135*$B$48+Global!BH135^2*$C$48)*(BH61/$B61)^(1/$C$49)</f>
        <v>0.18509119247694628</v>
      </c>
      <c r="BJ50" s="44">
        <f>100*$B$49*(Global!BI135*$B$48+Global!BI135^2*$C$48)*(BI61/$B61)^(1/$C$49)</f>
        <v>0.18943465253163486</v>
      </c>
      <c r="BK50" s="44">
        <f>100*$B$49*(Global!BJ80*$B$48+Global!BJ80^2*$C$48)*(BJ61/$B61)^(1/$C$49)</f>
        <v>0.19200932602590348</v>
      </c>
      <c r="BL50" s="44">
        <f>100*$B$49*(Global!BK80*$B$48+Global!BK80^2*$C$48)*(BK61/$B61)^(1/$C$49)</f>
        <v>0.19443130058384739</v>
      </c>
      <c r="BM50" s="44">
        <f>100*$B$49*(Global!BL80*$B$48+Global!BL80^2*$C$48)*(BL61/$B61)^(1/$C$49)</f>
        <v>0.19673583975888922</v>
      </c>
      <c r="BN50" s="44">
        <f>100*$B$49*(Global!BM80*$B$48+Global!BM80^2*$C$48)*(BM61/$B61)^(1/$C$49)</f>
        <v>0.19894739004190087</v>
      </c>
      <c r="BO50" s="44">
        <f>100*$B$49*(Global!BN80*$B$48+Global!BN80^2*$C$48)*(BN61/$B61)^(1/$C$49)</f>
        <v>0.2010829715256176</v>
      </c>
      <c r="BP50" s="44">
        <f>100*$B$49*(Global!BO80*$B$48+Global!BO80^2*$C$48)*(BO61/$B61)^(1/$C$49)</f>
        <v>0.20315450391108875</v>
      </c>
      <c r="BQ50" s="44">
        <f>100*$B$49*(Global!BP80*$B$48+Global!BP80^2*$C$48)*(BP61/$B61)^(1/$C$49)</f>
        <v>0.20517040035210368</v>
      </c>
      <c r="BR50" s="44">
        <f>100*$B$49*(Global!BQ80*$B$48+Global!BQ80^2*$C$48)*(BQ61/$B61)^(1/$C$49)</f>
        <v>0.20713665920573132</v>
      </c>
      <c r="BS50" s="44">
        <f>100*$B$49*(Global!BR80*$B$48+Global!BR80^2*$C$48)*(BR61/$B61)^(1/$C$49)</f>
        <v>0.20905761204412027</v>
      </c>
      <c r="BT50" s="44">
        <f>100*$B$49*(Global!BS80*$B$48+Global!BS80^2*$C$48)*(BS61/$B61)^(1/$C$49)</f>
        <v>0.21093643654992847</v>
      </c>
      <c r="BU50" s="44">
        <f>100*$B$49*(Global!BT80*$B$48+Global!BT80^2*$C$48)*(BT61/$B61)^(1/$C$49)</f>
        <v>0.21277550864080541</v>
      </c>
      <c r="BV50" s="44">
        <f>100*$B$49*(Global!BU80*$B$48+Global!BU80^2*$C$48)*(BU61/$B61)^(1/$C$49)</f>
        <v>0.21457664463964315</v>
      </c>
      <c r="BW50" s="44">
        <f>100*$B$49*(Global!BV80*$B$48+Global!BV80^2*$C$48)*(BV61/$B61)^(1/$C$49)</f>
        <v>0.21634126819958019</v>
      </c>
      <c r="BX50" s="44">
        <f>100*$B$49*(Global!BW80*$B$48+Global!BW80^2*$C$48)*(BW61/$B61)^(1/$C$49)</f>
        <v>0.21807052568450053</v>
      </c>
      <c r="BY50" s="44">
        <f>100*$B$49*(Global!BX80*$B$48+Global!BX80^2*$C$48)*(BX61/$B61)^(1/$C$49)</f>
        <v>0.21976536619071946</v>
      </c>
      <c r="BZ50" s="44">
        <f>100*$B$49*(Global!BY80*$B$48+Global!BY80^2*$C$48)*(BY61/$B61)^(1/$C$49)</f>
        <v>0.22142659726835312</v>
      </c>
      <c r="CA50" s="44">
        <f>100*$B$49*(Global!BZ80*$B$48+Global!BZ80^2*$C$48)*(BZ61/$B61)^(1/$C$49)</f>
        <v>0.22305492390365447</v>
      </c>
      <c r="CB50" s="44">
        <f>100*$B$49*(Global!CA80*$B$48+Global!CA80^2*$C$48)*(CA61/$B61)^(1/$C$49)</f>
        <v>0.22465097593808339</v>
      </c>
      <c r="CC50" s="44">
        <f>100*$B$49*(Global!CB80*$B$48+Global!CB80^2*$C$48)*(CB61/$B61)^(1/$C$49)</f>
        <v>0.2262153274721479</v>
      </c>
      <c r="CD50" s="44">
        <f>100*$B$49*(Global!CC80*$B$48+Global!CC80^2*$C$48)*(CC61/$B61)^(1/$C$49)</f>
        <v>0.22774851069076185</v>
      </c>
      <c r="CE50" s="44">
        <f>100*$B$49*(Global!CD80*$B$48+Global!CD80^2*$C$48)*(CD61/$B61)^(1/$C$49)</f>
        <v>0.22925102578751502</v>
      </c>
      <c r="CF50" s="44">
        <f>100*$B$49*(Global!CE80*$B$48+Global!CE80^2*$C$48)*(CE61/$B61)^(1/$C$49)</f>
        <v>0.23072334814580953</v>
      </c>
      <c r="CG50" s="44">
        <f>100*$B$49*(Global!CF80*$B$48+Global!CF80^2*$C$48)*(CF61/$B61)^(1/$C$49)</f>
        <v>0.23216593357895202</v>
      </c>
      <c r="CH50" s="44">
        <f>100*$B$49*(Global!CG80*$B$48+Global!CG80^2*$C$48)*(CG61/$B61)^(1/$C$49)</f>
        <v>0.23357922218706209</v>
      </c>
      <c r="CI50" s="44">
        <f>100*$B$49*(Global!CH80*$B$48+Global!CH80^2*$C$48)*(CH61/$B61)^(1/$C$49)</f>
        <v>0.23496364122064442</v>
      </c>
      <c r="CJ50" s="44">
        <f>100*$B$49*(Global!CI80*$B$48+Global!CI80^2*$C$48)*(CI61/$B61)^(1/$C$49)</f>
        <v>0.23631960722479181</v>
      </c>
      <c r="CK50" s="44">
        <f>100*$B$49*(Global!CJ80*$B$48+Global!CJ80^2*$C$48)*(CJ61/$B61)^(1/$C$49)</f>
        <v>0.237647527657767</v>
      </c>
      <c r="CL50" s="44">
        <f>100*$B$49*(Global!CK80*$B$48+Global!CK80^2*$C$48)*(CK61/$B61)^(1/$C$49)</f>
        <v>0.23894780212198805</v>
      </c>
      <c r="CM50" s="44">
        <f>100*$B$49*(Global!CL80*$B$48+Global!CL80^2*$C$48)*(CL61/$B61)^(1/$C$49)</f>
        <v>0.24022082330652555</v>
      </c>
      <c r="CN50" s="44">
        <f>100*$B$49*(Global!CM80*$B$48+Global!CM80^2*$C$48)*(CM61/$B61)^(1/$C$49)</f>
        <v>0.24146697771290251</v>
      </c>
      <c r="CO50" s="44">
        <f>100*$B$49*(Global!CN80*$B$48+Global!CN80^2*$C$48)*(CN61/$B61)^(1/$C$49)</f>
        <v>0.24268664621669797</v>
      </c>
      <c r="CP50" s="44">
        <f>100*$B$49*(Global!CO80*$B$48+Global!CO80^2*$C$48)*(CO61/$B61)^(1/$C$49)</f>
        <v>0.24388020450371134</v>
      </c>
      <c r="CQ50" s="44">
        <f>100*$B$49*(Global!CP80*$B$48+Global!CP80^2*$C$48)*(CP61/$B61)^(1/$C$49)</f>
        <v>0.24504802340960716</v>
      </c>
      <c r="CR50" s="44">
        <f>100*$B$49*(Global!CQ80*$B$48+Global!CQ80^2*$C$48)*(CQ61/$B61)^(1/$C$49)</f>
        <v>0.24619046918481871</v>
      </c>
      <c r="CS50" s="44">
        <f>100*$B$49*(Global!CR80*$B$48+Global!CR80^2*$C$48)*(CR61/$B61)^(1/$C$49)</f>
        <v>0.24730790370128963</v>
      </c>
      <c r="CT50" s="44">
        <f>100*$B$49*(Global!CS80*$B$48+Global!CS80^2*$C$48)*(CS61/$B61)^(1/$C$49)</f>
        <v>0.24840068461378167</v>
      </c>
      <c r="CU50" s="44">
        <f>100*$B$49*(Global!CT80*$B$48+Global!CT80^2*$C$48)*(CT61/$B61)^(1/$C$49)</f>
        <v>0.24946916548561163</v>
      </c>
      <c r="CV50" s="44">
        <f>100*$B$49*(Global!CU80*$B$48+Global!CU80^2*$C$48)*(CU61/$B61)^(1/$C$49)</f>
        <v>0.25051369588652117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1.5678487569688475E-2</v>
      </c>
      <c r="C52" s="116">
        <f>+B95-B92</f>
        <v>2.5361374846909257E-2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2.9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2.9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4.5584762524914142</v>
      </c>
      <c r="C61" s="45">
        <f t="shared" si="11"/>
        <v>7.1172976197449982</v>
      </c>
      <c r="D61" s="45">
        <f t="shared" si="11"/>
        <v>10.355116077957602</v>
      </c>
      <c r="E61" s="45">
        <f t="shared" si="11"/>
        <v>14.112016797157141</v>
      </c>
      <c r="F61" s="45">
        <f t="shared" si="11"/>
        <v>18.229432956218663</v>
      </c>
      <c r="G61" s="45">
        <f t="shared" si="11"/>
        <v>22.468596310340537</v>
      </c>
      <c r="H61" s="45">
        <f t="shared" si="11"/>
        <v>26.959251398204895</v>
      </c>
      <c r="I61" s="45">
        <f t="shared" si="11"/>
        <v>31.819609123417727</v>
      </c>
      <c r="J61" s="45">
        <f t="shared" si="11"/>
        <v>37.033449020230911</v>
      </c>
      <c r="K61" s="45">
        <f t="shared" si="11"/>
        <v>42.583387192071953</v>
      </c>
      <c r="L61" s="45">
        <f t="shared" si="11"/>
        <v>48.499093485696172</v>
      </c>
      <c r="M61" s="45">
        <f t="shared" si="11"/>
        <v>54.700050394291068</v>
      </c>
      <c r="N61" s="45">
        <f t="shared" si="11"/>
        <v>61.578158999247528</v>
      </c>
      <c r="O61" s="45">
        <f t="shared" si="11"/>
        <v>68.457483821977021</v>
      </c>
      <c r="P61" s="45">
        <f t="shared" si="11"/>
        <v>75.381416100260793</v>
      </c>
      <c r="Q61" s="45">
        <f t="shared" si="11"/>
        <v>82.365546451650445</v>
      </c>
      <c r="R61" s="45">
        <f t="shared" si="11"/>
        <v>89.409256762936565</v>
      </c>
      <c r="S61" s="45">
        <f t="shared" si="11"/>
        <v>96.533587789077828</v>
      </c>
      <c r="T61" s="45">
        <f t="shared" si="11"/>
        <v>103.71636668542419</v>
      </c>
      <c r="U61" s="45">
        <f t="shared" si="11"/>
        <v>110.93925875972663</v>
      </c>
      <c r="V61" s="45">
        <f t="shared" si="11"/>
        <v>118.73976994844422</v>
      </c>
      <c r="W61" s="45">
        <f t="shared" si="11"/>
        <v>127.33696989053924</v>
      </c>
      <c r="X61" s="45">
        <f t="shared" si="11"/>
        <v>136.30215900695978</v>
      </c>
      <c r="Y61" s="45">
        <f t="shared" si="11"/>
        <v>145.57359069471696</v>
      </c>
      <c r="Z61" s="45">
        <f t="shared" si="11"/>
        <v>155.11845546287</v>
      </c>
      <c r="AA61" s="45">
        <f t="shared" si="11"/>
        <v>164.92140296258168</v>
      </c>
      <c r="AB61" s="45">
        <f t="shared" si="11"/>
        <v>175.02936254565333</v>
      </c>
      <c r="AC61" s="45">
        <f t="shared" si="11"/>
        <v>185.3960087154984</v>
      </c>
      <c r="AD61" s="45">
        <f t="shared" si="11"/>
        <v>196.01344016848986</v>
      </c>
      <c r="AE61" s="45">
        <f t="shared" si="11"/>
        <v>206.88981648176176</v>
      </c>
      <c r="AF61" s="45">
        <f t="shared" si="11"/>
        <v>217.58436316832487</v>
      </c>
      <c r="AG61" s="45">
        <f t="shared" si="11"/>
        <v>227.94971857615909</v>
      </c>
      <c r="AH61" s="45">
        <f t="shared" si="11"/>
        <v>238.36742793413345</v>
      </c>
      <c r="AI61" s="45">
        <f t="shared" si="11"/>
        <v>248.90668375442689</v>
      </c>
      <c r="AJ61" s="45">
        <f t="shared" si="11"/>
        <v>259.61233969725811</v>
      </c>
      <c r="AK61" s="45">
        <f t="shared" si="11"/>
        <v>270.51576281915175</v>
      </c>
      <c r="AL61" s="45">
        <f t="shared" si="11"/>
        <v>281.64091415036427</v>
      </c>
      <c r="AM61" s="45">
        <f t="shared" si="11"/>
        <v>293.00775607516766</v>
      </c>
      <c r="AN61" s="45">
        <f t="shared" si="11"/>
        <v>304.63415717756254</v>
      </c>
      <c r="AO61" s="45">
        <f t="shared" si="11"/>
        <v>316.53695437208376</v>
      </c>
      <c r="AP61" s="45">
        <f t="shared" si="11"/>
        <v>328.73254398215897</v>
      </c>
      <c r="AQ61" s="45">
        <f t="shared" si="11"/>
        <v>341.23721076729726</v>
      </c>
      <c r="AR61" s="45">
        <f t="shared" si="11"/>
        <v>354.06731214633885</v>
      </c>
      <c r="AS61" s="45">
        <f t="shared" si="11"/>
        <v>367.23938318431328</v>
      </c>
      <c r="AT61" s="45">
        <f t="shared" si="11"/>
        <v>380.77019885931986</v>
      </c>
      <c r="AU61" s="45">
        <f t="shared" si="11"/>
        <v>394.67681383377521</v>
      </c>
      <c r="AV61" s="45">
        <f t="shared" si="11"/>
        <v>408.97659084399027</v>
      </c>
      <c r="AW61" s="45">
        <f t="shared" si="11"/>
        <v>423.6872237462926</v>
      </c>
      <c r="AX61" s="45">
        <f t="shared" si="11"/>
        <v>438.82675844396738</v>
      </c>
      <c r="AY61" s="45">
        <f t="shared" si="11"/>
        <v>454.41361337019021</v>
      </c>
      <c r="AZ61" s="45">
        <f t="shared" si="11"/>
        <v>470.46660035819588</v>
      </c>
      <c r="BA61" s="45">
        <f t="shared" si="11"/>
        <v>487.0049462775674</v>
      </c>
      <c r="BB61" s="45">
        <f t="shared" si="11"/>
        <v>504.03524997976712</v>
      </c>
      <c r="BC61" s="45">
        <f t="shared" si="11"/>
        <v>521.57481675539168</v>
      </c>
      <c r="BD61" s="45">
        <f t="shared" si="11"/>
        <v>539.65952545623691</v>
      </c>
      <c r="BE61" s="45">
        <f t="shared" si="11"/>
        <v>558.31629759759676</v>
      </c>
      <c r="BF61" s="45">
        <f t="shared" si="11"/>
        <v>577.56811105842849</v>
      </c>
      <c r="BG61" s="45">
        <f t="shared" si="11"/>
        <v>597.43660054842178</v>
      </c>
      <c r="BH61" s="45">
        <f t="shared" si="11"/>
        <v>617.94335184524095</v>
      </c>
      <c r="BI61" s="45">
        <f t="shared" si="11"/>
        <v>639.11050998545227</v>
      </c>
      <c r="BJ61" s="45">
        <f>+BI61</f>
        <v>639.11050998545227</v>
      </c>
      <c r="BK61" s="45">
        <f t="shared" ref="BK61:CV61" si="12">+BJ61</f>
        <v>639.11050998545227</v>
      </c>
      <c r="BL61" s="45">
        <f t="shared" si="12"/>
        <v>639.11050998545227</v>
      </c>
      <c r="BM61" s="45">
        <f t="shared" si="12"/>
        <v>639.11050998545227</v>
      </c>
      <c r="BN61" s="45">
        <f t="shared" si="12"/>
        <v>639.11050998545227</v>
      </c>
      <c r="BO61" s="45">
        <f t="shared" si="12"/>
        <v>639.11050998545227</v>
      </c>
      <c r="BP61" s="45">
        <f t="shared" si="12"/>
        <v>639.11050998545227</v>
      </c>
      <c r="BQ61" s="45">
        <f t="shared" si="12"/>
        <v>639.11050998545227</v>
      </c>
      <c r="BR61" s="45">
        <f t="shared" si="12"/>
        <v>639.11050998545227</v>
      </c>
      <c r="BS61" s="45">
        <f t="shared" si="12"/>
        <v>639.11050998545227</v>
      </c>
      <c r="BT61" s="45">
        <f t="shared" si="12"/>
        <v>639.11050998545227</v>
      </c>
      <c r="BU61" s="45">
        <f t="shared" si="12"/>
        <v>639.11050998545227</v>
      </c>
      <c r="BV61" s="45">
        <f t="shared" si="12"/>
        <v>639.11050998545227</v>
      </c>
      <c r="BW61" s="45">
        <f t="shared" si="12"/>
        <v>639.11050998545227</v>
      </c>
      <c r="BX61" s="45">
        <f t="shared" si="12"/>
        <v>639.11050998545227</v>
      </c>
      <c r="BY61" s="45">
        <f t="shared" si="12"/>
        <v>639.11050998545227</v>
      </c>
      <c r="BZ61" s="45">
        <f t="shared" si="12"/>
        <v>639.11050998545227</v>
      </c>
      <c r="CA61" s="45">
        <f t="shared" si="12"/>
        <v>639.11050998545227</v>
      </c>
      <c r="CB61" s="45">
        <f t="shared" si="12"/>
        <v>639.11050998545227</v>
      </c>
      <c r="CC61" s="45">
        <f t="shared" si="12"/>
        <v>639.11050998545227</v>
      </c>
      <c r="CD61" s="45">
        <f t="shared" si="12"/>
        <v>639.11050998545227</v>
      </c>
      <c r="CE61" s="45">
        <f t="shared" si="12"/>
        <v>639.11050998545227</v>
      </c>
      <c r="CF61" s="45">
        <f t="shared" si="12"/>
        <v>639.11050998545227</v>
      </c>
      <c r="CG61" s="45">
        <f t="shared" si="12"/>
        <v>639.11050998545227</v>
      </c>
      <c r="CH61" s="45">
        <f t="shared" si="12"/>
        <v>639.11050998545227</v>
      </c>
      <c r="CI61" s="45">
        <f t="shared" si="12"/>
        <v>639.11050998545227</v>
      </c>
      <c r="CJ61" s="45">
        <f t="shared" si="12"/>
        <v>639.11050998545227</v>
      </c>
      <c r="CK61" s="45">
        <f t="shared" si="12"/>
        <v>639.11050998545227</v>
      </c>
      <c r="CL61" s="45">
        <f t="shared" si="12"/>
        <v>639.11050998545227</v>
      </c>
      <c r="CM61" s="45">
        <f t="shared" si="12"/>
        <v>639.11050998545227</v>
      </c>
      <c r="CN61" s="45">
        <f t="shared" si="12"/>
        <v>639.11050998545227</v>
      </c>
      <c r="CO61" s="45">
        <f t="shared" si="12"/>
        <v>639.11050998545227</v>
      </c>
      <c r="CP61" s="45">
        <f t="shared" si="12"/>
        <v>639.11050998545227</v>
      </c>
      <c r="CQ61" s="45">
        <f t="shared" si="12"/>
        <v>639.11050998545227</v>
      </c>
      <c r="CR61" s="45">
        <f t="shared" si="12"/>
        <v>639.11050998545227</v>
      </c>
      <c r="CS61" s="45">
        <f t="shared" si="12"/>
        <v>639.11050998545227</v>
      </c>
      <c r="CT61" s="45">
        <f t="shared" si="12"/>
        <v>639.11050998545227</v>
      </c>
      <c r="CU61" s="45">
        <f t="shared" si="12"/>
        <v>639.11050998545227</v>
      </c>
      <c r="CV61" s="45">
        <f t="shared" si="12"/>
        <v>639.11050998545227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2.6605462837409879E-3</v>
      </c>
      <c r="E62" s="64">
        <f>($B24*E81+$B25*E81^$B$26+$B$29*(E81/$B$27)^$B$28)*Parameters!$B$116*0.01</f>
        <v>3.6684271466634567E-3</v>
      </c>
      <c r="F62" s="64">
        <f>($B24*F81+$B25*F81^$B$26+$B$29*(F81/$B$27)^$B$28)*Parameters!$B$116*0.01</f>
        <v>4.8688124778617009E-3</v>
      </c>
      <c r="G62" s="64">
        <f>($B24*G81+$B25*G81^$B$26+$B$29*(G81/$B$27)^$B$28)*Parameters!$B$116*0.01</f>
        <v>6.2004186605042234E-3</v>
      </c>
      <c r="H62" s="64">
        <f>($B24*H81+$B25*H81^$B$26+$B$29*(H81/$B$27)^$B$28)*Parameters!$B$116*0.01</f>
        <v>7.5927955799941259E-3</v>
      </c>
      <c r="I62" s="64">
        <f>($B24*I81+$B25*I81^$B$26+$B$29*(I81/$B$27)^$B$28)*Parameters!$B$116*0.01</f>
        <v>8.9777379352165235E-3</v>
      </c>
      <c r="J62" s="64">
        <f>($B24*J81+$B25*J81^$B$26+$B$29*(J81/$B$27)^$B$28)*Parameters!$B$116*0.01</f>
        <v>1.0294175054039671E-2</v>
      </c>
      <c r="K62" s="64">
        <f>($B24*K81+$B25*K81^$B$26+$B$29*(K81/$B$27)^$B$28)*Parameters!$B$116*0.01</f>
        <v>1.1487684494345811E-2</v>
      </c>
      <c r="L62" s="64">
        <f>($B24*L81+$B25*L81^$B$26+$B$29*(L81/$B$27)^$B$28)*Parameters!$B$116*0.01</f>
        <v>1.2508736691223722E-2</v>
      </c>
      <c r="M62" s="64">
        <f>($B24*M81+$B25*M81^$B$26+$B$29*(M81/$B$27)^$B$28)*Parameters!$B$116*0.01</f>
        <v>1.324901052625051E-2</v>
      </c>
      <c r="N62" s="64">
        <f>($B24*N81+$B25*N81^$B$26+$B$29*(N81/$B$27)^$B$28)*Parameters!$B$116*0.01</f>
        <v>1.3697708051246328E-2</v>
      </c>
      <c r="O62" s="64">
        <f>($B24*O81+$B25*O81^$B$26+$B$29*(O81/$B$27)^$B$28)*Parameters!$B$116*0.01</f>
        <v>1.386228088471627E-2</v>
      </c>
      <c r="P62" s="64">
        <f>($B24*P81+$B25*P81^$B$26+$B$29*(P81/$B$27)^$B$28)*Parameters!$B$116*0.01</f>
        <v>1.3767399330652394E-2</v>
      </c>
      <c r="Q62" s="64">
        <f>($B24*Q81+$B25*Q81^$B$26+$B$29*(Q81/$B$27)^$B$28)*Parameters!$B$116*0.01</f>
        <v>1.3471322894385206E-2</v>
      </c>
      <c r="R62" s="64">
        <f>($B24*R81+$B25*R81^$B$26+$B$29*(R81/$B$27)^$B$28)*Parameters!$B$116*0.01</f>
        <v>1.3056264814157979E-2</v>
      </c>
      <c r="S62" s="64">
        <f>($B24*S81+$B25*S81^$B$26+$B$29*(S81/$B$27)^$B$28)*Parameters!$B$116*0.01</f>
        <v>1.2594330624380567E-2</v>
      </c>
      <c r="T62" s="64">
        <f>($B24*T81+$B25*T81^$B$26+$B$29*(T81/$B$27)^$B$28)*Parameters!$B$116*0.01</f>
        <v>1.2131727849548992E-2</v>
      </c>
      <c r="U62" s="64">
        <f>($B24*U81+$B25*U81^$B$26+$B$29*(U81/$B$27)^$B$28)*Parameters!$B$116*0.01</f>
        <v>1.1694323194596977E-2</v>
      </c>
      <c r="V62" s="64">
        <f>($B24*V81+$B25*V81^$B$26+$B$29*(V81/$B$27)^$B$28)*Parameters!$B$116*0.01</f>
        <v>1.1295013125664968E-2</v>
      </c>
      <c r="W62" s="64">
        <f>($B24*W81+$B25*W81^$B$26+$B$29*(W81/$B$27)^$B$28)*Parameters!$B$116*0.01</f>
        <v>1.0938729915244865E-2</v>
      </c>
      <c r="X62" s="64">
        <f>($B24*X81+$B25*X81^$B$26+$B$29*(X81/$B$27)^$B$28)*Parameters!$B$116*0.01</f>
        <v>1.0625722608879107E-2</v>
      </c>
      <c r="Y62" s="64">
        <f>($B24*Y81+$B25*Y81^$B$26+$B$29*(Y81/$B$27)^$B$28)*Parameters!$B$116*0.01</f>
        <v>1.035364887886611E-2</v>
      </c>
      <c r="Z62" s="64">
        <f>($B24*Z81+$B25*Z81^$B$26+$B$29*(Z81/$B$27)^$B$28)*Parameters!$B$116*0.01</f>
        <v>1.0118875559994897E-2</v>
      </c>
      <c r="AA62" s="64">
        <f>($B24*AA81+$B25*AA81^$B$26+$B$29*(AA81/$B$27)^$B$28)*Parameters!$B$116*0.01</f>
        <v>9.9172652663770296E-3</v>
      </c>
      <c r="AB62" s="64">
        <f>($B24*AB81+$B25*AB81^$B$26+$B$29*(AB81/$B$27)^$B$28)*Parameters!$B$116*0.01</f>
        <v>9.744635504242467E-3</v>
      </c>
      <c r="AC62" s="64">
        <f>($B24*AC81+$B25*AC81^$B$26+$B$29*(AC81/$B$27)^$B$28)*Parameters!$B$116*0.01</f>
        <v>9.5970125757927523E-3</v>
      </c>
      <c r="AD62" s="64">
        <f>($B24*AD81+$B25*AD81^$B$26+$B$29*(AD81/$B$27)^$B$28)*Parameters!$B$116*0.01</f>
        <v>9.4707591621357202E-3</v>
      </c>
      <c r="AE62" s="64">
        <f>($B24*AE81+$B25*AE81^$B$26+$B$29*(AE81/$B$27)^$B$28)*Parameters!$B$116*0.01</f>
        <v>9.3626258204396583E-3</v>
      </c>
      <c r="AF62" s="64">
        <f>($B24*AF81+$B25*AF81^$B$26+$B$29*(AF81/$B$27)^$B$28)*Parameters!$B$116*0.01</f>
        <v>9.2697580307154661E-3</v>
      </c>
      <c r="AG62" s="64">
        <f>($B24*AG81+$B25*AG81^$B$26+$B$29*(AG81/$B$27)^$B$28)*Parameters!$B$116*0.01</f>
        <v>9.1896784932199039E-3</v>
      </c>
      <c r="AH62" s="64">
        <f>($B24*AH81+$B25*AH81^$B$26+$B$29*(AH81/$B$27)^$B$28)*Parameters!$B$116*0.01</f>
        <v>9.1202567848858111E-3</v>
      </c>
      <c r="AI62" s="64">
        <f>($B24*AI81+$B25*AI81^$B$26+$B$29*(AI81/$B$27)^$B$28)*Parameters!$B$116*0.01</f>
        <v>9.059673686088494E-3</v>
      </c>
      <c r="AJ62" s="64">
        <f>($B24*AJ81+$B25*AJ81^$B$26+$B$29*(AJ81/$B$27)^$B$28)*Parameters!$B$116*0.01</f>
        <v>9.0063844778937724E-3</v>
      </c>
      <c r="AK62" s="64">
        <f>($B24*AK81+$B25*AK81^$B$26+$B$29*(AK81/$B$27)^$B$28)*Parameters!$B$116*0.01</f>
        <v>8.959083633760483E-3</v>
      </c>
      <c r="AL62" s="64">
        <f>($B24*AL81+$B25*AL81^$B$26+$B$29*(AL81/$B$27)^$B$28)*Parameters!$B$116*0.01</f>
        <v>8.9166721721188509E-3</v>
      </c>
      <c r="AM62" s="64">
        <f>($B24*AM81+$B25*AM81^$B$26+$B$29*(AM81/$B$27)^$B$28)*Parameters!$B$116*0.01</f>
        <v>8.8782282322863587E-3</v>
      </c>
      <c r="AN62" s="64">
        <f>($B24*AN81+$B25*AN81^$B$26+$B$29*(AN81/$B$27)^$B$28)*Parameters!$B$116*0.01</f>
        <v>8.8429810175743046E-3</v>
      </c>
      <c r="AO62" s="64">
        <f>($B24*AO81+$B25*AO81^$B$26+$B$29*(AO81/$B$27)^$B$28)*Parameters!$B$116*0.01</f>
        <v>8.8102880095174106E-3</v>
      </c>
      <c r="AP62" s="64">
        <f>($B24*AP81+$B25*AP81^$B$26+$B$29*(AP81/$B$27)^$B$28)*Parameters!$B$116*0.01</f>
        <v>8.7796152283332388E-3</v>
      </c>
      <c r="AQ62" s="64">
        <f>($B24*AQ81+$B25*AQ81^$B$26+$B$29*(AQ81/$B$27)^$B$28)*Parameters!$B$116*0.01</f>
        <v>8.7505202541693743E-3</v>
      </c>
      <c r="AR62" s="64">
        <f>($B24*AR81+$B25*AR81^$B$26+$B$29*(AR81/$B$27)^$B$28)*Parameters!$B$116*0.01</f>
        <v>8.7226377043246282E-3</v>
      </c>
      <c r="AS62" s="64">
        <f>($B24*AS81+$B25*AS81^$B$26+$B$29*(AS81/$B$27)^$B$28)*Parameters!$B$116*0.01</f>
        <v>8.6956668663261821E-3</v>
      </c>
      <c r="AT62" s="64">
        <f>($B24*AT81+$B25*AT81^$B$26+$B$29*(AT81/$B$27)^$B$28)*Parameters!$B$116*0.01</f>
        <v>8.6693612047581397E-3</v>
      </c>
      <c r="AU62" s="64">
        <f>($B24*AU81+$B25*AU81^$B$26+$B$29*(AU81/$B$27)^$B$28)*Parameters!$B$116*0.01</f>
        <v>8.6435194843771396E-3</v>
      </c>
      <c r="AV62" s="64">
        <f>($B24*AV81+$B25*AV81^$B$26+$B$29*(AV81/$B$27)^$B$28)*Parameters!$B$116*0.01</f>
        <v>8.6179782792157322E-3</v>
      </c>
      <c r="AW62" s="64">
        <f>($B24*AW81+$B25*AW81^$B$26+$B$29*(AW81/$B$27)^$B$28)*Parameters!$B$116*0.01</f>
        <v>8.5926056646160563E-3</v>
      </c>
      <c r="AX62" s="64">
        <f>($B24*AX81+$B25*AX81^$B$26+$B$29*(AX81/$B$27)^$B$28)*Parameters!$B$116*0.01</f>
        <v>8.5672959150573866E-3</v>
      </c>
      <c r="AY62" s="64">
        <f>($B24*AY81+$B25*AY81^$B$26+$B$29*(AY81/$B$27)^$B$28)*Parameters!$B$116*0.01</f>
        <v>8.5419650545078794E-3</v>
      </c>
      <c r="AZ62" s="64">
        <f>($B24*AZ81+$B25*AZ81^$B$26+$B$29*(AZ81/$B$27)^$B$28)*Parameters!$B$116*0.01</f>
        <v>8.5165471275233471E-3</v>
      </c>
      <c r="BA62" s="64">
        <f>($B24*BA81+$B25*BA81^$B$26+$B$29*(BA81/$B$27)^$B$28)*Parameters!$B$116*0.01</f>
        <v>8.6199705733410112E-3</v>
      </c>
      <c r="BB62" s="64">
        <f>($B24*BB81+$B25*BB81^$B$26+$B$29*(BB81/$B$27)^$B$28)*Parameters!$B$116*0.01</f>
        <v>8.7965390255519312E-3</v>
      </c>
      <c r="BC62" s="64">
        <f>($B24*BC81+$B25*BC81^$B$26+$B$29*(BC81/$B$27)^$B$28)*Parameters!$B$116*0.01</f>
        <v>8.8830140525961564E-3</v>
      </c>
      <c r="BD62" s="64">
        <f>($B24*BD81+$B25*BD81^$B$26+$B$29*(BD81/$B$27)^$B$28)*Parameters!$B$116*0.01</f>
        <v>8.911758911740307E-3</v>
      </c>
      <c r="BE62" s="64">
        <f>($B24*BE81+$B25*BE81^$B$26+$B$29*(BE81/$B$27)^$B$28)*Parameters!$B$116*0.01</f>
        <v>8.9046197088286511E-3</v>
      </c>
      <c r="BF62" s="64">
        <f>($B24*BF81+$B25*BF81^$B$26+$B$29*(BF81/$B$27)^$B$28)*Parameters!$B$116*0.01</f>
        <v>8.8760242694259396E-3</v>
      </c>
      <c r="BG62" s="64">
        <f>($B24*BG81+$B25*BG81^$B$26+$B$29*(BG81/$B$27)^$B$28)*Parameters!$B$116*0.01</f>
        <v>8.8353144899007592E-3</v>
      </c>
      <c r="BH62" s="64">
        <f>($B24*BH81+$B25*BH81^$B$26+$B$29*(BH81/$B$27)^$B$28)*Parameters!$B$116*0.01</f>
        <v>8.7884134407637243E-3</v>
      </c>
      <c r="BI62" s="64">
        <f>($B24*BI81+$B25*BI81^$B$26+$B$29*(BI81/$B$27)^$B$28)*Parameters!$B$116*0.01</f>
        <v>8.7389813259030856E-3</v>
      </c>
      <c r="BJ62" s="64">
        <f>($B24*BJ81+$B25*BJ81^$B$26+$B$29*(BJ81/$B$27)^$B$28)*Parameters!$B$116*0.01</f>
        <v>8.2660388537207016E-3</v>
      </c>
      <c r="BK62" s="64">
        <f>($B24*BK81+$B25*BK81^$B$26+$B$29*(BK81/$B$27)^$B$28)*Parameters!$B$116*0.01</f>
        <v>7.9339011930471531E-3</v>
      </c>
      <c r="BL62" s="64">
        <f>($B24*BL81+$B25*BL81^$B$26+$B$29*(BL81/$B$27)^$B$28)*Parameters!$B$116*0.01</f>
        <v>7.6947856895286781E-3</v>
      </c>
      <c r="BM62" s="64">
        <f>($B24*BM81+$B25*BM81^$B$26+$B$29*(BM81/$B$27)^$B$28)*Parameters!$B$116*0.01</f>
        <v>7.5179040696548363E-3</v>
      </c>
      <c r="BN62" s="64">
        <f>($B24*BN81+$B25*BN81^$B$26+$B$29*(BN81/$B$27)^$B$28)*Parameters!$B$116*0.01</f>
        <v>7.383102107107479E-3</v>
      </c>
      <c r="BO62" s="64">
        <f>($B24*BO81+$B25*BO81^$B$26+$B$29*(BO81/$B$27)^$B$28)*Parameters!$B$116*0.01</f>
        <v>7.2770228411231791E-3</v>
      </c>
      <c r="BP62" s="64">
        <f>($B24*BP81+$B25*BP81^$B$26+$B$29*(BP81/$B$27)^$B$28)*Parameters!$B$116*0.01</f>
        <v>7.1907272495543026E-3</v>
      </c>
      <c r="BQ62" s="64">
        <f>($B24*BQ81+$B25*BQ81^$B$26+$B$29*(BQ81/$B$27)^$B$28)*Parameters!$B$116*0.01</f>
        <v>7.1181850006370234E-3</v>
      </c>
      <c r="BR62" s="64">
        <f>($B24*BR81+$B25*BR81^$B$26+$B$29*(BR81/$B$27)^$B$28)*Parameters!$B$116*0.01</f>
        <v>7.0552999003813113E-3</v>
      </c>
      <c r="BS62" s="64">
        <f>($B24*BS81+$B25*BS81^$B$26+$B$29*(BS81/$B$27)^$B$28)*Parameters!$B$116*0.01</f>
        <v>6.9992719236006296E-3</v>
      </c>
      <c r="BT62" s="64">
        <f>($B24*BT81+$B25*BT81^$B$26+$B$29*(BT81/$B$27)^$B$28)*Parameters!$B$116*0.01</f>
        <v>6.9481752062678526E-3</v>
      </c>
      <c r="BU62" s="64">
        <f>($B24*BU81+$B25*BU81^$B$26+$B$29*(BU81/$B$27)^$B$28)*Parameters!$B$116*0.01</f>
        <v>6.9006766601560597E-3</v>
      </c>
      <c r="BV62" s="64">
        <f>($B24*BV81+$B25*BV81^$B$26+$B$29*(BV81/$B$27)^$B$28)*Parameters!$B$116*0.01</f>
        <v>6.8558471793399179E-3</v>
      </c>
      <c r="BW62" s="64">
        <f>($B24*BW81+$B25*BW81^$B$26+$B$29*(BW81/$B$27)^$B$28)*Parameters!$B$116*0.01</f>
        <v>6.8130343270730231E-3</v>
      </c>
      <c r="BX62" s="64">
        <f>($B24*BX81+$B25*BX81^$B$26+$B$29*(BX81/$B$27)^$B$28)*Parameters!$B$116*0.01</f>
        <v>6.7717761064822772E-3</v>
      </c>
      <c r="BY62" s="64">
        <f>($B24*BY81+$B25*BY81^$B$26+$B$29*(BY81/$B$27)^$B$28)*Parameters!$B$116*0.01</f>
        <v>6.7317423221549908E-3</v>
      </c>
      <c r="BZ62" s="64">
        <f>($B24*BZ81+$B25*BZ81^$B$26+$B$29*(BZ81/$B$27)^$B$28)*Parameters!$B$116*0.01</f>
        <v>6.6926945463246668E-3</v>
      </c>
      <c r="CA62" s="64">
        <f>($B24*CA81+$B25*CA81^$B$26+$B$29*(CA81/$B$27)^$B$28)*Parameters!$B$116*0.01</f>
        <v>6.6544586741650869E-3</v>
      </c>
      <c r="CB62" s="64">
        <f>($B24*CB81+$B25*CB81^$B$26+$B$29*(CB81/$B$27)^$B$28)*Parameters!$B$116*0.01</f>
        <v>6.6169060253332803E-3</v>
      </c>
      <c r="CC62" s="64">
        <f>($B24*CC81+$B25*CC81^$B$26+$B$29*(CC81/$B$27)^$B$28)*Parameters!$B$116*0.01</f>
        <v>6.5799402658285834E-3</v>
      </c>
      <c r="CD62" s="64">
        <f>($B24*CD81+$B25*CD81^$B$26+$B$29*(CD81/$B$27)^$B$28)*Parameters!$B$116*0.01</f>
        <v>6.5434883070100581E-3</v>
      </c>
      <c r="CE62" s="64">
        <f>($B24*CE81+$B25*CE81^$B$26+$B$29*(CE81/$B$27)^$B$28)*Parameters!$B$116*0.01</f>
        <v>6.5074939322521579E-3</v>
      </c>
      <c r="CF62" s="64">
        <f>($B24*CF81+$B25*CF81^$B$26+$B$29*(CF81/$B$27)^$B$28)*Parameters!$B$116*0.01</f>
        <v>6.4719133019608757E-3</v>
      </c>
      <c r="CG62" s="64">
        <f>($B24*CG81+$B25*CG81^$B$26+$B$29*(CG81/$B$27)^$B$28)*Parameters!$B$116*0.01</f>
        <v>6.4367117581352476E-3</v>
      </c>
      <c r="CH62" s="64">
        <f>($B24*CH81+$B25*CH81^$B$26+$B$29*(CH81/$B$27)^$B$28)*Parameters!$B$116*0.01</f>
        <v>6.4018615328089012E-3</v>
      </c>
      <c r="CI62" s="64">
        <f>($B24*CI81+$B25*CI81^$B$26+$B$29*(CI81/$B$27)^$B$28)*Parameters!$B$116*0.01</f>
        <v>6.3673400889906933E-3</v>
      </c>
      <c r="CJ62" s="64">
        <f>($B24*CJ81+$B25*CJ81^$B$26+$B$29*(CJ81/$B$27)^$B$28)*Parameters!$B$116*0.01</f>
        <v>6.3331289072491061E-3</v>
      </c>
      <c r="CK62" s="64">
        <f>($B24*CK81+$B25*CK81^$B$26+$B$29*(CK81/$B$27)^$B$28)*Parameters!$B$116*0.01</f>
        <v>6.2992125887108997E-3</v>
      </c>
      <c r="CL62" s="64">
        <f>($B24*CL81+$B25*CL81^$B$26+$B$29*(CL81/$B$27)^$B$28)*Parameters!$B$116*0.01</f>
        <v>6.2655781846398849E-3</v>
      </c>
      <c r="CM62" s="64">
        <f>($B24*CM81+$B25*CM81^$B$26+$B$29*(CM81/$B$27)^$B$28)*Parameters!$B$116*0.01</f>
        <v>6.2322146897795597E-3</v>
      </c>
      <c r="CN62" s="64">
        <f>($B24*CN81+$B25*CN81^$B$26+$B$29*(CN81/$B$27)^$B$28)*Parameters!$B$116*0.01</f>
        <v>6.1991126552409757E-3</v>
      </c>
      <c r="CO62" s="64">
        <f>($B24*CO81+$B25*CO81^$B$26+$B$29*(CO81/$B$27)^$B$28)*Parameters!$B$116*0.01</f>
        <v>6.1662638895739145E-3</v>
      </c>
      <c r="CP62" s="64">
        <f>($B24*CP81+$B25*CP81^$B$26+$B$29*(CP81/$B$27)^$B$28)*Parameters!$B$116*0.01</f>
        <v>6.1336612255914122E-3</v>
      </c>
      <c r="CQ62" s="64">
        <f>($B24*CQ81+$B25*CQ81^$B$26+$B$29*(CQ81/$B$27)^$B$28)*Parameters!$B$116*0.01</f>
        <v>6.1012983367589339E-3</v>
      </c>
      <c r="CR62" s="64">
        <f>($B24*CR81+$B25*CR81^$B$26+$B$29*(CR81/$B$27)^$B$28)*Parameters!$B$116*0.01</f>
        <v>6.0691695913488745E-3</v>
      </c>
      <c r="CS62" s="64">
        <f>($B24*CS81+$B25*CS81^$B$26+$B$29*(CS81/$B$27)^$B$28)*Parameters!$B$116*0.01</f>
        <v>6.0372699356711955E-3</v>
      </c>
      <c r="CT62" s="64">
        <f>($B24*CT81+$B25*CT81^$B$26+$B$29*(CT81/$B$27)^$B$28)*Parameters!$B$116*0.01</f>
        <v>6.0055947999125706E-3</v>
      </c>
      <c r="CU62" s="64">
        <f>($B24*CU81+$B25*CU81^$B$26+$B$29*(CU81/$B$27)^$B$28)*Parameters!$B$116*0.01</f>
        <v>5.9741400217179167E-3</v>
      </c>
      <c r="CV62" s="64">
        <f>($B24*CV81+$B25*CV81^$B$26+$B$29*(CV81/$B$27)^$B$28)*Parameters!$B$116*0.01</f>
        <v>5.942901783813721E-3</v>
      </c>
    </row>
    <row r="63" spans="1:105" s="64" customFormat="1" ht="18" customHeight="1">
      <c r="A63" s="581" t="s">
        <v>1129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2.6638574009622763E-3</v>
      </c>
      <c r="E63" s="64">
        <f t="shared" si="13"/>
        <v>3.6742470308575919E-3</v>
      </c>
      <c r="F63" s="64">
        <f t="shared" si="13"/>
        <v>4.8784106214407987E-3</v>
      </c>
      <c r="G63" s="64">
        <f t="shared" si="13"/>
        <v>6.2154274165395615E-3</v>
      </c>
      <c r="H63" s="64">
        <f t="shared" si="13"/>
        <v>7.6151744039823499E-3</v>
      </c>
      <c r="I63" s="64">
        <f t="shared" si="13"/>
        <v>9.0098124657351387E-3</v>
      </c>
      <c r="J63" s="64">
        <f t="shared" si="13"/>
        <v>1.0338603593700242E-2</v>
      </c>
      <c r="K63" s="64">
        <f t="shared" si="13"/>
        <v>1.1547358370981453E-2</v>
      </c>
      <c r="L63" s="64">
        <f t="shared" si="13"/>
        <v>1.2586693043262579E-2</v>
      </c>
      <c r="M63" s="64">
        <f t="shared" si="13"/>
        <v>1.3348359125358557E-2</v>
      </c>
      <c r="N63" s="64">
        <f t="shared" si="13"/>
        <v>1.381940749534913E-2</v>
      </c>
      <c r="O63" s="64">
        <f t="shared" si="13"/>
        <v>1.400887602839848E-2</v>
      </c>
      <c r="P63" s="64">
        <f t="shared" si="13"/>
        <v>1.3940771832141962E-2</v>
      </c>
      <c r="Q63" s="64">
        <f t="shared" si="13"/>
        <v>1.3673026328534248E-2</v>
      </c>
      <c r="R63" s="64">
        <f t="shared" si="13"/>
        <v>1.3287515596360459E-2</v>
      </c>
      <c r="S63" s="64">
        <f t="shared" si="13"/>
        <v>1.285604980102599E-2</v>
      </c>
      <c r="T63" s="64">
        <f t="shared" si="13"/>
        <v>1.2424625220228712E-2</v>
      </c>
      <c r="U63" s="64">
        <f t="shared" si="13"/>
        <v>1.2018924658296548E-2</v>
      </c>
      <c r="V63" s="64">
        <f t="shared" si="13"/>
        <v>1.1651708110770126E-2</v>
      </c>
      <c r="W63" s="64">
        <f t="shared" si="13"/>
        <v>1.1328262198703814E-2</v>
      </c>
      <c r="X63" s="64">
        <f t="shared" si="13"/>
        <v>1.1048980886020346E-2</v>
      </c>
      <c r="Y63" s="64">
        <f t="shared" si="13"/>
        <v>1.0811140151795934E-2</v>
      </c>
      <c r="Z63" s="64">
        <f t="shared" si="13"/>
        <v>1.0611028854218031E-2</v>
      </c>
      <c r="AA63" s="64">
        <f t="shared" si="13"/>
        <v>1.0444462346377451E-2</v>
      </c>
      <c r="AB63" s="64">
        <f t="shared" si="13"/>
        <v>1.0307230446263528E-2</v>
      </c>
      <c r="AC63" s="64">
        <f t="shared" si="13"/>
        <v>1.0195388132665257E-2</v>
      </c>
      <c r="AD63" s="64">
        <f t="shared" si="13"/>
        <v>1.0105248965962408E-2</v>
      </c>
      <c r="AE63" s="64">
        <f t="shared" si="13"/>
        <v>1.0033547760420982E-2</v>
      </c>
      <c r="AF63" s="64">
        <f t="shared" si="13"/>
        <v>9.9774280608443174E-3</v>
      </c>
      <c r="AG63" s="64">
        <f t="shared" si="13"/>
        <v>9.9340265722231008E-3</v>
      </c>
      <c r="AH63" s="64">
        <f t="shared" si="13"/>
        <v>9.9010774006052168E-3</v>
      </c>
      <c r="AI63" s="64">
        <f t="shared" si="13"/>
        <v>9.8770777700227519E-3</v>
      </c>
      <c r="AJ63" s="64">
        <f t="shared" si="13"/>
        <v>9.860532127927122E-3</v>
      </c>
      <c r="AK63" s="64">
        <f t="shared" si="13"/>
        <v>9.8501627240978901E-3</v>
      </c>
      <c r="AL63" s="64">
        <f t="shared" si="13"/>
        <v>9.8448860949090222E-3</v>
      </c>
      <c r="AM63" s="64">
        <f t="shared" si="13"/>
        <v>9.8437887976850613E-3</v>
      </c>
      <c r="AN63" s="64">
        <f t="shared" si="13"/>
        <v>9.8461042855816326E-3</v>
      </c>
      <c r="AO63" s="64">
        <f t="shared" si="13"/>
        <v>9.8511917958880695E-3</v>
      </c>
      <c r="AP63" s="64">
        <f t="shared" si="13"/>
        <v>9.8585175731440572E-3</v>
      </c>
      <c r="AQ63" s="64">
        <f t="shared" si="13"/>
        <v>9.8676384502561915E-3</v>
      </c>
      <c r="AR63" s="64">
        <f t="shared" si="13"/>
        <v>9.8781876571350565E-3</v>
      </c>
      <c r="AS63" s="64">
        <f t="shared" si="13"/>
        <v>9.8898626551133153E-3</v>
      </c>
      <c r="AT63" s="64">
        <f t="shared" si="13"/>
        <v>9.9024147705054095E-3</v>
      </c>
      <c r="AU63" s="64">
        <f t="shared" si="13"/>
        <v>9.9156404011135173E-3</v>
      </c>
      <c r="AV63" s="64">
        <f t="shared" si="13"/>
        <v>9.9293735830373597E-3</v>
      </c>
      <c r="AW63" s="64">
        <f t="shared" si="13"/>
        <v>9.9434797247452984E-3</v>
      </c>
      <c r="AX63" s="64">
        <f t="shared" si="13"/>
        <v>9.957850337000888E-3</v>
      </c>
      <c r="AY63" s="64">
        <f t="shared" si="13"/>
        <v>9.9723986087041049E-3</v>
      </c>
      <c r="AZ63" s="64">
        <f t="shared" si="13"/>
        <v>9.9870556988498095E-3</v>
      </c>
      <c r="BA63" s="64">
        <f t="shared" si="13"/>
        <v>1.0130747128069125E-2</v>
      </c>
      <c r="BB63" s="64">
        <f t="shared" si="13"/>
        <v>1.0348197727886674E-2</v>
      </c>
      <c r="BC63" s="64">
        <f t="shared" si="13"/>
        <v>1.0476403519094237E-2</v>
      </c>
      <c r="BD63" s="64">
        <f t="shared" si="13"/>
        <v>1.0547431832851735E-2</v>
      </c>
      <c r="BE63" s="64">
        <f t="shared" si="13"/>
        <v>1.0582950074611411E-2</v>
      </c>
      <c r="BF63" s="64">
        <f t="shared" si="13"/>
        <v>1.059726874790556E-2</v>
      </c>
      <c r="BG63" s="64">
        <f t="shared" si="13"/>
        <v>1.059965480872848E-2</v>
      </c>
      <c r="BH63" s="64">
        <f t="shared" si="13"/>
        <v>1.0595985200989902E-2</v>
      </c>
      <c r="BI63" s="64">
        <f t="shared" si="13"/>
        <v>1.0589893250672548E-2</v>
      </c>
      <c r="BJ63" s="64">
        <f t="shared" si="13"/>
        <v>1.0160385379037049E-2</v>
      </c>
      <c r="BK63" s="64">
        <f t="shared" si="13"/>
        <v>9.8539944533061873E-3</v>
      </c>
      <c r="BL63" s="64">
        <f t="shared" si="13"/>
        <v>9.6390986953671515E-3</v>
      </c>
      <c r="BM63" s="64">
        <f t="shared" si="13"/>
        <v>9.4852624672437276E-3</v>
      </c>
      <c r="BN63" s="64">
        <f t="shared" ref="BN63:CV63" si="14">+BN62+BN50/100</f>
        <v>9.3725760075264869E-3</v>
      </c>
      <c r="BO63" s="64">
        <f t="shared" si="14"/>
        <v>9.287852556379355E-3</v>
      </c>
      <c r="BP63" s="64">
        <f t="shared" si="14"/>
        <v>9.2222722886651891E-3</v>
      </c>
      <c r="BQ63" s="64">
        <f t="shared" si="14"/>
        <v>9.1698890041580598E-3</v>
      </c>
      <c r="BR63" s="64">
        <f t="shared" si="14"/>
        <v>9.1266664924386249E-3</v>
      </c>
      <c r="BS63" s="64">
        <f t="shared" si="14"/>
        <v>9.089848044041832E-3</v>
      </c>
      <c r="BT63" s="64">
        <f t="shared" si="14"/>
        <v>9.057539571767137E-3</v>
      </c>
      <c r="BU63" s="64">
        <f t="shared" si="14"/>
        <v>9.0284317465641143E-3</v>
      </c>
      <c r="BV63" s="64">
        <f t="shared" si="14"/>
        <v>9.0016136257363502E-3</v>
      </c>
      <c r="BW63" s="64">
        <f t="shared" si="14"/>
        <v>8.9764470090688241E-3</v>
      </c>
      <c r="BX63" s="64">
        <f t="shared" si="14"/>
        <v>8.9524813633272832E-3</v>
      </c>
      <c r="BY63" s="64">
        <f t="shared" si="14"/>
        <v>8.9293959840621856E-3</v>
      </c>
      <c r="BZ63" s="64">
        <f t="shared" si="14"/>
        <v>8.9069605190081978E-3</v>
      </c>
      <c r="CA63" s="64">
        <f t="shared" si="14"/>
        <v>8.885007913201631E-3</v>
      </c>
      <c r="CB63" s="64">
        <f t="shared" si="14"/>
        <v>8.8634157847141144E-3</v>
      </c>
      <c r="CC63" s="64">
        <f t="shared" si="14"/>
        <v>8.8420935405500618E-3</v>
      </c>
      <c r="CD63" s="64">
        <f t="shared" si="14"/>
        <v>8.8209734139176772E-3</v>
      </c>
      <c r="CE63" s="64">
        <f t="shared" si="14"/>
        <v>8.8000041901273082E-3</v>
      </c>
      <c r="CF63" s="64">
        <f t="shared" si="14"/>
        <v>8.7791467834189701E-3</v>
      </c>
      <c r="CG63" s="64">
        <f t="shared" si="14"/>
        <v>8.7583710939247682E-3</v>
      </c>
      <c r="CH63" s="64">
        <f t="shared" si="14"/>
        <v>8.7376537546795217E-3</v>
      </c>
      <c r="CI63" s="64">
        <f t="shared" si="14"/>
        <v>8.7169765011971372E-3</v>
      </c>
      <c r="CJ63" s="64">
        <f t="shared" si="14"/>
        <v>8.6963249794970235E-3</v>
      </c>
      <c r="CK63" s="64">
        <f t="shared" si="14"/>
        <v>8.6756878652885696E-3</v>
      </c>
      <c r="CL63" s="64">
        <f t="shared" si="14"/>
        <v>8.6550562058597645E-3</v>
      </c>
      <c r="CM63" s="64">
        <f t="shared" si="14"/>
        <v>8.6344229228448154E-3</v>
      </c>
      <c r="CN63" s="64">
        <f t="shared" si="14"/>
        <v>8.6137824323700013E-3</v>
      </c>
      <c r="CO63" s="64">
        <f t="shared" si="14"/>
        <v>8.5931303517408943E-3</v>
      </c>
      <c r="CP63" s="64">
        <f t="shared" si="14"/>
        <v>8.5724632706285255E-3</v>
      </c>
      <c r="CQ63" s="64">
        <f t="shared" si="14"/>
        <v>8.5517785708550051E-3</v>
      </c>
      <c r="CR63" s="64">
        <f t="shared" si="14"/>
        <v>8.5310742831970626E-3</v>
      </c>
      <c r="CS63" s="64">
        <f t="shared" si="14"/>
        <v>8.5103489726840922E-3</v>
      </c>
      <c r="CT63" s="64">
        <f t="shared" si="14"/>
        <v>8.4896016460503879E-3</v>
      </c>
      <c r="CU63" s="64">
        <f t="shared" si="14"/>
        <v>8.4688316765740325E-3</v>
      </c>
      <c r="CV63" s="64">
        <f t="shared" si="14"/>
        <v>8.4480387426789337E-3</v>
      </c>
    </row>
    <row r="64" spans="1:105" s="147" customFormat="1" ht="18" customHeight="1">
      <c r="A64" s="577" t="s">
        <v>1133</v>
      </c>
      <c r="B64" s="147">
        <f>+B61-B65</f>
        <v>6.5198882695050031E-3</v>
      </c>
      <c r="C64" s="147">
        <f>+C63*C61/(1+C63^Parameters!$B$125)</f>
        <v>1.3459230910314824E-2</v>
      </c>
      <c r="D64" s="147">
        <f>+D63*D61/(1+D63^Parameters!$B$125)</f>
        <v>2.7584552602090816E-2</v>
      </c>
      <c r="E64" s="147">
        <f>+E63*E61/(1+E63^Parameters!$B$125)</f>
        <v>5.1851035816367089E-2</v>
      </c>
      <c r="F64" s="147">
        <f>+F63*F61/(1+F63^Parameters!$B$125)</f>
        <v>8.8930659356460065E-2</v>
      </c>
      <c r="G64" s="147">
        <f>+G63*G61/(1+G63^Parameters!$B$125)</f>
        <v>0.13965192951845021</v>
      </c>
      <c r="H64" s="147">
        <f>+H63*H61/(1+H63^Parameters!$B$125)</f>
        <v>0.20529940119813531</v>
      </c>
      <c r="I64" s="147">
        <f>+I63*I61/(1+I63^Parameters!$B$125)</f>
        <v>0.2866887109349886</v>
      </c>
      <c r="J64" s="147">
        <f>+J63*J61/(1+J63^Parameters!$B$125)</f>
        <v>0.38287414912767398</v>
      </c>
      <c r="K64" s="147">
        <f>+K63*K61/(1+K63^Parameters!$B$125)</f>
        <v>0.49172563255711643</v>
      </c>
      <c r="L64" s="147">
        <f>+L63*L61/(1+L63^Parameters!$B$125)</f>
        <v>0.61044320258095341</v>
      </c>
      <c r="M64" s="147">
        <f>+M63*M61/(1+M63^Parameters!$B$125)</f>
        <v>0.73015591683820813</v>
      </c>
      <c r="N64" s="147">
        <f>+N63*N61/(1+N63^Parameters!$B$125)</f>
        <v>0.85097367202400176</v>
      </c>
      <c r="O64" s="147">
        <f>+O63*O61/(1+O63^Parameters!$B$125)</f>
        <v>0.95901240407817068</v>
      </c>
      <c r="P64" s="147">
        <f>+P63*P61/(1+P63^Parameters!$B$125)</f>
        <v>1.0508751222374884</v>
      </c>
      <c r="Q64" s="147">
        <f>+Q63*Q61/(1+Q63^Parameters!$B$125)</f>
        <v>1.1261862851975271</v>
      </c>
      <c r="R64" s="147">
        <f>+R63*R61/(1+R63^Parameters!$B$125)</f>
        <v>1.1880268936965164</v>
      </c>
      <c r="S64" s="147">
        <f>+S63*S61/(1+S63^Parameters!$B$125)</f>
        <v>1.241040612088099</v>
      </c>
      <c r="T64" s="147">
        <f>+T63*T61/(1+T63^Parameters!$B$125)</f>
        <v>1.2886369852702104</v>
      </c>
      <c r="U64" s="147">
        <f>+U63*U61/(1+U63^Parameters!$B$125)</f>
        <v>1.3333705926804196</v>
      </c>
      <c r="V64" s="147">
        <f>+V63*V61/(1+V63^Parameters!$B$125)</f>
        <v>1.3835211405792665</v>
      </c>
      <c r="W64" s="147">
        <f>+W63*W61/(1+W63^Parameters!$B$125)</f>
        <v>1.4425065825084813</v>
      </c>
      <c r="X64" s="147">
        <f>+X63*X61/(1+X63^Parameters!$B$125)</f>
        <v>1.5059999495912044</v>
      </c>
      <c r="Y64" s="147">
        <f>+Y63*Y61/(1+Y63^Parameters!$B$125)</f>
        <v>1.5738164914007613</v>
      </c>
      <c r="Z64" s="147">
        <f>+Z63*Z61/(1+Z63^Parameters!$B$125)</f>
        <v>1.6459664067382482</v>
      </c>
      <c r="AA64" s="147">
        <f>+AA63*AA61/(1+AA63^Parameters!$B$125)</f>
        <v>1.7225153833544269</v>
      </c>
      <c r="AB64" s="147">
        <f>+AB63*AB61/(1+AB63^Parameters!$B$125)</f>
        <v>1.8040679746206552</v>
      </c>
      <c r="AC64" s="147">
        <f>+AC63*AC61/(1+AC63^Parameters!$B$125)</f>
        <v>1.890184267101497</v>
      </c>
      <c r="AD64" s="147">
        <f>+AD63*AD61/(1+AD63^Parameters!$B$125)</f>
        <v>1.9807646135773664</v>
      </c>
      <c r="AE64" s="147">
        <f>+AE63*AE61/(1+AE63^Parameters!$B$125)</f>
        <v>2.0758388548144886</v>
      </c>
      <c r="AF64" s="147">
        <f>+AF63*AF61/(1+AF63^Parameters!$B$125)</f>
        <v>2.1709323306765853</v>
      </c>
      <c r="AG64" s="147">
        <f>+AG63*AG61/(1+AG63^Parameters!$B$125)</f>
        <v>2.2644585614663422</v>
      </c>
      <c r="AH64" s="147">
        <f>+AH63*AH61/(1+AH63^Parameters!$B$125)</f>
        <v>2.3600943537590413</v>
      </c>
      <c r="AI64" s="147">
        <f>+AI63*AI61/(1+AI63^Parameters!$B$125)</f>
        <v>2.4584706729209329</v>
      </c>
      <c r="AJ64" s="147">
        <f>+AJ63*AJ61/(1+AJ63^Parameters!$B$125)</f>
        <v>2.5599158163911433</v>
      </c>
      <c r="AK64" s="147">
        <f>+AK63*AK61/(1+AK63^Parameters!$B$125)</f>
        <v>2.6646242832021145</v>
      </c>
      <c r="AL64" s="147">
        <f>+AL63*AL61/(1+AL63^Parameters!$B$125)</f>
        <v>2.7727227194763868</v>
      </c>
      <c r="AM64" s="147">
        <f>+AM63*AM61/(1+AM63^Parameters!$B$125)</f>
        <v>2.8843064668875722</v>
      </c>
      <c r="AN64" s="147">
        <f>+AN63*AN61/(1+AN63^Parameters!$B$125)</f>
        <v>2.9994596805205473</v>
      </c>
      <c r="AO64" s="147">
        <f>+AO63*AO61/(1+AO63^Parameters!$B$125)</f>
        <v>3.1182662480056678</v>
      </c>
      <c r="AP64" s="147">
        <f>+AP63*AP61/(1+AP63^Parameters!$B$125)</f>
        <v>3.2408155617124659</v>
      </c>
      <c r="AQ64" s="147">
        <f>+AQ63*AQ61/(1+AQ63^Parameters!$B$125)</f>
        <v>3.3672054216255582</v>
      </c>
      <c r="AR64" s="147">
        <f>+AR63*AR61/(1+AR63^Parameters!$B$125)</f>
        <v>3.4975433526389499</v>
      </c>
      <c r="AS64" s="147">
        <f>+AS63*AS61/(1+AS63^Parameters!$B$125)</f>
        <v>3.6319470612413887</v>
      </c>
      <c r="AT64" s="147">
        <f>+AT63*AT61/(1+AT63^Parameters!$B$125)</f>
        <v>3.7705444413528109</v>
      </c>
      <c r="AU64" s="147">
        <f>+AU63*AU61/(1+AU63^Parameters!$B$125)</f>
        <v>3.9134733606329397</v>
      </c>
      <c r="AV64" s="147">
        <f>+AV63*AV61/(1+AV63^Parameters!$B$125)</f>
        <v>4.0608813572069957</v>
      </c>
      <c r="AW64" s="147">
        <f>+AW63*AW61/(1+AW63^Parameters!$B$125)</f>
        <v>4.212925318954885</v>
      </c>
      <c r="AX64" s="147">
        <f>+AX63*AX61/(1+AX63^Parameters!$B$125)</f>
        <v>4.3697711844562681</v>
      </c>
      <c r="AY64" s="147">
        <f>+AY63*AY61/(1+AY63^Parameters!$B$125)</f>
        <v>4.5315936857490895</v>
      </c>
      <c r="AZ64" s="147">
        <f>+AZ63*AZ61/(1+AZ63^Parameters!$B$125)</f>
        <v>4.6985761422258161</v>
      </c>
      <c r="BA64" s="147">
        <f>+BA63*BA61/(1+BA63^Parameters!$B$125)</f>
        <v>4.9337239608569243</v>
      </c>
      <c r="BB64" s="147">
        <f>+BB63*BB61/(1+BB63^Parameters!$B$125)</f>
        <v>5.2158564286154183</v>
      </c>
      <c r="BC64" s="147">
        <f>+BC63*BC61/(1+BC63^Parameters!$B$125)</f>
        <v>5.4642282457271172</v>
      </c>
      <c r="BD64" s="147">
        <f>+BD63*BD61/(1+BD63^Parameters!$B$125)</f>
        <v>5.6920220576987743</v>
      </c>
      <c r="BE64" s="147">
        <f>+BE63*BE61/(1+BE63^Parameters!$B$125)</f>
        <v>5.9086335033172537</v>
      </c>
      <c r="BF64" s="147">
        <f>+BF63*BF61/(1+BF63^Parameters!$B$125)</f>
        <v>6.1206444931063322</v>
      </c>
      <c r="BG64" s="147">
        <f>+BG63*BG61/(1+BG63^Parameters!$B$125)</f>
        <v>6.3326217359134747</v>
      </c>
      <c r="BH64" s="147">
        <f>+BH63*BH61/(1+BH63^Parameters!$B$125)</f>
        <v>6.5477186112022689</v>
      </c>
      <c r="BI64" s="147">
        <f>+BI63*BI61/(1+BI63^Parameters!$B$125)</f>
        <v>6.7681120761288316</v>
      </c>
      <c r="BJ64" s="147">
        <f>+BJ63*BJ61/(1+BJ63^Parameters!$B$125)</f>
        <v>6.4936090812451015</v>
      </c>
      <c r="BK64" s="147">
        <f>+BK63*BK61/(1+BK63^Parameters!$B$125)</f>
        <v>6.2977914204463357</v>
      </c>
      <c r="BL64" s="147">
        <f>+BL63*BL61/(1+BL63^Parameters!$B$125)</f>
        <v>6.1604492829962076</v>
      </c>
      <c r="BM64" s="147">
        <f>+BM63*BM61/(1+BM63^Parameters!$B$125)</f>
        <v>6.0621309327860082</v>
      </c>
      <c r="BN64" s="147">
        <f>+BN63*BN61/(1+BN63^Parameters!$B$125)</f>
        <v>5.990111832047667</v>
      </c>
      <c r="BO64" s="147">
        <f>+BO63*BO61/(1+BO63^Parameters!$B$125)</f>
        <v>5.9359641839772959</v>
      </c>
      <c r="BP64" s="147">
        <f>+BP63*BP61/(1+BP63^Parameters!$B$125)</f>
        <v>5.8940511456335134</v>
      </c>
      <c r="BQ64" s="147">
        <f>+BQ63*BQ61/(1+BQ63^Parameters!$B$125)</f>
        <v>5.8605724379574484</v>
      </c>
      <c r="BR64" s="147">
        <f>+BR63*BR61/(1+BR63^Parameters!$B$125)</f>
        <v>5.8329484764495882</v>
      </c>
      <c r="BS64" s="147">
        <f>+BS63*BS61/(1+BS63^Parameters!$B$125)</f>
        <v>5.8094174191178407</v>
      </c>
      <c r="BT64" s="147">
        <f>+BT63*BT61/(1+BT63^Parameters!$B$125)</f>
        <v>5.7887687349255099</v>
      </c>
      <c r="BU64" s="147">
        <f>+BU63*BU61/(1+BU63^Parameters!$B$125)</f>
        <v>5.7701656179154384</v>
      </c>
      <c r="BV64" s="147">
        <f>+BV63*BV61/(1+BV63^Parameters!$B$125)</f>
        <v>5.7530258750363545</v>
      </c>
      <c r="BW64" s="147">
        <f>+BW63*BW61/(1+BW63^Parameters!$B$125)</f>
        <v>5.7369416258233636</v>
      </c>
      <c r="BX64" s="147">
        <f>+BX63*BX61/(1+BX63^Parameters!$B$125)</f>
        <v>5.7216249297513571</v>
      </c>
      <c r="BY64" s="147">
        <f>+BY63*BY61/(1+BY63^Parameters!$B$125)</f>
        <v>5.7068708212360333</v>
      </c>
      <c r="BZ64" s="147">
        <f>+BZ63*BZ61/(1+BZ63^Parameters!$B$125)</f>
        <v>5.6925320797236179</v>
      </c>
      <c r="CA64" s="147">
        <f>+CA63*CA61/(1+CA63^Parameters!$B$125)</f>
        <v>5.6785019386310731</v>
      </c>
      <c r="CB64" s="147">
        <f>+CB63*CB61/(1+CB63^Parameters!$B$125)</f>
        <v>5.6647021823817454</v>
      </c>
      <c r="CC64" s="147">
        <f>+CC63*CC61/(1+CC63^Parameters!$B$125)</f>
        <v>5.6510749120400234</v>
      </c>
      <c r="CD64" s="147">
        <f>+CD63*CD61/(1+CD63^Parameters!$B$125)</f>
        <v>5.6375768171370426</v>
      </c>
      <c r="CE64" s="147">
        <f>+CE63*CE61/(1+CE63^Parameters!$B$125)</f>
        <v>5.6241751658263812</v>
      </c>
      <c r="CF64" s="147">
        <f>+CF63*CF61/(1+CF63^Parameters!$B$125)</f>
        <v>5.6108449779880409</v>
      </c>
      <c r="CG64" s="147">
        <f>+CG63*CG61/(1+CG63^Parameters!$B$125)</f>
        <v>5.5975670164801024</v>
      </c>
      <c r="CH64" s="147">
        <f>+CH63*CH61/(1+CH63^Parameters!$B$125)</f>
        <v>5.5843263472295313</v>
      </c>
      <c r="CI64" s="147">
        <f>+CI63*CI61/(1+CI63^Parameters!$B$125)</f>
        <v>5.5711112972113055</v>
      </c>
      <c r="CJ64" s="147">
        <f>+CJ63*CJ61/(1+CJ63^Parameters!$B$125)</f>
        <v>5.5579126926455702</v>
      </c>
      <c r="CK64" s="147">
        <f>+CK63*CK61/(1+CK63^Parameters!$B$125)</f>
        <v>5.5447232960591775</v>
      </c>
      <c r="CL64" s="147">
        <f>+CL63*CL61/(1+CL63^Parameters!$B$125)</f>
        <v>5.5315373856797878</v>
      </c>
      <c r="CM64" s="147">
        <f>+CM63*CM61/(1+CM63^Parameters!$B$125)</f>
        <v>5.5183504376494295</v>
      </c>
      <c r="CN64" s="147">
        <f>+CN63*CN61/(1+CN63^Parameters!$B$125)</f>
        <v>5.5051588832557208</v>
      </c>
      <c r="CO64" s="147">
        <f>+CO63*CO61/(1+CO63^Parameters!$B$125)</f>
        <v>5.491959921472592</v>
      </c>
      <c r="CP64" s="147">
        <f>+CP63*CP61/(1+CP63^Parameters!$B$125)</f>
        <v>5.4787513727229546</v>
      </c>
      <c r="CQ64" s="147">
        <f>+CQ63*CQ61/(1+CQ63^Parameters!$B$125)</f>
        <v>5.4655315637018047</v>
      </c>
      <c r="CR64" s="147">
        <f>+CR63*CR61/(1+CR63^Parameters!$B$125)</f>
        <v>5.4522992358578515</v>
      </c>
      <c r="CS64" s="147">
        <f>+CS63*CS61/(1+CS63^Parameters!$B$125)</f>
        <v>5.4390534720863002</v>
      </c>
      <c r="CT64" s="147">
        <f>+CT63*CT61/(1+CT63^Parameters!$B$125)</f>
        <v>5.4257936375805986</v>
      </c>
      <c r="CU64" s="147">
        <f>+CU63*CU61/(1+CU63^Parameters!$B$125)</f>
        <v>5.4125193317961831</v>
      </c>
      <c r="CV64" s="147">
        <f>+CV63*CV61/(1+CV63^Parameters!$B$125)</f>
        <v>5.3992303492103924</v>
      </c>
    </row>
    <row r="65" spans="1:237" s="45" customFormat="1" ht="18" customHeight="1">
      <c r="A65" s="573" t="s">
        <v>21</v>
      </c>
      <c r="B65" s="45">
        <f>+B61/(1+B63)</f>
        <v>4.5519563642219092</v>
      </c>
      <c r="C65" s="45">
        <f t="shared" ref="C65:BN65" si="15">+C61-C64</f>
        <v>7.1038383888346832</v>
      </c>
      <c r="D65" s="45">
        <f t="shared" si="15"/>
        <v>10.327531525355511</v>
      </c>
      <c r="E65" s="45">
        <f t="shared" si="15"/>
        <v>14.060165761340773</v>
      </c>
      <c r="F65" s="45">
        <f t="shared" si="15"/>
        <v>18.140502296862202</v>
      </c>
      <c r="G65" s="45">
        <f t="shared" si="15"/>
        <v>22.328944380822087</v>
      </c>
      <c r="H65" s="45">
        <f t="shared" si="15"/>
        <v>26.753951997006759</v>
      </c>
      <c r="I65" s="45">
        <f t="shared" si="15"/>
        <v>31.532920412482738</v>
      </c>
      <c r="J65" s="45">
        <f t="shared" si="15"/>
        <v>36.650574871103238</v>
      </c>
      <c r="K65" s="45">
        <f t="shared" si="15"/>
        <v>42.09166155951484</v>
      </c>
      <c r="L65" s="45">
        <f t="shared" si="15"/>
        <v>47.888650283115219</v>
      </c>
      <c r="M65" s="45">
        <f t="shared" si="15"/>
        <v>53.969894477452861</v>
      </c>
      <c r="N65" s="45">
        <f t="shared" si="15"/>
        <v>60.727185327223523</v>
      </c>
      <c r="O65" s="45">
        <f t="shared" si="15"/>
        <v>67.498471417898855</v>
      </c>
      <c r="P65" s="45">
        <f t="shared" si="15"/>
        <v>74.330540978023308</v>
      </c>
      <c r="Q65" s="45">
        <f t="shared" si="15"/>
        <v>81.239360166452911</v>
      </c>
      <c r="R65" s="45">
        <f t="shared" si="15"/>
        <v>88.221229869240048</v>
      </c>
      <c r="S65" s="45">
        <f t="shared" si="15"/>
        <v>95.292547176989729</v>
      </c>
      <c r="T65" s="45">
        <f t="shared" si="15"/>
        <v>102.42772970015398</v>
      </c>
      <c r="U65" s="45">
        <f t="shared" si="15"/>
        <v>109.6058881670462</v>
      </c>
      <c r="V65" s="45">
        <f t="shared" si="15"/>
        <v>117.35624880786496</v>
      </c>
      <c r="W65" s="45">
        <f t="shared" si="15"/>
        <v>125.89446330803075</v>
      </c>
      <c r="X65" s="45">
        <f t="shared" si="15"/>
        <v>134.79615905736858</v>
      </c>
      <c r="Y65" s="45">
        <f t="shared" si="15"/>
        <v>143.99977420331621</v>
      </c>
      <c r="Z65" s="45">
        <f t="shared" si="15"/>
        <v>153.47248905613176</v>
      </c>
      <c r="AA65" s="45">
        <f t="shared" si="15"/>
        <v>163.19888757922726</v>
      </c>
      <c r="AB65" s="45">
        <f t="shared" si="15"/>
        <v>173.22529457103266</v>
      </c>
      <c r="AC65" s="45">
        <f t="shared" si="15"/>
        <v>183.50582444839691</v>
      </c>
      <c r="AD65" s="45">
        <f t="shared" si="15"/>
        <v>194.03267555491249</v>
      </c>
      <c r="AE65" s="45">
        <f t="shared" si="15"/>
        <v>204.81397762694726</v>
      </c>
      <c r="AF65" s="45">
        <f t="shared" si="15"/>
        <v>215.41343083764829</v>
      </c>
      <c r="AG65" s="45">
        <f t="shared" si="15"/>
        <v>225.68526001469274</v>
      </c>
      <c r="AH65" s="45">
        <f t="shared" si="15"/>
        <v>236.00733358037439</v>
      </c>
      <c r="AI65" s="45">
        <f t="shared" si="15"/>
        <v>246.44821308150597</v>
      </c>
      <c r="AJ65" s="45">
        <f t="shared" si="15"/>
        <v>257.05242388086697</v>
      </c>
      <c r="AK65" s="45">
        <f t="shared" si="15"/>
        <v>267.85113853594964</v>
      </c>
      <c r="AL65" s="45">
        <f t="shared" si="15"/>
        <v>278.86819143088786</v>
      </c>
      <c r="AM65" s="45">
        <f t="shared" si="15"/>
        <v>290.12344960828011</v>
      </c>
      <c r="AN65" s="45">
        <f t="shared" si="15"/>
        <v>301.634697497042</v>
      </c>
      <c r="AO65" s="45">
        <f t="shared" si="15"/>
        <v>313.41868812407807</v>
      </c>
      <c r="AP65" s="45">
        <f t="shared" si="15"/>
        <v>325.49172842044652</v>
      </c>
      <c r="AQ65" s="45">
        <f t="shared" si="15"/>
        <v>337.8700053456717</v>
      </c>
      <c r="AR65" s="45">
        <f t="shared" si="15"/>
        <v>350.56976879369989</v>
      </c>
      <c r="AS65" s="45">
        <f t="shared" si="15"/>
        <v>363.60743612307192</v>
      </c>
      <c r="AT65" s="45">
        <f t="shared" si="15"/>
        <v>376.99965441796707</v>
      </c>
      <c r="AU65" s="45">
        <f t="shared" si="15"/>
        <v>390.76334047314225</v>
      </c>
      <c r="AV65" s="45">
        <f t="shared" si="15"/>
        <v>404.91570948678327</v>
      </c>
      <c r="AW65" s="45">
        <f t="shared" si="15"/>
        <v>419.47429842733771</v>
      </c>
      <c r="AX65" s="45">
        <f t="shared" si="15"/>
        <v>434.4569872595111</v>
      </c>
      <c r="AY65" s="45">
        <f t="shared" si="15"/>
        <v>449.8820196844411</v>
      </c>
      <c r="AZ65" s="45">
        <f t="shared" si="15"/>
        <v>465.76802421597006</v>
      </c>
      <c r="BA65" s="45">
        <f t="shared" si="15"/>
        <v>482.07122231671048</v>
      </c>
      <c r="BB65" s="45">
        <f t="shared" si="15"/>
        <v>498.81939355115168</v>
      </c>
      <c r="BC65" s="45">
        <f t="shared" si="15"/>
        <v>516.11058850966458</v>
      </c>
      <c r="BD65" s="45">
        <f t="shared" si="15"/>
        <v>533.96750339853816</v>
      </c>
      <c r="BE65" s="45">
        <f t="shared" si="15"/>
        <v>552.40766409427954</v>
      </c>
      <c r="BF65" s="45">
        <f t="shared" si="15"/>
        <v>571.4474665653222</v>
      </c>
      <c r="BG65" s="45">
        <f t="shared" si="15"/>
        <v>591.10397881250833</v>
      </c>
      <c r="BH65" s="45">
        <f t="shared" si="15"/>
        <v>611.39563323403866</v>
      </c>
      <c r="BI65" s="45">
        <f t="shared" si="15"/>
        <v>632.34239790932338</v>
      </c>
      <c r="BJ65" s="45">
        <f t="shared" si="15"/>
        <v>632.61690090420711</v>
      </c>
      <c r="BK65" s="45">
        <f t="shared" si="15"/>
        <v>632.81271856500598</v>
      </c>
      <c r="BL65" s="45">
        <f t="shared" si="15"/>
        <v>632.95006070245608</v>
      </c>
      <c r="BM65" s="45">
        <f t="shared" si="15"/>
        <v>633.04837905266629</v>
      </c>
      <c r="BN65" s="45">
        <f t="shared" si="15"/>
        <v>633.12039815340461</v>
      </c>
      <c r="BO65" s="45">
        <f t="shared" ref="BO65:CV65" si="16">+BO61-BO64</f>
        <v>633.17454580147501</v>
      </c>
      <c r="BP65" s="45">
        <f t="shared" si="16"/>
        <v>633.21645883981876</v>
      </c>
      <c r="BQ65" s="45">
        <f t="shared" si="16"/>
        <v>633.24993754749482</v>
      </c>
      <c r="BR65" s="45">
        <f t="shared" si="16"/>
        <v>633.27756150900268</v>
      </c>
      <c r="BS65" s="45">
        <f t="shared" si="16"/>
        <v>633.30109256633443</v>
      </c>
      <c r="BT65" s="45">
        <f t="shared" si="16"/>
        <v>633.32174125052677</v>
      </c>
      <c r="BU65" s="45">
        <f t="shared" si="16"/>
        <v>633.34034436753677</v>
      </c>
      <c r="BV65" s="45">
        <f t="shared" si="16"/>
        <v>633.35748411041595</v>
      </c>
      <c r="BW65" s="45">
        <f t="shared" si="16"/>
        <v>633.37356835962885</v>
      </c>
      <c r="BX65" s="45">
        <f t="shared" si="16"/>
        <v>633.38888505570094</v>
      </c>
      <c r="BY65" s="45">
        <f t="shared" si="16"/>
        <v>633.4036391642162</v>
      </c>
      <c r="BZ65" s="45">
        <f t="shared" si="16"/>
        <v>633.41797790572866</v>
      </c>
      <c r="CA65" s="45">
        <f t="shared" si="16"/>
        <v>633.43200804682124</v>
      </c>
      <c r="CB65" s="45">
        <f t="shared" si="16"/>
        <v>633.44580780307047</v>
      </c>
      <c r="CC65" s="45">
        <f t="shared" si="16"/>
        <v>633.45943507341224</v>
      </c>
      <c r="CD65" s="45">
        <f t="shared" si="16"/>
        <v>633.47293316831519</v>
      </c>
      <c r="CE65" s="45">
        <f t="shared" si="16"/>
        <v>633.48633481962588</v>
      </c>
      <c r="CF65" s="45">
        <f t="shared" si="16"/>
        <v>633.49966500746427</v>
      </c>
      <c r="CG65" s="45">
        <f t="shared" si="16"/>
        <v>633.5129429689722</v>
      </c>
      <c r="CH65" s="45">
        <f t="shared" si="16"/>
        <v>633.52618363822273</v>
      </c>
      <c r="CI65" s="45">
        <f t="shared" si="16"/>
        <v>633.53939868824091</v>
      </c>
      <c r="CJ65" s="45">
        <f t="shared" si="16"/>
        <v>633.55259729280669</v>
      </c>
      <c r="CK65" s="45">
        <f t="shared" si="16"/>
        <v>633.56578668939312</v>
      </c>
      <c r="CL65" s="45">
        <f t="shared" si="16"/>
        <v>633.57897259977244</v>
      </c>
      <c r="CM65" s="45">
        <f t="shared" si="16"/>
        <v>633.59215954780279</v>
      </c>
      <c r="CN65" s="45">
        <f t="shared" si="16"/>
        <v>633.60535110219655</v>
      </c>
      <c r="CO65" s="45">
        <f t="shared" si="16"/>
        <v>633.61855006397968</v>
      </c>
      <c r="CP65" s="45">
        <f t="shared" si="16"/>
        <v>633.6317586127293</v>
      </c>
      <c r="CQ65" s="45">
        <f t="shared" si="16"/>
        <v>633.64497842175047</v>
      </c>
      <c r="CR65" s="45">
        <f t="shared" si="16"/>
        <v>633.65821074959445</v>
      </c>
      <c r="CS65" s="45">
        <f t="shared" si="16"/>
        <v>633.67145651336591</v>
      </c>
      <c r="CT65" s="45">
        <f t="shared" si="16"/>
        <v>633.6847163478717</v>
      </c>
      <c r="CU65" s="45">
        <f t="shared" si="16"/>
        <v>633.69799065365612</v>
      </c>
      <c r="CV65" s="45">
        <f t="shared" si="16"/>
        <v>633.7112796362419</v>
      </c>
    </row>
    <row r="66" spans="1:237" s="33" customFormat="1" ht="18" customHeight="1">
      <c r="A66" s="23" t="s">
        <v>159</v>
      </c>
      <c r="B66" s="33">
        <f t="shared" ref="B66:AG66" si="17">(B31*(B103)^$B38)</f>
        <v>1.1397508433215653E-11</v>
      </c>
      <c r="C66" s="33">
        <f t="shared" si="17"/>
        <v>1.272509098740375E-4</v>
      </c>
      <c r="D66" s="33">
        <f t="shared" si="17"/>
        <v>2.593586809345884E-4</v>
      </c>
      <c r="E66" s="33">
        <f t="shared" si="17"/>
        <v>3.8766907846579684E-4</v>
      </c>
      <c r="F66" s="33">
        <f t="shared" si="17"/>
        <v>5.5526149054571422E-4</v>
      </c>
      <c r="G66" s="33">
        <f t="shared" si="17"/>
        <v>7.6882748171469182E-4</v>
      </c>
      <c r="H66" s="33">
        <f t="shared" si="17"/>
        <v>1.0358451540728203E-3</v>
      </c>
      <c r="I66" s="33">
        <f t="shared" si="17"/>
        <v>1.3667829027777399E-3</v>
      </c>
      <c r="J66" s="33">
        <f t="shared" si="17"/>
        <v>1.7708607272039849E-3</v>
      </c>
      <c r="K66" s="33">
        <f t="shared" si="17"/>
        <v>2.2560759903630652E-3</v>
      </c>
      <c r="L66" s="33">
        <f t="shared" si="17"/>
        <v>2.8236131178858838E-3</v>
      </c>
      <c r="M66" s="33">
        <f t="shared" si="17"/>
        <v>3.4694381231087619E-3</v>
      </c>
      <c r="N66" s="33">
        <f t="shared" si="17"/>
        <v>4.1903735900768206E-3</v>
      </c>
      <c r="O66" s="33">
        <f t="shared" si="17"/>
        <v>5.0021747854370026E-3</v>
      </c>
      <c r="P66" s="33">
        <f t="shared" si="17"/>
        <v>5.8423258452008561E-3</v>
      </c>
      <c r="Q66" s="33">
        <f t="shared" si="17"/>
        <v>6.7171568923226786E-3</v>
      </c>
      <c r="R66" s="33">
        <f t="shared" si="17"/>
        <v>6.1277929145046291E-3</v>
      </c>
      <c r="S66" s="33">
        <f t="shared" si="17"/>
        <v>5.6068797728265635E-3</v>
      </c>
      <c r="T66" s="33">
        <f t="shared" si="17"/>
        <v>5.1443575921507169E-3</v>
      </c>
      <c r="U66" s="33">
        <f t="shared" si="17"/>
        <v>4.7319387316687991E-3</v>
      </c>
      <c r="V66" s="33">
        <f t="shared" si="17"/>
        <v>4.3627514208911828E-3</v>
      </c>
      <c r="W66" s="33">
        <f t="shared" si="17"/>
        <v>4.0310626852334596E-3</v>
      </c>
      <c r="X66" s="33">
        <f t="shared" si="17"/>
        <v>3.7320613760324305E-3</v>
      </c>
      <c r="Y66" s="33">
        <f t="shared" si="17"/>
        <v>3.4616871124422436E-3</v>
      </c>
      <c r="Z66" s="33">
        <f t="shared" si="17"/>
        <v>3.216494550128463E-3</v>
      </c>
      <c r="AA66" s="33">
        <f t="shared" si="17"/>
        <v>1.5530196628616771E-3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5.1955271530384181E-11</v>
      </c>
      <c r="C67" s="23">
        <f>+C61*C66</f>
        <v>9.0568259795687238E-4</v>
      </c>
      <c r="D67" s="23">
        <f t="shared" ref="D67:BI67" si="19">+D61*D66</f>
        <v>2.6856892469036319E-3</v>
      </c>
      <c r="E67" s="23">
        <f t="shared" si="19"/>
        <v>5.4707925470477547E-3</v>
      </c>
      <c r="F67" s="23">
        <f t="shared" si="19"/>
        <v>1.0122102115073139E-2</v>
      </c>
      <c r="G67" s="23">
        <f t="shared" si="19"/>
        <v>1.727447431894313E-2</v>
      </c>
      <c r="H67" s="23">
        <f t="shared" si="19"/>
        <v>2.7925609918261447E-2</v>
      </c>
      <c r="I67" s="23">
        <f t="shared" si="19"/>
        <v>4.349049772295794E-2</v>
      </c>
      <c r="J67" s="23">
        <f t="shared" si="19"/>
        <v>6.558108046283781E-2</v>
      </c>
      <c r="K67" s="23">
        <f t="shared" si="19"/>
        <v>9.6071357432367596E-2</v>
      </c>
      <c r="L67" s="23">
        <f t="shared" si="19"/>
        <v>0.13694267657178552</v>
      </c>
      <c r="M67" s="23">
        <f t="shared" si="19"/>
        <v>0.1897784401739239</v>
      </c>
      <c r="N67" s="23">
        <f t="shared" si="19"/>
        <v>0.25803549119599811</v>
      </c>
      <c r="O67" s="23">
        <f t="shared" si="19"/>
        <v>0.34243629944875498</v>
      </c>
      <c r="P67" s="23">
        <f t="shared" si="19"/>
        <v>0.44040279553039358</v>
      </c>
      <c r="Q67" s="23">
        <f t="shared" si="19"/>
        <v>0.5532622980376275</v>
      </c>
      <c r="R67" s="23">
        <f t="shared" si="19"/>
        <v>0.5478814100830478</v>
      </c>
      <c r="S67" s="23">
        <f t="shared" si="19"/>
        <v>0.54125222077295787</v>
      </c>
      <c r="T67" s="23">
        <f t="shared" si="19"/>
        <v>0.53355407838844959</v>
      </c>
      <c r="U67" s="23">
        <f t="shared" si="19"/>
        <v>0.52495777538777755</v>
      </c>
      <c r="V67" s="23">
        <f t="shared" si="19"/>
        <v>0.51803210005886724</v>
      </c>
      <c r="W67" s="23">
        <f t="shared" si="19"/>
        <v>0.51330330777644928</v>
      </c>
      <c r="X67" s="23">
        <f t="shared" si="19"/>
        <v>0.50868802309970551</v>
      </c>
      <c r="Y67" s="23">
        <f t="shared" si="19"/>
        <v>0.50393022281984379</v>
      </c>
      <c r="Z67" s="23">
        <f t="shared" si="19"/>
        <v>0.49893766662066608</v>
      </c>
      <c r="AA67" s="23">
        <f t="shared" si="19"/>
        <v>0.25612618162762341</v>
      </c>
      <c r="AB67" s="23">
        <f t="shared" si="19"/>
        <v>0.13137533932500359</v>
      </c>
      <c r="AC67" s="23">
        <f t="shared" si="19"/>
        <v>6.7315948713503743E-2</v>
      </c>
      <c r="AD67" s="23">
        <f t="shared" si="19"/>
        <v>3.4456240624752422E-2</v>
      </c>
      <c r="AE67" s="23">
        <f t="shared" si="19"/>
        <v>1.761977768472129E-2</v>
      </c>
      <c r="AF67" s="23">
        <f t="shared" si="19"/>
        <v>8.983624647779815E-3</v>
      </c>
      <c r="AG67" s="23">
        <f t="shared" si="19"/>
        <v>4.5654184255905887E-3</v>
      </c>
      <c r="AH67" s="23">
        <f t="shared" si="19"/>
        <v>2.3170507736568302E-3</v>
      </c>
      <c r="AI67" s="23">
        <f t="shared" si="19"/>
        <v>1.1748403803756957E-3</v>
      </c>
      <c r="AJ67" s="23">
        <f t="shared" si="19"/>
        <v>5.9526068755378671E-4</v>
      </c>
      <c r="AK67" s="23">
        <f t="shared" si="19"/>
        <v>3.0142642207050147E-4</v>
      </c>
      <c r="AL67" s="23">
        <f t="shared" si="19"/>
        <v>1.5256044129189727E-4</v>
      </c>
      <c r="AM67" s="23">
        <f t="shared" si="19"/>
        <v>7.71823994191481E-5</v>
      </c>
      <c r="AN67" s="23">
        <f t="shared" si="19"/>
        <v>3.9033068323087595E-5</v>
      </c>
      <c r="AO67" s="23">
        <f t="shared" si="19"/>
        <v>1.9733459117874987E-5</v>
      </c>
      <c r="AP67" s="23">
        <f t="shared" si="19"/>
        <v>9.9734405067743197E-6</v>
      </c>
      <c r="AQ67" s="23">
        <f t="shared" si="19"/>
        <v>5.039310264978269E-6</v>
      </c>
      <c r="AR67" s="23">
        <f t="shared" si="19"/>
        <v>2.5456165498785434E-6</v>
      </c>
      <c r="AS67" s="23">
        <f t="shared" si="19"/>
        <v>1.2856443880091258E-6</v>
      </c>
      <c r="AT67" s="23">
        <f t="shared" si="19"/>
        <v>6.4917806317852777E-7</v>
      </c>
      <c r="AU67" s="23">
        <f t="shared" si="19"/>
        <v>3.2774049942158159E-7</v>
      </c>
      <c r="AV67" s="23">
        <f t="shared" si="19"/>
        <v>1.6543487344734106E-7</v>
      </c>
      <c r="AW67" s="23">
        <f t="shared" si="19"/>
        <v>8.3495169259291699E-8</v>
      </c>
      <c r="AX67" s="23">
        <f t="shared" si="19"/>
        <v>4.2134610032401473E-8</v>
      </c>
      <c r="AY67" s="23">
        <f t="shared" si="19"/>
        <v>2.1260103810044586E-8</v>
      </c>
      <c r="AZ67" s="23">
        <f t="shared" si="19"/>
        <v>1.0726189413867635E-8</v>
      </c>
      <c r="BA67" s="23">
        <f t="shared" si="19"/>
        <v>5.4110762878496035E-9</v>
      </c>
      <c r="BB67" s="23">
        <f t="shared" si="19"/>
        <v>2.7294347532941628E-9</v>
      </c>
      <c r="BC67" s="23">
        <f t="shared" si="19"/>
        <v>1.376623107696322E-9</v>
      </c>
      <c r="BD67" s="23">
        <f t="shared" si="19"/>
        <v>6.9426859933565081E-10</v>
      </c>
      <c r="BE67" s="23">
        <f t="shared" si="19"/>
        <v>3.5012051387710485E-10</v>
      </c>
      <c r="BF67" s="23">
        <f t="shared" si="19"/>
        <v>1.7655838231304207E-10</v>
      </c>
      <c r="BG67" s="23">
        <f t="shared" si="19"/>
        <v>8.9031013598447051E-11</v>
      </c>
      <c r="BH67" s="23">
        <f t="shared" si="19"/>
        <v>4.4892867201035921E-11</v>
      </c>
      <c r="BI67" s="23">
        <f t="shared" si="19"/>
        <v>2.2635868963737325E-11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7.102932706236726</v>
      </c>
      <c r="D68" s="23">
        <f>+D65-D67</f>
        <v>10.324845836108606</v>
      </c>
      <c r="E68" s="23">
        <f>+E65-E67</f>
        <v>14.054694968793726</v>
      </c>
      <c r="F68" s="23">
        <f>+F65-F67</f>
        <v>18.130380194747129</v>
      </c>
      <c r="G68" s="23">
        <f t="shared" ref="G68:BI68" si="20">+G65-G67</f>
        <v>22.311669906503145</v>
      </c>
      <c r="H68" s="23">
        <f t="shared" si="20"/>
        <v>26.726026387088496</v>
      </c>
      <c r="I68" s="23">
        <f t="shared" si="20"/>
        <v>31.489429914759782</v>
      </c>
      <c r="J68" s="23">
        <f t="shared" si="20"/>
        <v>36.584993790640404</v>
      </c>
      <c r="K68" s="23">
        <f t="shared" si="20"/>
        <v>41.995590202082475</v>
      </c>
      <c r="L68" s="23">
        <f t="shared" si="20"/>
        <v>47.751707606543434</v>
      </c>
      <c r="M68" s="23">
        <f t="shared" si="20"/>
        <v>53.780116037278937</v>
      </c>
      <c r="N68" s="23">
        <f t="shared" si="20"/>
        <v>60.469149836027526</v>
      </c>
      <c r="O68" s="23">
        <f t="shared" si="20"/>
        <v>67.156035118450106</v>
      </c>
      <c r="P68" s="23">
        <f t="shared" si="20"/>
        <v>73.890138182492919</v>
      </c>
      <c r="Q68" s="23">
        <f t="shared" si="20"/>
        <v>80.686097868415288</v>
      </c>
      <c r="R68" s="23">
        <f t="shared" si="20"/>
        <v>87.673348459156998</v>
      </c>
      <c r="S68" s="23">
        <f t="shared" si="20"/>
        <v>94.751294956216768</v>
      </c>
      <c r="T68" s="23">
        <f t="shared" si="20"/>
        <v>101.89417562176553</v>
      </c>
      <c r="U68" s="23">
        <f t="shared" si="20"/>
        <v>109.08093039165843</v>
      </c>
      <c r="V68" s="23">
        <f t="shared" si="20"/>
        <v>116.8382167078061</v>
      </c>
      <c r="W68" s="23">
        <f t="shared" si="20"/>
        <v>125.3811600002543</v>
      </c>
      <c r="X68" s="23">
        <f t="shared" si="20"/>
        <v>134.28747103426889</v>
      </c>
      <c r="Y68" s="23">
        <f t="shared" si="20"/>
        <v>143.49584398049637</v>
      </c>
      <c r="Z68" s="23">
        <f t="shared" si="20"/>
        <v>152.9735513895111</v>
      </c>
      <c r="AA68" s="23">
        <f t="shared" si="20"/>
        <v>162.94276139759964</v>
      </c>
      <c r="AB68" s="23">
        <f t="shared" si="20"/>
        <v>173.09391923170767</v>
      </c>
      <c r="AC68" s="23">
        <f t="shared" si="20"/>
        <v>183.43850849968339</v>
      </c>
      <c r="AD68" s="23">
        <f t="shared" si="20"/>
        <v>193.99821931428772</v>
      </c>
      <c r="AE68" s="23">
        <f t="shared" si="20"/>
        <v>204.79635784926253</v>
      </c>
      <c r="AF68" s="23">
        <f t="shared" si="20"/>
        <v>215.40444721300051</v>
      </c>
      <c r="AG68" s="23">
        <f t="shared" si="20"/>
        <v>225.68069459626716</v>
      </c>
      <c r="AH68" s="23">
        <f t="shared" si="20"/>
        <v>236.00501652960074</v>
      </c>
      <c r="AI68" s="23">
        <f t="shared" si="20"/>
        <v>246.4470382411256</v>
      </c>
      <c r="AJ68" s="23">
        <f t="shared" si="20"/>
        <v>257.05182862017944</v>
      </c>
      <c r="AK68" s="23">
        <f t="shared" si="20"/>
        <v>267.85083710952756</v>
      </c>
      <c r="AL68" s="23">
        <f t="shared" si="20"/>
        <v>278.86803887044658</v>
      </c>
      <c r="AM68" s="23">
        <f t="shared" si="20"/>
        <v>290.12337242588069</v>
      </c>
      <c r="AN68" s="23">
        <f t="shared" si="20"/>
        <v>301.63465846397366</v>
      </c>
      <c r="AO68" s="23">
        <f t="shared" si="20"/>
        <v>313.41866839061896</v>
      </c>
      <c r="AP68" s="23">
        <f t="shared" si="20"/>
        <v>325.49171844700601</v>
      </c>
      <c r="AQ68" s="23">
        <f t="shared" si="20"/>
        <v>337.87000030636142</v>
      </c>
      <c r="AR68" s="23">
        <f t="shared" si="20"/>
        <v>350.56976624808334</v>
      </c>
      <c r="AS68" s="23">
        <f t="shared" si="20"/>
        <v>363.60743483742755</v>
      </c>
      <c r="AT68" s="23">
        <f t="shared" si="20"/>
        <v>376.99965376878902</v>
      </c>
      <c r="AU68" s="23">
        <f t="shared" si="20"/>
        <v>390.76334014540174</v>
      </c>
      <c r="AV68" s="23">
        <f t="shared" si="20"/>
        <v>404.9157093213484</v>
      </c>
      <c r="AW68" s="23">
        <f t="shared" si="20"/>
        <v>419.47429834384252</v>
      </c>
      <c r="AX68" s="23">
        <f t="shared" si="20"/>
        <v>434.45698721737648</v>
      </c>
      <c r="AY68" s="23">
        <f t="shared" si="20"/>
        <v>449.88201966318098</v>
      </c>
      <c r="AZ68" s="23">
        <f t="shared" si="20"/>
        <v>465.76802420524388</v>
      </c>
      <c r="BA68" s="23">
        <f t="shared" si="20"/>
        <v>482.07122231129938</v>
      </c>
      <c r="BB68" s="23">
        <f t="shared" si="20"/>
        <v>498.81939354842223</v>
      </c>
      <c r="BC68" s="23">
        <f t="shared" si="20"/>
        <v>516.11058850828795</v>
      </c>
      <c r="BD68" s="23">
        <f t="shared" si="20"/>
        <v>533.96750339784387</v>
      </c>
      <c r="BE68" s="23">
        <f t="shared" si="20"/>
        <v>552.40766409392938</v>
      </c>
      <c r="BF68" s="23">
        <f t="shared" si="20"/>
        <v>571.44746656514565</v>
      </c>
      <c r="BG68" s="23">
        <f t="shared" si="20"/>
        <v>591.10397881241931</v>
      </c>
      <c r="BH68" s="23">
        <f t="shared" si="20"/>
        <v>611.39563323399375</v>
      </c>
      <c r="BI68" s="23">
        <f t="shared" si="20"/>
        <v>632.34239790930076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0.94567029294143023</v>
      </c>
      <c r="D70" s="45">
        <f t="shared" si="21"/>
        <v>0.94252061472959081</v>
      </c>
      <c r="E70" s="45">
        <f t="shared" si="21"/>
        <v>0.9461868022964266</v>
      </c>
      <c r="F70" s="45">
        <f t="shared" si="21"/>
        <v>0.94016660023942178</v>
      </c>
      <c r="G70" s="45">
        <f t="shared" si="21"/>
        <v>0.91641580770086672</v>
      </c>
      <c r="H70" s="45">
        <f t="shared" si="21"/>
        <v>0.88134065729905897</v>
      </c>
      <c r="I70" s="45">
        <f t="shared" si="21"/>
        <v>0.83721473252038425</v>
      </c>
      <c r="J70" s="45">
        <f t="shared" si="21"/>
        <v>0.78187469665227005</v>
      </c>
      <c r="K70" s="45">
        <f t="shared" si="21"/>
        <v>0.71363608862761263</v>
      </c>
      <c r="L70" s="45">
        <f t="shared" si="21"/>
        <v>0.63237913023805226</v>
      </c>
      <c r="M70" s="45">
        <f t="shared" si="21"/>
        <v>0.53709415354494194</v>
      </c>
      <c r="N70" s="45">
        <f t="shared" si="21"/>
        <v>0.43037048078324824</v>
      </c>
      <c r="O70" s="45">
        <f t="shared" si="21"/>
        <v>0.3047931391268377</v>
      </c>
      <c r="P70" s="45">
        <f t="shared" si="21"/>
        <v>0.1683698526630151</v>
      </c>
      <c r="Q70" s="45">
        <f t="shared" si="21"/>
        <v>2.111062325329922E-2</v>
      </c>
      <c r="R70" s="45">
        <f t="shared" si="21"/>
        <v>1.6888498602639378E-2</v>
      </c>
      <c r="S70" s="45">
        <f t="shared" si="21"/>
        <v>1.3510798882111503E-2</v>
      </c>
      <c r="T70" s="45">
        <f t="shared" si="21"/>
        <v>1.0808639105689202E-2</v>
      </c>
      <c r="U70" s="45">
        <f t="shared" si="21"/>
        <v>8.6469112845513618E-3</v>
      </c>
      <c r="V70" s="45">
        <f t="shared" si="21"/>
        <v>6.9175290276410895E-3</v>
      </c>
      <c r="W70" s="45">
        <f t="shared" si="21"/>
        <v>5.5340232221128723E-3</v>
      </c>
      <c r="X70" s="45">
        <f t="shared" si="21"/>
        <v>4.4272185776902976E-3</v>
      </c>
      <c r="Y70" s="45">
        <f t="shared" si="21"/>
        <v>3.5417748621522382E-3</v>
      </c>
      <c r="Z70" s="45">
        <f t="shared" si="21"/>
        <v>2.8334198897217908E-3</v>
      </c>
      <c r="AA70" s="45">
        <f t="shared" si="21"/>
        <v>2.2667359117774328E-3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0.46567029294143031</v>
      </c>
      <c r="D71" s="46">
        <f t="shared" si="23"/>
        <v>0.5585206147295908</v>
      </c>
      <c r="E71" s="46">
        <f t="shared" si="23"/>
        <v>0.63898680229642657</v>
      </c>
      <c r="F71" s="46">
        <f t="shared" si="23"/>
        <v>0.6944066002394218</v>
      </c>
      <c r="G71" s="46">
        <f t="shared" si="23"/>
        <v>0.71980780770086672</v>
      </c>
      <c r="H71" s="46">
        <f t="shared" si="23"/>
        <v>0.72405425729905892</v>
      </c>
      <c r="I71" s="46">
        <f t="shared" si="23"/>
        <v>0.71138561252038424</v>
      </c>
      <c r="J71" s="46">
        <f t="shared" si="23"/>
        <v>0.68121140065227004</v>
      </c>
      <c r="K71" s="46">
        <f t="shared" si="23"/>
        <v>0.63310545182761258</v>
      </c>
      <c r="L71" s="46">
        <f t="shared" si="23"/>
        <v>0.56795462079805226</v>
      </c>
      <c r="M71" s="46">
        <f t="shared" si="23"/>
        <v>0.48555454599294195</v>
      </c>
      <c r="N71" s="46">
        <f t="shared" si="23"/>
        <v>0.3891387947416482</v>
      </c>
      <c r="O71" s="46">
        <f t="shared" si="23"/>
        <v>0.27180779029355767</v>
      </c>
      <c r="P71" s="46">
        <f t="shared" si="23"/>
        <v>0.14198157359639108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1.6898517642074729</v>
      </c>
      <c r="D73" s="45">
        <f>(D97)*D68</f>
        <v>2.3656565768712055</v>
      </c>
      <c r="E73" s="45">
        <f>(E97)*E68</f>
        <v>3.1018292521906612</v>
      </c>
      <c r="F73" s="45">
        <f>(F97)*F68</f>
        <v>3.8828218002470276</v>
      </c>
      <c r="G73" s="45">
        <f t="shared" ref="G73:BI73" si="25">(G97)*G68</f>
        <v>4.746156671052602</v>
      </c>
      <c r="H73" s="45">
        <f t="shared" si="25"/>
        <v>5.6952103521165993</v>
      </c>
      <c r="I73" s="45">
        <f t="shared" si="25"/>
        <v>6.731997449441887</v>
      </c>
      <c r="J73" s="45">
        <f t="shared" si="25"/>
        <v>7.8625000540833136</v>
      </c>
      <c r="K73" s="45">
        <f t="shared" si="25"/>
        <v>9.1046557687444398</v>
      </c>
      <c r="L73" s="45">
        <f t="shared" si="25"/>
        <v>10.392947521822803</v>
      </c>
      <c r="M73" s="45">
        <f t="shared" si="25"/>
        <v>12.164409986367971</v>
      </c>
      <c r="N73" s="45">
        <f t="shared" si="25"/>
        <v>13.677388305050808</v>
      </c>
      <c r="O73" s="45">
        <f t="shared" si="25"/>
        <v>15.18988065539855</v>
      </c>
      <c r="P73" s="45">
        <f t="shared" si="25"/>
        <v>16.71305309527747</v>
      </c>
      <c r="Q73" s="45">
        <f t="shared" si="25"/>
        <v>18.250216752810012</v>
      </c>
      <c r="R73" s="45">
        <f t="shared" si="25"/>
        <v>19.830648092979622</v>
      </c>
      <c r="S73" s="45">
        <f t="shared" si="25"/>
        <v>21.431593747171416</v>
      </c>
      <c r="T73" s="45">
        <f t="shared" si="25"/>
        <v>23.047226722734482</v>
      </c>
      <c r="U73" s="45">
        <f t="shared" si="25"/>
        <v>24.672783488581992</v>
      </c>
      <c r="V73" s="45">
        <f t="shared" si="25"/>
        <v>26.427387570615814</v>
      </c>
      <c r="W73" s="45">
        <f t="shared" si="25"/>
        <v>28.359697732007017</v>
      </c>
      <c r="X73" s="45">
        <f t="shared" si="25"/>
        <v>30.37419726950835</v>
      </c>
      <c r="Y73" s="45">
        <f t="shared" si="25"/>
        <v>32.457019548055406</v>
      </c>
      <c r="Z73" s="45">
        <f t="shared" si="25"/>
        <v>34.600762015516352</v>
      </c>
      <c r="AA73" s="45">
        <f t="shared" si="25"/>
        <v>36.855676409797894</v>
      </c>
      <c r="AB73" s="45">
        <f t="shared" si="25"/>
        <v>39.151745195607617</v>
      </c>
      <c r="AC73" s="45">
        <f t="shared" si="25"/>
        <v>41.491565825764177</v>
      </c>
      <c r="AD73" s="45">
        <f t="shared" si="25"/>
        <v>43.880044340709937</v>
      </c>
      <c r="AE73" s="45">
        <f t="shared" si="25"/>
        <v>46.322452314281101</v>
      </c>
      <c r="AF73" s="45">
        <f t="shared" si="25"/>
        <v>48.721873470291442</v>
      </c>
      <c r="AG73" s="45">
        <f t="shared" si="25"/>
        <v>51.046235994997538</v>
      </c>
      <c r="AH73" s="45">
        <f t="shared" si="25"/>
        <v>53.381472399866311</v>
      </c>
      <c r="AI73" s="45">
        <f t="shared" si="25"/>
        <v>55.743331067063991</v>
      </c>
      <c r="AJ73" s="45">
        <f t="shared" si="25"/>
        <v>58.142006032749848</v>
      </c>
      <c r="AK73" s="45">
        <f t="shared" si="25"/>
        <v>60.584610779449193</v>
      </c>
      <c r="AL73" s="45">
        <f t="shared" si="25"/>
        <v>63.076568197864887</v>
      </c>
      <c r="AM73" s="45">
        <f t="shared" si="25"/>
        <v>65.622388140066562</v>
      </c>
      <c r="AN73" s="45">
        <f t="shared" si="25"/>
        <v>68.226101429577739</v>
      </c>
      <c r="AO73" s="45">
        <f t="shared" si="25"/>
        <v>70.891501555002918</v>
      </c>
      <c r="AP73" s="45">
        <f t="shared" si="25"/>
        <v>73.622279052210885</v>
      </c>
      <c r="AQ73" s="45">
        <f t="shared" si="25"/>
        <v>76.422096281308086</v>
      </c>
      <c r="AR73" s="45">
        <f t="shared" si="25"/>
        <v>79.2946293107819</v>
      </c>
      <c r="AS73" s="45">
        <f t="shared" si="25"/>
        <v>82.243591820963928</v>
      </c>
      <c r="AT73" s="45">
        <f t="shared" si="25"/>
        <v>85.272749318418121</v>
      </c>
      <c r="AU73" s="45">
        <f t="shared" si="25"/>
        <v>88.385928246720326</v>
      </c>
      <c r="AV73" s="45">
        <f t="shared" si="25"/>
        <v>91.587022510171124</v>
      </c>
      <c r="AW73" s="45">
        <f t="shared" si="25"/>
        <v>94.879998776155674</v>
      </c>
      <c r="AX73" s="45">
        <f t="shared" si="25"/>
        <v>98.268901284836133</v>
      </c>
      <c r="AY73" s="45">
        <f t="shared" si="25"/>
        <v>101.7578565446896</v>
      </c>
      <c r="AZ73" s="45">
        <f t="shared" si="25"/>
        <v>105.35107810190985</v>
      </c>
      <c r="BA73" s="45">
        <f t="shared" si="25"/>
        <v>109.03866378345742</v>
      </c>
      <c r="BB73" s="45">
        <f t="shared" si="25"/>
        <v>112.82689699048576</v>
      </c>
      <c r="BC73" s="45">
        <f t="shared" si="25"/>
        <v>116.73795557764512</v>
      </c>
      <c r="BD73" s="45">
        <f t="shared" si="25"/>
        <v>120.77697315168061</v>
      </c>
      <c r="BE73" s="45">
        <f t="shared" si="25"/>
        <v>124.94791385337423</v>
      </c>
      <c r="BF73" s="45">
        <f t="shared" si="25"/>
        <v>129.25448625196839</v>
      </c>
      <c r="BG73" s="45">
        <f t="shared" si="25"/>
        <v>133.7005509222669</v>
      </c>
      <c r="BH73" s="45">
        <f t="shared" si="25"/>
        <v>138.29027704919878</v>
      </c>
      <c r="BI73" s="45">
        <f t="shared" si="25"/>
        <v>143.02818117015272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6">+B74*(1-$B$8)^10+10*B73</f>
        <v>13.411507731249447</v>
      </c>
      <c r="D74" s="45">
        <f t="shared" si="26"/>
        <v>21.574821237195877</v>
      </c>
      <c r="E74" s="45">
        <f t="shared" si="26"/>
        <v>31.179240783133871</v>
      </c>
      <c r="F74" s="45">
        <f t="shared" si="26"/>
        <v>41.889821561672036</v>
      </c>
      <c r="G74" s="45">
        <f t="shared" si="26"/>
        <v>53.434295640661439</v>
      </c>
      <c r="H74" s="45">
        <f t="shared" si="26"/>
        <v>66.092953562354097</v>
      </c>
      <c r="I74" s="45">
        <f t="shared" si="26"/>
        <v>79.997291470889365</v>
      </c>
      <c r="J74" s="45">
        <f t="shared" si="26"/>
        <v>95.213305296713628</v>
      </c>
      <c r="K74" s="45">
        <f t="shared" si="26"/>
        <v>111.82382730845633</v>
      </c>
      <c r="L74" s="45">
        <f t="shared" si="26"/>
        <v>130.03711535936873</v>
      </c>
      <c r="M74" s="45">
        <f t="shared" si="26"/>
        <v>149.2706137568365</v>
      </c>
      <c r="N74" s="45">
        <f t="shared" si="26"/>
        <v>173.69154462118308</v>
      </c>
      <c r="O74" s="45">
        <f t="shared" si="26"/>
        <v>197.33637988758178</v>
      </c>
      <c r="P74" s="45">
        <f t="shared" si="26"/>
        <v>220.70574766816856</v>
      </c>
      <c r="Q74" s="45">
        <f t="shared" si="26"/>
        <v>244.08586677081598</v>
      </c>
      <c r="R74" s="45">
        <f t="shared" si="26"/>
        <v>267.60964680420471</v>
      </c>
      <c r="S74" s="45">
        <f t="shared" si="26"/>
        <v>291.61619513319835</v>
      </c>
      <c r="T74" s="45">
        <f t="shared" si="26"/>
        <v>315.99621749865503</v>
      </c>
      <c r="U74" s="45">
        <f t="shared" si="26"/>
        <v>340.6533354222762</v>
      </c>
      <c r="V74" s="45">
        <f t="shared" si="26"/>
        <v>365.50630849572133</v>
      </c>
      <c r="W74" s="45">
        <f t="shared" si="26"/>
        <v>391.71804519915571</v>
      </c>
      <c r="X74" s="45">
        <f t="shared" si="26"/>
        <v>420.18061427913312</v>
      </c>
      <c r="Y74" s="45">
        <f t="shared" si="26"/>
        <v>450.24989384219151</v>
      </c>
      <c r="Z74" s="45">
        <f t="shared" si="26"/>
        <v>481.56262612064006</v>
      </c>
      <c r="AA74" s="45">
        <f t="shared" si="26"/>
        <v>513.91812544136792</v>
      </c>
      <c r="AB74" s="45">
        <f t="shared" si="26"/>
        <v>547.74893441599124</v>
      </c>
      <c r="AC74" s="45">
        <f t="shared" si="26"/>
        <v>582.50569597468132</v>
      </c>
      <c r="AD74" s="45">
        <f t="shared" si="26"/>
        <v>618.02283567945858</v>
      </c>
      <c r="AE74" s="45">
        <f t="shared" si="26"/>
        <v>654.29168169799163</v>
      </c>
      <c r="AF74" s="45">
        <f t="shared" si="26"/>
        <v>691.3619260876726</v>
      </c>
      <c r="AG74" s="45">
        <f t="shared" si="26"/>
        <v>728.28173263569568</v>
      </c>
      <c r="AH74" s="45">
        <f t="shared" si="26"/>
        <v>764.39849843871514</v>
      </c>
      <c r="AI74" s="45">
        <f t="shared" si="26"/>
        <v>800.34400004905672</v>
      </c>
      <c r="AJ74" s="45">
        <f t="shared" si="26"/>
        <v>836.49600815113945</v>
      </c>
      <c r="AK74" s="45">
        <f t="shared" si="26"/>
        <v>873.08818359951488</v>
      </c>
      <c r="AL74" s="45">
        <f t="shared" si="26"/>
        <v>910.27313372171329</v>
      </c>
      <c r="AM74" s="45">
        <f t="shared" si="26"/>
        <v>948.15829830967482</v>
      </c>
      <c r="AN74" s="45">
        <f t="shared" si="26"/>
        <v>986.82623782315363</v>
      </c>
      <c r="AO74" s="45">
        <f t="shared" si="26"/>
        <v>1026.3460475497063</v>
      </c>
      <c r="AP74" s="45">
        <f t="shared" si="26"/>
        <v>1066.7797544124614</v>
      </c>
      <c r="AQ74" s="45">
        <f t="shared" si="26"/>
        <v>1108.1858912209073</v>
      </c>
      <c r="AR74" s="45">
        <f t="shared" si="26"/>
        <v>1150.6214907048152</v>
      </c>
      <c r="AS74" s="45">
        <f t="shared" si="26"/>
        <v>1194.1431996323108</v>
      </c>
      <c r="AT74" s="45">
        <f t="shared" si="26"/>
        <v>1238.8079063134564</v>
      </c>
      <c r="AU74" s="45">
        <f t="shared" si="26"/>
        <v>1284.6731015411042</v>
      </c>
      <c r="AV74" s="45">
        <f t="shared" si="26"/>
        <v>1331.7970955509845</v>
      </c>
      <c r="AW74" s="45">
        <f t="shared" si="26"/>
        <v>1380.2391589081394</v>
      </c>
      <c r="AX74" s="45">
        <f t="shared" si="26"/>
        <v>1430.0596246545829</v>
      </c>
      <c r="AY74" s="45">
        <f t="shared" si="26"/>
        <v>1481.3199720229131</v>
      </c>
      <c r="AZ74" s="45">
        <f t="shared" si="26"/>
        <v>1534.0829025808212</v>
      </c>
      <c r="BA74" s="45">
        <f t="shared" si="26"/>
        <v>1588.4124144750597</v>
      </c>
      <c r="BB74" s="45">
        <f t="shared" si="26"/>
        <v>1644.2318007492131</v>
      </c>
      <c r="BC74" s="45">
        <f t="shared" si="26"/>
        <v>1701.5771493529076</v>
      </c>
      <c r="BD74" s="45">
        <f t="shared" si="26"/>
        <v>1760.6828219226281</v>
      </c>
      <c r="BE74" s="45">
        <f t="shared" si="26"/>
        <v>1821.6818713756545</v>
      </c>
      <c r="BF74" s="45">
        <f t="shared" si="26"/>
        <v>1884.6603318034547</v>
      </c>
      <c r="BG74" s="45">
        <f t="shared" si="26"/>
        <v>1949.6852871312612</v>
      </c>
      <c r="BH74" s="45">
        <f t="shared" si="26"/>
        <v>2016.8187338255179</v>
      </c>
      <c r="BI74" s="45">
        <f t="shared" si="26"/>
        <v>2086.1239805667265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0.15920576035969525</v>
      </c>
      <c r="D77" s="23">
        <f t="shared" si="28"/>
        <v>0.14398890212037943</v>
      </c>
      <c r="E77" s="23">
        <f t="shared" si="28"/>
        <v>0.13578281359042177</v>
      </c>
      <c r="F77" s="23">
        <f t="shared" si="28"/>
        <v>0.13055271383321951</v>
      </c>
      <c r="G77" s="23">
        <f t="shared" si="28"/>
        <v>0.12614705241801374</v>
      </c>
      <c r="H77" s="23">
        <f t="shared" si="28"/>
        <v>0.12236970786653098</v>
      </c>
      <c r="I77" s="23">
        <f t="shared" si="28"/>
        <v>0.11932757424042312</v>
      </c>
      <c r="J77" s="23">
        <f t="shared" si="28"/>
        <v>0.11668573705583506</v>
      </c>
      <c r="K77" s="23">
        <f t="shared" si="28"/>
        <v>0.11424234409704841</v>
      </c>
      <c r="L77" s="23">
        <f t="shared" si="28"/>
        <v>0.11188904033667178</v>
      </c>
      <c r="M77" s="23">
        <f t="shared" si="28"/>
        <v>0.10993466634376822</v>
      </c>
      <c r="N77" s="23">
        <f t="shared" si="28"/>
        <v>0.10635778350675841</v>
      </c>
      <c r="O77" s="23">
        <f t="shared" si="28"/>
        <v>0.10407227069987157</v>
      </c>
      <c r="P77" s="23">
        <f t="shared" si="28"/>
        <v>0.10246414091616256</v>
      </c>
      <c r="Q77" s="23">
        <f t="shared" si="28"/>
        <v>0.10123348910937244</v>
      </c>
      <c r="R77" s="23">
        <f t="shared" si="28"/>
        <v>0.10023097952259442</v>
      </c>
      <c r="S77" s="23">
        <f t="shared" si="28"/>
        <v>9.9308875227233417E-2</v>
      </c>
      <c r="T77" s="23">
        <f t="shared" si="28"/>
        <v>9.8466083714308039E-2</v>
      </c>
      <c r="U77" s="23">
        <f t="shared" si="28"/>
        <v>9.7699843703751413E-2</v>
      </c>
      <c r="V77" s="23">
        <f t="shared" si="28"/>
        <v>9.7459141351455669E-2</v>
      </c>
      <c r="W77" s="23">
        <f t="shared" si="28"/>
        <v>9.7521907492772578E-2</v>
      </c>
      <c r="X77" s="23">
        <f t="shared" si="28"/>
        <v>9.7316835457153153E-2</v>
      </c>
      <c r="Y77" s="23">
        <f t="shared" si="28"/>
        <v>9.6995197124292373E-2</v>
      </c>
      <c r="Z77" s="23">
        <f t="shared" si="28"/>
        <v>9.6634444025984298E-2</v>
      </c>
      <c r="AA77" s="23">
        <f t="shared" si="28"/>
        <v>9.6272963414712628E-2</v>
      </c>
      <c r="AB77" s="23">
        <f t="shared" si="28"/>
        <v>9.586291358043586E-2</v>
      </c>
      <c r="AC77" s="23">
        <f t="shared" si="28"/>
        <v>9.5481989273229345E-2</v>
      </c>
      <c r="AD77" s="23">
        <f t="shared" si="28"/>
        <v>9.514863959014945E-2</v>
      </c>
      <c r="AE77" s="23">
        <f t="shared" si="28"/>
        <v>9.4861277746119077E-2</v>
      </c>
      <c r="AF77" s="23">
        <f t="shared" si="28"/>
        <v>9.4415539079338612E-2</v>
      </c>
      <c r="AG77" s="23">
        <f t="shared" si="28"/>
        <v>9.3898985115771841E-2</v>
      </c>
      <c r="AH77" s="23">
        <f t="shared" si="28"/>
        <v>9.3550979660870295E-2</v>
      </c>
      <c r="AI77" s="23">
        <f t="shared" si="28"/>
        <v>9.3299887450585095E-2</v>
      </c>
      <c r="AJ77" s="23">
        <f t="shared" si="28"/>
        <v>9.3107081385025908E-2</v>
      </c>
      <c r="AK77" s="23">
        <f t="shared" si="28"/>
        <v>9.2951354021498428E-2</v>
      </c>
      <c r="AL77" s="23">
        <f t="shared" si="28"/>
        <v>9.2820793138930616E-2</v>
      </c>
      <c r="AM77" s="23">
        <f t="shared" si="28"/>
        <v>9.2708492853205829E-2</v>
      </c>
      <c r="AN77" s="23">
        <f t="shared" si="28"/>
        <v>9.2610272863100085E-2</v>
      </c>
      <c r="AO77" s="23">
        <f t="shared" si="28"/>
        <v>9.2523458864906982E-2</v>
      </c>
      <c r="AP77" s="23">
        <f t="shared" si="28"/>
        <v>9.2446226868041201E-2</v>
      </c>
      <c r="AQ77" s="23">
        <f t="shared" si="28"/>
        <v>9.2377248294873274E-2</v>
      </c>
      <c r="AR77" s="23">
        <f t="shared" si="28"/>
        <v>9.2315496018448504E-2</v>
      </c>
      <c r="AS77" s="23">
        <f t="shared" si="28"/>
        <v>9.2260136798682973E-2</v>
      </c>
      <c r="AT77" s="23">
        <f t="shared" si="28"/>
        <v>9.221047030425715E-2</v>
      </c>
      <c r="AU77" s="23">
        <f t="shared" si="28"/>
        <v>9.2165893415293992E-2</v>
      </c>
      <c r="AV77" s="23">
        <f t="shared" si="28"/>
        <v>9.2125878381223783E-2</v>
      </c>
      <c r="AW77" s="23">
        <f t="shared" si="28"/>
        <v>9.2089958688345838E-2</v>
      </c>
      <c r="AX77" s="23">
        <f t="shared" si="28"/>
        <v>9.2057719317114844E-2</v>
      </c>
      <c r="AY77" s="23">
        <f t="shared" si="28"/>
        <v>9.2028789583448886E-2</v>
      </c>
      <c r="AZ77" s="23">
        <f t="shared" si="28"/>
        <v>9.2002837571565327E-2</v>
      </c>
      <c r="BA77" s="23">
        <f t="shared" si="28"/>
        <v>9.1979565603907729E-2</v>
      </c>
      <c r="BB77" s="23">
        <f t="shared" si="28"/>
        <v>9.1964268617739472E-2</v>
      </c>
      <c r="BC77" s="23">
        <f t="shared" si="28"/>
        <v>9.1957302721256198E-2</v>
      </c>
      <c r="BD77" s="23">
        <f t="shared" si="28"/>
        <v>9.1951744869119612E-2</v>
      </c>
      <c r="BE77" s="23">
        <f t="shared" si="28"/>
        <v>9.194519191915447E-2</v>
      </c>
      <c r="BF77" s="23">
        <f t="shared" si="28"/>
        <v>9.1937220937697517E-2</v>
      </c>
      <c r="BG77" s="23">
        <f t="shared" si="28"/>
        <v>9.1928159558635439E-2</v>
      </c>
      <c r="BH77" s="23">
        <f t="shared" si="28"/>
        <v>9.1918526164191411E-2</v>
      </c>
      <c r="BI77" s="23">
        <f t="shared" si="28"/>
        <v>9.190880061862311E-2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0.10369414418254226</v>
      </c>
      <c r="D78" s="23">
        <f t="shared" si="29"/>
        <v>9.3783076337333932E-2</v>
      </c>
      <c r="E78" s="23">
        <f t="shared" si="29"/>
        <v>8.8438273955324401E-2</v>
      </c>
      <c r="F78" s="23">
        <f t="shared" si="29"/>
        <v>8.5031797223030808E-2</v>
      </c>
      <c r="G78" s="23">
        <f t="shared" si="29"/>
        <v>8.2162294957687759E-2</v>
      </c>
      <c r="H78" s="23">
        <f t="shared" si="29"/>
        <v>7.9702029012136244E-2</v>
      </c>
      <c r="I78" s="23">
        <f t="shared" si="29"/>
        <v>7.7720621793355427E-2</v>
      </c>
      <c r="J78" s="23">
        <f t="shared" si="29"/>
        <v>7.5999936277287711E-2</v>
      </c>
      <c r="K78" s="23">
        <f t="shared" si="29"/>
        <v>7.4408501763922108E-2</v>
      </c>
      <c r="L78" s="23">
        <f t="shared" si="29"/>
        <v>7.2875744287795058E-2</v>
      </c>
      <c r="M78" s="23">
        <f t="shared" si="29"/>
        <v>7.1602818370109136E-2</v>
      </c>
      <c r="N78" s="23">
        <f t="shared" si="29"/>
        <v>6.9273117461128367E-2</v>
      </c>
      <c r="O78" s="23">
        <f t="shared" si="29"/>
        <v>6.7784513694575402E-2</v>
      </c>
      <c r="P78" s="23">
        <f t="shared" si="29"/>
        <v>6.6737104095328403E-2</v>
      </c>
      <c r="Q78" s="23">
        <f t="shared" si="29"/>
        <v>6.5935554040836092E-2</v>
      </c>
      <c r="R78" s="23">
        <f t="shared" si="29"/>
        <v>6.5282597932961123E-2</v>
      </c>
      <c r="S78" s="23">
        <f t="shared" si="29"/>
        <v>6.4682011524916122E-2</v>
      </c>
      <c r="T78" s="23">
        <f t="shared" si="29"/>
        <v>6.4133083242047084E-2</v>
      </c>
      <c r="U78" s="23">
        <f t="shared" si="29"/>
        <v>6.3634014603113548E-2</v>
      </c>
      <c r="V78" s="23">
        <f t="shared" si="29"/>
        <v>6.3477239971544669E-2</v>
      </c>
      <c r="W78" s="23">
        <f t="shared" si="29"/>
        <v>6.3518120912616119E-2</v>
      </c>
      <c r="X78" s="23">
        <f t="shared" si="29"/>
        <v>6.3384553074484609E-2</v>
      </c>
      <c r="Y78" s="23">
        <f t="shared" si="29"/>
        <v>6.3175063093802081E-2</v>
      </c>
      <c r="Z78" s="23">
        <f t="shared" si="29"/>
        <v>6.2940096823073305E-2</v>
      </c>
      <c r="AA78" s="23">
        <f t="shared" si="29"/>
        <v>6.270465670746625E-2</v>
      </c>
      <c r="AB78" s="23">
        <f t="shared" si="29"/>
        <v>6.2437582409768357E-2</v>
      </c>
      <c r="AC78" s="23">
        <f t="shared" si="29"/>
        <v>6.218947819579479E-2</v>
      </c>
      <c r="AD78" s="23">
        <f t="shared" si="29"/>
        <v>6.1972360360219025E-2</v>
      </c>
      <c r="AE78" s="23">
        <f t="shared" si="29"/>
        <v>6.1785195395709411E-2</v>
      </c>
      <c r="AF78" s="23">
        <f t="shared" si="29"/>
        <v>6.149487619195422E-2</v>
      </c>
      <c r="AG78" s="23">
        <f t="shared" si="29"/>
        <v>6.1158433458631381E-2</v>
      </c>
      <c r="AH78" s="23">
        <f t="shared" si="29"/>
        <v>6.0931770002891197E-2</v>
      </c>
      <c r="AI78" s="23">
        <f t="shared" si="29"/>
        <v>6.0768228232809494E-2</v>
      </c>
      <c r="AJ78" s="23">
        <f t="shared" si="29"/>
        <v>6.0642649485431313E-2</v>
      </c>
      <c r="AK78" s="23">
        <f t="shared" si="29"/>
        <v>6.0541220896099479E-2</v>
      </c>
      <c r="AL78" s="23">
        <f t="shared" si="29"/>
        <v>6.0456183778403484E-2</v>
      </c>
      <c r="AM78" s="23">
        <f t="shared" si="29"/>
        <v>6.0383040181128E-2</v>
      </c>
      <c r="AN78" s="23">
        <f t="shared" si="29"/>
        <v>6.0319067383958966E-2</v>
      </c>
      <c r="AO78" s="23">
        <f t="shared" si="29"/>
        <v>6.0262523555234683E-2</v>
      </c>
      <c r="AP78" s="23">
        <f t="shared" si="29"/>
        <v>6.0212220690561868E-2</v>
      </c>
      <c r="AQ78" s="23">
        <f t="shared" si="29"/>
        <v>6.0167293458686454E-2</v>
      </c>
      <c r="AR78" s="23">
        <f t="shared" si="29"/>
        <v>6.0127072869678097E-2</v>
      </c>
      <c r="AS78" s="23">
        <f t="shared" si="29"/>
        <v>6.0091016216305568E-2</v>
      </c>
      <c r="AT78" s="23">
        <f t="shared" si="29"/>
        <v>6.0058667357681374E-2</v>
      </c>
      <c r="AU78" s="23">
        <f t="shared" si="29"/>
        <v>6.0029633468826407E-2</v>
      </c>
      <c r="AV78" s="23">
        <f t="shared" si="29"/>
        <v>6.0003570814416339E-2</v>
      </c>
      <c r="AW78" s="23">
        <f t="shared" si="29"/>
        <v>5.9980175544019951E-2</v>
      </c>
      <c r="AX78" s="23">
        <f t="shared" si="29"/>
        <v>5.9959177346459593E-2</v>
      </c>
      <c r="AY78" s="23">
        <f t="shared" si="29"/>
        <v>5.9940334787200789E-2</v>
      </c>
      <c r="AZ78" s="23">
        <f t="shared" si="29"/>
        <v>5.9923431682338234E-2</v>
      </c>
      <c r="BA78" s="23">
        <f t="shared" si="29"/>
        <v>5.9908274148061547E-2</v>
      </c>
      <c r="BB78" s="23">
        <f t="shared" si="29"/>
        <v>5.989831089116867E-2</v>
      </c>
      <c r="BC78" s="23">
        <f t="shared" si="29"/>
        <v>5.9893773852605081E-2</v>
      </c>
      <c r="BD78" s="23">
        <f t="shared" si="29"/>
        <v>5.9890153903681784E-2</v>
      </c>
      <c r="BE78" s="23">
        <f t="shared" si="29"/>
        <v>5.9885885826088545E-2</v>
      </c>
      <c r="BF78" s="23">
        <f t="shared" si="29"/>
        <v>5.9880694154012072E-2</v>
      </c>
      <c r="BG78" s="23">
        <f t="shared" si="29"/>
        <v>5.9874792282466519E-2</v>
      </c>
      <c r="BH78" s="23">
        <f t="shared" si="29"/>
        <v>5.986851784497009E-2</v>
      </c>
      <c r="BI78" s="23">
        <f t="shared" si="29"/>
        <v>5.9862183387459668E-2</v>
      </c>
    </row>
    <row r="79" spans="1:237" s="37" customFormat="1" ht="18" customHeight="1">
      <c r="A79" s="35" t="s">
        <v>70</v>
      </c>
      <c r="B79" s="29">
        <f>+C134</f>
        <v>6.753836288987225E-2</v>
      </c>
      <c r="C79" s="23">
        <f t="shared" ref="C79:BI79" si="30">+D134</f>
        <v>6.2702643370293076E-2</v>
      </c>
      <c r="D79" s="23">
        <f t="shared" si="30"/>
        <v>5.6317779724339712E-2</v>
      </c>
      <c r="E79" s="23">
        <f t="shared" si="30"/>
        <v>5.1509687546841043E-2</v>
      </c>
      <c r="F79" s="23">
        <f t="shared" si="30"/>
        <v>4.7372787268471273E-2</v>
      </c>
      <c r="G79" s="23">
        <f t="shared" si="30"/>
        <v>4.4257193191166389E-2</v>
      </c>
      <c r="H79" s="23">
        <f t="shared" si="30"/>
        <v>4.1611114023285101E-2</v>
      </c>
      <c r="I79" s="23">
        <f t="shared" si="30"/>
        <v>3.933526776989682E-2</v>
      </c>
      <c r="J79" s="23">
        <f t="shared" si="30"/>
        <v>3.7304575819028241E-2</v>
      </c>
      <c r="K79" s="23">
        <f t="shared" si="30"/>
        <v>3.5878100471638197E-2</v>
      </c>
      <c r="L79" s="23">
        <f t="shared" si="30"/>
        <v>3.2699506630857522E-2</v>
      </c>
      <c r="M79" s="23">
        <f t="shared" si="30"/>
        <v>3.4144119354232672E-2</v>
      </c>
      <c r="N79" s="23">
        <f t="shared" si="30"/>
        <v>3.2231065530587522E-2</v>
      </c>
      <c r="O79" s="23">
        <f t="shared" si="30"/>
        <v>3.0788256729015417E-2</v>
      </c>
      <c r="P79" s="23">
        <f t="shared" si="30"/>
        <v>2.9617896211703743E-2</v>
      </c>
      <c r="Q79" s="23">
        <f t="shared" si="30"/>
        <v>2.8855964608746287E-2</v>
      </c>
      <c r="R79" s="23">
        <f t="shared" si="30"/>
        <v>2.8020752055343046E-2</v>
      </c>
      <c r="S79" s="23">
        <f t="shared" si="30"/>
        <v>2.7256453742343201E-2</v>
      </c>
      <c r="T79" s="23">
        <f t="shared" si="30"/>
        <v>2.6559599637772102E-2</v>
      </c>
      <c r="U79" s="23">
        <f t="shared" si="30"/>
        <v>2.5618895983778422E-2</v>
      </c>
      <c r="V79" s="23">
        <f t="shared" si="30"/>
        <v>2.4882455127175129E-2</v>
      </c>
      <c r="W79" s="23">
        <f t="shared" si="30"/>
        <v>2.4583684106959991E-2</v>
      </c>
      <c r="X79" s="23">
        <f t="shared" si="30"/>
        <v>2.4230084576556177E-2</v>
      </c>
      <c r="Y79" s="23">
        <f t="shared" si="30"/>
        <v>2.3866911217796938E-2</v>
      </c>
      <c r="Z79" s="23">
        <f t="shared" si="30"/>
        <v>2.3740211781722476E-2</v>
      </c>
      <c r="AA79" s="23">
        <f t="shared" si="30"/>
        <v>2.3325897147513874E-2</v>
      </c>
      <c r="AB79" s="23">
        <f t="shared" si="30"/>
        <v>2.2959073561871879E-2</v>
      </c>
      <c r="AC79" s="23">
        <f t="shared" si="30"/>
        <v>2.2640619345144941E-2</v>
      </c>
      <c r="AD79" s="23">
        <f t="shared" si="30"/>
        <v>2.2364184248041097E-2</v>
      </c>
      <c r="AE79" s="23">
        <f t="shared" si="30"/>
        <v>2.2259990567671251E-2</v>
      </c>
      <c r="AF79" s="23">
        <f t="shared" si="30"/>
        <v>2.2120276816924633E-2</v>
      </c>
      <c r="AG79" s="23">
        <f t="shared" si="30"/>
        <v>2.1833333804551769E-2</v>
      </c>
      <c r="AH79" s="23">
        <f t="shared" si="30"/>
        <v>2.1612969165884177E-2</v>
      </c>
      <c r="AI79" s="23">
        <f t="shared" si="30"/>
        <v>2.1434697348498011E-2</v>
      </c>
      <c r="AJ79" s="23">
        <f t="shared" si="30"/>
        <v>2.1284848291586167E-2</v>
      </c>
      <c r="AK79" s="23">
        <f t="shared" si="30"/>
        <v>2.1155550799060174E-2</v>
      </c>
      <c r="AL79" s="23">
        <f t="shared" si="30"/>
        <v>2.1042074098270636E-2</v>
      </c>
      <c r="AM79" s="23">
        <f t="shared" si="30"/>
        <v>2.0941413474410142E-2</v>
      </c>
      <c r="AN79" s="23">
        <f t="shared" si="30"/>
        <v>2.0851532787856453E-2</v>
      </c>
      <c r="AO79" s="23">
        <f t="shared" si="30"/>
        <v>2.0770955982404082E-2</v>
      </c>
      <c r="AP79" s="23">
        <f t="shared" si="30"/>
        <v>2.0698544793958495E-2</v>
      </c>
      <c r="AQ79" s="23">
        <f t="shared" si="30"/>
        <v>2.0633376166478312E-2</v>
      </c>
      <c r="AR79" s="23">
        <f t="shared" si="30"/>
        <v>2.0574673277862221E-2</v>
      </c>
      <c r="AS79" s="23">
        <f t="shared" si="30"/>
        <v>2.052176555208951E-2</v>
      </c>
      <c r="AT79" s="23">
        <f t="shared" si="30"/>
        <v>2.0474064476755149E-2</v>
      </c>
      <c r="AU79" s="23">
        <f t="shared" si="30"/>
        <v>2.0431048152779407E-2</v>
      </c>
      <c r="AV79" s="23">
        <f t="shared" si="30"/>
        <v>2.039225076725204E-2</v>
      </c>
      <c r="AW79" s="23">
        <f t="shared" si="30"/>
        <v>2.0357254927183543E-2</v>
      </c>
      <c r="AX79" s="23">
        <f t="shared" si="30"/>
        <v>2.0325685728156406E-2</v>
      </c>
      <c r="AY79" s="23">
        <f t="shared" si="30"/>
        <v>2.0297205934810325E-2</v>
      </c>
      <c r="AZ79" s="23">
        <f t="shared" si="30"/>
        <v>2.0251572280838959E-2</v>
      </c>
      <c r="BA79" s="23">
        <f t="shared" si="30"/>
        <v>2.0213017749520779E-2</v>
      </c>
      <c r="BB79" s="23">
        <f t="shared" si="30"/>
        <v>2.0201500886738666E-2</v>
      </c>
      <c r="BC79" s="23">
        <f t="shared" si="30"/>
        <v>2.0191852811571431E-2</v>
      </c>
      <c r="BD79" s="23">
        <f t="shared" si="30"/>
        <v>2.018227216088686E-2</v>
      </c>
      <c r="BE79" s="23">
        <f t="shared" si="30"/>
        <v>2.0172317445914745E-2</v>
      </c>
      <c r="BF79" s="23">
        <f t="shared" si="30"/>
        <v>2.0162083226962668E-2</v>
      </c>
      <c r="BG79" s="23">
        <f t="shared" si="30"/>
        <v>2.0151822411383691E-2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3.4790425598664365</v>
      </c>
      <c r="C84" s="397">
        <f t="shared" ref="C84:BH84" si="31">C68-C73</f>
        <v>5.4130809420292536</v>
      </c>
      <c r="D84" s="397">
        <f>D68-D73</f>
        <v>7.9591892592374007</v>
      </c>
      <c r="E84" s="397">
        <f>E68-E73</f>
        <v>10.952865716603064</v>
      </c>
      <c r="F84" s="397">
        <f t="shared" si="31"/>
        <v>14.247558394500102</v>
      </c>
      <c r="G84" s="397">
        <f t="shared" si="31"/>
        <v>17.565513235450542</v>
      </c>
      <c r="H84" s="397">
        <f t="shared" si="31"/>
        <v>21.030816034971895</v>
      </c>
      <c r="I84" s="397">
        <f t="shared" si="31"/>
        <v>24.757432465317894</v>
      </c>
      <c r="J84" s="397">
        <f>J68-J73</f>
        <v>28.722493736557091</v>
      </c>
      <c r="K84" s="397">
        <f t="shared" si="31"/>
        <v>32.890934433338032</v>
      </c>
      <c r="L84" s="397">
        <f>L68-L73</f>
        <v>37.358760084720629</v>
      </c>
      <c r="M84" s="397">
        <f t="shared" si="31"/>
        <v>41.615706050910966</v>
      </c>
      <c r="N84" s="397">
        <f t="shared" si="31"/>
        <v>46.791761530976714</v>
      </c>
      <c r="O84" s="397">
        <f t="shared" si="31"/>
        <v>51.966154463051552</v>
      </c>
      <c r="P84" s="397">
        <f t="shared" si="31"/>
        <v>57.177085087215445</v>
      </c>
      <c r="Q84" s="397">
        <f t="shared" si="31"/>
        <v>62.435881115605277</v>
      </c>
      <c r="R84" s="397">
        <f t="shared" si="31"/>
        <v>67.842700366177382</v>
      </c>
      <c r="S84" s="397">
        <f t="shared" si="31"/>
        <v>73.319701209045348</v>
      </c>
      <c r="T84" s="397">
        <f t="shared" si="31"/>
        <v>78.846948899031048</v>
      </c>
      <c r="U84" s="397">
        <f t="shared" si="31"/>
        <v>84.408146903076442</v>
      </c>
      <c r="V84" s="397">
        <f t="shared" si="31"/>
        <v>90.410829137190291</v>
      </c>
      <c r="W84" s="397">
        <f t="shared" si="31"/>
        <v>97.021462268247276</v>
      </c>
      <c r="X84" s="397">
        <f t="shared" si="31"/>
        <v>103.91327376476053</v>
      </c>
      <c r="Y84" s="397">
        <f t="shared" si="31"/>
        <v>111.03882443244098</v>
      </c>
      <c r="Z84" s="397">
        <f t="shared" si="31"/>
        <v>118.37278937399475</v>
      </c>
      <c r="AA84" s="397">
        <f t="shared" si="31"/>
        <v>126.08708498780175</v>
      </c>
      <c r="AB84" s="397">
        <f t="shared" si="31"/>
        <v>133.94217403610006</v>
      </c>
      <c r="AC84" s="397">
        <f t="shared" si="31"/>
        <v>141.94694267391921</v>
      </c>
      <c r="AD84" s="397">
        <f t="shared" si="31"/>
        <v>150.11817497357779</v>
      </c>
      <c r="AE84" s="397">
        <f t="shared" si="31"/>
        <v>158.47390553498144</v>
      </c>
      <c r="AF84" s="397">
        <f t="shared" si="31"/>
        <v>166.68257374270905</v>
      </c>
      <c r="AG84" s="397">
        <f t="shared" si="31"/>
        <v>174.63445860126961</v>
      </c>
      <c r="AH84" s="397">
        <f t="shared" si="31"/>
        <v>182.62354412973443</v>
      </c>
      <c r="AI84" s="397">
        <f t="shared" si="31"/>
        <v>190.70370717406161</v>
      </c>
      <c r="AJ84" s="397">
        <f t="shared" si="31"/>
        <v>198.90982258742957</v>
      </c>
      <c r="AK84" s="397">
        <f t="shared" si="31"/>
        <v>207.26622633007838</v>
      </c>
      <c r="AL84" s="397">
        <f t="shared" si="31"/>
        <v>215.79147067258168</v>
      </c>
      <c r="AM84" s="397">
        <f t="shared" si="31"/>
        <v>224.50098428581413</v>
      </c>
      <c r="AN84" s="397">
        <f t="shared" si="31"/>
        <v>233.40855703439593</v>
      </c>
      <c r="AO84" s="397">
        <f t="shared" si="31"/>
        <v>242.52716683561604</v>
      </c>
      <c r="AP84" s="397">
        <f t="shared" si="31"/>
        <v>251.86943939479511</v>
      </c>
      <c r="AQ84" s="397">
        <f t="shared" si="31"/>
        <v>261.44790402505333</v>
      </c>
      <c r="AR84" s="397">
        <f t="shared" si="31"/>
        <v>271.27513693730145</v>
      </c>
      <c r="AS84" s="397">
        <f t="shared" si="31"/>
        <v>281.36384301646365</v>
      </c>
      <c r="AT84" s="397">
        <f t="shared" si="31"/>
        <v>291.72690445037091</v>
      </c>
      <c r="AU84" s="397">
        <f t="shared" si="31"/>
        <v>302.37741189868143</v>
      </c>
      <c r="AV84" s="397">
        <f t="shared" si="31"/>
        <v>313.32868681117725</v>
      </c>
      <c r="AW84" s="397">
        <f t="shared" si="31"/>
        <v>324.59429956768685</v>
      </c>
      <c r="AX84" s="397">
        <f t="shared" si="31"/>
        <v>336.18808593254033</v>
      </c>
      <c r="AY84" s="397">
        <f t="shared" si="31"/>
        <v>348.12416311849137</v>
      </c>
      <c r="AZ84" s="397">
        <f t="shared" si="31"/>
        <v>360.416946103334</v>
      </c>
      <c r="BA84" s="397">
        <f t="shared" si="31"/>
        <v>373.03255852784196</v>
      </c>
      <c r="BB84" s="397">
        <f t="shared" si="31"/>
        <v>385.99249655793648</v>
      </c>
      <c r="BC84" s="397">
        <f t="shared" si="31"/>
        <v>399.37263293064279</v>
      </c>
      <c r="BD84" s="397">
        <f t="shared" si="31"/>
        <v>413.19053024616323</v>
      </c>
      <c r="BE84" s="397">
        <f t="shared" si="31"/>
        <v>427.45975024055514</v>
      </c>
      <c r="BF84" s="397">
        <f t="shared" si="31"/>
        <v>442.19298031317726</v>
      </c>
      <c r="BG84" s="397">
        <f t="shared" si="31"/>
        <v>457.40342789015244</v>
      </c>
      <c r="BH84" s="397">
        <f t="shared" si="31"/>
        <v>473.10535618479497</v>
      </c>
      <c r="BI84" s="397">
        <f>+BH84</f>
        <v>473.10535618479497</v>
      </c>
    </row>
    <row r="85" spans="1:103" s="397" customFormat="1" ht="18" customHeight="1">
      <c r="A85" s="427" t="s">
        <v>970</v>
      </c>
      <c r="B85" s="399">
        <f>+C85/C84*B84</f>
        <v>0.36753684644415396</v>
      </c>
      <c r="C85" s="399">
        <f>+(C74-B74)/10</f>
        <v>0.57185465965002769</v>
      </c>
      <c r="D85" s="399">
        <f t="shared" ref="D85:BI85" si="32">+(D74-C74)/10</f>
        <v>0.81633135059464301</v>
      </c>
      <c r="E85" s="399">
        <f t="shared" si="32"/>
        <v>0.96044195459379933</v>
      </c>
      <c r="F85" s="399">
        <f t="shared" si="32"/>
        <v>1.0710580778538166</v>
      </c>
      <c r="G85" s="399">
        <f t="shared" si="32"/>
        <v>1.1544474078989402</v>
      </c>
      <c r="H85" s="399">
        <f t="shared" si="32"/>
        <v>1.2658657921692658</v>
      </c>
      <c r="I85" s="399">
        <f t="shared" si="32"/>
        <v>1.3904337908535269</v>
      </c>
      <c r="J85" s="399">
        <f t="shared" si="32"/>
        <v>1.5216013825824262</v>
      </c>
      <c r="K85" s="399">
        <f t="shared" si="32"/>
        <v>1.6610522011742703</v>
      </c>
      <c r="L85" s="399">
        <f t="shared" si="32"/>
        <v>1.8213288050912397</v>
      </c>
      <c r="M85" s="399">
        <f t="shared" si="32"/>
        <v>1.923349839746777</v>
      </c>
      <c r="N85" s="399">
        <f t="shared" si="32"/>
        <v>2.4420930864346588</v>
      </c>
      <c r="O85" s="399">
        <f t="shared" si="32"/>
        <v>2.3644835266398703</v>
      </c>
      <c r="P85" s="399">
        <f t="shared" si="32"/>
        <v>2.3369367780586772</v>
      </c>
      <c r="Q85" s="399">
        <f t="shared" si="32"/>
        <v>2.3380119102647425</v>
      </c>
      <c r="R85" s="399">
        <f t="shared" si="32"/>
        <v>2.352378003338873</v>
      </c>
      <c r="S85" s="399">
        <f t="shared" si="32"/>
        <v>2.4006548328993631</v>
      </c>
      <c r="T85" s="399">
        <f t="shared" si="32"/>
        <v>2.4380022365456684</v>
      </c>
      <c r="U85" s="399">
        <f t="shared" si="32"/>
        <v>2.465711792362117</v>
      </c>
      <c r="V85" s="399">
        <f t="shared" si="32"/>
        <v>2.4852973073445126</v>
      </c>
      <c r="W85" s="399">
        <f t="shared" si="32"/>
        <v>2.6211736703434383</v>
      </c>
      <c r="X85" s="399">
        <f t="shared" si="32"/>
        <v>2.8462569079977413</v>
      </c>
      <c r="Y85" s="399">
        <f t="shared" si="32"/>
        <v>3.0069279563058386</v>
      </c>
      <c r="Z85" s="399">
        <f t="shared" si="32"/>
        <v>3.1312732278448552</v>
      </c>
      <c r="AA85" s="399">
        <f t="shared" si="32"/>
        <v>3.2355499320727859</v>
      </c>
      <c r="AB85" s="399">
        <f t="shared" si="32"/>
        <v>3.3830808974623325</v>
      </c>
      <c r="AC85" s="399">
        <f t="shared" si="32"/>
        <v>3.4756761558690075</v>
      </c>
      <c r="AD85" s="399">
        <f t="shared" si="32"/>
        <v>3.5517139704777265</v>
      </c>
      <c r="AE85" s="399">
        <f t="shared" si="32"/>
        <v>3.6268846018533054</v>
      </c>
      <c r="AF85" s="399">
        <f t="shared" si="32"/>
        <v>3.7070244389680966</v>
      </c>
      <c r="AG85" s="399">
        <f t="shared" si="32"/>
        <v>3.6919806548023075</v>
      </c>
      <c r="AH85" s="399">
        <f t="shared" si="32"/>
        <v>3.6116765803019462</v>
      </c>
      <c r="AI85" s="399">
        <f t="shared" si="32"/>
        <v>3.5945501610341579</v>
      </c>
      <c r="AJ85" s="399">
        <f t="shared" si="32"/>
        <v>3.6152008102082731</v>
      </c>
      <c r="AK85" s="399">
        <f t="shared" si="32"/>
        <v>3.659217544837543</v>
      </c>
      <c r="AL85" s="399">
        <f t="shared" si="32"/>
        <v>3.7184950122198415</v>
      </c>
      <c r="AM85" s="399">
        <f t="shared" si="32"/>
        <v>3.7885164587961526</v>
      </c>
      <c r="AN85" s="399">
        <f t="shared" si="32"/>
        <v>3.8667939513478813</v>
      </c>
      <c r="AO85" s="399">
        <f t="shared" si="32"/>
        <v>3.9519809726552695</v>
      </c>
      <c r="AP85" s="399">
        <f t="shared" si="32"/>
        <v>4.0433706862755114</v>
      </c>
      <c r="AQ85" s="399">
        <f t="shared" si="32"/>
        <v>4.1406136808445808</v>
      </c>
      <c r="AR85" s="399">
        <f t="shared" si="32"/>
        <v>4.2435599483907938</v>
      </c>
      <c r="AS85" s="399">
        <f t="shared" si="32"/>
        <v>4.3521708927495641</v>
      </c>
      <c r="AT85" s="399">
        <f t="shared" si="32"/>
        <v>4.4664706681145621</v>
      </c>
      <c r="AU85" s="399">
        <f t="shared" si="32"/>
        <v>4.5865195227647746</v>
      </c>
      <c r="AV85" s="399">
        <f t="shared" si="32"/>
        <v>4.7123994009880334</v>
      </c>
      <c r="AW85" s="399">
        <f t="shared" si="32"/>
        <v>4.844206335715489</v>
      </c>
      <c r="AX85" s="399">
        <f t="shared" si="32"/>
        <v>4.9820465746443459</v>
      </c>
      <c r="AY85" s="399">
        <f t="shared" si="32"/>
        <v>5.1260347368330255</v>
      </c>
      <c r="AZ85" s="399">
        <f t="shared" si="32"/>
        <v>5.2762930557908021</v>
      </c>
      <c r="BA85" s="399">
        <f t="shared" si="32"/>
        <v>5.4329511894238518</v>
      </c>
      <c r="BB85" s="399">
        <f t="shared" si="32"/>
        <v>5.5819386274153429</v>
      </c>
      <c r="BC85" s="399">
        <f t="shared" si="32"/>
        <v>5.734534860369445</v>
      </c>
      <c r="BD85" s="399">
        <f t="shared" si="32"/>
        <v>5.9105672569720582</v>
      </c>
      <c r="BE85" s="399">
        <f t="shared" si="32"/>
        <v>6.0999049453026375</v>
      </c>
      <c r="BF85" s="399">
        <f t="shared" si="32"/>
        <v>6.2978460427800202</v>
      </c>
      <c r="BG85" s="399">
        <f t="shared" si="32"/>
        <v>6.502495532780654</v>
      </c>
      <c r="BH85" s="399">
        <f t="shared" si="32"/>
        <v>6.7133446694256689</v>
      </c>
      <c r="BI85" s="399">
        <f t="shared" si="32"/>
        <v>6.9305246741208517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3.8465794063105907</v>
      </c>
      <c r="C87" s="399">
        <f>+SUM(C84:C86)</f>
        <v>5.9849356016792816</v>
      </c>
      <c r="D87" s="399">
        <f t="shared" ref="D87:BI87" si="35">+SUM(D84:D86)</f>
        <v>8.7755206098320429</v>
      </c>
      <c r="E87" s="399">
        <f t="shared" si="35"/>
        <v>11.913307671196863</v>
      </c>
      <c r="F87" s="399">
        <f t="shared" si="35"/>
        <v>15.318616472353918</v>
      </c>
      <c r="G87" s="399">
        <f t="shared" si="35"/>
        <v>18.719960643349481</v>
      </c>
      <c r="H87" s="399">
        <f t="shared" si="35"/>
        <v>22.29668182714116</v>
      </c>
      <c r="I87" s="399">
        <f t="shared" si="35"/>
        <v>26.147866256171422</v>
      </c>
      <c r="J87" s="399">
        <f t="shared" si="35"/>
        <v>30.244095119139516</v>
      </c>
      <c r="K87" s="399">
        <f t="shared" si="35"/>
        <v>34.551986634512303</v>
      </c>
      <c r="L87" s="399">
        <f t="shared" si="35"/>
        <v>39.18008888981187</v>
      </c>
      <c r="M87" s="399">
        <f t="shared" si="35"/>
        <v>43.539055890657743</v>
      </c>
      <c r="N87" s="399">
        <f t="shared" si="35"/>
        <v>49.233854617411374</v>
      </c>
      <c r="O87" s="399">
        <f t="shared" si="35"/>
        <v>54.330637989691425</v>
      </c>
      <c r="P87" s="399">
        <f t="shared" si="35"/>
        <v>59.514021865274124</v>
      </c>
      <c r="Q87" s="399">
        <f t="shared" si="35"/>
        <v>64.773893025870024</v>
      </c>
      <c r="R87" s="399">
        <f t="shared" si="35"/>
        <v>70.195078369516253</v>
      </c>
      <c r="S87" s="399">
        <f t="shared" si="35"/>
        <v>75.720356041944711</v>
      </c>
      <c r="T87" s="399">
        <f t="shared" si="35"/>
        <v>81.284951135576719</v>
      </c>
      <c r="U87" s="399">
        <f t="shared" si="35"/>
        <v>86.873858695438557</v>
      </c>
      <c r="V87" s="399">
        <f t="shared" si="35"/>
        <v>92.896126444534801</v>
      </c>
      <c r="W87" s="399">
        <f t="shared" si="35"/>
        <v>99.642635938590715</v>
      </c>
      <c r="X87" s="399">
        <f t="shared" si="35"/>
        <v>106.75953067275827</v>
      </c>
      <c r="Y87" s="399">
        <f t="shared" si="35"/>
        <v>114.04575238874682</v>
      </c>
      <c r="Z87" s="399">
        <f t="shared" si="35"/>
        <v>121.50406260183961</v>
      </c>
      <c r="AA87" s="399">
        <f t="shared" si="35"/>
        <v>129.32263491987453</v>
      </c>
      <c r="AB87" s="399">
        <f t="shared" si="35"/>
        <v>137.32525493356238</v>
      </c>
      <c r="AC87" s="399">
        <f t="shared" si="35"/>
        <v>145.42261882978821</v>
      </c>
      <c r="AD87" s="399">
        <f t="shared" si="35"/>
        <v>153.66988894405551</v>
      </c>
      <c r="AE87" s="399">
        <f t="shared" si="35"/>
        <v>162.10079013683475</v>
      </c>
      <c r="AF87" s="399">
        <f t="shared" si="35"/>
        <v>170.38959818167714</v>
      </c>
      <c r="AG87" s="399">
        <f t="shared" si="35"/>
        <v>178.32643925607192</v>
      </c>
      <c r="AH87" s="399">
        <f t="shared" si="35"/>
        <v>186.23522071003637</v>
      </c>
      <c r="AI87" s="399">
        <f t="shared" si="35"/>
        <v>194.29825733509577</v>
      </c>
      <c r="AJ87" s="399">
        <f t="shared" si="35"/>
        <v>202.52502339763785</v>
      </c>
      <c r="AK87" s="399">
        <f t="shared" si="35"/>
        <v>210.92544387491591</v>
      </c>
      <c r="AL87" s="399">
        <f t="shared" si="35"/>
        <v>219.50996568480153</v>
      </c>
      <c r="AM87" s="399">
        <f t="shared" si="35"/>
        <v>228.28950074461028</v>
      </c>
      <c r="AN87" s="399">
        <f t="shared" si="35"/>
        <v>237.27535098574381</v>
      </c>
      <c r="AO87" s="399">
        <f t="shared" si="35"/>
        <v>246.47914780827131</v>
      </c>
      <c r="AP87" s="399">
        <f t="shared" si="35"/>
        <v>255.91281008107063</v>
      </c>
      <c r="AQ87" s="399">
        <f t="shared" si="35"/>
        <v>265.58851770589791</v>
      </c>
      <c r="AR87" s="399">
        <f t="shared" si="35"/>
        <v>275.51869688569224</v>
      </c>
      <c r="AS87" s="399">
        <f t="shared" si="35"/>
        <v>285.71601390921319</v>
      </c>
      <c r="AT87" s="399">
        <f t="shared" si="35"/>
        <v>296.19337511848545</v>
      </c>
      <c r="AU87" s="399">
        <f t="shared" si="35"/>
        <v>306.9639314214462</v>
      </c>
      <c r="AV87" s="399">
        <f t="shared" si="35"/>
        <v>318.04108621216528</v>
      </c>
      <c r="AW87" s="399">
        <f t="shared" si="35"/>
        <v>329.43850590340236</v>
      </c>
      <c r="AX87" s="399">
        <f t="shared" si="35"/>
        <v>341.17013250718469</v>
      </c>
      <c r="AY87" s="399">
        <f t="shared" si="35"/>
        <v>353.25019785532442</v>
      </c>
      <c r="AZ87" s="399">
        <f t="shared" si="35"/>
        <v>365.6932391591248</v>
      </c>
      <c r="BA87" s="399">
        <f t="shared" si="35"/>
        <v>378.46550971726583</v>
      </c>
      <c r="BB87" s="399">
        <f t="shared" si="35"/>
        <v>391.57443518535183</v>
      </c>
      <c r="BC87" s="399">
        <f t="shared" si="35"/>
        <v>405.10716779101222</v>
      </c>
      <c r="BD87" s="399">
        <f t="shared" si="35"/>
        <v>419.10109750313529</v>
      </c>
      <c r="BE87" s="399">
        <f t="shared" si="35"/>
        <v>433.55965518585776</v>
      </c>
      <c r="BF87" s="399">
        <f t="shared" si="35"/>
        <v>448.49082635595727</v>
      </c>
      <c r="BG87" s="399">
        <f t="shared" si="35"/>
        <v>463.90592342293309</v>
      </c>
      <c r="BH87" s="399">
        <f t="shared" si="35"/>
        <v>479.81870085422065</v>
      </c>
      <c r="BI87" s="399">
        <f t="shared" si="35"/>
        <v>480.03588085891585</v>
      </c>
    </row>
    <row r="88" spans="1:103" ht="18" customHeight="1">
      <c r="A88" s="21" t="s">
        <v>153</v>
      </c>
      <c r="B88" s="29">
        <f t="shared" ref="B88:AG88" si="36">(B84/B56)*1000</f>
        <v>6.2642552265448792</v>
      </c>
      <c r="C88" s="23">
        <f t="shared" si="36"/>
        <v>8.7697208016986004</v>
      </c>
      <c r="D88" s="23">
        <f t="shared" si="36"/>
        <v>11.911246831401769</v>
      </c>
      <c r="E88" s="23">
        <f t="shared" si="36"/>
        <v>15.541068504808809</v>
      </c>
      <c r="F88" s="23">
        <f t="shared" si="36"/>
        <v>19.669611452778287</v>
      </c>
      <c r="G88" s="23">
        <f t="shared" si="36"/>
        <v>24.249199446373368</v>
      </c>
      <c r="H88" s="23">
        <f t="shared" si="36"/>
        <v>29.30715271035421</v>
      </c>
      <c r="I88" s="23">
        <f t="shared" si="36"/>
        <v>34.826036180482539</v>
      </c>
      <c r="J88" s="23">
        <f t="shared" si="36"/>
        <v>40.785099694918458</v>
      </c>
      <c r="K88" s="23">
        <f t="shared" si="36"/>
        <v>47.145097453698561</v>
      </c>
      <c r="L88" s="23">
        <f t="shared" si="36"/>
        <v>53.99919277866622</v>
      </c>
      <c r="M88" s="23">
        <f t="shared" si="36"/>
        <v>60.595464130337902</v>
      </c>
      <c r="N88" s="23">
        <f t="shared" si="36"/>
        <v>68.634153111226112</v>
      </c>
      <c r="O88" s="23">
        <f t="shared" si="36"/>
        <v>76.785549969776511</v>
      </c>
      <c r="P88" s="23">
        <f t="shared" si="36"/>
        <v>85.107721851938933</v>
      </c>
      <c r="Q88" s="23">
        <f t="shared" si="36"/>
        <v>93.62012887828925</v>
      </c>
      <c r="R88" s="23">
        <f t="shared" si="36"/>
        <v>102.47694047778897</v>
      </c>
      <c r="S88" s="23">
        <f t="shared" si="36"/>
        <v>111.56597017703623</v>
      </c>
      <c r="T88" s="23">
        <f t="shared" si="36"/>
        <v>120.8603889109518</v>
      </c>
      <c r="U88" s="23">
        <f t="shared" si="36"/>
        <v>130.33813311135009</v>
      </c>
      <c r="V88" s="23">
        <f t="shared" si="36"/>
        <v>139.70264830829879</v>
      </c>
      <c r="W88" s="23">
        <f t="shared" si="36"/>
        <v>149.0246398656449</v>
      </c>
      <c r="X88" s="23">
        <f t="shared" si="36"/>
        <v>158.65997105780255</v>
      </c>
      <c r="Y88" s="23">
        <f t="shared" si="36"/>
        <v>168.53002173903963</v>
      </c>
      <c r="Z88" s="23">
        <f t="shared" si="36"/>
        <v>178.59133402456183</v>
      </c>
      <c r="AA88" s="23">
        <f t="shared" si="36"/>
        <v>189.09723662597048</v>
      </c>
      <c r="AB88" s="23">
        <f t="shared" si="36"/>
        <v>199.68157793354391</v>
      </c>
      <c r="AC88" s="23">
        <f t="shared" si="36"/>
        <v>210.35496992214718</v>
      </c>
      <c r="AD88" s="23">
        <f t="shared" si="36"/>
        <v>221.13938044241127</v>
      </c>
      <c r="AE88" s="23">
        <f t="shared" si="36"/>
        <v>232.05805713705738</v>
      </c>
      <c r="AF88" s="23">
        <f t="shared" si="36"/>
        <v>243.35043542019247</v>
      </c>
      <c r="AG88" s="23">
        <f t="shared" si="36"/>
        <v>254.95989524128305</v>
      </c>
      <c r="AH88" s="23">
        <f t="shared" ref="AH88:BI88" si="37">(AH84/AH56)*1000</f>
        <v>266.62366667405473</v>
      </c>
      <c r="AI88" s="23">
        <f t="shared" si="37"/>
        <v>278.42040793471199</v>
      </c>
      <c r="AJ88" s="23">
        <f t="shared" si="37"/>
        <v>290.40103502794346</v>
      </c>
      <c r="AK88" s="23">
        <f t="shared" si="37"/>
        <v>302.60107756184073</v>
      </c>
      <c r="AL88" s="23">
        <f t="shared" si="37"/>
        <v>315.04762117001712</v>
      </c>
      <c r="AM88" s="23">
        <f t="shared" si="37"/>
        <v>327.76319114525523</v>
      </c>
      <c r="AN88" s="23">
        <f t="shared" si="37"/>
        <v>340.7679201833995</v>
      </c>
      <c r="AO88" s="23">
        <f t="shared" si="37"/>
        <v>354.08075556701328</v>
      </c>
      <c r="AP88" s="23">
        <f t="shared" si="37"/>
        <v>367.72013036212309</v>
      </c>
      <c r="AQ88" s="23">
        <f t="shared" si="37"/>
        <v>381.70433690568336</v>
      </c>
      <c r="AR88" s="23">
        <f t="shared" si="37"/>
        <v>396.05173600369994</v>
      </c>
      <c r="AS88" s="23">
        <f t="shared" si="37"/>
        <v>410.78087632151221</v>
      </c>
      <c r="AT88" s="23">
        <f t="shared" si="37"/>
        <v>425.91056538019131</v>
      </c>
      <c r="AU88" s="23">
        <f t="shared" si="37"/>
        <v>441.45991506201875</v>
      </c>
      <c r="AV88" s="23">
        <f t="shared" si="37"/>
        <v>457.44837419437994</v>
      </c>
      <c r="AW88" s="23">
        <f t="shared" si="37"/>
        <v>473.89575503338506</v>
      </c>
      <c r="AX88" s="23">
        <f t="shared" si="37"/>
        <v>490.82225728676895</v>
      </c>
      <c r="AY88" s="23">
        <f t="shared" si="37"/>
        <v>508.24849156662719</v>
      </c>
      <c r="AZ88" s="23">
        <f t="shared" si="37"/>
        <v>526.19550321107772</v>
      </c>
      <c r="BA88" s="23">
        <f t="shared" si="37"/>
        <v>544.61383397992756</v>
      </c>
      <c r="BB88" s="23">
        <f t="shared" si="37"/>
        <v>563.53486748586806</v>
      </c>
      <c r="BC88" s="23">
        <f t="shared" si="37"/>
        <v>583.06937513815399</v>
      </c>
      <c r="BD88" s="23">
        <f t="shared" si="37"/>
        <v>603.24299768800665</v>
      </c>
      <c r="BE88" s="23">
        <f t="shared" si="37"/>
        <v>624.07553477194813</v>
      </c>
      <c r="BF88" s="23">
        <f t="shared" si="37"/>
        <v>645.58550952703433</v>
      </c>
      <c r="BG88" s="23">
        <f t="shared" si="37"/>
        <v>667.79220431029637</v>
      </c>
      <c r="BH88" s="23">
        <f t="shared" si="37"/>
        <v>690.71644288928599</v>
      </c>
      <c r="BI88" s="23">
        <f t="shared" si="37"/>
        <v>690.71644288928599</v>
      </c>
    </row>
    <row r="89" spans="1:103" ht="18" customHeight="1">
      <c r="A89" s="21" t="s">
        <v>166</v>
      </c>
      <c r="C89" s="23">
        <f>+LN(C88/B88)/10</f>
        <v>3.3644526743025725E-2</v>
      </c>
      <c r="D89" s="23">
        <f>+LN(D88/C88)/10</f>
        <v>3.0617809539581948E-2</v>
      </c>
      <c r="E89" s="23">
        <f>+LN(E88/D88)/10</f>
        <v>2.6600303526600581E-2</v>
      </c>
      <c r="F89" s="23">
        <f>+LN(F88/E88)/10</f>
        <v>2.3558877798653274E-2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0.20091077679511793</v>
      </c>
      <c r="C90" s="33">
        <f t="shared" si="38"/>
        <v>0.32463723616841944</v>
      </c>
      <c r="D90" s="33">
        <f t="shared" si="38"/>
        <v>0.42050274454560266</v>
      </c>
      <c r="E90" s="33">
        <f t="shared" si="38"/>
        <v>0.49267115181642351</v>
      </c>
      <c r="F90" s="33">
        <f t="shared" si="38"/>
        <v>0.54904614369693383</v>
      </c>
      <c r="G90" s="33">
        <f t="shared" si="38"/>
        <v>0.59385482995330918</v>
      </c>
      <c r="H90" s="33">
        <f t="shared" si="38"/>
        <v>0.63056062401432356</v>
      </c>
      <c r="I90" s="33">
        <f t="shared" si="38"/>
        <v>0.66109500310148173</v>
      </c>
      <c r="J90" s="33">
        <f t="shared" si="38"/>
        <v>0.68683066395784109</v>
      </c>
      <c r="K90" s="33">
        <f t="shared" si="38"/>
        <v>0.70871928849987409</v>
      </c>
      <c r="L90" s="33">
        <f t="shared" si="38"/>
        <v>0.72783243876221304</v>
      </c>
      <c r="M90" s="33">
        <f t="shared" si="38"/>
        <v>0.74307288663900573</v>
      </c>
      <c r="N90" s="33">
        <f t="shared" si="38"/>
        <v>0.75858744299269865</v>
      </c>
      <c r="O90" s="33">
        <f t="shared" si="38"/>
        <v>0.7717607949290981</v>
      </c>
      <c r="P90" s="33">
        <f t="shared" si="38"/>
        <v>0.78320687137527056</v>
      </c>
      <c r="Q90" s="33">
        <f t="shared" si="38"/>
        <v>0.79329766704381466</v>
      </c>
      <c r="R90" s="33">
        <f t="shared" si="38"/>
        <v>0.80243185587364951</v>
      </c>
      <c r="S90" s="33">
        <f t="shared" si="38"/>
        <v>0.81065051752408357</v>
      </c>
      <c r="T90" s="33">
        <f t="shared" si="38"/>
        <v>0.81807683544785847</v>
      </c>
      <c r="U90" s="33">
        <f t="shared" si="38"/>
        <v>0.82481607697219228</v>
      </c>
      <c r="V90" s="33">
        <f t="shared" si="38"/>
        <v>0.830789356854442</v>
      </c>
      <c r="W90" s="33">
        <f t="shared" si="38"/>
        <v>0.83616716170910166</v>
      </c>
      <c r="X90" s="33">
        <f t="shared" si="38"/>
        <v>0.84121981255749045</v>
      </c>
      <c r="Y90" s="33">
        <f t="shared" si="38"/>
        <v>0.84593948075880587</v>
      </c>
      <c r="Z90" s="33">
        <f t="shared" si="38"/>
        <v>0.85034204552292181</v>
      </c>
      <c r="AA90" s="33">
        <f t="shared" si="38"/>
        <v>0.8545588149527501</v>
      </c>
      <c r="AB90" s="33">
        <f t="shared" si="38"/>
        <v>0.85846592995396964</v>
      </c>
      <c r="AC90" s="33">
        <f t="shared" si="38"/>
        <v>0.86210338452018231</v>
      </c>
      <c r="AD90" s="33">
        <f t="shared" si="38"/>
        <v>0.8655078453214009</v>
      </c>
      <c r="AE90" s="33">
        <f t="shared" si="38"/>
        <v>0.86870999353056855</v>
      </c>
      <c r="AF90" s="33">
        <f t="shared" si="38"/>
        <v>0.87179235234975605</v>
      </c>
      <c r="AG90" s="33">
        <f t="shared" si="38"/>
        <v>0.87474529176850779</v>
      </c>
      <c r="AH90" s="33">
        <f t="shared" si="38"/>
        <v>0.87751563716265402</v>
      </c>
      <c r="AI90" s="33">
        <f t="shared" si="38"/>
        <v>0.88013856773112875</v>
      </c>
      <c r="AJ90" s="33">
        <f t="shared" si="38"/>
        <v>0.88263707744584297</v>
      </c>
      <c r="AK90" s="33">
        <f t="shared" si="38"/>
        <v>0.88502729201104768</v>
      </c>
      <c r="AL90" s="33">
        <f t="shared" si="38"/>
        <v>0.88732128300374236</v>
      </c>
      <c r="AM90" s="33">
        <f t="shared" si="38"/>
        <v>0.88952858774806487</v>
      </c>
      <c r="AN90" s="33">
        <f t="shared" si="38"/>
        <v>0.89165705316515431</v>
      </c>
      <c r="AO90" s="33">
        <f t="shared" si="38"/>
        <v>0.89371332183983143</v>
      </c>
      <c r="AP90" s="33">
        <f t="shared" si="38"/>
        <v>0.89570312574277744</v>
      </c>
      <c r="AQ90" s="33">
        <f t="shared" si="38"/>
        <v>0.89763147435002744</v>
      </c>
      <c r="AR90" s="33">
        <f t="shared" si="38"/>
        <v>0.89950278306319498</v>
      </c>
      <c r="AS90" s="33">
        <f t="shared" si="38"/>
        <v>0.90132096651279769</v>
      </c>
      <c r="AT90" s="33">
        <f t="shared" si="38"/>
        <v>0.90308951012915206</v>
      </c>
      <c r="AU90" s="33">
        <f t="shared" si="38"/>
        <v>0.90481152744231785</v>
      </c>
      <c r="AV90" s="33">
        <f t="shared" si="38"/>
        <v>0.90648980740977869</v>
      </c>
      <c r="AW90" s="33">
        <f t="shared" si="38"/>
        <v>0.90812685435871066</v>
      </c>
      <c r="AX90" s="33">
        <f t="shared" si="38"/>
        <v>0.909724922185013</v>
      </c>
      <c r="AY90" s="33">
        <f t="shared" si="38"/>
        <v>0.91128604391543999</v>
      </c>
      <c r="AZ90" s="33">
        <f t="shared" si="38"/>
        <v>0.91281205742369897</v>
      </c>
      <c r="BA90" s="33">
        <f t="shared" si="38"/>
        <v>0.91429904504529924</v>
      </c>
      <c r="BB90" s="33">
        <f t="shared" si="38"/>
        <v>0.91575006013699489</v>
      </c>
      <c r="BC90" s="33">
        <f t="shared" si="38"/>
        <v>0.9171733912481097</v>
      </c>
      <c r="BD90" s="33">
        <f t="shared" si="38"/>
        <v>0.91857010946898066</v>
      </c>
      <c r="BE90" s="33">
        <f t="shared" si="38"/>
        <v>0.91994076850835393</v>
      </c>
      <c r="BF90" s="33">
        <f t="shared" si="38"/>
        <v>0.92128579586690396</v>
      </c>
      <c r="BG90" s="33">
        <f t="shared" si="38"/>
        <v>0.92260563822438713</v>
      </c>
      <c r="BH90" s="33">
        <f t="shared" si="38"/>
        <v>0.92390079876370035</v>
      </c>
      <c r="BI90" s="33">
        <f t="shared" si="38"/>
        <v>0.92390079876370035</v>
      </c>
    </row>
    <row r="91" spans="1:103" ht="18" customHeight="1">
      <c r="A91" s="21" t="s">
        <v>115</v>
      </c>
      <c r="B91" s="29">
        <f t="shared" ref="B91:AG91" si="39">B17*B56*B90</f>
        <v>111.58184300092289</v>
      </c>
      <c r="C91" s="23">
        <f t="shared" si="39"/>
        <v>172.66195892010481</v>
      </c>
      <c r="D91" s="23">
        <f t="shared" si="39"/>
        <v>208.62175622952245</v>
      </c>
      <c r="E91" s="23">
        <f t="shared" si="39"/>
        <v>222.13794708975144</v>
      </c>
      <c r="F91" s="23">
        <f t="shared" si="39"/>
        <v>219.2359749837363</v>
      </c>
      <c r="G91" s="23">
        <f t="shared" si="39"/>
        <v>204.33446201340377</v>
      </c>
      <c r="H91" s="23">
        <f t="shared" si="39"/>
        <v>185.20248494266889</v>
      </c>
      <c r="I91" s="23">
        <f t="shared" si="39"/>
        <v>165.74577751190745</v>
      </c>
      <c r="J91" s="23">
        <f t="shared" si="39"/>
        <v>146.98970269528564</v>
      </c>
      <c r="K91" s="23">
        <f t="shared" si="39"/>
        <v>129.47029108944264</v>
      </c>
      <c r="L91" s="23">
        <f t="shared" si="39"/>
        <v>113.61413568401076</v>
      </c>
      <c r="M91" s="23">
        <f t="shared" si="39"/>
        <v>99.216503634144246</v>
      </c>
      <c r="N91" s="23">
        <f t="shared" si="39"/>
        <v>86.638254781613696</v>
      </c>
      <c r="O91" s="23">
        <f t="shared" si="39"/>
        <v>75.394263154782308</v>
      </c>
      <c r="P91" s="23">
        <f t="shared" si="39"/>
        <v>65.446077102604846</v>
      </c>
      <c r="Q91" s="23">
        <f t="shared" si="39"/>
        <v>56.701539436972602</v>
      </c>
      <c r="R91" s="23">
        <f t="shared" si="39"/>
        <v>49.058964455696966</v>
      </c>
      <c r="S91" s="23">
        <f t="shared" si="39"/>
        <v>42.393124053863701</v>
      </c>
      <c r="T91" s="23">
        <f t="shared" si="39"/>
        <v>36.593790335479746</v>
      </c>
      <c r="U91" s="23">
        <f t="shared" si="39"/>
        <v>31.558907453922192</v>
      </c>
      <c r="V91" s="23">
        <f t="shared" si="39"/>
        <v>27.371480422268402</v>
      </c>
      <c r="W91" s="23">
        <f t="shared" si="39"/>
        <v>23.879980635926998</v>
      </c>
      <c r="X91" s="23">
        <f t="shared" si="39"/>
        <v>20.824944590729277</v>
      </c>
      <c r="Y91" s="23">
        <f t="shared" si="39"/>
        <v>18.152947660786793</v>
      </c>
      <c r="Z91" s="23">
        <f t="shared" si="39"/>
        <v>15.817396957135005</v>
      </c>
      <c r="AA91" s="23">
        <f t="shared" si="39"/>
        <v>13.778972015678981</v>
      </c>
      <c r="AB91" s="23">
        <f t="shared" si="39"/>
        <v>11.998623416668099</v>
      </c>
      <c r="AC91" s="23">
        <f t="shared" si="39"/>
        <v>10.444825974712042</v>
      </c>
      <c r="AD91" s="23">
        <f t="shared" si="39"/>
        <v>9.0896333736103347</v>
      </c>
      <c r="AE91" s="23">
        <f t="shared" si="39"/>
        <v>7.9083098097576459</v>
      </c>
      <c r="AF91" s="23">
        <f t="shared" si="39"/>
        <v>6.8589628447125728</v>
      </c>
      <c r="AG91" s="23">
        <f t="shared" si="39"/>
        <v>5.9301623946203108</v>
      </c>
      <c r="AH91" s="23">
        <f t="shared" ref="AH91:BI91" si="40">AH17*AH56*AH90</f>
        <v>5.1260095931652874</v>
      </c>
      <c r="AI91" s="23">
        <f t="shared" si="40"/>
        <v>4.4301168362119077</v>
      </c>
      <c r="AJ91" s="23">
        <f t="shared" si="40"/>
        <v>3.8281229034825675</v>
      </c>
      <c r="AK91" s="23">
        <f t="shared" si="40"/>
        <v>3.307500711926139</v>
      </c>
      <c r="AL91" s="23">
        <f t="shared" si="40"/>
        <v>2.8573520924096929</v>
      </c>
      <c r="AM91" s="23">
        <f t="shared" si="40"/>
        <v>2.4682113663052658</v>
      </c>
      <c r="AN91" s="23">
        <f t="shared" si="40"/>
        <v>2.1318658103456083</v>
      </c>
      <c r="AO91" s="23">
        <f t="shared" si="40"/>
        <v>1.8411951599411984</v>
      </c>
      <c r="AP91" s="23">
        <f t="shared" si="40"/>
        <v>1.5900297866489219</v>
      </c>
      <c r="AQ91" s="23">
        <f t="shared" si="40"/>
        <v>1.3730261861599036</v>
      </c>
      <c r="AR91" s="23">
        <f t="shared" si="40"/>
        <v>1.1855580857082155</v>
      </c>
      <c r="AS91" s="23">
        <f t="shared" si="40"/>
        <v>1.0236214470011276</v>
      </c>
      <c r="AT91" s="23">
        <f t="shared" si="40"/>
        <v>0.88375173251369243</v>
      </c>
      <c r="AU91" s="23">
        <f t="shared" si="40"/>
        <v>0.76295194216868589</v>
      </c>
      <c r="AV91" s="23">
        <f t="shared" si="40"/>
        <v>0.65863007911654647</v>
      </c>
      <c r="AW91" s="23">
        <f t="shared" si="40"/>
        <v>0.56854485193832971</v>
      </c>
      <c r="AX91" s="23">
        <f t="shared" si="40"/>
        <v>0.49075855945585917</v>
      </c>
      <c r="AY91" s="23">
        <f t="shared" si="40"/>
        <v>0.42359623096195348</v>
      </c>
      <c r="AZ91" s="23">
        <f t="shared" si="40"/>
        <v>0.36561020855820819</v>
      </c>
      <c r="BA91" s="23">
        <f t="shared" si="40"/>
        <v>0.31554753302276933</v>
      </c>
      <c r="BB91" s="23">
        <f t="shared" si="40"/>
        <v>0.27232847643996505</v>
      </c>
      <c r="BC91" s="23">
        <f t="shared" si="40"/>
        <v>0.23502124612724806</v>
      </c>
      <c r="BD91" s="23">
        <f t="shared" si="40"/>
        <v>0.20281849922153633</v>
      </c>
      <c r="BE91" s="23">
        <f t="shared" si="40"/>
        <v>0.17502282875361719</v>
      </c>
      <c r="BF91" s="23">
        <f t="shared" si="40"/>
        <v>0.15103193478413235</v>
      </c>
      <c r="BG91" s="23">
        <f t="shared" si="40"/>
        <v>0.1303257078402314</v>
      </c>
      <c r="BH91" s="23">
        <f t="shared" si="40"/>
        <v>0.11245503579658066</v>
      </c>
      <c r="BI91" s="23">
        <f t="shared" si="40"/>
        <v>9.6898819388058846E-2</v>
      </c>
    </row>
    <row r="92" spans="1:103" ht="18" customHeight="1">
      <c r="A92" s="57" t="s">
        <v>62</v>
      </c>
      <c r="B92" s="200">
        <f>SUM(B91:AO91)*10*B52+B53</f>
        <v>171.95029993122503</v>
      </c>
      <c r="C92" s="180">
        <v>121.82862643433896</v>
      </c>
      <c r="D92" s="201">
        <f>+B92-C92</f>
        <v>50.121673496886075</v>
      </c>
      <c r="I92" s="33"/>
    </row>
    <row r="93" spans="1:103" s="33" customFormat="1" ht="18" customHeight="1">
      <c r="A93" s="32" t="s">
        <v>270</v>
      </c>
      <c r="B93" s="33">
        <f>+B90*Data!B368</f>
        <v>0.20091077679511793</v>
      </c>
      <c r="C93" s="33">
        <f>+C90*Data!C368</f>
        <v>0.32296115955940319</v>
      </c>
      <c r="D93" s="33">
        <f>+D90*Data!D368</f>
        <v>0.43225422600300484</v>
      </c>
      <c r="E93" s="33">
        <f>+E90*Data!E368</f>
        <v>0.51718279440047321</v>
      </c>
      <c r="F93" s="33">
        <f>+F90*Data!F368</f>
        <v>0.58118541053454742</v>
      </c>
      <c r="G93" s="33">
        <f>+G90*Data!G368</f>
        <v>0.62731900515782624</v>
      </c>
      <c r="H93" s="33">
        <f>+H90*Data!H368</f>
        <v>0.66212440136987982</v>
      </c>
      <c r="I93" s="33">
        <f>+I90*Data!I368</f>
        <v>0.6875603325556392</v>
      </c>
      <c r="J93" s="33">
        <f>+J90*Data!J368</f>
        <v>0.70579193730802858</v>
      </c>
      <c r="K93" s="33">
        <f>+K90*Data!K368</f>
        <v>0.71868447081872167</v>
      </c>
      <c r="L93" s="33">
        <f>+L90*Data!L368</f>
        <v>0.73150112591626248</v>
      </c>
      <c r="M93" s="33">
        <f>+M90*Data!M368</f>
        <v>0.7323089853892264</v>
      </c>
      <c r="N93" s="33">
        <f>+N90*Data!N368</f>
        <v>0.75617389609009089</v>
      </c>
      <c r="O93" s="33">
        <f>+O90*Data!O368</f>
        <v>0.7718415315157674</v>
      </c>
      <c r="P93" s="33">
        <f>+P90*Data!P368</f>
        <v>0.78339184615991575</v>
      </c>
      <c r="Q93" s="33">
        <f>+Q90*Data!Q368</f>
        <v>0.79307127830994628</v>
      </c>
      <c r="R93" s="33">
        <f>+R90*Data!R368</f>
        <v>0.80228472567192588</v>
      </c>
      <c r="S93" s="33">
        <f>+S90*Data!S368</f>
        <v>0.81161216493332311</v>
      </c>
      <c r="T93" s="33">
        <f>+T90*Data!T368</f>
        <v>0.82146496489455689</v>
      </c>
      <c r="U93" s="33">
        <f>+U90*Data!U368</f>
        <v>0.83210291897895317</v>
      </c>
      <c r="V93" s="33">
        <f>+V90*Data!V368</f>
        <v>0.84254206012269228</v>
      </c>
      <c r="W93" s="33">
        <f>+W90*Data!W368</f>
        <v>0.85236231469514567</v>
      </c>
      <c r="X93" s="33">
        <f>+X90*Data!X368</f>
        <v>0.8629278055429811</v>
      </c>
      <c r="Y93" s="33">
        <f>+Y90*Data!Y368</f>
        <v>0.87362614385914339</v>
      </c>
      <c r="Z93" s="33">
        <f>+Z90*Data!Z368</f>
        <v>0.88497808046258652</v>
      </c>
      <c r="AA93" s="33">
        <f>+AA90*Data!AA368</f>
        <v>0.89736382884167853</v>
      </c>
      <c r="AB93" s="33">
        <f>+AB90*Data!AB368</f>
        <v>0.91037061277818254</v>
      </c>
      <c r="AC93" s="33">
        <f>+AC90*Data!AC368</f>
        <v>0.92364583838205783</v>
      </c>
      <c r="AD93" s="33">
        <f>+AD90*Data!AD368</f>
        <v>0.93704418525027311</v>
      </c>
      <c r="AE93" s="33">
        <f>+AE90*Data!AE368</f>
        <v>0.95065431433574243</v>
      </c>
      <c r="AF93" s="33">
        <f>+AF90*Data!AF368</f>
        <v>0.96477350113900551</v>
      </c>
      <c r="AG93" s="33">
        <f>+AG90*Data!AG368</f>
        <v>0.97930929142911227</v>
      </c>
      <c r="AH93" s="33">
        <f>+AH90*Data!AH368</f>
        <v>0.99401241726979206</v>
      </c>
      <c r="AI93" s="33">
        <f>+AI90*Data!AI368</f>
        <v>1.0090407348139243</v>
      </c>
      <c r="AJ93" s="33">
        <f>+AJ90*Data!AJ368</f>
        <v>1.0244801996545803</v>
      </c>
      <c r="AK93" s="33">
        <f>+AK90*Data!AK368</f>
        <v>1.04037828886987</v>
      </c>
      <c r="AL93" s="33">
        <f>+AL90*Data!AL368</f>
        <v>1.0567575854222522</v>
      </c>
      <c r="AM93" s="33">
        <f>+AM90*Data!AM368</f>
        <v>1.0736243391334286</v>
      </c>
      <c r="AN93" s="33">
        <f>+AN90*Data!AN368</f>
        <v>1.0909738991267113</v>
      </c>
      <c r="AO93" s="33">
        <f>+AO90*Data!AO368</f>
        <v>1.1087941421211465</v>
      </c>
      <c r="AP93" s="33">
        <f>+AP90*Data!AP368</f>
        <v>1.1270676321704047</v>
      </c>
      <c r="AQ93" s="33">
        <f>+AQ90*Data!AQ368</f>
        <v>1.1457729919564703</v>
      </c>
      <c r="AR93" s="33">
        <f>+AR90*Data!AR368</f>
        <v>1.1648857957686605</v>
      </c>
      <c r="AS93" s="33">
        <f>+AS90*Data!AS368</f>
        <v>1.1843791815810234</v>
      </c>
      <c r="AT93" s="33">
        <f>+AT90*Data!AT368</f>
        <v>1.2042243049155492</v>
      </c>
      <c r="AU93" s="33">
        <f>+AU90*Data!AU368</f>
        <v>1.2243907069629183</v>
      </c>
      <c r="AV93" s="33">
        <f>+AV90*Data!AV368</f>
        <v>1.2448466340341058</v>
      </c>
      <c r="AW93" s="33">
        <f>+AW90*Data!AW368</f>
        <v>1.2655593173623647</v>
      </c>
      <c r="AX93" s="33">
        <f>+AX90*Data!AX368</f>
        <v>1.2864951950122288</v>
      </c>
      <c r="AY93" s="33">
        <f>+AY90*Data!AY368</f>
        <v>1.3076200245529619</v>
      </c>
      <c r="AZ93" s="33">
        <f>+AZ90*Data!AZ368</f>
        <v>1.3288987890867519</v>
      </c>
      <c r="BA93" s="33">
        <f>+BA90*Data!BA368</f>
        <v>1.350286988259467</v>
      </c>
      <c r="BB93" s="33">
        <f>+BB90*Data!BB368</f>
        <v>1.3717479972694564</v>
      </c>
      <c r="BC93" s="33">
        <f>+BC90*Data!BC368</f>
        <v>1.393249088045478</v>
      </c>
      <c r="BD93" s="33">
        <f>+BD90*Data!BD368</f>
        <v>1.4147393003824513</v>
      </c>
      <c r="BE93" s="33">
        <f>+BE90*Data!BE368</f>
        <v>1.4361537574149539</v>
      </c>
      <c r="BF93" s="33">
        <f>+BF90*Data!BF368</f>
        <v>1.4574067320765258</v>
      </c>
      <c r="BG93" s="33">
        <f>+BG90*Data!BG368</f>
        <v>1.478382629675008</v>
      </c>
      <c r="BH93" s="33">
        <f>+BH90*Data!BH368</f>
        <v>1.4989265777475098</v>
      </c>
      <c r="BI93" s="33">
        <f>+BI90*Data!BI368</f>
        <v>1.498197410673429</v>
      </c>
    </row>
    <row r="94" spans="1:103" ht="18" customHeight="1">
      <c r="A94" s="21" t="s">
        <v>271</v>
      </c>
      <c r="B94" s="29">
        <f>B$17*B$56*B93</f>
        <v>111.58184300092289</v>
      </c>
      <c r="C94" s="29">
        <f t="shared" ref="C94:BH94" si="41">C$17*C$56*C93</f>
        <v>171.77051875745269</v>
      </c>
      <c r="D94" s="29">
        <f t="shared" si="41"/>
        <v>214.45195527516992</v>
      </c>
      <c r="E94" s="29">
        <f t="shared" si="41"/>
        <v>233.18987481749343</v>
      </c>
      <c r="F94" s="29">
        <f t="shared" si="41"/>
        <v>232.06929251322981</v>
      </c>
      <c r="G94" s="29">
        <f t="shared" si="41"/>
        <v>215.84886568959328</v>
      </c>
      <c r="H94" s="29">
        <f t="shared" si="41"/>
        <v>194.4731082226493</v>
      </c>
      <c r="I94" s="29">
        <f t="shared" si="41"/>
        <v>172.38100631700971</v>
      </c>
      <c r="J94" s="29">
        <f t="shared" si="41"/>
        <v>151.04763440789651</v>
      </c>
      <c r="K94" s="29">
        <f t="shared" si="41"/>
        <v>131.29075100427221</v>
      </c>
      <c r="L94" s="29">
        <f t="shared" si="41"/>
        <v>114.18681518811643</v>
      </c>
      <c r="M94" s="29">
        <f t="shared" si="41"/>
        <v>97.779287088272454</v>
      </c>
      <c r="N94" s="29">
        <f t="shared" si="41"/>
        <v>86.362603644217373</v>
      </c>
      <c r="O94" s="29">
        <f t="shared" si="41"/>
        <v>75.40215041143172</v>
      </c>
      <c r="P94" s="29">
        <f t="shared" si="41"/>
        <v>65.461533905220321</v>
      </c>
      <c r="Q94" s="29">
        <f t="shared" si="41"/>
        <v>56.685358134222326</v>
      </c>
      <c r="R94" s="29">
        <f t="shared" si="41"/>
        <v>49.049969230390438</v>
      </c>
      <c r="S94" s="29">
        <f t="shared" si="41"/>
        <v>42.443413589285797</v>
      </c>
      <c r="T94" s="29">
        <f t="shared" si="41"/>
        <v>36.745346391377687</v>
      </c>
      <c r="U94" s="29">
        <f t="shared" si="41"/>
        <v>31.837714789209464</v>
      </c>
      <c r="V94" s="29">
        <f t="shared" si="41"/>
        <v>27.758689147033042</v>
      </c>
      <c r="W94" s="29">
        <f t="shared" si="41"/>
        <v>24.342495737467367</v>
      </c>
      <c r="X94" s="29">
        <f t="shared" si="41"/>
        <v>21.362340101807884</v>
      </c>
      <c r="Y94" s="29">
        <f t="shared" si="41"/>
        <v>18.747073549924202</v>
      </c>
      <c r="Z94" s="29">
        <f t="shared" si="41"/>
        <v>16.461669360865166</v>
      </c>
      <c r="AA94" s="29">
        <f t="shared" si="41"/>
        <v>14.469163349717125</v>
      </c>
      <c r="AB94" s="29">
        <f t="shared" si="41"/>
        <v>12.724085803745854</v>
      </c>
      <c r="AC94" s="29">
        <f t="shared" si="41"/>
        <v>11.190444461063068</v>
      </c>
      <c r="AD94" s="29">
        <f t="shared" si="41"/>
        <v>9.8409137997305027</v>
      </c>
      <c r="AE94" s="29">
        <f t="shared" si="41"/>
        <v>8.6542907250269021</v>
      </c>
      <c r="AF94" s="29">
        <f t="shared" si="41"/>
        <v>7.5905065925846484</v>
      </c>
      <c r="AG94" s="29">
        <f t="shared" si="41"/>
        <v>6.6390333133362773</v>
      </c>
      <c r="AH94" s="29">
        <f t="shared" si="41"/>
        <v>5.8065257995008421</v>
      </c>
      <c r="AI94" s="29">
        <f t="shared" si="41"/>
        <v>5.0789370124368656</v>
      </c>
      <c r="AJ94" s="29">
        <f t="shared" si="41"/>
        <v>4.4433167568838385</v>
      </c>
      <c r="AK94" s="29">
        <f t="shared" si="41"/>
        <v>3.8880743703287277</v>
      </c>
      <c r="AL94" s="29">
        <f t="shared" si="41"/>
        <v>3.4029708919574646</v>
      </c>
      <c r="AM94" s="29">
        <f t="shared" si="41"/>
        <v>2.9790293797073892</v>
      </c>
      <c r="AN94" s="29">
        <f t="shared" si="41"/>
        <v>2.6084131194517495</v>
      </c>
      <c r="AO94" s="29">
        <f t="shared" si="41"/>
        <v>2.2842967179250357</v>
      </c>
      <c r="AP94" s="29">
        <f t="shared" si="41"/>
        <v>2.0007422718690506</v>
      </c>
      <c r="AQ94" s="29">
        <f t="shared" si="41"/>
        <v>1.7525859623963689</v>
      </c>
      <c r="AR94" s="29">
        <f t="shared" si="41"/>
        <v>1.5353368550980446</v>
      </c>
      <c r="AS94" s="29">
        <f t="shared" si="41"/>
        <v>1.3450879061857086</v>
      </c>
      <c r="AT94" s="29">
        <f t="shared" si="41"/>
        <v>1.1784383539700465</v>
      </c>
      <c r="AU94" s="29">
        <f t="shared" si="41"/>
        <v>1.0324263556757143</v>
      </c>
      <c r="AV94" s="29">
        <f t="shared" si="41"/>
        <v>0.9044706629461492</v>
      </c>
      <c r="AW94" s="29">
        <f t="shared" si="41"/>
        <v>0.79232018220303135</v>
      </c>
      <c r="AX94" s="29">
        <f t="shared" si="41"/>
        <v>0.69401036868888266</v>
      </c>
      <c r="AY94" s="29">
        <f t="shared" si="41"/>
        <v>0.607825520460192</v>
      </c>
      <c r="AZ94" s="29">
        <f t="shared" si="41"/>
        <v>0.5322661543297702</v>
      </c>
      <c r="BA94" s="29">
        <f t="shared" si="41"/>
        <v>0.4660179077370793</v>
      </c>
      <c r="BB94" s="29">
        <f t="shared" si="41"/>
        <v>0.40793449917991753</v>
      </c>
      <c r="BC94" s="29">
        <f t="shared" si="41"/>
        <v>0.35701334116606714</v>
      </c>
      <c r="BD94" s="29">
        <f t="shared" si="41"/>
        <v>0.31237169458863678</v>
      </c>
      <c r="BE94" s="29">
        <f t="shared" si="41"/>
        <v>0.27323464917797996</v>
      </c>
      <c r="BF94" s="29">
        <f t="shared" si="41"/>
        <v>0.23892147203443564</v>
      </c>
      <c r="BG94" s="29">
        <f t="shared" si="41"/>
        <v>0.20883382312935581</v>
      </c>
      <c r="BH94" s="29">
        <f t="shared" si="41"/>
        <v>0.18244582338558432</v>
      </c>
      <c r="BI94" s="29">
        <f>BI$17*BI$56*BI93/(1-(BJ17/BI17))</f>
        <v>1.1358921997126403</v>
      </c>
    </row>
    <row r="95" spans="1:103" ht="39" customHeight="1">
      <c r="A95" s="57" t="s">
        <v>62</v>
      </c>
      <c r="B95" s="197">
        <f>SUM(B94:BI94)*10*B52+B53-C53</f>
        <v>171.97566130607194</v>
      </c>
      <c r="C95" s="85">
        <v>171.48199353527403</v>
      </c>
      <c r="D95" s="189">
        <f>+B95-C95</f>
        <v>0.49366777079791291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1.0000000000000018E-3</v>
      </c>
      <c r="C101" s="479">
        <f t="shared" si="42"/>
        <v>37.699592117087846</v>
      </c>
      <c r="D101" s="479">
        <f t="shared" si="42"/>
        <v>64.022639968439165</v>
      </c>
      <c r="E101" s="479">
        <f t="shared" si="42"/>
        <v>88.441947323592302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243.11113645924249</v>
      </c>
      <c r="J101" s="479">
        <f t="shared" si="42"/>
        <v>298.4719880635148</v>
      </c>
      <c r="K101" s="479">
        <f t="shared" si="42"/>
        <v>361.14776783382587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586.1122491696359</v>
      </c>
      <c r="O101" s="479">
        <f t="shared" si="42"/>
        <v>672.45010898844373</v>
      </c>
      <c r="P101" s="479">
        <f t="shared" si="42"/>
        <v>759.14072694218498</v>
      </c>
      <c r="Q101" s="479">
        <f t="shared" si="42"/>
        <v>846.78393150150794</v>
      </c>
      <c r="R101" s="479">
        <f t="shared" si="42"/>
        <v>812.63473492643243</v>
      </c>
      <c r="S101" s="479">
        <f t="shared" si="42"/>
        <v>780.19299818011075</v>
      </c>
      <c r="T101" s="479">
        <f t="shared" si="42"/>
        <v>749.37334827110521</v>
      </c>
      <c r="U101" s="479">
        <f t="shared" si="42"/>
        <v>720.09468085754986</v>
      </c>
      <c r="V101" s="479">
        <f t="shared" si="42"/>
        <v>692.27994681467237</v>
      </c>
      <c r="W101" s="479">
        <f t="shared" si="42"/>
        <v>665.85594947393884</v>
      </c>
      <c r="X101" s="479">
        <f t="shared" si="42"/>
        <v>640.7531520002417</v>
      </c>
      <c r="Y101" s="479">
        <f t="shared" si="42"/>
        <v>616.9054944002296</v>
      </c>
      <c r="Z101" s="479">
        <f t="shared" si="42"/>
        <v>594.25021968021804</v>
      </c>
      <c r="AA101" s="479">
        <f t="shared" si="42"/>
        <v>297.12510984010902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6" t="s">
        <v>955</v>
      </c>
      <c r="B102" s="481">
        <f>+B119*(1-MIN(B103,1))</f>
        <v>0.41212692374686288</v>
      </c>
      <c r="C102" s="481">
        <f>+C119*(1-MIN(C103,1))</f>
        <v>0.46567029294143031</v>
      </c>
      <c r="D102" s="481">
        <f t="shared" ref="D102:BI102" si="44">+D119*(1-MIN(D103,1))</f>
        <v>0.5585206147295908</v>
      </c>
      <c r="E102" s="481">
        <f t="shared" si="44"/>
        <v>0.63898680229642657</v>
      </c>
      <c r="F102" s="481">
        <f t="shared" si="44"/>
        <v>0.6944066002394218</v>
      </c>
      <c r="G102" s="481">
        <f t="shared" si="44"/>
        <v>0.71980780770086672</v>
      </c>
      <c r="H102" s="481">
        <f t="shared" si="44"/>
        <v>0.72405425729905892</v>
      </c>
      <c r="I102" s="481">
        <f t="shared" si="44"/>
        <v>0.71138561252038424</v>
      </c>
      <c r="J102" s="481">
        <f t="shared" si="44"/>
        <v>0.68121140065227004</v>
      </c>
      <c r="K102" s="481">
        <f t="shared" si="44"/>
        <v>0.63310545182761258</v>
      </c>
      <c r="L102" s="481">
        <f t="shared" si="44"/>
        <v>0.56795462079805226</v>
      </c>
      <c r="M102" s="481">
        <f t="shared" si="44"/>
        <v>0.48555454599294195</v>
      </c>
      <c r="N102" s="481">
        <f t="shared" si="44"/>
        <v>0.3891387947416482</v>
      </c>
      <c r="O102" s="481">
        <f t="shared" si="44"/>
        <v>0.27180779029355767</v>
      </c>
      <c r="P102" s="481">
        <f t="shared" si="44"/>
        <v>0.14198157359639108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3.5286078042538017E-4</v>
      </c>
      <c r="C103" s="484">
        <f>+IF($B$98&gt;0,C109,IF($B$99&gt;0,C114,C122))</f>
        <v>0.12621816999123145</v>
      </c>
      <c r="D103" s="484">
        <f t="shared" ref="D103:BI103" si="45">+IF($B$98&gt;0,D109,IF($B$99&gt;0,D114,D122))</f>
        <v>0.17375914525642058</v>
      </c>
      <c r="E103" s="484">
        <f t="shared" si="45"/>
        <v>0.21325224258798522</v>
      </c>
      <c r="F103" s="484">
        <f t="shared" si="45"/>
        <v>0.25681252994364545</v>
      </c>
      <c r="G103" s="484">
        <f t="shared" si="45"/>
        <v>0.3045329861615379</v>
      </c>
      <c r="H103" s="484">
        <f t="shared" si="45"/>
        <v>0.35653438144562072</v>
      </c>
      <c r="I103" s="484">
        <f t="shared" si="45"/>
        <v>0.41318451880820195</v>
      </c>
      <c r="J103" s="484">
        <f t="shared" si="45"/>
        <v>0.47455030515663832</v>
      </c>
      <c r="K103" s="484">
        <f t="shared" si="45"/>
        <v>0.54054619958830175</v>
      </c>
      <c r="L103" s="484">
        <f t="shared" si="45"/>
        <v>0.61058014453303666</v>
      </c>
      <c r="M103" s="484">
        <f t="shared" si="45"/>
        <v>0.68390110427485606</v>
      </c>
      <c r="N103" s="484">
        <f t="shared" si="45"/>
        <v>0.76006290830216972</v>
      </c>
      <c r="O103" s="484">
        <f t="shared" si="45"/>
        <v>0.83989368634680817</v>
      </c>
      <c r="P103" s="484">
        <f t="shared" si="45"/>
        <v>0.91961887934344666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759.14072694218498</v>
      </c>
      <c r="Q106" s="389">
        <f t="shared" si="46"/>
        <v>846.78393150150794</v>
      </c>
      <c r="R106" s="389">
        <f t="shared" si="46"/>
        <v>812.63473492643243</v>
      </c>
      <c r="S106" s="389">
        <f t="shared" si="46"/>
        <v>780.19299818011075</v>
      </c>
      <c r="T106" s="389">
        <f t="shared" si="46"/>
        <v>749.37334827110521</v>
      </c>
      <c r="U106" s="389">
        <f t="shared" si="46"/>
        <v>720.09468085754986</v>
      </c>
      <c r="V106" s="389">
        <f t="shared" si="46"/>
        <v>692.27994681467237</v>
      </c>
      <c r="W106" s="389">
        <f t="shared" si="46"/>
        <v>665.85594947393884</v>
      </c>
      <c r="X106" s="389">
        <f t="shared" si="46"/>
        <v>640.7531520002417</v>
      </c>
      <c r="Y106" s="389">
        <f t="shared" si="46"/>
        <v>616.9054944002296</v>
      </c>
      <c r="Z106" s="389">
        <f t="shared" si="46"/>
        <v>594.25021968021804</v>
      </c>
      <c r="AA106" s="389">
        <f t="shared" si="46"/>
        <v>297.12510984010902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37.699592117087825</v>
      </c>
      <c r="D108" s="389">
        <f>+Controls!D20</f>
        <v>64.022639968439137</v>
      </c>
      <c r="E108" s="389">
        <f>+Controls!E20</f>
        <v>88.44194732359226</v>
      </c>
      <c r="F108" s="389">
        <f>+Controls!F20</f>
        <v>118.11282996379477</v>
      </c>
      <c r="G108" s="389">
        <f>+Controls!G20</f>
        <v>153.45763947341564</v>
      </c>
      <c r="H108" s="389">
        <f>+Controls!H20</f>
        <v>194.90075329157744</v>
      </c>
      <c r="I108" s="389">
        <f>+Controls!I20</f>
        <v>243.11113645899107</v>
      </c>
      <c r="J108" s="389">
        <f>+Controls!J20</f>
        <v>298.47198806235912</v>
      </c>
      <c r="K108" s="389">
        <f>+Controls!K20</f>
        <v>361.14776782986883</v>
      </c>
      <c r="L108" s="389">
        <f>+Controls!L20</f>
        <v>430.5847257906488</v>
      </c>
      <c r="M108" s="389">
        <f>+Controls!M20</f>
        <v>505.82064753755714</v>
      </c>
      <c r="N108" s="389">
        <f>+Controls!N20</f>
        <v>586.11224913261344</v>
      </c>
      <c r="O108" s="389">
        <f>+Controls!O20</f>
        <v>672.4501089362808</v>
      </c>
      <c r="P108" s="389">
        <f>+Controls!P20</f>
        <v>759.14072687963437</v>
      </c>
      <c r="Q108" s="389">
        <f>+Controls!Q20</f>
        <v>857.5774545443262</v>
      </c>
      <c r="R108" s="389">
        <f>+Controls!R20</f>
        <v>880.49767911549066</v>
      </c>
      <c r="S108" s="389">
        <f>+Controls!S20</f>
        <v>847.14993958213279</v>
      </c>
      <c r="T108" s="389">
        <f>+Controls!T20</f>
        <v>809.48154170211774</v>
      </c>
      <c r="U108" s="389">
        <f>+Controls!U20</f>
        <v>783.54623463460405</v>
      </c>
      <c r="V108" s="389">
        <f>+Controls!V20</f>
        <v>753.18325167100852</v>
      </c>
      <c r="W108" s="389">
        <f>+Controls!W20</f>
        <v>729.34178871195445</v>
      </c>
      <c r="X108" s="389">
        <f>+Controls!X20</f>
        <v>697.49720536048142</v>
      </c>
      <c r="Y108" s="389">
        <f>+Controls!Y20</f>
        <v>681.60368669129923</v>
      </c>
      <c r="Z108" s="389">
        <f>+Controls!Z20</f>
        <v>650.96217075027084</v>
      </c>
      <c r="AA108" s="389">
        <f>+Controls!AA20</f>
        <v>1200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7">+(C106/(1000*C$36))^(1/($B$38-1))</f>
        <v>0.12621816999123145</v>
      </c>
      <c r="D109" s="391">
        <f t="shared" si="47"/>
        <v>0.17375914525642058</v>
      </c>
      <c r="E109" s="391">
        <f t="shared" si="47"/>
        <v>0.21325224258798522</v>
      </c>
      <c r="F109" s="391">
        <f t="shared" si="47"/>
        <v>0.25681252994364545</v>
      </c>
      <c r="G109" s="391">
        <f t="shared" si="47"/>
        <v>0.3045329861615379</v>
      </c>
      <c r="H109" s="391">
        <f t="shared" si="47"/>
        <v>0.35653438144562072</v>
      </c>
      <c r="I109" s="391">
        <f t="shared" si="47"/>
        <v>0.41318451880820195</v>
      </c>
      <c r="J109" s="391">
        <f t="shared" si="47"/>
        <v>0.47455030515663832</v>
      </c>
      <c r="K109" s="391">
        <f t="shared" si="47"/>
        <v>0.54054619958830175</v>
      </c>
      <c r="L109" s="391">
        <f t="shared" si="47"/>
        <v>0.61058014453303666</v>
      </c>
      <c r="M109" s="391">
        <f t="shared" si="47"/>
        <v>0.68390110427485606</v>
      </c>
      <c r="N109" s="391">
        <f t="shared" si="47"/>
        <v>0.76006290830216972</v>
      </c>
      <c r="O109" s="391">
        <f t="shared" si="47"/>
        <v>0.83989368634680817</v>
      </c>
      <c r="P109" s="391">
        <f t="shared" si="47"/>
        <v>0.91961887934344666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0.41227239850714797</v>
      </c>
      <c r="C112" s="471">
        <f>+C40*C61</f>
        <v>0.53293657174898823</v>
      </c>
      <c r="D112" s="471">
        <f t="shared" ref="D112:BI112" si="48">+D40*D61</f>
        <v>0.67597796880054484</v>
      </c>
      <c r="E112" s="471">
        <f t="shared" si="48"/>
        <v>0.81218763736722455</v>
      </c>
      <c r="F112" s="471">
        <f t="shared" si="48"/>
        <v>0.93436263152655985</v>
      </c>
      <c r="G112" s="471">
        <f t="shared" si="48"/>
        <v>1.0349992068323435</v>
      </c>
      <c r="H112" s="471">
        <f t="shared" si="48"/>
        <v>1.1252415613529305</v>
      </c>
      <c r="I112" s="471">
        <f t="shared" si="48"/>
        <v>1.2122816035384572</v>
      </c>
      <c r="J112" s="471">
        <f t="shared" si="48"/>
        <v>1.2964350485641474</v>
      </c>
      <c r="K112" s="471">
        <f t="shared" si="48"/>
        <v>1.3779523670504237</v>
      </c>
      <c r="L112" s="471">
        <f t="shared" si="48"/>
        <v>1.4584634368912786</v>
      </c>
      <c r="M112" s="471">
        <f t="shared" si="48"/>
        <v>1.5360842842524323</v>
      </c>
      <c r="N112" s="471">
        <f t="shared" si="48"/>
        <v>1.6218367572435117</v>
      </c>
      <c r="O112" s="471">
        <f t="shared" si="48"/>
        <v>1.6976706545272393</v>
      </c>
      <c r="P112" s="471">
        <f t="shared" si="48"/>
        <v>1.7663547414701981</v>
      </c>
      <c r="Q112" s="471">
        <f t="shared" si="48"/>
        <v>1.8294329602575816</v>
      </c>
      <c r="R112" s="471">
        <f t="shared" si="48"/>
        <v>1.8877705841252435</v>
      </c>
      <c r="S112" s="471">
        <f t="shared" si="48"/>
        <v>1.9424760561801668</v>
      </c>
      <c r="T112" s="471">
        <f t="shared" si="48"/>
        <v>1.993600950626794</v>
      </c>
      <c r="U112" s="471">
        <f t="shared" si="48"/>
        <v>2.0412340351345422</v>
      </c>
      <c r="V112" s="471">
        <f t="shared" si="48"/>
        <v>2.0952360195305979</v>
      </c>
      <c r="W112" s="471">
        <f t="shared" si="48"/>
        <v>2.1584987907813398</v>
      </c>
      <c r="X112" s="471">
        <f t="shared" si="48"/>
        <v>2.2228941991667921</v>
      </c>
      <c r="Y112" s="471">
        <f t="shared" si="48"/>
        <v>2.2872297891711524</v>
      </c>
      <c r="Z112" s="471">
        <f t="shared" si="48"/>
        <v>2.3509044174853511</v>
      </c>
      <c r="AA112" s="471">
        <f t="shared" si="48"/>
        <v>2.4136408698115916</v>
      </c>
      <c r="AB112" s="471">
        <f t="shared" si="48"/>
        <v>2.4760677433688487</v>
      </c>
      <c r="AC112" s="471">
        <f t="shared" si="48"/>
        <v>2.5374450042171008</v>
      </c>
      <c r="AD112" s="471">
        <f t="shared" si="48"/>
        <v>2.5976255941808186</v>
      </c>
      <c r="AE112" s="471">
        <f t="shared" si="48"/>
        <v>2.6566790019877242</v>
      </c>
      <c r="AF112" s="471">
        <f t="shared" si="48"/>
        <v>2.709070158608363</v>
      </c>
      <c r="AG112" s="471">
        <f t="shared" si="48"/>
        <v>2.7534629513678168</v>
      </c>
      <c r="AH112" s="471">
        <f t="shared" si="48"/>
        <v>2.7948866311752814</v>
      </c>
      <c r="AI112" s="471">
        <f t="shared" si="48"/>
        <v>2.8342457663927125</v>
      </c>
      <c r="AJ112" s="471">
        <f t="shared" si="48"/>
        <v>2.8720754100396548</v>
      </c>
      <c r="AK112" s="471">
        <f t="shared" si="48"/>
        <v>2.9087068333794392</v>
      </c>
      <c r="AL112" s="471">
        <f t="shared" si="48"/>
        <v>2.9443576647393814</v>
      </c>
      <c r="AM112" s="471">
        <f t="shared" si="48"/>
        <v>2.9791810693302558</v>
      </c>
      <c r="AN112" s="471">
        <f t="shared" si="48"/>
        <v>3.0132926444670134</v>
      </c>
      <c r="AO112" s="471">
        <f t="shared" si="48"/>
        <v>3.0467851882713375</v>
      </c>
      <c r="AP112" s="471">
        <f t="shared" si="48"/>
        <v>3.0797368703209518</v>
      </c>
      <c r="AQ112" s="471">
        <f t="shared" si="48"/>
        <v>3.1122158122864119</v>
      </c>
      <c r="AR112" s="471">
        <f t="shared" si="48"/>
        <v>3.1442827140885115</v>
      </c>
      <c r="AS112" s="471">
        <f t="shared" si="48"/>
        <v>3.1759924139987783</v>
      </c>
      <c r="AT112" s="471">
        <f t="shared" si="48"/>
        <v>3.2073948647373376</v>
      </c>
      <c r="AU112" s="471">
        <f t="shared" si="48"/>
        <v>3.2385357868204703</v>
      </c>
      <c r="AV112" s="471">
        <f t="shared" si="48"/>
        <v>3.2694571405907218</v>
      </c>
      <c r="AW112" s="471">
        <f t="shared" si="48"/>
        <v>3.3001974934446285</v>
      </c>
      <c r="AX112" s="471">
        <f t="shared" si="48"/>
        <v>3.3307923236702432</v>
      </c>
      <c r="AY112" s="471">
        <f t="shared" si="48"/>
        <v>3.3612742833729272</v>
      </c>
      <c r="AZ112" s="471">
        <f t="shared" si="48"/>
        <v>3.3916734327878713</v>
      </c>
      <c r="BA112" s="471">
        <f t="shared" si="48"/>
        <v>3.4220174528263079</v>
      </c>
      <c r="BB112" s="471">
        <f t="shared" si="48"/>
        <v>3.4522423507856836</v>
      </c>
      <c r="BC112" s="471">
        <f t="shared" si="48"/>
        <v>3.4823595528148932</v>
      </c>
      <c r="BD112" s="471">
        <f t="shared" si="48"/>
        <v>3.5124979024386005</v>
      </c>
      <c r="BE112" s="471">
        <f t="shared" si="48"/>
        <v>3.5427140785881859</v>
      </c>
      <c r="BF112" s="471">
        <f t="shared" si="48"/>
        <v>3.5730318100282683</v>
      </c>
      <c r="BG112" s="471">
        <f t="shared" si="48"/>
        <v>3.6034612403991457</v>
      </c>
      <c r="BH112" s="471">
        <f t="shared" si="48"/>
        <v>3.634007979712381</v>
      </c>
      <c r="BI112" s="471">
        <f t="shared" si="48"/>
        <v>3.6646769774618941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0.34474194259270385</v>
      </c>
      <c r="F114" s="399">
        <f t="shared" ref="F114:BI114" si="49">IF(1-(F113/F112)&lt;0,0,1-(F113/F112))</f>
        <v>0.59051156916346847</v>
      </c>
      <c r="G114" s="399">
        <f t="shared" si="49"/>
        <v>0.73970447194220768</v>
      </c>
      <c r="H114" s="399">
        <f t="shared" si="49"/>
        <v>0.80550143809860208</v>
      </c>
      <c r="I114" s="399">
        <f t="shared" si="49"/>
        <v>0.85034605983927136</v>
      </c>
      <c r="J114" s="399">
        <f t="shared" si="49"/>
        <v>0.88141628311461884</v>
      </c>
      <c r="K114" s="399">
        <f t="shared" si="49"/>
        <v>0.90330634446630154</v>
      </c>
      <c r="L114" s="399">
        <f t="shared" si="49"/>
        <v>0.91863350137196098</v>
      </c>
      <c r="M114" s="399">
        <f t="shared" si="49"/>
        <v>0.93027743778826055</v>
      </c>
      <c r="N114" s="399">
        <f t="shared" si="49"/>
        <v>0.9404024432405903</v>
      </c>
      <c r="O114" s="399">
        <f t="shared" si="49"/>
        <v>0.94861582786228726</v>
      </c>
      <c r="P114" s="399">
        <f t="shared" si="49"/>
        <v>0.95542902980622724</v>
      </c>
      <c r="Q114" s="399">
        <f t="shared" si="49"/>
        <v>0.96116165391944297</v>
      </c>
      <c r="R114" s="399">
        <f t="shared" si="49"/>
        <v>0.96603158968953107</v>
      </c>
      <c r="S114" s="399">
        <f t="shared" si="49"/>
        <v>0.97020688083822326</v>
      </c>
      <c r="T114" s="399">
        <f t="shared" si="49"/>
        <v>0.97380124664130407</v>
      </c>
      <c r="U114" s="399">
        <f t="shared" si="49"/>
        <v>0.97690737687169915</v>
      </c>
      <c r="V114" s="399">
        <f t="shared" si="49"/>
        <v>0.97969605968721551</v>
      </c>
      <c r="W114" s="399">
        <f t="shared" si="49"/>
        <v>0.98127658449462052</v>
      </c>
      <c r="X114" s="399">
        <f t="shared" si="49"/>
        <v>0.98272803705382539</v>
      </c>
      <c r="Y114" s="399">
        <f t="shared" si="49"/>
        <v>0.98405317248756674</v>
      </c>
      <c r="Z114" s="399">
        <f t="shared" si="49"/>
        <v>0.98526084015792748</v>
      </c>
      <c r="AA114" s="399">
        <f t="shared" si="49"/>
        <v>0.98636174975518087</v>
      </c>
      <c r="AB114" s="399">
        <f t="shared" si="49"/>
        <v>0.98737031878138959</v>
      </c>
      <c r="AC114" s="399">
        <f t="shared" si="49"/>
        <v>0.98829202252212855</v>
      </c>
      <c r="AD114" s="399">
        <f t="shared" si="49"/>
        <v>0.98913510415977568</v>
      </c>
      <c r="AE114" s="399">
        <f t="shared" si="49"/>
        <v>0.98990778151331749</v>
      </c>
      <c r="AF114" s="399">
        <f t="shared" si="49"/>
        <v>0.99059780876872006</v>
      </c>
      <c r="AG114" s="399">
        <f t="shared" si="49"/>
        <v>0.9912119260970409</v>
      </c>
      <c r="AH114" s="399">
        <f t="shared" si="49"/>
        <v>0.9917750674199155</v>
      </c>
      <c r="AI114" s="399">
        <f t="shared" si="49"/>
        <v>0.99229482260719004</v>
      </c>
      <c r="AJ114" s="399">
        <f t="shared" si="49"/>
        <v>0.99277649604459861</v>
      </c>
      <c r="AK114" s="399">
        <f t="shared" si="49"/>
        <v>0.99322409345134921</v>
      </c>
      <c r="AL114" s="399">
        <f t="shared" si="49"/>
        <v>0.99364083052116625</v>
      </c>
      <c r="AM114" s="399">
        <f t="shared" si="49"/>
        <v>0.9940294042179314</v>
      </c>
      <c r="AN114" s="399">
        <f t="shared" si="49"/>
        <v>0.99439214386917851</v>
      </c>
      <c r="AO114" s="399">
        <f t="shared" si="49"/>
        <v>0.99473110014105381</v>
      </c>
      <c r="AP114" s="399">
        <f t="shared" si="49"/>
        <v>0.99504810105913477</v>
      </c>
      <c r="AQ114" s="399">
        <f t="shared" si="49"/>
        <v>0.99534478990763564</v>
      </c>
      <c r="AR114" s="399">
        <f t="shared" si="49"/>
        <v>0.99562265267230809</v>
      </c>
      <c r="AS114" s="399">
        <f t="shared" si="49"/>
        <v>0.9958830390773008</v>
      </c>
      <c r="AT114" s="399">
        <f t="shared" si="49"/>
        <v>0.99612717942438989</v>
      </c>
      <c r="AU114" s="399">
        <f t="shared" si="49"/>
        <v>0.99635619849162349</v>
      </c>
      <c r="AV114" s="399">
        <f t="shared" si="49"/>
        <v>0.99657112724723629</v>
      </c>
      <c r="AW114" s="399">
        <f t="shared" si="49"/>
        <v>0.99677291286307257</v>
      </c>
      <c r="AX114" s="399">
        <f t="shared" si="49"/>
        <v>0.99696242735865137</v>
      </c>
      <c r="AY114" s="399">
        <f t="shared" si="49"/>
        <v>0.99714047511620207</v>
      </c>
      <c r="AZ114" s="399">
        <f t="shared" si="49"/>
        <v>0.99730779944980119</v>
      </c>
      <c r="BA114" s="399">
        <f t="shared" si="49"/>
        <v>0.99746508837335435</v>
      </c>
      <c r="BB114" s="399">
        <f t="shared" si="49"/>
        <v>0.9976129178084816</v>
      </c>
      <c r="BC114" s="399">
        <f t="shared" si="49"/>
        <v>0.99775188437442663</v>
      </c>
      <c r="BD114" s="399">
        <f t="shared" si="49"/>
        <v>0.99788261522571819</v>
      </c>
      <c r="BE114" s="399">
        <f t="shared" si="49"/>
        <v>0.99800564088925292</v>
      </c>
      <c r="BF114" s="399">
        <f t="shared" si="49"/>
        <v>0.99812143517009966</v>
      </c>
      <c r="BG114" s="399">
        <f t="shared" si="49"/>
        <v>0.99823043377621956</v>
      </c>
      <c r="BH114" s="399">
        <f t="shared" si="49"/>
        <v>0.99833304297388847</v>
      </c>
      <c r="BI114" s="399">
        <f t="shared" si="49"/>
        <v>0.99842964375485665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209.96128784312631</v>
      </c>
      <c r="F115" s="400">
        <f t="shared" si="50"/>
        <v>528.68749445690958</v>
      </c>
      <c r="G115" s="400">
        <f t="shared" si="50"/>
        <v>758.14371534205031</v>
      </c>
      <c r="H115" s="400">
        <f t="shared" si="50"/>
        <v>845.18220517051259</v>
      </c>
      <c r="I115" s="400">
        <f t="shared" si="50"/>
        <v>891.2875628318393</v>
      </c>
      <c r="J115" s="400">
        <f t="shared" si="50"/>
        <v>909.74869340097462</v>
      </c>
      <c r="K115" s="400">
        <f t="shared" si="50"/>
        <v>910.09969953372809</v>
      </c>
      <c r="L115" s="400">
        <f t="shared" si="50"/>
        <v>898.21003722300907</v>
      </c>
      <c r="M115" s="400">
        <f t="shared" si="50"/>
        <v>880.05756961107738</v>
      </c>
      <c r="N115" s="400">
        <f t="shared" si="50"/>
        <v>859.83748647876109</v>
      </c>
      <c r="O115" s="400">
        <f t="shared" si="50"/>
        <v>837.18021945645194</v>
      </c>
      <c r="P115" s="400">
        <f t="shared" si="50"/>
        <v>813.17737917160082</v>
      </c>
      <c r="Q115" s="400">
        <f t="shared" si="50"/>
        <v>788.50816207116384</v>
      </c>
      <c r="R115" s="400">
        <f t="shared" si="50"/>
        <v>763.62435726904062</v>
      </c>
      <c r="S115" s="400">
        <f t="shared" si="50"/>
        <v>738.85272449379954</v>
      </c>
      <c r="T115" s="400">
        <f t="shared" si="50"/>
        <v>714.40556732730181</v>
      </c>
      <c r="U115" s="400">
        <f t="shared" si="50"/>
        <v>690.43961746622688</v>
      </c>
      <c r="V115" s="400">
        <f t="shared" si="50"/>
        <v>667.18488989869752</v>
      </c>
      <c r="W115" s="400">
        <f t="shared" si="50"/>
        <v>643.58345193956927</v>
      </c>
      <c r="X115" s="400">
        <f t="shared" si="50"/>
        <v>620.97022279376699</v>
      </c>
      <c r="Y115" s="400">
        <f t="shared" si="50"/>
        <v>599.31073465216195</v>
      </c>
      <c r="Z115" s="400">
        <f t="shared" si="50"/>
        <v>578.5775128194598</v>
      </c>
      <c r="AA115" s="400">
        <f t="shared" si="50"/>
        <v>289.87085767909889</v>
      </c>
      <c r="AB115" s="400">
        <f t="shared" si="50"/>
        <v>145.20229533332872</v>
      </c>
      <c r="AC115" s="400">
        <f t="shared" si="50"/>
        <v>72.72318406939587</v>
      </c>
      <c r="AD115" s="400">
        <f t="shared" si="50"/>
        <v>36.417445213485948</v>
      </c>
      <c r="AE115" s="400">
        <f t="shared" si="50"/>
        <v>18.234333824425388</v>
      </c>
      <c r="AF115" s="400">
        <f t="shared" si="50"/>
        <v>9.1286095193519685</v>
      </c>
      <c r="AG115" s="400">
        <f t="shared" si="50"/>
        <v>4.5693993446053183</v>
      </c>
      <c r="AH115" s="400">
        <f t="shared" si="50"/>
        <v>2.2870366317836357</v>
      </c>
      <c r="AI115" s="400">
        <f t="shared" si="50"/>
        <v>1.1445972434926068</v>
      </c>
      <c r="AJ115" s="400">
        <f t="shared" si="50"/>
        <v>0.57279876163251331</v>
      </c>
      <c r="AK115" s="400">
        <f t="shared" si="50"/>
        <v>0.28663184656142432</v>
      </c>
      <c r="AL115" s="400">
        <f t="shared" si="50"/>
        <v>0.14342417996444803</v>
      </c>
      <c r="AM115" s="400">
        <f t="shared" si="50"/>
        <v>7.1762576658674873E-2</v>
      </c>
      <c r="AN115" s="400">
        <f t="shared" si="50"/>
        <v>3.5904860507756438E-2</v>
      </c>
      <c r="AO115" s="400">
        <f t="shared" si="50"/>
        <v>1.796344668573498E-2</v>
      </c>
      <c r="AP115" s="400">
        <f t="shared" si="50"/>
        <v>8.9868761318572035E-3</v>
      </c>
      <c r="AQ115" s="400">
        <f t="shared" si="50"/>
        <v>4.4958499709709995E-3</v>
      </c>
      <c r="AR115" s="400">
        <f t="shared" si="50"/>
        <v>2.2490546763493037E-3</v>
      </c>
      <c r="AS115" s="400">
        <f t="shared" si="50"/>
        <v>1.1250567717611671E-3</v>
      </c>
      <c r="AT115" s="400">
        <f t="shared" si="50"/>
        <v>5.6277663673577768E-4</v>
      </c>
      <c r="AU115" s="400">
        <f t="shared" si="50"/>
        <v>2.8150477798489994E-4</v>
      </c>
      <c r="AV115" s="400">
        <f t="shared" si="50"/>
        <v>1.4080704597458201E-4</v>
      </c>
      <c r="AW115" s="400">
        <f t="shared" si="50"/>
        <v>7.0429184601600715E-5</v>
      </c>
      <c r="AX115" s="400">
        <f t="shared" si="50"/>
        <v>3.5226644724839933E-5</v>
      </c>
      <c r="AY115" s="400">
        <f t="shared" si="50"/>
        <v>1.7618984788278488E-5</v>
      </c>
      <c r="AZ115" s="400">
        <f t="shared" si="50"/>
        <v>8.8121534580074942E-6</v>
      </c>
      <c r="BA115" s="400">
        <f t="shared" si="50"/>
        <v>4.4073276240775725E-6</v>
      </c>
      <c r="BB115" s="400">
        <f t="shared" si="50"/>
        <v>2.2042517165640155E-6</v>
      </c>
      <c r="BC115" s="400">
        <f t="shared" si="50"/>
        <v>1.1024022189008518E-6</v>
      </c>
      <c r="BD115" s="400">
        <f t="shared" si="50"/>
        <v>5.5133111469760481E-7</v>
      </c>
      <c r="BE115" s="400">
        <f t="shared" si="50"/>
        <v>2.7572673498438268E-7</v>
      </c>
      <c r="BF115" s="400">
        <f t="shared" si="50"/>
        <v>1.3789216107159824E-7</v>
      </c>
      <c r="BG115" s="400">
        <f t="shared" si="50"/>
        <v>6.8959633635068705E-8</v>
      </c>
      <c r="BH115" s="400">
        <f t="shared" si="50"/>
        <v>3.4486196672361073E-8</v>
      </c>
      <c r="BI115" s="400">
        <f t="shared" si="50"/>
        <v>1.7246101712904701E-8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0.41212692374686288</v>
      </c>
      <c r="C116" s="399">
        <f t="shared" si="51"/>
        <v>0.46567029294143031</v>
      </c>
      <c r="D116" s="399">
        <f t="shared" si="51"/>
        <v>0.5585206147295908</v>
      </c>
      <c r="E116" s="399">
        <f t="shared" si="51"/>
        <v>0.63898680229642657</v>
      </c>
      <c r="F116" s="399">
        <f t="shared" si="51"/>
        <v>0.6944066002394218</v>
      </c>
      <c r="G116" s="399">
        <f t="shared" si="51"/>
        <v>0.71980780770086672</v>
      </c>
      <c r="H116" s="399">
        <f t="shared" si="51"/>
        <v>0.72405425729905892</v>
      </c>
      <c r="I116" s="399">
        <f t="shared" si="51"/>
        <v>0.71138561252038424</v>
      </c>
      <c r="J116" s="399">
        <f t="shared" si="51"/>
        <v>0.68121140065227004</v>
      </c>
      <c r="K116" s="399">
        <f t="shared" si="51"/>
        <v>0.63310545182761258</v>
      </c>
      <c r="L116" s="399">
        <f t="shared" si="51"/>
        <v>0.56795462079805226</v>
      </c>
      <c r="M116" s="399">
        <f t="shared" si="51"/>
        <v>0.48555454599294195</v>
      </c>
      <c r="N116" s="399">
        <f t="shared" si="51"/>
        <v>0.3891387947416482</v>
      </c>
      <c r="O116" s="399">
        <f t="shared" si="51"/>
        <v>0.27180779029355767</v>
      </c>
      <c r="P116" s="399">
        <f t="shared" si="51"/>
        <v>0.14198157359639108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0.41227239850714797</v>
      </c>
      <c r="C119" s="421">
        <f t="shared" ref="C119:BI120" si="53">+C112</f>
        <v>0.53293657174898823</v>
      </c>
      <c r="D119" s="421">
        <f t="shared" si="53"/>
        <v>0.67597796880054484</v>
      </c>
      <c r="E119" s="421">
        <f t="shared" si="53"/>
        <v>0.81218763736722455</v>
      </c>
      <c r="F119" s="421">
        <f t="shared" si="53"/>
        <v>0.93436263152655985</v>
      </c>
      <c r="G119" s="421">
        <f t="shared" si="53"/>
        <v>1.0349992068323435</v>
      </c>
      <c r="H119" s="421">
        <f t="shared" si="53"/>
        <v>1.1252415613529305</v>
      </c>
      <c r="I119" s="421">
        <f t="shared" si="53"/>
        <v>1.2122816035384572</v>
      </c>
      <c r="J119" s="421">
        <f t="shared" si="53"/>
        <v>1.2964350485641474</v>
      </c>
      <c r="K119" s="421">
        <f t="shared" si="53"/>
        <v>1.3779523670504237</v>
      </c>
      <c r="L119" s="421">
        <f t="shared" si="53"/>
        <v>1.4584634368912786</v>
      </c>
      <c r="M119" s="421">
        <f t="shared" si="53"/>
        <v>1.5360842842524323</v>
      </c>
      <c r="N119" s="421">
        <f t="shared" si="53"/>
        <v>1.6218367572435117</v>
      </c>
      <c r="O119" s="421">
        <f t="shared" si="53"/>
        <v>1.6976706545272393</v>
      </c>
      <c r="P119" s="421">
        <f t="shared" si="53"/>
        <v>1.7663547414701981</v>
      </c>
      <c r="Q119" s="421">
        <f t="shared" si="53"/>
        <v>1.8294329602575816</v>
      </c>
      <c r="R119" s="421">
        <f t="shared" si="53"/>
        <v>1.8877705841252435</v>
      </c>
      <c r="S119" s="421">
        <f t="shared" si="53"/>
        <v>1.9424760561801668</v>
      </c>
      <c r="T119" s="421">
        <f t="shared" si="53"/>
        <v>1.993600950626794</v>
      </c>
      <c r="U119" s="421">
        <f t="shared" si="53"/>
        <v>2.0412340351345422</v>
      </c>
      <c r="V119" s="421">
        <f t="shared" si="53"/>
        <v>2.0952360195305979</v>
      </c>
      <c r="W119" s="421">
        <f t="shared" si="53"/>
        <v>2.1584987907813398</v>
      </c>
      <c r="X119" s="421">
        <f t="shared" si="53"/>
        <v>2.2228941991667921</v>
      </c>
      <c r="Y119" s="421">
        <f t="shared" si="53"/>
        <v>2.2872297891711524</v>
      </c>
      <c r="Z119" s="421">
        <f t="shared" si="53"/>
        <v>2.3509044174853511</v>
      </c>
      <c r="AA119" s="421">
        <f t="shared" si="53"/>
        <v>2.4136408698115916</v>
      </c>
      <c r="AB119" s="421">
        <f t="shared" si="53"/>
        <v>2.4760677433688487</v>
      </c>
      <c r="AC119" s="421">
        <f t="shared" si="53"/>
        <v>2.5374450042171008</v>
      </c>
      <c r="AD119" s="421">
        <f t="shared" si="53"/>
        <v>2.5976255941808186</v>
      </c>
      <c r="AE119" s="421">
        <f t="shared" si="53"/>
        <v>2.6566790019877242</v>
      </c>
      <c r="AF119" s="421">
        <f t="shared" si="53"/>
        <v>2.709070158608363</v>
      </c>
      <c r="AG119" s="421">
        <f t="shared" si="53"/>
        <v>2.7534629513678168</v>
      </c>
      <c r="AH119" s="421">
        <f t="shared" si="53"/>
        <v>2.7948866311752814</v>
      </c>
      <c r="AI119" s="421">
        <f t="shared" si="53"/>
        <v>2.8342457663927125</v>
      </c>
      <c r="AJ119" s="421">
        <f t="shared" si="53"/>
        <v>2.8720754100396548</v>
      </c>
      <c r="AK119" s="421">
        <f t="shared" si="53"/>
        <v>2.9087068333794392</v>
      </c>
      <c r="AL119" s="421">
        <f t="shared" si="53"/>
        <v>2.9443576647393814</v>
      </c>
      <c r="AM119" s="421">
        <f t="shared" si="53"/>
        <v>2.9791810693302558</v>
      </c>
      <c r="AN119" s="421">
        <f t="shared" si="53"/>
        <v>3.0132926444670134</v>
      </c>
      <c r="AO119" s="421">
        <f t="shared" si="53"/>
        <v>3.0467851882713375</v>
      </c>
      <c r="AP119" s="421">
        <f t="shared" si="53"/>
        <v>3.0797368703209518</v>
      </c>
      <c r="AQ119" s="421">
        <f t="shared" si="53"/>
        <v>3.1122158122864119</v>
      </c>
      <c r="AR119" s="421">
        <f t="shared" si="53"/>
        <v>3.1442827140885115</v>
      </c>
      <c r="AS119" s="421">
        <f t="shared" si="53"/>
        <v>3.1759924139987783</v>
      </c>
      <c r="AT119" s="421">
        <f t="shared" si="53"/>
        <v>3.2073948647373376</v>
      </c>
      <c r="AU119" s="421">
        <f t="shared" si="53"/>
        <v>3.2385357868204703</v>
      </c>
      <c r="AV119" s="421">
        <f t="shared" si="53"/>
        <v>3.2694571405907218</v>
      </c>
      <c r="AW119" s="421">
        <f t="shared" si="53"/>
        <v>3.3001974934446285</v>
      </c>
      <c r="AX119" s="421">
        <f t="shared" si="53"/>
        <v>3.3307923236702432</v>
      </c>
      <c r="AY119" s="421">
        <f t="shared" si="53"/>
        <v>3.3612742833729272</v>
      </c>
      <c r="AZ119" s="421">
        <f t="shared" si="53"/>
        <v>3.3916734327878713</v>
      </c>
      <c r="BA119" s="421">
        <f t="shared" si="53"/>
        <v>3.4220174528263079</v>
      </c>
      <c r="BB119" s="421">
        <f t="shared" si="53"/>
        <v>3.4522423507856836</v>
      </c>
      <c r="BC119" s="421">
        <f t="shared" si="53"/>
        <v>3.4823595528148932</v>
      </c>
      <c r="BD119" s="421">
        <f t="shared" si="53"/>
        <v>3.5124979024386005</v>
      </c>
      <c r="BE119" s="421">
        <f t="shared" si="53"/>
        <v>3.5427140785881859</v>
      </c>
      <c r="BF119" s="421">
        <f t="shared" si="53"/>
        <v>3.5730318100282683</v>
      </c>
      <c r="BG119" s="421">
        <f t="shared" si="53"/>
        <v>3.6034612403991457</v>
      </c>
      <c r="BH119" s="421">
        <f t="shared" si="53"/>
        <v>3.634007979712381</v>
      </c>
      <c r="BI119" s="421">
        <f t="shared" si="53"/>
        <v>3.6646769774618941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965</v>
      </c>
      <c r="B121" s="421">
        <f>+B119*(1-B122)</f>
        <v>0.41227239850714797</v>
      </c>
      <c r="C121" s="421">
        <f t="shared" ref="C121:BI121" si="54">+C119*(1-C122)</f>
        <v>0.53293657174898823</v>
      </c>
      <c r="D121" s="421">
        <f t="shared" si="54"/>
        <v>0.67597796880054484</v>
      </c>
      <c r="E121" s="421">
        <f t="shared" si="54"/>
        <v>0.61608675490018094</v>
      </c>
      <c r="F121" s="421">
        <f t="shared" si="54"/>
        <v>0.58358303417056734</v>
      </c>
      <c r="G121" s="421">
        <f t="shared" si="54"/>
        <v>0.54482684715546148</v>
      </c>
      <c r="H121" s="421">
        <f t="shared" si="54"/>
        <v>0.53058580330851668</v>
      </c>
      <c r="I121" s="421">
        <f t="shared" si="54"/>
        <v>0.57529212541002572</v>
      </c>
      <c r="J121" s="421">
        <f t="shared" si="54"/>
        <v>0.56896555164689633</v>
      </c>
      <c r="K121" s="421">
        <f t="shared" si="54"/>
        <v>0.56809523516206428</v>
      </c>
      <c r="L121" s="421">
        <f t="shared" si="54"/>
        <v>0.57346059797340221</v>
      </c>
      <c r="M121" s="421">
        <f t="shared" si="54"/>
        <v>0.58139519086319558</v>
      </c>
      <c r="N121" s="421">
        <f t="shared" si="54"/>
        <v>0.5934515596483545</v>
      </c>
      <c r="O121" s="421">
        <f t="shared" si="54"/>
        <v>0.60216653406894294</v>
      </c>
      <c r="P121" s="421">
        <f t="shared" si="54"/>
        <v>0.60984014978974033</v>
      </c>
      <c r="Q121" s="421">
        <f t="shared" si="54"/>
        <v>0.61669824776801174</v>
      </c>
      <c r="R121" s="421">
        <f t="shared" si="54"/>
        <v>0.62334110903951523</v>
      </c>
      <c r="S121" s="421">
        <f t="shared" si="54"/>
        <v>0.63044586006931624</v>
      </c>
      <c r="T121" s="421">
        <f t="shared" si="54"/>
        <v>0.63653478289354126</v>
      </c>
      <c r="U121" s="421">
        <f t="shared" si="54"/>
        <v>0.64180729350868082</v>
      </c>
      <c r="V121" s="421">
        <f t="shared" si="54"/>
        <v>0.64948943657902503</v>
      </c>
      <c r="W121" s="421">
        <f t="shared" si="54"/>
        <v>0.72307576489125391</v>
      </c>
      <c r="X121" s="421">
        <f t="shared" si="54"/>
        <v>0.79860550726863</v>
      </c>
      <c r="Y121" s="421">
        <f t="shared" si="54"/>
        <v>0.87560466873233689</v>
      </c>
      <c r="Z121" s="421">
        <f t="shared" si="54"/>
        <v>0.95372845491303448</v>
      </c>
      <c r="AA121" s="421">
        <f t="shared" si="54"/>
        <v>0.42522673031957242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0.41227239850714797</v>
      </c>
      <c r="C124" s="421">
        <f t="shared" ref="C124:BI124" si="57">+C119*(1-C122)</f>
        <v>0.53293657174898823</v>
      </c>
      <c r="D124" s="421">
        <f t="shared" si="57"/>
        <v>0.67597796880054484</v>
      </c>
      <c r="E124" s="421">
        <f t="shared" si="57"/>
        <v>0.61608675490018094</v>
      </c>
      <c r="F124" s="421">
        <f t="shared" si="57"/>
        <v>0.58358303417056734</v>
      </c>
      <c r="G124" s="421">
        <f t="shared" si="57"/>
        <v>0.54482684715546148</v>
      </c>
      <c r="H124" s="421">
        <f t="shared" si="57"/>
        <v>0.53058580330851668</v>
      </c>
      <c r="I124" s="421">
        <f t="shared" si="57"/>
        <v>0.57529212541002572</v>
      </c>
      <c r="J124" s="421">
        <f t="shared" si="57"/>
        <v>0.56896555164689633</v>
      </c>
      <c r="K124" s="421">
        <f t="shared" si="57"/>
        <v>0.56809523516206428</v>
      </c>
      <c r="L124" s="421">
        <f t="shared" si="57"/>
        <v>0.57346059797340221</v>
      </c>
      <c r="M124" s="421">
        <f t="shared" si="57"/>
        <v>0.58139519086319558</v>
      </c>
      <c r="N124" s="421">
        <f t="shared" si="57"/>
        <v>0.5934515596483545</v>
      </c>
      <c r="O124" s="421">
        <f t="shared" si="57"/>
        <v>0.60216653406894294</v>
      </c>
      <c r="P124" s="421">
        <f t="shared" si="57"/>
        <v>0.60984014978974033</v>
      </c>
      <c r="Q124" s="421">
        <f t="shared" si="57"/>
        <v>0.61669824776801174</v>
      </c>
      <c r="R124" s="421">
        <f t="shared" si="57"/>
        <v>0.62334110903951523</v>
      </c>
      <c r="S124" s="421">
        <f t="shared" si="57"/>
        <v>0.63044586006931624</v>
      </c>
      <c r="T124" s="421">
        <f t="shared" si="57"/>
        <v>0.63653478289354126</v>
      </c>
      <c r="U124" s="421">
        <f t="shared" si="57"/>
        <v>0.64180729350868082</v>
      </c>
      <c r="V124" s="421">
        <f t="shared" si="57"/>
        <v>0.64948943657902503</v>
      </c>
      <c r="W124" s="421">
        <f t="shared" si="57"/>
        <v>0.72307576489125391</v>
      </c>
      <c r="X124" s="421">
        <f t="shared" si="57"/>
        <v>0.79860550726863</v>
      </c>
      <c r="Y124" s="421">
        <f t="shared" si="57"/>
        <v>0.87560466873233689</v>
      </c>
      <c r="Z124" s="421">
        <f t="shared" si="57"/>
        <v>0.95372845491303448</v>
      </c>
      <c r="AA124" s="421">
        <f t="shared" si="57"/>
        <v>0.42522673031957242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0.15920576035969525</v>
      </c>
      <c r="D128" s="23">
        <f t="shared" si="58"/>
        <v>0.14398890212037943</v>
      </c>
      <c r="E128" s="23">
        <f t="shared" si="58"/>
        <v>0.13578281359042177</v>
      </c>
      <c r="F128" s="23">
        <f t="shared" si="58"/>
        <v>0.13055271383321951</v>
      </c>
      <c r="G128" s="23">
        <f t="shared" si="58"/>
        <v>0.12614705241801374</v>
      </c>
      <c r="H128" s="23">
        <f t="shared" si="58"/>
        <v>0.12236970786653098</v>
      </c>
      <c r="I128" s="23">
        <f t="shared" si="58"/>
        <v>0.11932757424042312</v>
      </c>
      <c r="J128" s="23">
        <f t="shared" si="58"/>
        <v>0.11668573705583506</v>
      </c>
      <c r="K128" s="23">
        <f t="shared" si="58"/>
        <v>0.11424234409704841</v>
      </c>
      <c r="L128" s="23">
        <f t="shared" si="58"/>
        <v>0.11188904033667178</v>
      </c>
      <c r="M128" s="23">
        <f t="shared" si="58"/>
        <v>0.10993466634376822</v>
      </c>
      <c r="N128" s="23">
        <f t="shared" si="58"/>
        <v>0.10635778350675841</v>
      </c>
      <c r="O128" s="23">
        <f t="shared" si="58"/>
        <v>0.10407227069987157</v>
      </c>
      <c r="P128" s="23">
        <f t="shared" si="58"/>
        <v>0.10246414091616256</v>
      </c>
      <c r="Q128" s="23">
        <f t="shared" si="58"/>
        <v>0.10123348910937244</v>
      </c>
      <c r="R128" s="23">
        <f t="shared" si="58"/>
        <v>0.10023097952259442</v>
      </c>
      <c r="S128" s="23">
        <f t="shared" si="58"/>
        <v>9.9308875227233417E-2</v>
      </c>
      <c r="T128" s="23">
        <f t="shared" si="58"/>
        <v>9.8466083714308039E-2</v>
      </c>
      <c r="U128" s="23">
        <f t="shared" si="58"/>
        <v>9.7699843703751413E-2</v>
      </c>
      <c r="V128" s="23">
        <f t="shared" si="58"/>
        <v>9.7459141351455669E-2</v>
      </c>
      <c r="W128" s="23">
        <f t="shared" si="58"/>
        <v>9.7521907492772578E-2</v>
      </c>
      <c r="X128" s="23">
        <f t="shared" si="58"/>
        <v>9.7316835457153153E-2</v>
      </c>
      <c r="Y128" s="23">
        <f t="shared" si="58"/>
        <v>9.6995197124292373E-2</v>
      </c>
      <c r="Z128" s="23">
        <f t="shared" si="58"/>
        <v>9.6634444025984298E-2</v>
      </c>
      <c r="AA128" s="23">
        <f t="shared" si="58"/>
        <v>9.6272963414712628E-2</v>
      </c>
      <c r="AB128" s="23">
        <f t="shared" si="58"/>
        <v>9.586291358043586E-2</v>
      </c>
      <c r="AC128" s="23">
        <f t="shared" si="58"/>
        <v>9.5481989273229345E-2</v>
      </c>
      <c r="AD128" s="23">
        <f t="shared" si="58"/>
        <v>9.514863959014945E-2</v>
      </c>
      <c r="AE128" s="23">
        <f t="shared" si="58"/>
        <v>9.4861277746119077E-2</v>
      </c>
      <c r="AF128" s="23">
        <f t="shared" si="58"/>
        <v>9.4415539079338612E-2</v>
      </c>
      <c r="AG128" s="23">
        <f t="shared" si="58"/>
        <v>9.3898985115771841E-2</v>
      </c>
      <c r="AH128" s="23">
        <f t="shared" si="58"/>
        <v>9.3550979660870295E-2</v>
      </c>
      <c r="AI128" s="23">
        <f t="shared" si="58"/>
        <v>9.3299887450585095E-2</v>
      </c>
      <c r="AJ128" s="23">
        <f t="shared" si="58"/>
        <v>9.3107081385025908E-2</v>
      </c>
      <c r="AK128" s="23">
        <f t="shared" si="58"/>
        <v>9.2951354021498428E-2</v>
      </c>
      <c r="AL128" s="23">
        <f t="shared" si="58"/>
        <v>9.2820793138930616E-2</v>
      </c>
      <c r="AM128" s="23">
        <f t="shared" si="58"/>
        <v>9.2708492853205829E-2</v>
      </c>
      <c r="AN128" s="23">
        <f t="shared" si="58"/>
        <v>9.2610272863100085E-2</v>
      </c>
      <c r="AO128" s="23">
        <f t="shared" si="58"/>
        <v>9.2523458864906982E-2</v>
      </c>
      <c r="AP128" s="23">
        <f t="shared" si="58"/>
        <v>9.2446226868041201E-2</v>
      </c>
      <c r="AQ128" s="23">
        <f t="shared" si="58"/>
        <v>9.2377248294873274E-2</v>
      </c>
      <c r="AR128" s="23">
        <f t="shared" si="58"/>
        <v>9.2315496018448504E-2</v>
      </c>
      <c r="AS128" s="23">
        <f t="shared" si="58"/>
        <v>9.2260136798682973E-2</v>
      </c>
      <c r="AT128" s="23">
        <f t="shared" si="58"/>
        <v>9.221047030425715E-2</v>
      </c>
      <c r="AU128" s="23">
        <f t="shared" si="58"/>
        <v>9.2165893415293992E-2</v>
      </c>
      <c r="AV128" s="23">
        <f t="shared" si="58"/>
        <v>9.2125878381223783E-2</v>
      </c>
      <c r="AW128" s="23">
        <f t="shared" si="58"/>
        <v>9.2089958688345838E-2</v>
      </c>
      <c r="AX128" s="23">
        <f t="shared" si="58"/>
        <v>9.2057719317114844E-2</v>
      </c>
      <c r="AY128" s="23">
        <f t="shared" si="58"/>
        <v>9.2028789583448886E-2</v>
      </c>
      <c r="AZ128" s="23">
        <f t="shared" si="58"/>
        <v>9.2002837571565327E-2</v>
      </c>
      <c r="BA128" s="23">
        <f t="shared" si="58"/>
        <v>9.1979565603907729E-2</v>
      </c>
      <c r="BB128" s="23">
        <f t="shared" si="58"/>
        <v>9.1964268617739472E-2</v>
      </c>
      <c r="BC128" s="23">
        <f t="shared" si="58"/>
        <v>9.1957302721256198E-2</v>
      </c>
      <c r="BD128" s="23">
        <f t="shared" si="58"/>
        <v>9.1951744869119612E-2</v>
      </c>
      <c r="BE128" s="23">
        <f t="shared" si="58"/>
        <v>9.194519191915447E-2</v>
      </c>
      <c r="BF128" s="23">
        <f t="shared" si="58"/>
        <v>9.1937220937697517E-2</v>
      </c>
      <c r="BG128" s="23">
        <f t="shared" si="58"/>
        <v>9.1928159558635439E-2</v>
      </c>
      <c r="BH128" s="23">
        <f t="shared" si="58"/>
        <v>9.1918526164191411E-2</v>
      </c>
      <c r="BI128" s="23">
        <f t="shared" si="58"/>
        <v>9.190880061862311E-2</v>
      </c>
    </row>
    <row r="129" spans="1:61" ht="18" customHeight="1">
      <c r="A129" s="23" t="s">
        <v>11</v>
      </c>
      <c r="B129" s="23"/>
      <c r="C129" s="23">
        <f>+$B$14+LN(D56/C56)/10+$B$18*LN(D88/C88)/10</f>
        <v>6.885977695432359E-2</v>
      </c>
      <c r="D129" s="23">
        <f t="shared" ref="D129:BH129" si="59">+$B$14+LN(E56/D56)/10+$B$18*LN(E88/D88)/10</f>
        <v>6.0227550611999033E-2</v>
      </c>
      <c r="E129" s="23">
        <f t="shared" si="59"/>
        <v>5.3077880898916102E-2</v>
      </c>
      <c r="F129" s="23">
        <f t="shared" si="59"/>
        <v>4.640063159063193E-2</v>
      </c>
      <c r="G129" s="23">
        <f t="shared" si="59"/>
        <v>4.2477528869415145E-2</v>
      </c>
      <c r="H129" s="23">
        <f t="shared" si="59"/>
        <v>3.9940378678140848E-2</v>
      </c>
      <c r="I129" s="23">
        <f t="shared" si="59"/>
        <v>3.7753059311650822E-2</v>
      </c>
      <c r="J129" s="23">
        <f t="shared" si="59"/>
        <v>3.5797310841917375E-2</v>
      </c>
      <c r="K129" s="23">
        <f t="shared" si="59"/>
        <v>3.4523988978145397E-2</v>
      </c>
      <c r="L129" s="23">
        <f t="shared" si="59"/>
        <v>3.1553569232985364E-2</v>
      </c>
      <c r="M129" s="23">
        <f t="shared" si="59"/>
        <v>3.2951462078343208E-2</v>
      </c>
      <c r="N129" s="23">
        <f t="shared" si="59"/>
        <v>3.1099857989981869E-2</v>
      </c>
      <c r="O129" s="23">
        <f t="shared" si="59"/>
        <v>2.970112263036816E-2</v>
      </c>
      <c r="P129" s="23">
        <f t="shared" si="59"/>
        <v>2.8565074146418352E-2</v>
      </c>
      <c r="Q129" s="23">
        <f t="shared" si="59"/>
        <v>2.7824786254251336E-2</v>
      </c>
      <c r="R129" s="23">
        <f t="shared" si="59"/>
        <v>2.7012668938185373E-2</v>
      </c>
      <c r="S129" s="23">
        <f t="shared" si="59"/>
        <v>2.6268926589391842E-2</v>
      </c>
      <c r="T129" s="23">
        <f t="shared" si="59"/>
        <v>2.5590332096798143E-2</v>
      </c>
      <c r="U129" s="23">
        <f t="shared" si="59"/>
        <v>2.5339219013973062E-2</v>
      </c>
      <c r="V129" s="23">
        <f t="shared" si="59"/>
        <v>2.5286588161495517E-2</v>
      </c>
      <c r="W129" s="23">
        <f t="shared" si="59"/>
        <v>2.499502830928594E-2</v>
      </c>
      <c r="X129" s="23">
        <f t="shared" si="59"/>
        <v>2.4649853418996299E-2</v>
      </c>
      <c r="Y129" s="23">
        <f t="shared" si="59"/>
        <v>2.4295208728523813E-2</v>
      </c>
      <c r="Z129" s="23">
        <f t="shared" si="59"/>
        <v>2.4171455070106537E-2</v>
      </c>
      <c r="AA129" s="23">
        <f t="shared" si="59"/>
        <v>2.3766666345347125E-2</v>
      </c>
      <c r="AB129" s="23">
        <f t="shared" si="59"/>
        <v>2.3408139947683169E-2</v>
      </c>
      <c r="AC129" s="23">
        <f t="shared" si="59"/>
        <v>2.3096784582893017E-2</v>
      </c>
      <c r="AD129" s="23">
        <f t="shared" si="59"/>
        <v>2.2826433043080817E-2</v>
      </c>
      <c r="AE129" s="23">
        <f t="shared" si="59"/>
        <v>2.2425877119750116E-2</v>
      </c>
      <c r="AF129" s="23">
        <f t="shared" si="59"/>
        <v>2.1990560050902861E-2</v>
      </c>
      <c r="AG129" s="23">
        <f t="shared" si="59"/>
        <v>2.170978751989527E-2</v>
      </c>
      <c r="AH129" s="23">
        <f t="shared" si="59"/>
        <v>2.149410811672086E-2</v>
      </c>
      <c r="AI129" s="23">
        <f t="shared" si="59"/>
        <v>2.1319592542991959E-2</v>
      </c>
      <c r="AJ129" s="23">
        <f t="shared" si="59"/>
        <v>2.1172877290278676E-2</v>
      </c>
      <c r="AK129" s="23">
        <f t="shared" si="59"/>
        <v>2.1046266503734909E-2</v>
      </c>
      <c r="AL129" s="23">
        <f t="shared" si="59"/>
        <v>2.093513455497251E-2</v>
      </c>
      <c r="AM129" s="23">
        <f t="shared" si="59"/>
        <v>2.0836543528595788E-2</v>
      </c>
      <c r="AN129" s="23">
        <f t="shared" si="59"/>
        <v>2.0748502587151399E-2</v>
      </c>
      <c r="AO129" s="23">
        <f t="shared" si="59"/>
        <v>2.0669568498271181E-2</v>
      </c>
      <c r="AP129" s="23">
        <f t="shared" si="59"/>
        <v>2.0598628238376604E-2</v>
      </c>
      <c r="AQ129" s="23">
        <f t="shared" si="59"/>
        <v>2.0534779114348305E-2</v>
      </c>
      <c r="AR129" s="23">
        <f t="shared" si="59"/>
        <v>2.0477261323696799E-2</v>
      </c>
      <c r="AS129" s="23">
        <f t="shared" si="59"/>
        <v>2.0425418868065107E-2</v>
      </c>
      <c r="AT129" s="23">
        <f t="shared" si="59"/>
        <v>2.0378675925584691E-2</v>
      </c>
      <c r="AU129" s="23">
        <f t="shared" si="59"/>
        <v>2.0336521762006964E-2</v>
      </c>
      <c r="AV129" s="23">
        <f t="shared" si="59"/>
        <v>2.0298500454084406E-2</v>
      </c>
      <c r="AW129" s="23">
        <f t="shared" si="59"/>
        <v>2.0264203407852864E-2</v>
      </c>
      <c r="AX129" s="23">
        <f t="shared" si="59"/>
        <v>2.0233263570604367E-2</v>
      </c>
      <c r="AY129" s="23">
        <f t="shared" si="59"/>
        <v>2.0205350727458327E-2</v>
      </c>
      <c r="AZ129" s="23">
        <f t="shared" si="59"/>
        <v>2.0160623882928705E-2</v>
      </c>
      <c r="BA129" s="23">
        <f t="shared" si="59"/>
        <v>2.0122833929100439E-2</v>
      </c>
      <c r="BB129" s="23">
        <f t="shared" si="59"/>
        <v>2.0111545180978848E-2</v>
      </c>
      <c r="BC129" s="23">
        <f t="shared" si="59"/>
        <v>2.0102088107273236E-2</v>
      </c>
      <c r="BD129" s="23">
        <f t="shared" si="59"/>
        <v>2.0092697034756316E-2</v>
      </c>
      <c r="BE129" s="23">
        <f t="shared" si="59"/>
        <v>2.0082939206364003E-2</v>
      </c>
      <c r="BF129" s="23">
        <f t="shared" si="59"/>
        <v>2.0072907302820367E-2</v>
      </c>
      <c r="BG129" s="23">
        <f t="shared" si="59"/>
        <v>2.0062849227393223E-2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7.6028392522725474E-2</v>
      </c>
      <c r="D130" s="23">
        <f t="shared" ref="D130:BH130" si="60">+$B$14+LN(D56/C56)/10+$B$18*LN(D88/C88)/10</f>
        <v>6.885977695432359E-2</v>
      </c>
      <c r="E130" s="23">
        <f t="shared" si="60"/>
        <v>6.0227550611999033E-2</v>
      </c>
      <c r="F130" s="23">
        <f t="shared" si="60"/>
        <v>5.3077880898916102E-2</v>
      </c>
      <c r="G130" s="23">
        <f t="shared" si="60"/>
        <v>4.640063159063193E-2</v>
      </c>
      <c r="H130" s="23">
        <f t="shared" si="60"/>
        <v>4.2477528869415145E-2</v>
      </c>
      <c r="I130" s="23">
        <f t="shared" si="60"/>
        <v>3.9940378678140848E-2</v>
      </c>
      <c r="J130" s="23">
        <f t="shared" si="60"/>
        <v>3.7753059311650822E-2</v>
      </c>
      <c r="K130" s="23">
        <f t="shared" si="60"/>
        <v>3.5797310841917375E-2</v>
      </c>
      <c r="L130" s="23">
        <f t="shared" si="60"/>
        <v>3.4523988978145397E-2</v>
      </c>
      <c r="M130" s="23">
        <f t="shared" si="60"/>
        <v>3.1553569232985364E-2</v>
      </c>
      <c r="N130" s="23">
        <f t="shared" si="60"/>
        <v>3.2951462078343208E-2</v>
      </c>
      <c r="O130" s="23">
        <f t="shared" si="60"/>
        <v>3.1099857989981869E-2</v>
      </c>
      <c r="P130" s="23">
        <f t="shared" si="60"/>
        <v>2.970112263036816E-2</v>
      </c>
      <c r="Q130" s="23">
        <f t="shared" si="60"/>
        <v>2.8565074146418352E-2</v>
      </c>
      <c r="R130" s="23">
        <f t="shared" si="60"/>
        <v>2.7824786254251336E-2</v>
      </c>
      <c r="S130" s="23">
        <f t="shared" si="60"/>
        <v>2.7012668938185373E-2</v>
      </c>
      <c r="T130" s="23">
        <f t="shared" si="60"/>
        <v>2.6268926589391842E-2</v>
      </c>
      <c r="U130" s="23">
        <f t="shared" si="60"/>
        <v>2.5590332096798143E-2</v>
      </c>
      <c r="V130" s="23">
        <f t="shared" si="60"/>
        <v>2.5339219013973062E-2</v>
      </c>
      <c r="W130" s="23">
        <f t="shared" si="60"/>
        <v>2.5286588161495517E-2</v>
      </c>
      <c r="X130" s="23">
        <f t="shared" si="60"/>
        <v>2.499502830928594E-2</v>
      </c>
      <c r="Y130" s="23">
        <f t="shared" si="60"/>
        <v>2.4649853418996299E-2</v>
      </c>
      <c r="Z130" s="23">
        <f t="shared" si="60"/>
        <v>2.4295208728523813E-2</v>
      </c>
      <c r="AA130" s="23">
        <f t="shared" si="60"/>
        <v>2.4171455070106537E-2</v>
      </c>
      <c r="AB130" s="23">
        <f t="shared" si="60"/>
        <v>2.3766666345347125E-2</v>
      </c>
      <c r="AC130" s="23">
        <f t="shared" si="60"/>
        <v>2.3408139947683169E-2</v>
      </c>
      <c r="AD130" s="23">
        <f t="shared" si="60"/>
        <v>2.3096784582893017E-2</v>
      </c>
      <c r="AE130" s="23">
        <f t="shared" si="60"/>
        <v>2.2826433043080817E-2</v>
      </c>
      <c r="AF130" s="23">
        <f t="shared" si="60"/>
        <v>2.2425877119750116E-2</v>
      </c>
      <c r="AG130" s="23">
        <f t="shared" si="60"/>
        <v>2.1990560050902861E-2</v>
      </c>
      <c r="AH130" s="23">
        <f t="shared" si="60"/>
        <v>2.170978751989527E-2</v>
      </c>
      <c r="AI130" s="23">
        <f t="shared" si="60"/>
        <v>2.149410811672086E-2</v>
      </c>
      <c r="AJ130" s="23">
        <f t="shared" si="60"/>
        <v>2.1319592542991959E-2</v>
      </c>
      <c r="AK130" s="23">
        <f t="shared" si="60"/>
        <v>2.1172877290278676E-2</v>
      </c>
      <c r="AL130" s="23">
        <f t="shared" si="60"/>
        <v>2.1046266503734909E-2</v>
      </c>
      <c r="AM130" s="23">
        <f t="shared" si="60"/>
        <v>2.093513455497251E-2</v>
      </c>
      <c r="AN130" s="23">
        <f t="shared" si="60"/>
        <v>2.0836543528595788E-2</v>
      </c>
      <c r="AO130" s="23">
        <f t="shared" si="60"/>
        <v>2.0748502587151399E-2</v>
      </c>
      <c r="AP130" s="23">
        <f t="shared" si="60"/>
        <v>2.0669568498271181E-2</v>
      </c>
      <c r="AQ130" s="23">
        <f t="shared" si="60"/>
        <v>2.0598628238376604E-2</v>
      </c>
      <c r="AR130" s="23">
        <f t="shared" si="60"/>
        <v>2.0534779114348305E-2</v>
      </c>
      <c r="AS130" s="23">
        <f t="shared" si="60"/>
        <v>2.0477261323696799E-2</v>
      </c>
      <c r="AT130" s="23">
        <f t="shared" si="60"/>
        <v>2.0425418868065107E-2</v>
      </c>
      <c r="AU130" s="23">
        <f t="shared" si="60"/>
        <v>2.0378675925584691E-2</v>
      </c>
      <c r="AV130" s="23">
        <f t="shared" si="60"/>
        <v>2.0336521762006964E-2</v>
      </c>
      <c r="AW130" s="23">
        <f t="shared" si="60"/>
        <v>2.0298500454084406E-2</v>
      </c>
      <c r="AX130" s="23">
        <f t="shared" si="60"/>
        <v>2.0264203407852864E-2</v>
      </c>
      <c r="AY130" s="23">
        <f t="shared" si="60"/>
        <v>2.0233263570604367E-2</v>
      </c>
      <c r="AZ130" s="23">
        <f t="shared" si="60"/>
        <v>2.0205350727458327E-2</v>
      </c>
      <c r="BA130" s="23">
        <f t="shared" si="60"/>
        <v>2.0160623882928705E-2</v>
      </c>
      <c r="BB130" s="23">
        <f t="shared" si="60"/>
        <v>2.0122833929100439E-2</v>
      </c>
      <c r="BC130" s="23">
        <f t="shared" si="60"/>
        <v>2.0111545180978848E-2</v>
      </c>
      <c r="BD130" s="23">
        <f t="shared" si="60"/>
        <v>2.0102088107273236E-2</v>
      </c>
      <c r="BE130" s="23">
        <f t="shared" si="60"/>
        <v>2.0092697034756316E-2</v>
      </c>
      <c r="BF130" s="23">
        <f t="shared" si="60"/>
        <v>2.0082939206364003E-2</v>
      </c>
      <c r="BG130" s="23">
        <f t="shared" si="60"/>
        <v>2.0072907302820367E-2</v>
      </c>
      <c r="BH130" s="23">
        <f t="shared" si="60"/>
        <v>2.0062849227393223E-2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7.2444084738524539E-2</v>
      </c>
      <c r="D131" s="23">
        <f t="shared" si="61"/>
        <v>6.4543663783161315E-2</v>
      </c>
      <c r="E131" s="23">
        <f t="shared" si="61"/>
        <v>5.6652715755457564E-2</v>
      </c>
      <c r="F131" s="23">
        <f t="shared" si="61"/>
        <v>4.9739256244774016E-2</v>
      </c>
      <c r="G131" s="23">
        <f t="shared" si="61"/>
        <v>4.4439080230023534E-2</v>
      </c>
      <c r="H131" s="23">
        <f t="shared" si="61"/>
        <v>4.1208953773777993E-2</v>
      </c>
      <c r="I131" s="23">
        <f t="shared" si="61"/>
        <v>3.8846718994895835E-2</v>
      </c>
      <c r="J131" s="23">
        <f t="shared" si="61"/>
        <v>3.6775185076784095E-2</v>
      </c>
      <c r="K131" s="23">
        <f t="shared" si="61"/>
        <v>3.5160649910031386E-2</v>
      </c>
      <c r="L131" s="23">
        <f t="shared" si="61"/>
        <v>3.303877910556538E-2</v>
      </c>
      <c r="M131" s="23">
        <f t="shared" si="61"/>
        <v>3.2252515655664282E-2</v>
      </c>
      <c r="N131" s="23">
        <f t="shared" si="61"/>
        <v>3.2025660034162538E-2</v>
      </c>
      <c r="O131" s="23">
        <f t="shared" si="61"/>
        <v>3.0400490310175013E-2</v>
      </c>
      <c r="P131" s="23">
        <f t="shared" si="61"/>
        <v>2.9133098388393258E-2</v>
      </c>
      <c r="Q131" s="23">
        <f t="shared" si="61"/>
        <v>2.8194930200334846E-2</v>
      </c>
      <c r="R131" s="23">
        <f t="shared" si="61"/>
        <v>2.7418727596218356E-2</v>
      </c>
      <c r="S131" s="23">
        <f t="shared" si="61"/>
        <v>2.664079776378861E-2</v>
      </c>
      <c r="T131" s="23">
        <f t="shared" si="61"/>
        <v>2.5929629343094993E-2</v>
      </c>
      <c r="U131" s="23">
        <f t="shared" si="61"/>
        <v>2.5464775555385601E-2</v>
      </c>
      <c r="V131" s="23">
        <f t="shared" si="61"/>
        <v>2.531290358773429E-2</v>
      </c>
      <c r="W131" s="23">
        <f t="shared" si="61"/>
        <v>2.5140808235390728E-2</v>
      </c>
      <c r="X131" s="23">
        <f t="shared" si="61"/>
        <v>2.4822440864141121E-2</v>
      </c>
      <c r="Y131" s="23">
        <f t="shared" si="61"/>
        <v>2.4472531073760056E-2</v>
      </c>
      <c r="Z131" s="23">
        <f t="shared" si="61"/>
        <v>2.4233331899315175E-2</v>
      </c>
      <c r="AA131" s="23">
        <f t="shared" si="61"/>
        <v>2.3969060707726829E-2</v>
      </c>
      <c r="AB131" s="23">
        <f t="shared" si="61"/>
        <v>2.3587403146515147E-2</v>
      </c>
      <c r="AC131" s="23">
        <f t="shared" si="61"/>
        <v>2.3252462265288092E-2</v>
      </c>
      <c r="AD131" s="23">
        <f t="shared" si="61"/>
        <v>2.2961608812986915E-2</v>
      </c>
      <c r="AE131" s="23">
        <f t="shared" si="61"/>
        <v>2.2626155081415467E-2</v>
      </c>
      <c r="AF131" s="23">
        <f t="shared" si="61"/>
        <v>2.220821858532649E-2</v>
      </c>
      <c r="AG131" s="23">
        <f t="shared" si="61"/>
        <v>2.1850173785399066E-2</v>
      </c>
      <c r="AH131" s="23">
        <f t="shared" si="61"/>
        <v>2.1601947818308063E-2</v>
      </c>
      <c r="AI131" s="23">
        <f t="shared" si="61"/>
        <v>2.1406850329856411E-2</v>
      </c>
      <c r="AJ131" s="23">
        <f t="shared" si="61"/>
        <v>2.1246234916635319E-2</v>
      </c>
      <c r="AK131" s="23">
        <f t="shared" si="61"/>
        <v>2.1109571897006792E-2</v>
      </c>
      <c r="AL131" s="23">
        <f t="shared" si="61"/>
        <v>2.0990700529353708E-2</v>
      </c>
      <c r="AM131" s="23">
        <f t="shared" si="61"/>
        <v>2.0885839041784149E-2</v>
      </c>
      <c r="AN131" s="23">
        <f t="shared" si="61"/>
        <v>2.0792523057873595E-2</v>
      </c>
      <c r="AO131" s="23">
        <f t="shared" si="61"/>
        <v>2.070903554271129E-2</v>
      </c>
      <c r="AP131" s="23">
        <f t="shared" si="61"/>
        <v>2.0634098368323892E-2</v>
      </c>
      <c r="AQ131" s="23">
        <f t="shared" si="61"/>
        <v>2.0566703676362454E-2</v>
      </c>
      <c r="AR131" s="23">
        <f t="shared" si="61"/>
        <v>2.050602021902255E-2</v>
      </c>
      <c r="AS131" s="23">
        <f t="shared" si="61"/>
        <v>2.0451340095880954E-2</v>
      </c>
      <c r="AT131" s="23">
        <f t="shared" si="61"/>
        <v>2.0402047396824899E-2</v>
      </c>
      <c r="AU131" s="23">
        <f t="shared" si="61"/>
        <v>2.0357598843795829E-2</v>
      </c>
      <c r="AV131" s="23">
        <f t="shared" si="61"/>
        <v>2.0317511108045687E-2</v>
      </c>
      <c r="AW131" s="23">
        <f t="shared" si="61"/>
        <v>2.0281351930968635E-2</v>
      </c>
      <c r="AX131" s="23">
        <f t="shared" si="61"/>
        <v>2.0248733489228614E-2</v>
      </c>
      <c r="AY131" s="23">
        <f t="shared" si="61"/>
        <v>2.0219307149031349E-2</v>
      </c>
      <c r="AZ131" s="23">
        <f t="shared" si="61"/>
        <v>2.0182987305193516E-2</v>
      </c>
      <c r="BA131" s="23">
        <f t="shared" si="61"/>
        <v>2.0141728906014573E-2</v>
      </c>
      <c r="BB131" s="23">
        <f t="shared" si="61"/>
        <v>2.0117189555039643E-2</v>
      </c>
      <c r="BC131" s="23">
        <f>+AVERAGE(BC129:BC130)</f>
        <v>2.0106816644126044E-2</v>
      </c>
      <c r="BD131" s="23">
        <f>+AVERAGE(BD129:BD130)</f>
        <v>2.0097392571014776E-2</v>
      </c>
      <c r="BE131" s="23">
        <f>+AVERAGE(BE129:BE130)</f>
        <v>2.0087818120560159E-2</v>
      </c>
      <c r="BF131" s="23">
        <f>+AVERAGE(BF129:BF130)</f>
        <v>2.0077923254592185E-2</v>
      </c>
      <c r="BG131" s="23">
        <f>+AVERAGE(BG129:BG130)</f>
        <v>2.0067878265106795E-2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6.3781662329045016E-2</v>
      </c>
      <c r="C132" s="23">
        <f t="shared" si="62"/>
        <v>3.8505374293145697E-2</v>
      </c>
      <c r="D132" s="23">
        <f t="shared" si="62"/>
        <v>2.4325633733265496E-2</v>
      </c>
      <c r="E132" s="23">
        <f t="shared" si="62"/>
        <v>1.6322199726054729E-2</v>
      </c>
      <c r="F132" s="23">
        <f t="shared" si="62"/>
        <v>1.1463212107308045E-2</v>
      </c>
      <c r="G132" s="23">
        <f t="shared" si="62"/>
        <v>8.3744036776321838E-3</v>
      </c>
      <c r="H132" s="23">
        <f t="shared" si="62"/>
        <v>6.3028875516650505E-3</v>
      </c>
      <c r="I132" s="23">
        <f t="shared" si="62"/>
        <v>4.8656843279863415E-3</v>
      </c>
      <c r="J132" s="23">
        <f t="shared" si="62"/>
        <v>3.8392616223171514E-3</v>
      </c>
      <c r="K132" s="23">
        <f t="shared" si="62"/>
        <v>3.0891940756532978E-3</v>
      </c>
      <c r="L132" s="23">
        <f t="shared" si="62"/>
        <v>2.5201076833996105E-3</v>
      </c>
      <c r="M132" s="23">
        <f t="shared" si="62"/>
        <v>2.1200193533327531E-3</v>
      </c>
      <c r="N132" s="23">
        <f t="shared" si="62"/>
        <v>1.7586911622270371E-3</v>
      </c>
      <c r="O132" s="23">
        <f t="shared" si="62"/>
        <v>1.4862119575931863E-3</v>
      </c>
      <c r="P132" s="23">
        <f t="shared" si="62"/>
        <v>1.2736395940775064E-3</v>
      </c>
      <c r="Q132" s="23">
        <f t="shared" si="62"/>
        <v>1.1039417240330254E-3</v>
      </c>
      <c r="R132" s="23">
        <f t="shared" si="62"/>
        <v>9.639639083934789E-4</v>
      </c>
      <c r="S132" s="23">
        <f t="shared" si="62"/>
        <v>8.4859873568728409E-4</v>
      </c>
      <c r="T132" s="23">
        <f t="shared" si="62"/>
        <v>7.5261699135429597E-4</v>
      </c>
      <c r="U132" s="23">
        <f t="shared" si="62"/>
        <v>6.7203633674170016E-4</v>
      </c>
      <c r="V132" s="23">
        <f t="shared" si="62"/>
        <v>6.0561000523103991E-4</v>
      </c>
      <c r="W132" s="23">
        <f t="shared" si="62"/>
        <v>5.4968372491489995E-4</v>
      </c>
      <c r="X132" s="23">
        <f t="shared" si="62"/>
        <v>5.0037884913222135E-4</v>
      </c>
      <c r="Y132" s="23">
        <f t="shared" si="62"/>
        <v>4.5707143941317796E-4</v>
      </c>
      <c r="Z132" s="23">
        <f t="shared" si="62"/>
        <v>4.1899556687474964E-4</v>
      </c>
      <c r="AA132" s="23">
        <f t="shared" si="62"/>
        <v>3.8456718787204929E-4</v>
      </c>
      <c r="AB132" s="23">
        <f t="shared" si="62"/>
        <v>3.5439941809037176E-4</v>
      </c>
      <c r="AC132" s="23">
        <f t="shared" si="62"/>
        <v>3.2777123243357079E-4</v>
      </c>
      <c r="AD132" s="23">
        <f t="shared" si="62"/>
        <v>3.0408910979476877E-4</v>
      </c>
      <c r="AE132" s="23">
        <f t="shared" si="62"/>
        <v>2.8288181002887863E-4</v>
      </c>
      <c r="AF132" s="23">
        <f t="shared" si="62"/>
        <v>2.6342185792449524E-4</v>
      </c>
      <c r="AG132" s="23">
        <f t="shared" si="62"/>
        <v>2.4563609918524002E-4</v>
      </c>
      <c r="AH132" s="23">
        <f t="shared" si="62"/>
        <v>2.2969521866767026E-4</v>
      </c>
      <c r="AI132" s="23">
        <f t="shared" si="62"/>
        <v>2.1525259796504939E-4</v>
      </c>
      <c r="AJ132" s="23">
        <f t="shared" si="62"/>
        <v>2.0207042743987448E-4</v>
      </c>
      <c r="AK132" s="23">
        <f t="shared" si="62"/>
        <v>1.8997405580199254E-4</v>
      </c>
      <c r="AL132" s="23">
        <f t="shared" si="62"/>
        <v>1.7882807141630512E-4</v>
      </c>
      <c r="AM132" s="23">
        <f t="shared" si="62"/>
        <v>1.6852321315571008E-4</v>
      </c>
      <c r="AN132" s="23">
        <f t="shared" si="62"/>
        <v>1.5896881780499774E-4</v>
      </c>
      <c r="AO132" s="23">
        <f t="shared" si="62"/>
        <v>1.5008818820153684E-4</v>
      </c>
      <c r="AP132" s="23">
        <f t="shared" si="62"/>
        <v>1.4181556249655568E-4</v>
      </c>
      <c r="AQ132" s="23">
        <f t="shared" si="62"/>
        <v>1.3409400385627142E-4</v>
      </c>
      <c r="AR132" s="23">
        <f t="shared" si="62"/>
        <v>1.2687384980414036E-4</v>
      </c>
      <c r="AS132" s="23">
        <f t="shared" si="62"/>
        <v>1.2011152316882406E-4</v>
      </c>
      <c r="AT132" s="23">
        <f t="shared" si="62"/>
        <v>1.1376859104720761E-4</v>
      </c>
      <c r="AU132" s="23">
        <f t="shared" si="62"/>
        <v>1.0781100311713418E-4</v>
      </c>
      <c r="AV132" s="23">
        <f t="shared" si="62"/>
        <v>1.0220846533218482E-4</v>
      </c>
      <c r="AW132" s="23">
        <f t="shared" si="62"/>
        <v>9.6933919185261571E-5</v>
      </c>
      <c r="AX132" s="23">
        <f t="shared" si="62"/>
        <v>9.1963105253234947E-5</v>
      </c>
      <c r="AY132" s="23">
        <f t="shared" si="62"/>
        <v>8.7274195159052674E-5</v>
      </c>
      <c r="AZ132" s="23">
        <f t="shared" si="62"/>
        <v>8.284747973352267E-5</v>
      </c>
      <c r="BA132" s="23">
        <f t="shared" si="62"/>
        <v>7.8680479275026525E-5</v>
      </c>
      <c r="BB132" s="23">
        <f t="shared" si="62"/>
        <v>7.4751310632183648E-5</v>
      </c>
      <c r="BC132" s="23">
        <f t="shared" si="62"/>
        <v>7.1026375491136984E-5</v>
      </c>
      <c r="BD132" s="23">
        <f t="shared" si="62"/>
        <v>6.7493440324303914E-5</v>
      </c>
      <c r="BE132" s="23">
        <f t="shared" si="62"/>
        <v>6.4142260857014385E-5</v>
      </c>
      <c r="BF132" s="23">
        <f t="shared" si="62"/>
        <v>6.0963422328641878E-5</v>
      </c>
      <c r="BG132" s="23">
        <f t="shared" si="62"/>
        <v>5.7947937454246432E-5</v>
      </c>
      <c r="BH132" s="23">
        <f t="shared" si="62"/>
        <v>5.5087150465084216E-5</v>
      </c>
      <c r="BI132" s="23">
        <f t="shared" si="62"/>
        <v>5.5087150465084216E-5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0.52019370555810041</v>
      </c>
      <c r="D133" s="23">
        <f t="shared" si="63"/>
        <v>0.28317015881963414</v>
      </c>
      <c r="E133" s="23">
        <f t="shared" si="63"/>
        <v>0.16371994358329212</v>
      </c>
      <c r="F133" s="23">
        <f t="shared" si="63"/>
        <v>9.9076077549294331E-2</v>
      </c>
      <c r="G133" s="23">
        <f t="shared" si="63"/>
        <v>6.236715671225361E-2</v>
      </c>
      <c r="H133" s="23">
        <f t="shared" si="63"/>
        <v>4.0446522705485141E-2</v>
      </c>
      <c r="I133" s="23">
        <f t="shared" si="63"/>
        <v>2.6904513185583769E-2</v>
      </c>
      <c r="J133" s="23">
        <f t="shared" si="63"/>
        <v>1.8292307513327721E-2</v>
      </c>
      <c r="K133" s="23">
        <f t="shared" si="63"/>
        <v>1.2682520029607038E-2</v>
      </c>
      <c r="L133" s="23">
        <f t="shared" si="63"/>
        <v>8.9149526229925849E-3</v>
      </c>
      <c r="M133" s="23">
        <f t="shared" si="63"/>
        <v>6.4621843642217631E-3</v>
      </c>
      <c r="N133" s="23">
        <f t="shared" si="63"/>
        <v>4.6192203229199393E-3</v>
      </c>
      <c r="O133" s="23">
        <f t="shared" si="63"/>
        <v>3.3635619025675074E-3</v>
      </c>
      <c r="P133" s="23">
        <f t="shared" si="63"/>
        <v>2.483732400671154E-3</v>
      </c>
      <c r="Q133" s="23">
        <f t="shared" si="63"/>
        <v>1.8550002678490935E-3</v>
      </c>
      <c r="R133" s="23">
        <f t="shared" si="63"/>
        <v>1.3957196086403136E-3</v>
      </c>
      <c r="S133" s="23">
        <f t="shared" si="63"/>
        <v>1.0587157258929365E-3</v>
      </c>
      <c r="T133" s="23">
        <f t="shared" si="63"/>
        <v>8.0907834986067545E-4</v>
      </c>
      <c r="U133" s="23">
        <f t="shared" si="63"/>
        <v>6.2251367255179843E-4</v>
      </c>
      <c r="V133" s="23">
        <f t="shared" si="63"/>
        <v>4.833800893622099E-4</v>
      </c>
      <c r="W133" s="23">
        <f t="shared" si="63"/>
        <v>3.7804906840222191E-4</v>
      </c>
      <c r="X133" s="23">
        <f t="shared" si="63"/>
        <v>2.9653353514812159E-4</v>
      </c>
      <c r="Y133" s="23">
        <f t="shared" si="63"/>
        <v>2.3339875413384145E-4</v>
      </c>
      <c r="Z133" s="23">
        <f t="shared" si="63"/>
        <v>1.8435862237833891E-4</v>
      </c>
      <c r="AA133" s="23">
        <f t="shared" si="63"/>
        <v>1.458027885702036E-4</v>
      </c>
      <c r="AB133" s="23">
        <f t="shared" si="63"/>
        <v>1.1577803685116146E-4</v>
      </c>
      <c r="AC133" s="23">
        <f t="shared" si="63"/>
        <v>9.226640359805656E-5</v>
      </c>
      <c r="AD133" s="23">
        <f t="shared" si="63"/>
        <v>7.375869147493869E-5</v>
      </c>
      <c r="AE133" s="23">
        <f t="shared" si="63"/>
        <v>5.9123064412765469E-5</v>
      </c>
      <c r="AF133" s="23">
        <f t="shared" si="63"/>
        <v>4.7439849192034031E-5</v>
      </c>
      <c r="AG133" s="23">
        <f t="shared" si="63"/>
        <v>3.8117399219519091E-5</v>
      </c>
      <c r="AH133" s="23">
        <f t="shared" ref="AH133:BI133" si="64">+AH17*AH132/$B132</f>
        <v>3.0713025567057974E-5</v>
      </c>
      <c r="AI133" s="23">
        <f t="shared" si="64"/>
        <v>2.480039657763341E-5</v>
      </c>
      <c r="AJ133" s="23">
        <f t="shared" si="64"/>
        <v>2.0060999237066348E-5</v>
      </c>
      <c r="AK133" s="23">
        <f t="shared" si="64"/>
        <v>1.6251134079836498E-5</v>
      </c>
      <c r="AL133" s="23">
        <f t="shared" si="64"/>
        <v>1.3181494391197433E-5</v>
      </c>
      <c r="AM133" s="23">
        <f t="shared" si="64"/>
        <v>1.0703560417379374E-5</v>
      </c>
      <c r="AN133" s="23">
        <f t="shared" si="64"/>
        <v>8.7000160908639722E-6</v>
      </c>
      <c r="AO133" s="23">
        <f t="shared" si="64"/>
        <v>7.0777334648876637E-6</v>
      </c>
      <c r="AP133" s="23">
        <f t="shared" si="64"/>
        <v>5.7625029165830376E-6</v>
      </c>
      <c r="AQ133" s="23">
        <f t="shared" si="64"/>
        <v>4.6950065470538307E-6</v>
      </c>
      <c r="AR133" s="23">
        <f t="shared" si="64"/>
        <v>3.8277057049547613E-6</v>
      </c>
      <c r="AS133" s="23">
        <f t="shared" si="64"/>
        <v>3.1224153497348524E-6</v>
      </c>
      <c r="AT133" s="23">
        <f t="shared" si="64"/>
        <v>2.5484021100737819E-6</v>
      </c>
      <c r="AU133" s="23">
        <f t="shared" si="64"/>
        <v>2.0808857721640511E-6</v>
      </c>
      <c r="AV133" s="23">
        <f t="shared" si="64"/>
        <v>1.6998539107359777E-6</v>
      </c>
      <c r="AW133" s="23">
        <f t="shared" si="64"/>
        <v>1.3891210139203477E-6</v>
      </c>
      <c r="AX133" s="23">
        <f t="shared" si="64"/>
        <v>1.1355794212944418E-6</v>
      </c>
      <c r="AY133" s="23">
        <f t="shared" si="64"/>
        <v>9.2860136204060502E-7</v>
      </c>
      <c r="AZ133" s="23">
        <f t="shared" si="64"/>
        <v>7.5956044957098977E-7</v>
      </c>
      <c r="BA133" s="23">
        <f t="shared" si="64"/>
        <v>6.2156938528820594E-7</v>
      </c>
      <c r="BB133" s="23">
        <f t="shared" si="64"/>
        <v>5.0883972362727967E-7</v>
      </c>
      <c r="BC133" s="23">
        <f t="shared" si="64"/>
        <v>4.1660207324464531E-7</v>
      </c>
      <c r="BD133" s="23">
        <f t="shared" si="64"/>
        <v>3.411166494847245E-7</v>
      </c>
      <c r="BE133" s="23">
        <f t="shared" si="64"/>
        <v>2.7933489545032017E-7</v>
      </c>
      <c r="BF133" s="23">
        <f t="shared" si="64"/>
        <v>2.2876513984984817E-7</v>
      </c>
      <c r="BG133" s="23">
        <f t="shared" si="64"/>
        <v>1.8736914138368438E-7</v>
      </c>
      <c r="BH133" s="23">
        <f t="shared" si="64"/>
        <v>1.5347935638995916E-7</v>
      </c>
      <c r="BI133" s="23">
        <f t="shared" si="64"/>
        <v>1.3224813214703871E-7</v>
      </c>
    </row>
    <row r="134" spans="1:61" ht="18" customHeight="1">
      <c r="A134" s="23" t="s">
        <v>15</v>
      </c>
      <c r="B134" s="23"/>
      <c r="C134" s="23">
        <f>+(C133/B133)^-0.1-1</f>
        <v>6.753836288987225E-2</v>
      </c>
      <c r="D134" s="23">
        <f t="shared" ref="D134:BI134" si="65">+(D133/C133)^-0.1-1</f>
        <v>6.2702643370293076E-2</v>
      </c>
      <c r="E134" s="23">
        <f t="shared" si="65"/>
        <v>5.6317779724339712E-2</v>
      </c>
      <c r="F134" s="23">
        <f t="shared" si="65"/>
        <v>5.1509687546841043E-2</v>
      </c>
      <c r="G134" s="23">
        <f t="shared" si="65"/>
        <v>4.7372787268471273E-2</v>
      </c>
      <c r="H134" s="23">
        <f t="shared" si="65"/>
        <v>4.4257193191166389E-2</v>
      </c>
      <c r="I134" s="23">
        <f t="shared" si="65"/>
        <v>4.1611114023285101E-2</v>
      </c>
      <c r="J134" s="23">
        <f t="shared" si="65"/>
        <v>3.933526776989682E-2</v>
      </c>
      <c r="K134" s="23">
        <f t="shared" si="65"/>
        <v>3.7304575819028241E-2</v>
      </c>
      <c r="L134" s="23">
        <f t="shared" si="65"/>
        <v>3.5878100471638197E-2</v>
      </c>
      <c r="M134" s="23">
        <f t="shared" si="65"/>
        <v>3.2699506630857522E-2</v>
      </c>
      <c r="N134" s="23">
        <f t="shared" si="65"/>
        <v>3.4144119354232672E-2</v>
      </c>
      <c r="O134" s="23">
        <f t="shared" si="65"/>
        <v>3.2231065530587522E-2</v>
      </c>
      <c r="P134" s="23">
        <f t="shared" si="65"/>
        <v>3.0788256729015417E-2</v>
      </c>
      <c r="Q134" s="23">
        <f t="shared" si="65"/>
        <v>2.9617896211703743E-2</v>
      </c>
      <c r="R134" s="23">
        <f t="shared" si="65"/>
        <v>2.8855964608746287E-2</v>
      </c>
      <c r="S134" s="23">
        <f t="shared" si="65"/>
        <v>2.8020752055343046E-2</v>
      </c>
      <c r="T134" s="23">
        <f t="shared" si="65"/>
        <v>2.7256453742343201E-2</v>
      </c>
      <c r="U134" s="23">
        <f t="shared" si="65"/>
        <v>2.6559599637772102E-2</v>
      </c>
      <c r="V134" s="23">
        <f t="shared" si="65"/>
        <v>2.5618895983778422E-2</v>
      </c>
      <c r="W134" s="23">
        <f t="shared" si="65"/>
        <v>2.4882455127175129E-2</v>
      </c>
      <c r="X134" s="23">
        <f t="shared" si="65"/>
        <v>2.4583684106959991E-2</v>
      </c>
      <c r="Y134" s="23">
        <f t="shared" si="65"/>
        <v>2.4230084576556177E-2</v>
      </c>
      <c r="Z134" s="23">
        <f t="shared" si="65"/>
        <v>2.3866911217796938E-2</v>
      </c>
      <c r="AA134" s="23">
        <f t="shared" si="65"/>
        <v>2.3740211781722476E-2</v>
      </c>
      <c r="AB134" s="23">
        <f t="shared" si="65"/>
        <v>2.3325897147513874E-2</v>
      </c>
      <c r="AC134" s="23">
        <f t="shared" si="65"/>
        <v>2.2959073561871879E-2</v>
      </c>
      <c r="AD134" s="23">
        <f t="shared" si="65"/>
        <v>2.2640619345144941E-2</v>
      </c>
      <c r="AE134" s="23">
        <f t="shared" si="65"/>
        <v>2.2364184248041097E-2</v>
      </c>
      <c r="AF134" s="23">
        <f t="shared" si="65"/>
        <v>2.2259990567671251E-2</v>
      </c>
      <c r="AG134" s="23">
        <f t="shared" si="65"/>
        <v>2.2120276816924633E-2</v>
      </c>
      <c r="AH134" s="23">
        <f t="shared" si="65"/>
        <v>2.1833333804551769E-2</v>
      </c>
      <c r="AI134" s="23">
        <f t="shared" si="65"/>
        <v>2.1612969165884177E-2</v>
      </c>
      <c r="AJ134" s="23">
        <f t="shared" si="65"/>
        <v>2.1434697348498011E-2</v>
      </c>
      <c r="AK134" s="23">
        <f t="shared" si="65"/>
        <v>2.1284848291586167E-2</v>
      </c>
      <c r="AL134" s="23">
        <f t="shared" si="65"/>
        <v>2.1155550799060174E-2</v>
      </c>
      <c r="AM134" s="23">
        <f t="shared" si="65"/>
        <v>2.1042074098270636E-2</v>
      </c>
      <c r="AN134" s="23">
        <f t="shared" si="65"/>
        <v>2.0941413474410142E-2</v>
      </c>
      <c r="AO134" s="23">
        <f t="shared" si="65"/>
        <v>2.0851532787856453E-2</v>
      </c>
      <c r="AP134" s="23">
        <f t="shared" si="65"/>
        <v>2.0770955982404082E-2</v>
      </c>
      <c r="AQ134" s="23">
        <f t="shared" si="65"/>
        <v>2.0698544793958495E-2</v>
      </c>
      <c r="AR134" s="23">
        <f t="shared" si="65"/>
        <v>2.0633376166478312E-2</v>
      </c>
      <c r="AS134" s="23">
        <f t="shared" si="65"/>
        <v>2.0574673277862221E-2</v>
      </c>
      <c r="AT134" s="23">
        <f t="shared" si="65"/>
        <v>2.052176555208951E-2</v>
      </c>
      <c r="AU134" s="23">
        <f t="shared" si="65"/>
        <v>2.0474064476755149E-2</v>
      </c>
      <c r="AV134" s="23">
        <f t="shared" si="65"/>
        <v>2.0431048152779407E-2</v>
      </c>
      <c r="AW134" s="23">
        <f t="shared" si="65"/>
        <v>2.039225076725204E-2</v>
      </c>
      <c r="AX134" s="23">
        <f t="shared" si="65"/>
        <v>2.0357254927183543E-2</v>
      </c>
      <c r="AY134" s="23">
        <f t="shared" si="65"/>
        <v>2.0325685728156406E-2</v>
      </c>
      <c r="AZ134" s="23">
        <f t="shared" si="65"/>
        <v>2.0297205934810325E-2</v>
      </c>
      <c r="BA134" s="23">
        <f t="shared" si="65"/>
        <v>2.0251572280838959E-2</v>
      </c>
      <c r="BB134" s="23">
        <f t="shared" si="65"/>
        <v>2.0213017749520779E-2</v>
      </c>
      <c r="BC134" s="23">
        <f t="shared" si="65"/>
        <v>2.0201500886738666E-2</v>
      </c>
      <c r="BD134" s="23">
        <f t="shared" si="65"/>
        <v>2.0191852811571431E-2</v>
      </c>
      <c r="BE134" s="23">
        <f t="shared" si="65"/>
        <v>2.018227216088686E-2</v>
      </c>
      <c r="BF134" s="23">
        <f t="shared" si="65"/>
        <v>2.0172317445914745E-2</v>
      </c>
      <c r="BG134" s="23">
        <f t="shared" si="65"/>
        <v>2.0162083226962668E-2</v>
      </c>
      <c r="BH134" s="23">
        <f t="shared" si="65"/>
        <v>2.0151822411383691E-2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207</v>
      </c>
      <c r="B136" s="23"/>
      <c r="C136" s="23">
        <f>+C134+C135</f>
        <v>7.809996529805914E-2</v>
      </c>
      <c r="D136" s="23">
        <f t="shared" ref="D136:K136" si="67">+D134+D135</f>
        <v>7.0635706015243743E-2</v>
      </c>
      <c r="E136" s="23">
        <f t="shared" si="67"/>
        <v>6.1644875046437876E-2</v>
      </c>
      <c r="F136" s="23">
        <f t="shared" si="67"/>
        <v>5.4249251747777234E-2</v>
      </c>
      <c r="G136" s="23">
        <f t="shared" si="67"/>
        <v>4.7377110048744862E-2</v>
      </c>
      <c r="H136" s="23">
        <f t="shared" si="67"/>
        <v>4.3317521802572555E-2</v>
      </c>
      <c r="I136" s="23">
        <f t="shared" si="67"/>
        <v>4.0671442634691267E-2</v>
      </c>
      <c r="J136" s="23">
        <f t="shared" si="67"/>
        <v>3.8395596381302979E-2</v>
      </c>
      <c r="K136" s="23">
        <f t="shared" si="67"/>
        <v>3.6364904430434421E-2</v>
      </c>
    </row>
    <row r="137" spans="1:61" ht="18" customHeight="1">
      <c r="A137" s="23" t="s">
        <v>208</v>
      </c>
      <c r="B137" s="23"/>
      <c r="C137" s="23">
        <f>+C136-C129</f>
        <v>9.2401883437355503E-3</v>
      </c>
      <c r="D137" s="23">
        <f t="shared" ref="D137:K137" si="68">+D136-D129</f>
        <v>1.0408155403244711E-2</v>
      </c>
      <c r="E137" s="23">
        <f t="shared" si="68"/>
        <v>8.566994147521774E-3</v>
      </c>
      <c r="F137" s="23">
        <f t="shared" si="68"/>
        <v>7.8486201571453043E-3</v>
      </c>
      <c r="G137" s="23">
        <f t="shared" si="68"/>
        <v>4.8995811793297178E-3</v>
      </c>
      <c r="H137" s="23">
        <f t="shared" si="68"/>
        <v>3.3771431244317071E-3</v>
      </c>
      <c r="I137" s="23">
        <f t="shared" si="68"/>
        <v>2.9183833230404452E-3</v>
      </c>
      <c r="J137" s="23">
        <f t="shared" si="68"/>
        <v>2.5982855393856044E-3</v>
      </c>
      <c r="K137" s="23">
        <f t="shared" si="68"/>
        <v>1.8409154522890242E-3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0.11237906307525937</v>
      </c>
      <c r="C139" s="23">
        <f t="shared" si="69"/>
        <v>9.3752277779215007E-2</v>
      </c>
      <c r="D139" s="23">
        <f t="shared" si="69"/>
        <v>7.8435835456086442E-2</v>
      </c>
      <c r="E139" s="23">
        <f t="shared" si="69"/>
        <v>7.0099119202529578E-2</v>
      </c>
      <c r="F139" s="23">
        <f t="shared" si="69"/>
        <v>6.4711177202919815E-2</v>
      </c>
      <c r="G139" s="23">
        <f t="shared" si="69"/>
        <v>6.013385325926289E-2</v>
      </c>
      <c r="H139" s="23">
        <f t="shared" si="69"/>
        <v>5.6178929140464115E-2</v>
      </c>
      <c r="I139" s="23">
        <f t="shared" si="69"/>
        <v>5.2957204296224081E-2</v>
      </c>
      <c r="J139" s="23">
        <f t="shared" si="69"/>
        <v>5.0140579296199028E-2</v>
      </c>
      <c r="K139" s="23">
        <f t="shared" si="69"/>
        <v>4.7533251409018693E-2</v>
      </c>
      <c r="L139" s="23">
        <f t="shared" si="69"/>
        <v>4.5032639979006625E-2</v>
      </c>
      <c r="M139" s="23">
        <f t="shared" si="69"/>
        <v>4.2953651424620862E-2</v>
      </c>
      <c r="N139" s="23">
        <f t="shared" si="69"/>
        <v>3.9310147119070576E-2</v>
      </c>
      <c r="O139" s="23">
        <f t="shared" si="69"/>
        <v>3.6961591483285122E-2</v>
      </c>
      <c r="P139" s="23">
        <f t="shared" si="69"/>
        <v>3.5304926817993118E-2</v>
      </c>
      <c r="Q139" s="23">
        <f t="shared" si="69"/>
        <v>3.4037163728345726E-2</v>
      </c>
      <c r="R139" s="23">
        <f t="shared" si="69"/>
        <v>3.315280814281707E-2</v>
      </c>
      <c r="S139" s="23">
        <f t="shared" si="69"/>
        <v>3.2343186467854501E-2</v>
      </c>
      <c r="T139" s="23">
        <f t="shared" si="69"/>
        <v>3.1603978791929055E-2</v>
      </c>
      <c r="U139" s="23">
        <f t="shared" si="69"/>
        <v>3.0931130978648899E-2</v>
      </c>
      <c r="V139" s="23">
        <f t="shared" si="69"/>
        <v>3.0766229886292351E-2</v>
      </c>
      <c r="W139" s="23">
        <f t="shared" si="69"/>
        <v>3.0891880842289818E-2</v>
      </c>
      <c r="X139" s="23">
        <f t="shared" si="69"/>
        <v>3.0746235209451758E-2</v>
      </c>
      <c r="Y139" s="23">
        <f t="shared" si="69"/>
        <v>3.0478645440276661E-2</v>
      </c>
      <c r="Z139" s="23">
        <f t="shared" si="69"/>
        <v>3.0166072999549015E-2</v>
      </c>
      <c r="AA139" s="23">
        <f t="shared" si="69"/>
        <v>2.9985774278168481E-2</v>
      </c>
      <c r="AB139" s="23">
        <f t="shared" si="69"/>
        <v>2.967072267717262E-2</v>
      </c>
      <c r="AC139" s="23">
        <f t="shared" si="69"/>
        <v>2.9341688523783049E-2</v>
      </c>
      <c r="AD139" s="23">
        <f t="shared" si="69"/>
        <v>2.9038257195948741E-2</v>
      </c>
      <c r="AE139" s="23">
        <f t="shared" si="69"/>
        <v>2.8769247731555758E-2</v>
      </c>
      <c r="AF139" s="23">
        <f t="shared" si="69"/>
        <v>2.8337460610937074E-2</v>
      </c>
      <c r="AG139" s="23">
        <f t="shared" si="69"/>
        <v>2.7832153486573752E-2</v>
      </c>
      <c r="AH139" s="23">
        <f t="shared" si="69"/>
        <v>2.7491658817973053E-2</v>
      </c>
      <c r="AI139" s="23">
        <f t="shared" si="69"/>
        <v>2.7245760840520286E-2</v>
      </c>
      <c r="AJ139" s="23">
        <f t="shared" si="69"/>
        <v>2.7056626544059006E-2</v>
      </c>
      <c r="AK139" s="23">
        <f t="shared" si="69"/>
        <v>2.6903508496460629E-2</v>
      </c>
      <c r="AL139" s="23">
        <f t="shared" si="69"/>
        <v>2.6774776733679034E-2</v>
      </c>
      <c r="AM139" s="23">
        <f t="shared" si="69"/>
        <v>2.6663709619075077E-2</v>
      </c>
      <c r="AN139" s="23">
        <f t="shared" si="69"/>
        <v>2.6566254602330294E-2</v>
      </c>
      <c r="AO139" s="23">
        <f t="shared" si="69"/>
        <v>2.6479830767938001E-2</v>
      </c>
      <c r="AP139" s="23">
        <f t="shared" si="69"/>
        <v>2.6402685321158997E-2</v>
      </c>
      <c r="AQ139" s="23">
        <f t="shared" si="69"/>
        <v>2.6333545653464616E-2</v>
      </c>
      <c r="AR139" s="23">
        <f t="shared" si="69"/>
        <v>2.6271429571401592E-2</v>
      </c>
      <c r="AS139" s="23">
        <f t="shared" si="69"/>
        <v>2.621554040421456E-2</v>
      </c>
      <c r="AT139" s="23">
        <f t="shared" si="69"/>
        <v>2.6165207833910714E-2</v>
      </c>
      <c r="AU139" s="23">
        <f t="shared" si="69"/>
        <v>2.6119853492405823E-2</v>
      </c>
      <c r="AV139" s="23">
        <f t="shared" si="69"/>
        <v>2.6078970090845394E-2</v>
      </c>
      <c r="AW139" s="23">
        <f t="shared" si="69"/>
        <v>2.604210804312769E-2</v>
      </c>
      <c r="AX139" s="23">
        <f t="shared" si="69"/>
        <v>2.6008866326950333E-2</v>
      </c>
      <c r="AY139" s="23">
        <f t="shared" si="69"/>
        <v>2.5978885815940544E-2</v>
      </c>
      <c r="AZ139" s="23">
        <f t="shared" si="69"/>
        <v>2.5951844116188311E-2</v>
      </c>
      <c r="BA139" s="23">
        <f t="shared" si="69"/>
        <v>2.5915587892802919E-2</v>
      </c>
      <c r="BB139" s="23">
        <f t="shared" si="69"/>
        <v>2.5880448191684627E-2</v>
      </c>
      <c r="BC139" s="23">
        <f t="shared" si="69"/>
        <v>2.5861764921178129E-2</v>
      </c>
      <c r="BD139" s="23">
        <f t="shared" si="69"/>
        <v>2.5849734118082529E-2</v>
      </c>
      <c r="BE139" s="23">
        <f t="shared" si="69"/>
        <v>2.5839984553415851E-2</v>
      </c>
      <c r="BF139" s="23">
        <f t="shared" si="69"/>
        <v>2.5830781509457099E-2</v>
      </c>
      <c r="BG139" s="23">
        <f t="shared" si="69"/>
        <v>2.5821596810098504E-2</v>
      </c>
      <c r="BH139" s="23">
        <f t="shared" si="69"/>
        <v>2.581240283125219E-2</v>
      </c>
      <c r="BI139" s="23">
        <f t="shared" si="69"/>
        <v>2.5803340241271316E-2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0.49688217660802131</v>
      </c>
      <c r="D140" s="23">
        <f t="shared" si="70"/>
        <v>0.26583895750953412</v>
      </c>
      <c r="E140" s="23">
        <f t="shared" si="70"/>
        <v>0.15321309631756039</v>
      </c>
      <c r="F140" s="23">
        <f t="shared" si="70"/>
        <v>9.4293445403075646E-2</v>
      </c>
      <c r="G140" s="23">
        <f t="shared" si="70"/>
        <v>6.1045037995418293E-2</v>
      </c>
      <c r="H140" s="23">
        <f t="shared" si="70"/>
        <v>4.0763496355894595E-2</v>
      </c>
      <c r="I140" s="23">
        <f t="shared" si="70"/>
        <v>2.7845607827941241E-2</v>
      </c>
      <c r="J140" s="23">
        <f t="shared" si="70"/>
        <v>1.9404871134423171E-2</v>
      </c>
      <c r="K140" s="23">
        <f t="shared" si="70"/>
        <v>1.3735144007287004E-2</v>
      </c>
      <c r="L140" s="23">
        <f t="shared" si="70"/>
        <v>9.9235478854083382E-3</v>
      </c>
      <c r="M140" s="23">
        <f t="shared" si="70"/>
        <v>7.2244945904914879E-3</v>
      </c>
      <c r="N140" s="23">
        <f t="shared" si="70"/>
        <v>5.271115275716531E-3</v>
      </c>
      <c r="O140" s="23">
        <f t="shared" si="70"/>
        <v>3.9069868304539802E-3</v>
      </c>
      <c r="P140" s="23">
        <f t="shared" si="70"/>
        <v>2.9317469888500633E-3</v>
      </c>
      <c r="Q140" s="23">
        <f t="shared" si="70"/>
        <v>2.22009677778105E-3</v>
      </c>
      <c r="R140" s="23">
        <f t="shared" si="70"/>
        <v>1.6939365134573101E-3</v>
      </c>
      <c r="S140" s="23">
        <f t="shared" si="70"/>
        <v>1.3023027036715147E-3</v>
      </c>
      <c r="T140" s="23">
        <f t="shared" si="70"/>
        <v>1.0081756777533596E-3</v>
      </c>
      <c r="U140" s="23">
        <f t="shared" si="70"/>
        <v>7.8402289528348341E-4</v>
      </c>
      <c r="V140" s="23">
        <f t="shared" si="70"/>
        <v>6.1061084729399867E-4</v>
      </c>
      <c r="W140" s="23">
        <f t="shared" si="70"/>
        <v>4.7635342807908368E-4</v>
      </c>
      <c r="X140" s="23">
        <f t="shared" si="70"/>
        <v>3.7277178021140155E-4</v>
      </c>
      <c r="Y140" s="23">
        <f t="shared" si="70"/>
        <v>2.9271154031475981E-4</v>
      </c>
      <c r="Z140" s="23">
        <f t="shared" si="70"/>
        <v>2.3038319357213637E-4</v>
      </c>
      <c r="AA140" s="23">
        <f t="shared" si="70"/>
        <v>1.8179521504513968E-4</v>
      </c>
      <c r="AB140" s="23">
        <f t="shared" si="70"/>
        <v>1.439902621678221E-4</v>
      </c>
      <c r="AC140" s="23">
        <f t="shared" si="70"/>
        <v>1.1442084185463123E-4</v>
      </c>
      <c r="AD140" s="23">
        <f t="shared" si="70"/>
        <v>9.1182561225493537E-5</v>
      </c>
      <c r="AE140" s="23">
        <f t="shared" si="70"/>
        <v>7.2902567683768131E-5</v>
      </c>
      <c r="AF140" s="23">
        <f t="shared" si="70"/>
        <v>5.8526040166318752E-5</v>
      </c>
      <c r="AG140" s="23">
        <f t="shared" si="70"/>
        <v>4.7149480256501097E-5</v>
      </c>
      <c r="AH140" s="23">
        <f t="shared" si="70"/>
        <v>3.8076742479494038E-5</v>
      </c>
      <c r="AI140" s="23">
        <f t="shared" ref="AI140:BG140" si="71">+AH140/(1+AI131)^10</f>
        <v>3.0808611405888849E-5</v>
      </c>
      <c r="AJ140" s="23">
        <f t="shared" si="71"/>
        <v>2.4967062034316025E-5</v>
      </c>
      <c r="AK140" s="23">
        <f t="shared" si="71"/>
        <v>2.0260211157731311E-5</v>
      </c>
      <c r="AL140" s="23">
        <f t="shared" si="71"/>
        <v>1.6459858715982744E-5</v>
      </c>
      <c r="AM140" s="23">
        <f t="shared" si="71"/>
        <v>1.3386107444810004E-5</v>
      </c>
      <c r="AN140" s="23">
        <f t="shared" si="71"/>
        <v>1.0896311324799586E-5</v>
      </c>
      <c r="AO140" s="23">
        <f t="shared" si="71"/>
        <v>8.8768710396442035E-6</v>
      </c>
      <c r="AP140" s="23">
        <f t="shared" si="71"/>
        <v>7.2370100343340801E-6</v>
      </c>
      <c r="AQ140" s="23">
        <f t="shared" si="71"/>
        <v>5.9039846885842173E-6</v>
      </c>
      <c r="AR140" s="23">
        <f t="shared" si="71"/>
        <v>4.8193615874669723E-6</v>
      </c>
      <c r="AS140" s="23">
        <f t="shared" si="71"/>
        <v>3.9361034874759054E-6</v>
      </c>
      <c r="AT140" s="23">
        <f t="shared" si="71"/>
        <v>3.2162758886519869E-6</v>
      </c>
      <c r="AU140" s="23">
        <f t="shared" si="71"/>
        <v>2.6292341454737615E-6</v>
      </c>
      <c r="AV140" s="23">
        <f t="shared" si="71"/>
        <v>2.1501851651859805E-6</v>
      </c>
      <c r="AW140" s="23">
        <f t="shared" si="71"/>
        <v>1.7590426582853353E-6</v>
      </c>
      <c r="AX140" s="23">
        <f t="shared" si="71"/>
        <v>1.4395134543960216E-6</v>
      </c>
      <c r="AY140" s="23">
        <f t="shared" si="71"/>
        <v>1.1783663919133946E-6</v>
      </c>
      <c r="AZ140" s="23">
        <f t="shared" si="71"/>
        <v>9.649383751893352E-7</v>
      </c>
      <c r="BA140" s="23">
        <f t="shared" si="71"/>
        <v>7.9048648827998176E-7</v>
      </c>
      <c r="BB140" s="23">
        <f t="shared" si="71"/>
        <v>6.4772967409472234E-7</v>
      </c>
      <c r="BC140" s="23">
        <f t="shared" si="71"/>
        <v>5.3080780128581061E-7</v>
      </c>
      <c r="BD140" s="23">
        <f t="shared" si="71"/>
        <v>4.350317178661593E-7</v>
      </c>
      <c r="BE140" s="23">
        <f t="shared" si="71"/>
        <v>3.5657041760869678E-7</v>
      </c>
      <c r="BF140" s="23">
        <f t="shared" si="71"/>
        <v>2.9228856422657714E-7</v>
      </c>
      <c r="BG140" s="23">
        <f t="shared" si="71"/>
        <v>2.3961891900962269E-7</v>
      </c>
      <c r="BH140" s="23">
        <f>+BG140</f>
        <v>2.3961891900962269E-7</v>
      </c>
      <c r="BI140" s="23">
        <f>+BH140</f>
        <v>2.3961891900962269E-7</v>
      </c>
    </row>
    <row r="141" spans="1:61" ht="18" customHeight="1">
      <c r="A141" s="23" t="s">
        <v>208</v>
      </c>
      <c r="B141" s="23">
        <f t="shared" ref="B141:K141" si="72">+B139-C131</f>
        <v>3.993497833673483E-2</v>
      </c>
      <c r="C141" s="23">
        <f t="shared" si="72"/>
        <v>2.9208613996053692E-2</v>
      </c>
      <c r="D141" s="23">
        <f t="shared" si="72"/>
        <v>2.1783119700628878E-2</v>
      </c>
      <c r="E141" s="23">
        <f t="shared" si="72"/>
        <v>2.0359862957755562E-2</v>
      </c>
      <c r="F141" s="23">
        <f t="shared" si="72"/>
        <v>2.0272096972896281E-2</v>
      </c>
      <c r="G141" s="23">
        <f t="shared" si="72"/>
        <v>1.8924899485484897E-2</v>
      </c>
      <c r="H141" s="23">
        <f t="shared" si="72"/>
        <v>1.733221014556828E-2</v>
      </c>
      <c r="I141" s="23">
        <f t="shared" si="72"/>
        <v>1.6182019219439986E-2</v>
      </c>
      <c r="J141" s="23">
        <f t="shared" si="72"/>
        <v>1.4979929386167642E-2</v>
      </c>
      <c r="K141" s="23">
        <f t="shared" si="72"/>
        <v>1.4494472303453312E-2</v>
      </c>
    </row>
    <row r="142" spans="1:61" ht="18" customHeight="1">
      <c r="A142" s="23" t="s">
        <v>13</v>
      </c>
      <c r="B142" s="23"/>
      <c r="C142" s="23">
        <f>+EXP(C128-0.1)</f>
        <v>1.0609935286919832</v>
      </c>
      <c r="D142" s="23">
        <f>+EXP(D128-0.1)</f>
        <v>1.044970757864415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167.17600548710874</v>
      </c>
    </row>
    <row r="145" spans="1:74" ht="18" customHeight="1">
      <c r="A145" s="23" t="s">
        <v>150</v>
      </c>
      <c r="B145" s="23">
        <f>+SUMPRODUCT(B140:AE140*B84:AE84)*10</f>
        <v>170.01223670943841</v>
      </c>
    </row>
    <row r="146" spans="1:74" ht="18" customHeight="1">
      <c r="A146" s="23" t="s">
        <v>151</v>
      </c>
      <c r="B146" s="23">
        <f>+SUMPRODUCT(B140:BI140*B84:BI84)*10</f>
        <v>170.64016393142143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0.52019370555810063</v>
      </c>
      <c r="D148" s="23">
        <f t="shared" si="73"/>
        <v>0.28317015881963442</v>
      </c>
      <c r="E148" s="23">
        <f t="shared" si="73"/>
        <v>0.16371994358329228</v>
      </c>
      <c r="F148" s="23">
        <f t="shared" si="73"/>
        <v>9.9076077549294483E-2</v>
      </c>
      <c r="G148" s="23">
        <f t="shared" si="73"/>
        <v>6.2367156712253805E-2</v>
      </c>
      <c r="H148" s="23">
        <f t="shared" si="73"/>
        <v>4.0446522705485322E-2</v>
      </c>
      <c r="I148" s="23">
        <f t="shared" si="73"/>
        <v>2.6904513185583911E-2</v>
      </c>
      <c r="J148" s="23">
        <f t="shared" si="73"/>
        <v>1.8292307513327815E-2</v>
      </c>
      <c r="K148" s="23">
        <f t="shared" si="73"/>
        <v>1.2682520029607111E-2</v>
      </c>
      <c r="L148" s="23">
        <f t="shared" si="73"/>
        <v>8.9149526229926387E-3</v>
      </c>
      <c r="M148" s="23">
        <f t="shared" si="73"/>
        <v>6.4621843642218057E-3</v>
      </c>
      <c r="N148" s="23">
        <f t="shared" si="73"/>
        <v>4.6192203229199705E-3</v>
      </c>
      <c r="O148" s="23">
        <f t="shared" si="73"/>
        <v>3.3635619025675348E-3</v>
      </c>
      <c r="P148" s="23">
        <f t="shared" si="73"/>
        <v>2.4837324006711727E-3</v>
      </c>
      <c r="Q148" s="23">
        <f t="shared" si="73"/>
        <v>1.8550002678491102E-3</v>
      </c>
      <c r="R148" s="23">
        <f t="shared" si="73"/>
        <v>1.3957196086403264E-3</v>
      </c>
      <c r="S148" s="23">
        <f t="shared" si="73"/>
        <v>1.0587157258929447E-3</v>
      </c>
      <c r="T148" s="23">
        <f t="shared" si="73"/>
        <v>8.0907834986068076E-4</v>
      </c>
      <c r="U148" s="23">
        <f t="shared" si="73"/>
        <v>6.2251367255180276E-4</v>
      </c>
      <c r="V148" s="23">
        <f t="shared" si="73"/>
        <v>4.8338008936221337E-4</v>
      </c>
      <c r="W148" s="23">
        <f t="shared" si="73"/>
        <v>3.7804906840222484E-4</v>
      </c>
      <c r="X148" s="23">
        <f t="shared" si="73"/>
        <v>2.9653353514812338E-4</v>
      </c>
      <c r="Y148" s="23">
        <f t="shared" si="73"/>
        <v>2.3339875413384283E-4</v>
      </c>
      <c r="Z148" s="23">
        <f t="shared" si="73"/>
        <v>1.8435862237834005E-4</v>
      </c>
      <c r="AA148" s="23">
        <f t="shared" si="73"/>
        <v>1.4580278857020455E-4</v>
      </c>
      <c r="AB148" s="23">
        <f t="shared" si="73"/>
        <v>1.1577803685116215E-4</v>
      </c>
      <c r="AC148" s="23">
        <f t="shared" si="73"/>
        <v>9.2266403598057156E-5</v>
      </c>
      <c r="AD148" s="23">
        <f t="shared" si="73"/>
        <v>7.3758691474939191E-5</v>
      </c>
      <c r="AE148" s="23">
        <f t="shared" si="73"/>
        <v>5.9123064412765807E-5</v>
      </c>
      <c r="AF148" s="23">
        <f t="shared" si="73"/>
        <v>4.7439849192034343E-5</v>
      </c>
      <c r="AG148" s="23">
        <f t="shared" si="73"/>
        <v>3.8117399219519369E-5</v>
      </c>
      <c r="AH148" s="23">
        <f t="shared" si="73"/>
        <v>3.0713025567058211E-5</v>
      </c>
      <c r="AI148" s="23">
        <f t="shared" ref="AI148:BI148" si="74">+AH148/(1+AH79)^10</f>
        <v>2.4800396577633596E-5</v>
      </c>
      <c r="AJ148" s="23">
        <f t="shared" si="74"/>
        <v>2.0060999237066487E-5</v>
      </c>
      <c r="AK148" s="23">
        <f t="shared" si="74"/>
        <v>1.6251134079836607E-5</v>
      </c>
      <c r="AL148" s="23">
        <f t="shared" si="74"/>
        <v>1.3181494391197518E-5</v>
      </c>
      <c r="AM148" s="23">
        <f t="shared" si="74"/>
        <v>1.0703560417379435E-5</v>
      </c>
      <c r="AN148" s="23">
        <f t="shared" si="74"/>
        <v>8.7000160908640179E-6</v>
      </c>
      <c r="AO148" s="23">
        <f t="shared" si="74"/>
        <v>7.077733464887701E-6</v>
      </c>
      <c r="AP148" s="23">
        <f t="shared" si="74"/>
        <v>5.7625029165830588E-6</v>
      </c>
      <c r="AQ148" s="23">
        <f t="shared" si="74"/>
        <v>4.6950065470538477E-6</v>
      </c>
      <c r="AR148" s="23">
        <f t="shared" si="74"/>
        <v>3.827705704954774E-6</v>
      </c>
      <c r="AS148" s="23">
        <f t="shared" si="74"/>
        <v>3.1224153497348659E-6</v>
      </c>
      <c r="AT148" s="23">
        <f t="shared" si="74"/>
        <v>2.5484021100737895E-6</v>
      </c>
      <c r="AU148" s="23">
        <f t="shared" si="74"/>
        <v>2.0808857721640562E-6</v>
      </c>
      <c r="AV148" s="23">
        <f t="shared" si="74"/>
        <v>1.6998539107359805E-6</v>
      </c>
      <c r="AW148" s="23">
        <f t="shared" si="74"/>
        <v>1.3891210139203507E-6</v>
      </c>
      <c r="AX148" s="23">
        <f t="shared" si="74"/>
        <v>1.1355794212944445E-6</v>
      </c>
      <c r="AY148" s="23">
        <f t="shared" si="74"/>
        <v>9.2860136204060735E-7</v>
      </c>
      <c r="AZ148" s="23">
        <f t="shared" si="74"/>
        <v>7.5956044957099253E-7</v>
      </c>
      <c r="BA148" s="23">
        <f t="shared" si="74"/>
        <v>6.2156938528820764E-7</v>
      </c>
      <c r="BB148" s="23">
        <f t="shared" si="74"/>
        <v>5.0883972362728105E-7</v>
      </c>
      <c r="BC148" s="23">
        <f t="shared" si="74"/>
        <v>4.1660207324464658E-7</v>
      </c>
      <c r="BD148" s="23">
        <f t="shared" si="74"/>
        <v>3.4111664948472609E-7</v>
      </c>
      <c r="BE148" s="23">
        <f t="shared" si="74"/>
        <v>2.7933489545032181E-7</v>
      </c>
      <c r="BF148" s="23">
        <f t="shared" si="74"/>
        <v>2.2876513984984954E-7</v>
      </c>
      <c r="BG148" s="23">
        <f t="shared" si="74"/>
        <v>1.8736914138368557E-7</v>
      </c>
      <c r="BH148" s="23">
        <f t="shared" si="74"/>
        <v>1.5347935638996003E-7</v>
      </c>
      <c r="BI148" s="23">
        <f t="shared" si="74"/>
        <v>1.3224813214703945E-7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168.47651245727673</v>
      </c>
    </row>
    <row r="152" spans="1:74" ht="18" customHeight="1">
      <c r="A152" s="23" t="s">
        <v>150</v>
      </c>
      <c r="B152" s="23">
        <f>+SUMPRODUCT(B148:AE148*B84:AE84)*10</f>
        <v>170.74016379433209</v>
      </c>
    </row>
    <row r="153" spans="1:74" ht="18" customHeight="1">
      <c r="A153" s="23" t="s">
        <v>151</v>
      </c>
      <c r="B153" s="23">
        <f>+SUMPRODUCT(B148:BI148*B84:BI84)*10</f>
        <v>171.24379890275617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6.5292268790265676E-3</v>
      </c>
      <c r="C155" s="29">
        <f t="shared" ref="C155:BI155" si="75">+C63*C61</f>
        <v>1.3459230910314824E-2</v>
      </c>
      <c r="D155" s="29">
        <f t="shared" si="75"/>
        <v>2.7584552602090816E-2</v>
      </c>
      <c r="E155" s="29">
        <f t="shared" si="75"/>
        <v>5.1851035816367089E-2</v>
      </c>
      <c r="F155" s="29">
        <f t="shared" si="75"/>
        <v>8.8930659356460065E-2</v>
      </c>
      <c r="G155" s="29">
        <f t="shared" si="75"/>
        <v>0.13965192951845021</v>
      </c>
      <c r="H155" s="29">
        <f t="shared" si="75"/>
        <v>0.20529940119813531</v>
      </c>
      <c r="I155" s="29">
        <f t="shared" si="75"/>
        <v>0.2866887109349886</v>
      </c>
      <c r="J155" s="29">
        <f t="shared" si="75"/>
        <v>0.38287414912767398</v>
      </c>
      <c r="K155" s="29">
        <f t="shared" si="75"/>
        <v>0.49172563255711643</v>
      </c>
      <c r="L155" s="29">
        <f t="shared" si="75"/>
        <v>0.61044320258095341</v>
      </c>
      <c r="M155" s="29">
        <f t="shared" si="75"/>
        <v>0.73015591683820813</v>
      </c>
      <c r="N155" s="29">
        <f t="shared" si="75"/>
        <v>0.85097367202400176</v>
      </c>
      <c r="O155" s="29">
        <f t="shared" si="75"/>
        <v>0.95901240407817068</v>
      </c>
      <c r="P155" s="29">
        <f t="shared" si="75"/>
        <v>1.0508751222374884</v>
      </c>
      <c r="Q155" s="29">
        <f t="shared" si="75"/>
        <v>1.1261862851975271</v>
      </c>
      <c r="R155" s="29">
        <f t="shared" si="75"/>
        <v>1.1880268936965164</v>
      </c>
      <c r="S155" s="29">
        <f t="shared" si="75"/>
        <v>1.241040612088099</v>
      </c>
      <c r="T155" s="29">
        <f t="shared" si="75"/>
        <v>1.2886369852702104</v>
      </c>
      <c r="U155" s="29">
        <f t="shared" si="75"/>
        <v>1.3333705926804196</v>
      </c>
      <c r="V155" s="29">
        <f t="shared" si="75"/>
        <v>1.3835211405792665</v>
      </c>
      <c r="W155" s="29">
        <f t="shared" si="75"/>
        <v>1.4425065825084813</v>
      </c>
      <c r="X155" s="29">
        <f t="shared" si="75"/>
        <v>1.5059999495912044</v>
      </c>
      <c r="Y155" s="29">
        <f t="shared" si="75"/>
        <v>1.5738164914007613</v>
      </c>
      <c r="Z155" s="29">
        <f t="shared" si="75"/>
        <v>1.6459664067382482</v>
      </c>
      <c r="AA155" s="29">
        <f t="shared" si="75"/>
        <v>1.7225153833544269</v>
      </c>
      <c r="AB155" s="29">
        <f t="shared" si="75"/>
        <v>1.8040679746206552</v>
      </c>
      <c r="AC155" s="29">
        <f t="shared" si="75"/>
        <v>1.890184267101497</v>
      </c>
      <c r="AD155" s="29">
        <f t="shared" si="75"/>
        <v>1.9807646135773664</v>
      </c>
      <c r="AE155" s="29">
        <f t="shared" si="75"/>
        <v>2.0758388548144886</v>
      </c>
      <c r="AF155" s="29">
        <f t="shared" si="75"/>
        <v>2.1709323306765853</v>
      </c>
      <c r="AG155" s="29">
        <f t="shared" si="75"/>
        <v>2.2644585614663422</v>
      </c>
      <c r="AH155" s="29">
        <f t="shared" si="75"/>
        <v>2.3600943537590413</v>
      </c>
      <c r="AI155" s="29">
        <f t="shared" si="75"/>
        <v>2.4584706729209329</v>
      </c>
      <c r="AJ155" s="29">
        <f t="shared" si="75"/>
        <v>2.5599158163911433</v>
      </c>
      <c r="AK155" s="29">
        <f t="shared" si="75"/>
        <v>2.6646242832021145</v>
      </c>
      <c r="AL155" s="29">
        <f t="shared" si="75"/>
        <v>2.7727227194763868</v>
      </c>
      <c r="AM155" s="29">
        <f t="shared" si="75"/>
        <v>2.8843064668875722</v>
      </c>
      <c r="AN155" s="29">
        <f t="shared" si="75"/>
        <v>2.9994596805205473</v>
      </c>
      <c r="AO155" s="29">
        <f t="shared" si="75"/>
        <v>3.1182662480056678</v>
      </c>
      <c r="AP155" s="29">
        <f t="shared" si="75"/>
        <v>3.2408155617124659</v>
      </c>
      <c r="AQ155" s="29">
        <f t="shared" si="75"/>
        <v>3.3672054216255582</v>
      </c>
      <c r="AR155" s="29">
        <f t="shared" si="75"/>
        <v>3.4975433526389499</v>
      </c>
      <c r="AS155" s="29">
        <f t="shared" si="75"/>
        <v>3.6319470612413887</v>
      </c>
      <c r="AT155" s="29">
        <f t="shared" si="75"/>
        <v>3.7705444413528109</v>
      </c>
      <c r="AU155" s="29">
        <f t="shared" si="75"/>
        <v>3.9134733606329397</v>
      </c>
      <c r="AV155" s="29">
        <f t="shared" si="75"/>
        <v>4.0608813572069957</v>
      </c>
      <c r="AW155" s="29">
        <f t="shared" si="75"/>
        <v>4.212925318954885</v>
      </c>
      <c r="AX155" s="29">
        <f t="shared" si="75"/>
        <v>4.3697711844562681</v>
      </c>
      <c r="AY155" s="29">
        <f t="shared" si="75"/>
        <v>4.5315936857490895</v>
      </c>
      <c r="AZ155" s="29">
        <f t="shared" si="75"/>
        <v>4.6985761422258161</v>
      </c>
      <c r="BA155" s="29">
        <f t="shared" si="75"/>
        <v>4.9337239608569243</v>
      </c>
      <c r="BB155" s="29">
        <f t="shared" si="75"/>
        <v>5.2158564286154183</v>
      </c>
      <c r="BC155" s="29">
        <f t="shared" si="75"/>
        <v>5.4642282457271172</v>
      </c>
      <c r="BD155" s="29">
        <f t="shared" si="75"/>
        <v>5.6920220576987743</v>
      </c>
      <c r="BE155" s="29">
        <f t="shared" si="75"/>
        <v>5.9086335033172537</v>
      </c>
      <c r="BF155" s="29">
        <f t="shared" si="75"/>
        <v>6.1206444931063322</v>
      </c>
      <c r="BG155" s="29">
        <f t="shared" si="75"/>
        <v>6.3326217359134747</v>
      </c>
      <c r="BH155" s="29">
        <f t="shared" si="75"/>
        <v>6.5477186112022689</v>
      </c>
      <c r="BI155" s="29">
        <f t="shared" si="75"/>
        <v>6.7681120761288316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162</v>
      </c>
      <c r="B12" s="29">
        <f>+Parameters!P40</f>
        <v>9.0293442586263488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190</v>
      </c>
      <c r="B21" s="29">
        <f>+Parameters!P40</f>
        <v>9.0293442586263488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0.19115165004061802</v>
      </c>
      <c r="E50" s="44">
        <f>100*$B$49*(Global!D135*$B$48+Global!D135^2*$C$48)*(D61/$B61)^(1/$C$49)</f>
        <v>0.25776749123938558</v>
      </c>
      <c r="F50" s="44">
        <f>100*$B$49*(Global!E135*$B$48+Global!E135^2*$C$48)*(E61/$B61)^(1/$C$49)</f>
        <v>0.33508047246218881</v>
      </c>
      <c r="G50" s="44">
        <f>100*$B$49*(Global!F135*$B$48+Global!F135^2*$C$48)*(F61/$B61)^(1/$C$49)</f>
        <v>0.42257114093647663</v>
      </c>
      <c r="H50" s="44">
        <f>100*$B$49*(Global!G135*$B$48+Global!G135^2*$C$48)*(G61/$B61)^(1/$C$49)</f>
        <v>0.51890796552897644</v>
      </c>
      <c r="I50" s="44">
        <f>100*$B$49*(Global!H135*$B$48+Global!H135^2*$C$48)*(H61/$B61)^(1/$C$49)</f>
        <v>0.62325761742117547</v>
      </c>
      <c r="J50" s="44">
        <f>100*$B$49*(Global!I135*$B$48+Global!I135^2*$C$48)*(I61/$B61)^(1/$C$49)</f>
        <v>0.735526140267448</v>
      </c>
      <c r="K50" s="44">
        <f>100*$B$49*(Global!J135*$B$48+Global!J135^2*$C$48)*(J61/$B61)^(1/$C$49)</f>
        <v>0.85440874479622242</v>
      </c>
      <c r="L50" s="44">
        <f>100*$B$49*(Global!K135*$B$48+Global!K135^2*$C$48)*(K61/$B61)^(1/$C$49)</f>
        <v>0.97849404393966821</v>
      </c>
      <c r="M50" s="44">
        <f>100*$B$49*(Global!L135*$B$48+Global!L135^2*$C$48)*(L61/$B61)^(1/$C$49)</f>
        <v>1.1107041625771366</v>
      </c>
      <c r="N50" s="44">
        <f>100*$B$49*(Global!M135*$B$48+Global!M135^2*$C$48)*(M61/$B61)^(1/$C$49)</f>
        <v>1.2402814163340719</v>
      </c>
      <c r="O50" s="44">
        <f>100*$B$49*(Global!N135*$B$48+Global!N135^2*$C$48)*(N61/$B61)^(1/$C$49)</f>
        <v>1.3743350248917194</v>
      </c>
      <c r="P50" s="44">
        <f>100*$B$49*(Global!O135*$B$48+Global!O135^2*$C$48)*(O61/$B61)^(1/$C$49)</f>
        <v>1.5075521084262955</v>
      </c>
      <c r="Q50" s="44">
        <f>100*$B$49*(Global!P135*$B$48+Global!P135^2*$C$48)*(P61/$B61)^(1/$C$49)</f>
        <v>1.6392762585573704</v>
      </c>
      <c r="R50" s="44">
        <f>100*$B$49*(Global!Q135*$B$48+Global!Q135^2*$C$48)*(Q61/$B61)^(1/$C$49)</f>
        <v>1.7689284247072175</v>
      </c>
      <c r="S50" s="44">
        <f>100*$B$49*(Global!R135*$B$48+Global!R135^2*$C$48)*(R61/$B61)^(1/$C$49)</f>
        <v>1.8962796296205429</v>
      </c>
      <c r="T50" s="44">
        <f>100*$B$49*(Global!S135*$B$48+Global!S135^2*$C$48)*(S61/$B61)^(1/$C$49)</f>
        <v>2.021115024695606</v>
      </c>
      <c r="U50" s="44">
        <f>100*$B$49*(Global!T135*$B$48+Global!T135^2*$C$48)*(T61/$B61)^(1/$C$49)</f>
        <v>2.1434006928481821</v>
      </c>
      <c r="V50" s="44">
        <f>100*$B$49*(Global!U135*$B$48+Global!U135^2*$C$48)*(U61/$B61)^(1/$C$49)</f>
        <v>2.2632151588350027</v>
      </c>
      <c r="W50" s="44">
        <f>100*$B$49*(Global!V135*$B$48+Global!V135^2*$C$48)*(V61/$B61)^(1/$C$49)</f>
        <v>2.380872092564895</v>
      </c>
      <c r="X50" s="44">
        <f>100*$B$49*(Global!W135*$B$48+Global!W135^2*$C$48)*(W61/$B61)^(1/$C$49)</f>
        <v>2.4966122118185567</v>
      </c>
      <c r="Y50" s="44">
        <f>100*$B$49*(Global!X135*$B$48+Global!X135^2*$C$48)*(X61/$B61)^(1/$C$49)</f>
        <v>2.6104942770979402</v>
      </c>
      <c r="Z50" s="44">
        <f>100*$B$49*(Global!Y135*$B$48+Global!Y135^2*$C$48)*(Y61/$B61)^(1/$C$49)</f>
        <v>2.7226944418369059</v>
      </c>
      <c r="AA50" s="44">
        <f>100*$B$49*(Global!Z135*$B$48+Global!Z135^2*$C$48)*(Z61/$B61)^(1/$C$49)</f>
        <v>2.8333923179176574</v>
      </c>
      <c r="AB50" s="44">
        <f>100*$B$49*(Global!AA135*$B$48+Global!AA135^2*$C$48)*(AA61/$B61)^(1/$C$49)</f>
        <v>2.9427620572276232</v>
      </c>
      <c r="AC50" s="44">
        <f>100*$B$49*(Global!AB135*$B$48+Global!AB135^2*$C$48)*(AB61/$B61)^(1/$C$49)</f>
        <v>3.0511812451491682</v>
      </c>
      <c r="AD50" s="44">
        <f>100*$B$49*(Global!AC135*$B$48+Global!AC135^2*$C$48)*(AC61/$B61)^(1/$C$49)</f>
        <v>3.1585905051387093</v>
      </c>
      <c r="AE50" s="44">
        <f>100*$B$49*(Global!AD135*$B$48+Global!AD135^2*$C$48)*(AD61/$B61)^(1/$C$49)</f>
        <v>3.2650696781420443</v>
      </c>
      <c r="AF50" s="44">
        <f>100*$B$49*(Global!AE135*$B$48+Global!AE135^2*$C$48)*(AE61/$B61)^(1/$C$49)</f>
        <v>3.3707413953551506</v>
      </c>
      <c r="AG50" s="44">
        <f>100*$B$49*(Global!AF135*$B$48+Global!AF135^2*$C$48)*(AF61/$B61)^(1/$C$49)</f>
        <v>3.473897512523664</v>
      </c>
      <c r="AH50" s="44">
        <f>100*$B$49*(Global!AG135*$B$48+Global!AG135^2*$C$48)*(AG61/$B61)^(1/$C$49)</f>
        <v>3.5741145371189607</v>
      </c>
      <c r="AI50" s="44">
        <f>100*$B$49*(Global!AH135*$B$48+Global!AH135^2*$C$48)*(AH61/$B61)^(1/$C$49)</f>
        <v>3.6730436123959311</v>
      </c>
      <c r="AJ50" s="44">
        <f>100*$B$49*(Global!AI135*$B$48+Global!AI135^2*$C$48)*(AI61/$B61)^(1/$C$49)</f>
        <v>3.7710173381578502</v>
      </c>
      <c r="AK50" s="44">
        <f>100*$B$49*(Global!AJ135*$B$48+Global!AJ135^2*$C$48)*(AJ61/$B61)^(1/$C$49)</f>
        <v>3.8682459453238183</v>
      </c>
      <c r="AL50" s="44">
        <f>100*$B$49*(Global!AK135*$B$48+Global!AK135^2*$C$48)*(AK61/$B61)^(1/$C$49)</f>
        <v>3.9648715241468433</v>
      </c>
      <c r="AM50" s="44">
        <f>100*$B$49*(Global!AL135*$B$48+Global!AL135^2*$C$48)*(AL61/$B61)^(1/$C$49)</f>
        <v>4.0609961058525652</v>
      </c>
      <c r="AN50" s="44">
        <f>100*$B$49*(Global!AM135*$B$48+Global!AM135^2*$C$48)*(AM61/$B61)^(1/$C$49)</f>
        <v>4.1566974222299633</v>
      </c>
      <c r="AO50" s="44">
        <f>100*$B$49*(Global!AN135*$B$48+Global!AN135^2*$C$48)*(AN61/$B61)^(1/$C$49)</f>
        <v>4.2520378532930758</v>
      </c>
      <c r="AP50" s="44">
        <f>100*$B$49*(Global!AO135*$B$48+Global!AO135^2*$C$48)*(AO61/$B61)^(1/$C$49)</f>
        <v>4.3470695872442278</v>
      </c>
      <c r="AQ50" s="44">
        <f>100*$B$49*(Global!AP135*$B$48+Global!AP135^2*$C$48)*(AP61/$B61)^(1/$C$49)</f>
        <v>4.4418376632003058</v>
      </c>
      <c r="AR50" s="44">
        <f>100*$B$49*(Global!AQ135*$B$48+Global!AQ135^2*$C$48)*(AQ61/$B61)^(1/$C$49)</f>
        <v>4.5363818216318581</v>
      </c>
      <c r="AS50" s="44">
        <f>100*$B$49*(Global!AR135*$B$48+Global!AR135^2*$C$48)*(AR61/$B61)^(1/$C$49)</f>
        <v>4.6307376758427967</v>
      </c>
      <c r="AT50" s="44">
        <f>100*$B$49*(Global!AS135*$B$48+Global!AS135^2*$C$48)*(AS61/$B61)^(1/$C$49)</f>
        <v>4.7249374903050674</v>
      </c>
      <c r="AU50" s="44">
        <f>100*$B$49*(Global!AT135*$B$48+Global!AT135^2*$C$48)*(AT61/$B61)^(1/$C$49)</f>
        <v>4.8190107258261543</v>
      </c>
      <c r="AV50" s="44">
        <f>100*$B$49*(Global!AU135*$B$48+Global!AU135^2*$C$48)*(AU61/$B61)^(1/$C$49)</f>
        <v>4.9129844418548698</v>
      </c>
      <c r="AW50" s="44">
        <f>100*$B$49*(Global!AV135*$B$48+Global!AV135^2*$C$48)*(AV61/$B61)^(1/$C$49)</f>
        <v>5.0068836075742897</v>
      </c>
      <c r="AX50" s="44">
        <f>100*$B$49*(Global!AW135*$B$48+Global!AW135^2*$C$48)*(AW61/$B61)^(1/$C$49)</f>
        <v>5.1007313518987276</v>
      </c>
      <c r="AY50" s="44">
        <f>100*$B$49*(Global!AX135*$B$48+Global!AX135^2*$C$48)*(AX61/$B61)^(1/$C$49)</f>
        <v>5.194549170418326</v>
      </c>
      <c r="AZ50" s="44">
        <f>100*$B$49*(Global!AY135*$B$48+Global!AY135^2*$C$48)*(AY61/$B61)^(1/$C$49)</f>
        <v>5.288357100492548</v>
      </c>
      <c r="BA50" s="44">
        <f>100*$B$49*(Global!AZ135*$B$48+Global!AZ135^2*$C$48)*(AZ61/$B61)^(1/$C$49)</f>
        <v>5.3821738717532579</v>
      </c>
      <c r="BB50" s="44">
        <f>100*$B$49*(Global!BA135*$B$48+Global!BA135^2*$C$48)*(BA61/$B61)^(1/$C$49)</f>
        <v>5.4767656053932274</v>
      </c>
      <c r="BC50" s="44">
        <f>100*$B$49*(Global!BB135*$B$48+Global!BB135^2*$C$48)*(BB61/$B61)^(1/$C$49)</f>
        <v>5.5725215646600903</v>
      </c>
      <c r="BD50" s="44">
        <f>100*$B$49*(Global!BC135*$B$48+Global!BC135^2*$C$48)*(BC61/$B61)^(1/$C$49)</f>
        <v>5.6689136416626171</v>
      </c>
      <c r="BE50" s="44">
        <f>100*$B$49*(Global!BD135*$B$48+Global!BD135^2*$C$48)*(BD61/$B61)^(1/$C$49)</f>
        <v>5.7656638714067858</v>
      </c>
      <c r="BF50" s="44">
        <f>100*$B$49*(Global!BE135*$B$48+Global!BE135^2*$C$48)*(BE61/$B61)^(1/$C$49)</f>
        <v>5.8625948509881187</v>
      </c>
      <c r="BG50" s="44">
        <f>100*$B$49*(Global!BF135*$B$48+Global!BF135^2*$C$48)*(BF61/$B61)^(1/$C$49)</f>
        <v>5.9595998291127144</v>
      </c>
      <c r="BH50" s="44">
        <f>100*$B$49*(Global!BG135*$B$48+Global!BG135^2*$C$48)*(BG61/$B61)^(1/$C$49)</f>
        <v>6.0566205897705006</v>
      </c>
      <c r="BI50" s="44">
        <f>100*$B$49*(Global!BH135*$B$48+Global!BH135^2*$C$48)*(BH61/$B61)^(1/$C$49)</f>
        <v>6.1536313178349671</v>
      </c>
      <c r="BJ50" s="44">
        <f>100*$B$49*(Global!BI135*$B$48+Global!BI135^2*$C$48)*(BI61/$B61)^(1/$C$49)</f>
        <v>6.2506271399731679</v>
      </c>
      <c r="BK50" s="44">
        <f>100*$B$49*(Global!BJ80*$B$48+Global!BJ80^2*$C$48)*(BJ61/$B61)^(1/$C$49)</f>
        <v>6.2929610260015609</v>
      </c>
      <c r="BL50" s="44">
        <f>100*$B$49*(Global!BK80*$B$48+Global!BK80^2*$C$48)*(BK61/$B61)^(1/$C$49)</f>
        <v>6.3325258467932128</v>
      </c>
      <c r="BM50" s="44">
        <f>100*$B$49*(Global!BL80*$B$48+Global!BL80^2*$C$48)*(BL61/$B61)^(1/$C$49)</f>
        <v>6.3699441146435785</v>
      </c>
      <c r="BN50" s="44">
        <f>100*$B$49*(Global!BM80*$B$48+Global!BM80^2*$C$48)*(BM61/$B61)^(1/$C$49)</f>
        <v>6.4056470213175238</v>
      </c>
      <c r="BO50" s="44">
        <f>100*$B$49*(Global!BN80*$B$48+Global!BN80^2*$C$48)*(BN61/$B61)^(1/$C$49)</f>
        <v>6.4399356486258075</v>
      </c>
      <c r="BP50" s="44">
        <f>100*$B$49*(Global!BO80*$B$48+Global!BO80^2*$C$48)*(BO61/$B61)^(1/$C$49)</f>
        <v>6.4730223711285335</v>
      </c>
      <c r="BQ50" s="44">
        <f>100*$B$49*(Global!BP80*$B$48+Global!BP80^2*$C$48)*(BP61/$B61)^(1/$C$49)</f>
        <v>6.5050589025767458</v>
      </c>
      <c r="BR50" s="44">
        <f>100*$B$49*(Global!BQ80*$B$48+Global!BQ80^2*$C$48)*(BQ61/$B61)^(1/$C$49)</f>
        <v>6.5361553246938202</v>
      </c>
      <c r="BS50" s="44">
        <f>100*$B$49*(Global!BR80*$B$48+Global!BR80^2*$C$48)*(BR61/$B61)^(1/$C$49)</f>
        <v>6.5663930204284124</v>
      </c>
      <c r="BT50" s="44">
        <f>100*$B$49*(Global!BS80*$B$48+Global!BS80^2*$C$48)*(BS61/$B61)^(1/$C$49)</f>
        <v>6.5958334821547089</v>
      </c>
      <c r="BU50" s="44">
        <f>100*$B$49*(Global!BT80*$B$48+Global!BT80^2*$C$48)*(BT61/$B61)^(1/$C$49)</f>
        <v>6.6245243249076768</v>
      </c>
      <c r="BV50" s="44">
        <f>100*$B$49*(Global!BU80*$B$48+Global!BU80^2*$C$48)*(BU61/$B61)^(1/$C$49)</f>
        <v>6.6525034033004324</v>
      </c>
      <c r="BW50" s="44">
        <f>100*$B$49*(Global!BV80*$B$48+Global!BV80^2*$C$48)*(BV61/$B61)^(1/$C$49)</f>
        <v>6.6798016398299271</v>
      </c>
      <c r="BX50" s="44">
        <f>100*$B$49*(Global!BW80*$B$48+Global!BW80^2*$C$48)*(BW61/$B61)^(1/$C$49)</f>
        <v>6.7064449759260247</v>
      </c>
      <c r="BY50" s="44">
        <f>100*$B$49*(Global!BX80*$B$48+Global!BX80^2*$C$48)*(BX61/$B61)^(1/$C$49)</f>
        <v>6.7324557244880978</v>
      </c>
      <c r="BZ50" s="44">
        <f>100*$B$49*(Global!BY80*$B$48+Global!BY80^2*$C$48)*(BY61/$B61)^(1/$C$49)</f>
        <v>6.7578535130259425</v>
      </c>
      <c r="CA50" s="44">
        <f>100*$B$49*(Global!BZ80*$B$48+Global!BZ80^2*$C$48)*(BZ61/$B61)^(1/$C$49)</f>
        <v>6.782655945898858</v>
      </c>
      <c r="CB50" s="44">
        <f>100*$B$49*(Global!CA80*$B$48+Global!CA80^2*$C$48)*(CA61/$B61)^(1/$C$49)</f>
        <v>6.8068790731068818</v>
      </c>
      <c r="CC50" s="44">
        <f>100*$B$49*(Global!CB80*$B$48+Global!CB80^2*$C$48)*(CB61/$B61)^(1/$C$49)</f>
        <v>6.8305377252780985</v>
      </c>
      <c r="CD50" s="44">
        <f>100*$B$49*(Global!CC80*$B$48+Global!CC80^2*$C$48)*(CC61/$B61)^(1/$C$49)</f>
        <v>6.8536457556289161</v>
      </c>
      <c r="CE50" s="44">
        <f>100*$B$49*(Global!CD80*$B$48+Global!CD80^2*$C$48)*(CD61/$B61)^(1/$C$49)</f>
        <v>6.8762162168568608</v>
      </c>
      <c r="CF50" s="44">
        <f>100*$B$49*(Global!CE80*$B$48+Global!CE80^2*$C$48)*(CE61/$B61)^(1/$C$49)</f>
        <v>6.8982614922036793</v>
      </c>
      <c r="CG50" s="44">
        <f>100*$B$49*(Global!CF80*$B$48+Global!CF80^2*$C$48)*(CF61/$B61)^(1/$C$49)</f>
        <v>6.919793393979913</v>
      </c>
      <c r="CH50" s="44">
        <f>100*$B$49*(Global!CG80*$B$48+Global!CG80^2*$C$48)*(CG61/$B61)^(1/$C$49)</f>
        <v>6.9408232387782052</v>
      </c>
      <c r="CI50" s="44">
        <f>100*$B$49*(Global!CH80*$B$48+Global!CH80^2*$C$48)*(CH61/$B61)^(1/$C$49)</f>
        <v>6.9613619058174327</v>
      </c>
      <c r="CJ50" s="44">
        <f>100*$B$49*(Global!CI80*$B$48+Global!CI80^2*$C$48)*(CI61/$B61)^(1/$C$49)</f>
        <v>6.9814198829446763</v>
      </c>
      <c r="CK50" s="44">
        <f>100*$B$49*(Global!CJ80*$B$48+Global!CJ80^2*$C$48)*(CJ61/$B61)^(1/$C$49)</f>
        <v>7.0010073034998843</v>
      </c>
      <c r="CL50" s="44">
        <f>100*$B$49*(Global!CK80*$B$48+Global!CK80^2*$C$48)*(CK61/$B61)^(1/$C$49)</f>
        <v>7.0201339763311728</v>
      </c>
      <c r="CM50" s="44">
        <f>100*$B$49*(Global!CL80*$B$48+Global!CL80^2*$C$48)*(CL61/$B61)^(1/$C$49)</f>
        <v>7.0388094106093169</v>
      </c>
      <c r="CN50" s="44">
        <f>100*$B$49*(Global!CM80*$B$48+Global!CM80^2*$C$48)*(CM61/$B61)^(1/$C$49)</f>
        <v>7.057042836641239</v>
      </c>
      <c r="CO50" s="44">
        <f>100*$B$49*(Global!CN80*$B$48+Global!CN80^2*$C$48)*(CN61/$B61)^(1/$C$49)</f>
        <v>7.0748432235653187</v>
      </c>
      <c r="CP50" s="44">
        <f>100*$B$49*(Global!CO80*$B$48+Global!CO80^2*$C$48)*(CO61/$B61)^(1/$C$49)</f>
        <v>7.0922192945853695</v>
      </c>
      <c r="CQ50" s="44">
        <f>100*$B$49*(Global!CP80*$B$48+Global!CP80^2*$C$48)*(CP61/$B61)^(1/$C$49)</f>
        <v>7.1091795402378608</v>
      </c>
      <c r="CR50" s="44">
        <f>100*$B$49*(Global!CQ80*$B$48+Global!CQ80^2*$C$48)*(CQ61/$B61)^(1/$C$49)</f>
        <v>7.1257322300690671</v>
      </c>
      <c r="CS50" s="44">
        <f>100*$B$49*(Global!CR80*$B$48+Global!CR80^2*$C$48)*(CR61/$B61)^(1/$C$49)</f>
        <v>7.1418854230124609</v>
      </c>
      <c r="CT50" s="44">
        <f>100*$B$49*(Global!CS80*$B$48+Global!CS80^2*$C$48)*(CS61/$B61)^(1/$C$49)</f>
        <v>7.1576469766926358</v>
      </c>
      <c r="CU50" s="44">
        <f>100*$B$49*(Global!CT80*$B$48+Global!CT80^2*$C$48)*(CT61/$B61)^(1/$C$49)</f>
        <v>7.173024555833944</v>
      </c>
      <c r="CV50" s="44">
        <f>100*$B$49*(Global!CU80*$B$48+Global!CU80^2*$C$48)*(CU61/$B61)^(1/$C$49)</f>
        <v>7.188025639915808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0.11874395215537521</v>
      </c>
      <c r="C52" s="116">
        <f>+B95-B92</f>
        <v>-0.8336213969655546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2.9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2.9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3.8420497503564546</v>
      </c>
      <c r="C61" s="45">
        <f t="shared" si="11"/>
        <v>5.09414998580628</v>
      </c>
      <c r="D61" s="45">
        <f t="shared" si="11"/>
        <v>6.5767669088580529</v>
      </c>
      <c r="E61" s="45">
        <f t="shared" si="11"/>
        <v>8.0606043700718342</v>
      </c>
      <c r="F61" s="45">
        <f t="shared" si="11"/>
        <v>9.476491792326053</v>
      </c>
      <c r="G61" s="45">
        <f t="shared" si="11"/>
        <v>10.760336939764567</v>
      </c>
      <c r="H61" s="45">
        <f t="shared" si="11"/>
        <v>11.941386351086853</v>
      </c>
      <c r="I61" s="45">
        <f t="shared" si="11"/>
        <v>13.114956742808753</v>
      </c>
      <c r="J61" s="45">
        <f t="shared" si="11"/>
        <v>14.28046621924172</v>
      </c>
      <c r="K61" s="45">
        <f t="shared" si="11"/>
        <v>15.434796312557816</v>
      </c>
      <c r="L61" s="45">
        <f t="shared" si="11"/>
        <v>16.837902275545954</v>
      </c>
      <c r="M61" s="45">
        <f t="shared" si="11"/>
        <v>18.52885965317568</v>
      </c>
      <c r="N61" s="45">
        <f t="shared" si="11"/>
        <v>20.426582536718076</v>
      </c>
      <c r="O61" s="45">
        <f t="shared" si="11"/>
        <v>22.29412523923143</v>
      </c>
      <c r="P61" s="45">
        <f t="shared" si="11"/>
        <v>24.163799789025141</v>
      </c>
      <c r="Q61" s="45">
        <f t="shared" si="11"/>
        <v>26.05544441219191</v>
      </c>
      <c r="R61" s="45">
        <f t="shared" si="11"/>
        <v>27.988572068274358</v>
      </c>
      <c r="S61" s="45">
        <f t="shared" si="11"/>
        <v>29.96563403871906</v>
      </c>
      <c r="T61" s="45">
        <f t="shared" si="11"/>
        <v>31.988011096857271</v>
      </c>
      <c r="U61" s="45">
        <f t="shared" si="11"/>
        <v>34.056739513545146</v>
      </c>
      <c r="V61" s="45">
        <f t="shared" si="11"/>
        <v>36.183162057431304</v>
      </c>
      <c r="W61" s="45">
        <f t="shared" si="11"/>
        <v>38.372647945695782</v>
      </c>
      <c r="X61" s="45">
        <f t="shared" si="11"/>
        <v>40.618865843372632</v>
      </c>
      <c r="Y61" s="45">
        <f t="shared" si="11"/>
        <v>42.922716004844233</v>
      </c>
      <c r="Z61" s="45">
        <f t="shared" si="11"/>
        <v>45.285968826035749</v>
      </c>
      <c r="AA61" s="45">
        <f t="shared" si="11"/>
        <v>47.711000757019391</v>
      </c>
      <c r="AB61" s="45">
        <f t="shared" si="11"/>
        <v>50.21469884632134</v>
      </c>
      <c r="AC61" s="45">
        <f t="shared" si="11"/>
        <v>52.786791905971484</v>
      </c>
      <c r="AD61" s="45">
        <f t="shared" si="11"/>
        <v>55.426802279979945</v>
      </c>
      <c r="AE61" s="45">
        <f t="shared" si="11"/>
        <v>58.138089959107084</v>
      </c>
      <c r="AF61" s="45">
        <f t="shared" si="11"/>
        <v>60.796807542685443</v>
      </c>
      <c r="AG61" s="45">
        <f t="shared" si="11"/>
        <v>63.363903308607284</v>
      </c>
      <c r="AH61" s="45">
        <f t="shared" si="11"/>
        <v>65.948551367010097</v>
      </c>
      <c r="AI61" s="45">
        <f t="shared" si="11"/>
        <v>68.570539538472772</v>
      </c>
      <c r="AJ61" s="45">
        <f t="shared" si="11"/>
        <v>71.242236905369083</v>
      </c>
      <c r="AK61" s="45">
        <f t="shared" si="11"/>
        <v>73.972054273287128</v>
      </c>
      <c r="AL61" s="45">
        <f t="shared" si="11"/>
        <v>76.766226917751297</v>
      </c>
      <c r="AM61" s="45">
        <f t="shared" si="11"/>
        <v>79.629808204541135</v>
      </c>
      <c r="AN61" s="45">
        <f t="shared" si="11"/>
        <v>82.567223695507565</v>
      </c>
      <c r="AO61" s="45">
        <f t="shared" si="11"/>
        <v>85.582580370439729</v>
      </c>
      <c r="AP61" s="45">
        <f t="shared" si="11"/>
        <v>88.679839619674325</v>
      </c>
      <c r="AQ61" s="45">
        <f t="shared" si="11"/>
        <v>91.862914618299612</v>
      </c>
      <c r="AR61" s="45">
        <f t="shared" si="11"/>
        <v>95.13572584806117</v>
      </c>
      <c r="AS61" s="45">
        <f t="shared" si="11"/>
        <v>98.502233546592606</v>
      </c>
      <c r="AT61" s="45">
        <f t="shared" si="11"/>
        <v>101.96645750775589</v>
      </c>
      <c r="AU61" s="45">
        <f t="shared" si="11"/>
        <v>105.53249000500463</v>
      </c>
      <c r="AV61" s="45">
        <f t="shared" si="11"/>
        <v>109.20450502431436</v>
      </c>
      <c r="AW61" s="45">
        <f t="shared" si="11"/>
        <v>112.98676555919511</v>
      </c>
      <c r="AX61" s="45">
        <f t="shared" si="11"/>
        <v>116.88362992679221</v>
      </c>
      <c r="AY61" s="45">
        <f t="shared" si="11"/>
        <v>120.89955762635127</v>
      </c>
      <c r="AZ61" s="45">
        <f t="shared" si="11"/>
        <v>125.03911502085413</v>
      </c>
      <c r="BA61" s="45">
        <f t="shared" si="11"/>
        <v>129.30698099131882</v>
      </c>
      <c r="BB61" s="45">
        <f t="shared" si="11"/>
        <v>133.70408429301457</v>
      </c>
      <c r="BC61" s="45">
        <f t="shared" si="11"/>
        <v>138.23429921844317</v>
      </c>
      <c r="BD61" s="45">
        <f t="shared" si="11"/>
        <v>142.9069567825247</v>
      </c>
      <c r="BE61" s="45">
        <f t="shared" si="11"/>
        <v>147.72895739151772</v>
      </c>
      <c r="BF61" s="45">
        <f t="shared" si="11"/>
        <v>152.70608860874702</v>
      </c>
      <c r="BG61" s="45">
        <f t="shared" si="11"/>
        <v>157.84374011538642</v>
      </c>
      <c r="BH61" s="45">
        <f t="shared" si="11"/>
        <v>163.14726133875493</v>
      </c>
      <c r="BI61" s="45">
        <f t="shared" si="11"/>
        <v>168.6221307729067</v>
      </c>
      <c r="BJ61" s="45">
        <f>+BI61</f>
        <v>168.6221307729067</v>
      </c>
      <c r="BK61" s="45">
        <f t="shared" ref="BK61:CV61" si="12">+BJ61</f>
        <v>168.6221307729067</v>
      </c>
      <c r="BL61" s="45">
        <f t="shared" si="12"/>
        <v>168.6221307729067</v>
      </c>
      <c r="BM61" s="45">
        <f t="shared" si="12"/>
        <v>168.6221307729067</v>
      </c>
      <c r="BN61" s="45">
        <f t="shared" si="12"/>
        <v>168.6221307729067</v>
      </c>
      <c r="BO61" s="45">
        <f t="shared" si="12"/>
        <v>168.6221307729067</v>
      </c>
      <c r="BP61" s="45">
        <f t="shared" si="12"/>
        <v>168.6221307729067</v>
      </c>
      <c r="BQ61" s="45">
        <f t="shared" si="12"/>
        <v>168.6221307729067</v>
      </c>
      <c r="BR61" s="45">
        <f t="shared" si="12"/>
        <v>168.6221307729067</v>
      </c>
      <c r="BS61" s="45">
        <f t="shared" si="12"/>
        <v>168.6221307729067</v>
      </c>
      <c r="BT61" s="45">
        <f t="shared" si="12"/>
        <v>168.6221307729067</v>
      </c>
      <c r="BU61" s="45">
        <f t="shared" si="12"/>
        <v>168.6221307729067</v>
      </c>
      <c r="BV61" s="45">
        <f t="shared" si="12"/>
        <v>168.6221307729067</v>
      </c>
      <c r="BW61" s="45">
        <f t="shared" si="12"/>
        <v>168.6221307729067</v>
      </c>
      <c r="BX61" s="45">
        <f t="shared" si="12"/>
        <v>168.6221307729067</v>
      </c>
      <c r="BY61" s="45">
        <f t="shared" si="12"/>
        <v>168.6221307729067</v>
      </c>
      <c r="BZ61" s="45">
        <f t="shared" si="12"/>
        <v>168.6221307729067</v>
      </c>
      <c r="CA61" s="45">
        <f t="shared" si="12"/>
        <v>168.6221307729067</v>
      </c>
      <c r="CB61" s="45">
        <f t="shared" si="12"/>
        <v>168.6221307729067</v>
      </c>
      <c r="CC61" s="45">
        <f t="shared" si="12"/>
        <v>168.6221307729067</v>
      </c>
      <c r="CD61" s="45">
        <f t="shared" si="12"/>
        <v>168.6221307729067</v>
      </c>
      <c r="CE61" s="45">
        <f t="shared" si="12"/>
        <v>168.6221307729067</v>
      </c>
      <c r="CF61" s="45">
        <f t="shared" si="12"/>
        <v>168.6221307729067</v>
      </c>
      <c r="CG61" s="45">
        <f t="shared" si="12"/>
        <v>168.6221307729067</v>
      </c>
      <c r="CH61" s="45">
        <f t="shared" si="12"/>
        <v>168.6221307729067</v>
      </c>
      <c r="CI61" s="45">
        <f t="shared" si="12"/>
        <v>168.6221307729067</v>
      </c>
      <c r="CJ61" s="45">
        <f t="shared" si="12"/>
        <v>168.6221307729067</v>
      </c>
      <c r="CK61" s="45">
        <f t="shared" si="12"/>
        <v>168.6221307729067</v>
      </c>
      <c r="CL61" s="45">
        <f t="shared" si="12"/>
        <v>168.6221307729067</v>
      </c>
      <c r="CM61" s="45">
        <f t="shared" si="12"/>
        <v>168.6221307729067</v>
      </c>
      <c r="CN61" s="45">
        <f t="shared" si="12"/>
        <v>168.6221307729067</v>
      </c>
      <c r="CO61" s="45">
        <f t="shared" si="12"/>
        <v>168.6221307729067</v>
      </c>
      <c r="CP61" s="45">
        <f t="shared" si="12"/>
        <v>168.6221307729067</v>
      </c>
      <c r="CQ61" s="45">
        <f t="shared" si="12"/>
        <v>168.6221307729067</v>
      </c>
      <c r="CR61" s="45">
        <f t="shared" si="12"/>
        <v>168.6221307729067</v>
      </c>
      <c r="CS61" s="45">
        <f t="shared" si="12"/>
        <v>168.6221307729067</v>
      </c>
      <c r="CT61" s="45">
        <f t="shared" si="12"/>
        <v>168.6221307729067</v>
      </c>
      <c r="CU61" s="45">
        <f t="shared" si="12"/>
        <v>168.6221307729067</v>
      </c>
      <c r="CV61" s="45">
        <f t="shared" si="12"/>
        <v>168.6221307729067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2.244548171823488E-3</v>
      </c>
      <c r="E62" s="64">
        <f>($B24*E81+$B25*E81^$B$26+$B$29*(E81/$B$27)^$B$28)*Parameters!$B$116*0.01</f>
        <v>3.24454043170878E-3</v>
      </c>
      <c r="F62" s="64">
        <f>($B24*F81+$B25*F81^$B$26+$B$29*(F81/$B$27)^$B$28)*Parameters!$B$116*0.01</f>
        <v>4.4635579114022748E-3</v>
      </c>
      <c r="G62" s="64">
        <f>($B24*G81+$B25*G81^$B$26+$B$29*(G81/$B$27)^$B$28)*Parameters!$B$116*0.01</f>
        <v>5.8394472432265129E-3</v>
      </c>
      <c r="H62" s="64">
        <f>($B24*H81+$B25*H81^$B$26+$B$29*(H81/$B$27)^$B$28)*Parameters!$B$116*0.01</f>
        <v>7.2967460921007227E-3</v>
      </c>
      <c r="I62" s="64">
        <f>($B24*I81+$B25*I81^$B$26+$B$29*(I81/$B$27)^$B$28)*Parameters!$B$116*0.01</f>
        <v>8.7602510607440159E-3</v>
      </c>
      <c r="J62" s="64">
        <f>($B24*J81+$B25*J81^$B$26+$B$29*(J81/$B$27)^$B$28)*Parameters!$B$116*0.01</f>
        <v>1.0161443581458249E-2</v>
      </c>
      <c r="K62" s="64">
        <f>($B24*K81+$B25*K81^$B$26+$B$29*(K81/$B$27)^$B$28)*Parameters!$B$116*0.01</f>
        <v>1.1438717127365858E-2</v>
      </c>
      <c r="L62" s="64">
        <f>($B24*L81+$B25*L81^$B$26+$B$29*(L81/$B$27)^$B$28)*Parameters!$B$116*0.01</f>
        <v>1.2535866421986135E-2</v>
      </c>
      <c r="M62" s="64">
        <f>($B24*M81+$B25*M81^$B$26+$B$29*(M81/$B$27)^$B$28)*Parameters!$B$116*0.01</f>
        <v>1.3333569982778118E-2</v>
      </c>
      <c r="N62" s="64">
        <f>($B24*N81+$B25*N81^$B$26+$B$29*(N81/$B$27)^$B$28)*Parameters!$B$116*0.01</f>
        <v>1.3817924177821315E-2</v>
      </c>
      <c r="O62" s="64">
        <f>($B24*O81+$B25*O81^$B$26+$B$29*(O81/$B$27)^$B$28)*Parameters!$B$116*0.01</f>
        <v>1.399572745656099E-2</v>
      </c>
      <c r="P62" s="64">
        <f>($B24*P81+$B25*P81^$B$26+$B$29*(P81/$B$27)^$B$28)*Parameters!$B$116*0.01</f>
        <v>1.3893208331340485E-2</v>
      </c>
      <c r="Q62" s="64">
        <f>($B24*Q81+$B25*Q81^$B$26+$B$29*(Q81/$B$27)^$B$28)*Parameters!$B$116*0.01</f>
        <v>1.3573471808042395E-2</v>
      </c>
      <c r="R62" s="64">
        <f>($B24*R81+$B25*R81^$B$26+$B$29*(R81/$B$27)^$B$28)*Parameters!$B$116*0.01</f>
        <v>1.3125699578571664E-2</v>
      </c>
      <c r="S62" s="64">
        <f>($B24*S81+$B25*S81^$B$26+$B$29*(S81/$B$27)^$B$28)*Parameters!$B$116*0.01</f>
        <v>1.2628007851184833E-2</v>
      </c>
      <c r="T62" s="64">
        <f>($B24*T81+$B25*T81^$B$26+$B$29*(T81/$B$27)^$B$28)*Parameters!$B$116*0.01</f>
        <v>1.2130320129243548E-2</v>
      </c>
      <c r="U62" s="64">
        <f>($B24*U81+$B25*U81^$B$26+$B$29*(U81/$B$27)^$B$28)*Parameters!$B$116*0.01</f>
        <v>1.1660445869398224E-2</v>
      </c>
      <c r="V62" s="64">
        <f>($B24*V81+$B25*V81^$B$26+$B$29*(V81/$B$27)^$B$28)*Parameters!$B$116*0.01</f>
        <v>1.123212501145561E-2</v>
      </c>
      <c r="W62" s="64">
        <f>($B24*W81+$B25*W81^$B$26+$B$29*(W81/$B$27)^$B$28)*Parameters!$B$116*0.01</f>
        <v>1.0850492261525251E-2</v>
      </c>
      <c r="X62" s="64">
        <f>($B24*X81+$B25*X81^$B$26+$B$29*(X81/$B$27)^$B$28)*Parameters!$B$116*0.01</f>
        <v>1.051565135000599E-2</v>
      </c>
      <c r="Y62" s="64">
        <f>($B24*Y81+$B25*Y81^$B$26+$B$29*(Y81/$B$27)^$B$28)*Parameters!$B$116*0.01</f>
        <v>1.0224945934560404E-2</v>
      </c>
      <c r="Z62" s="64">
        <f>($B24*Z81+$B25*Z81^$B$26+$B$29*(Z81/$B$27)^$B$28)*Parameters!$B$116*0.01</f>
        <v>9.974364615533032E-3</v>
      </c>
      <c r="AA62" s="64">
        <f>($B24*AA81+$B25*AA81^$B$26+$B$29*(AA81/$B$27)^$B$28)*Parameters!$B$116*0.01</f>
        <v>9.759385377851577E-3</v>
      </c>
      <c r="AB62" s="64">
        <f>($B24*AB81+$B25*AB81^$B$26+$B$29*(AB81/$B$27)^$B$28)*Parameters!$B$116*0.01</f>
        <v>9.5754643577942028E-3</v>
      </c>
      <c r="AC62" s="64">
        <f>($B24*AC81+$B25*AC81^$B$26+$B$29*(AC81/$B$27)^$B$28)*Parameters!$B$116*0.01</f>
        <v>9.4183029757145646E-3</v>
      </c>
      <c r="AD62" s="64">
        <f>($B24*AD81+$B25*AD81^$B$26+$B$29*(AD81/$B$27)^$B$28)*Parameters!$B$116*0.01</f>
        <v>9.2839795538331681E-3</v>
      </c>
      <c r="AE62" s="64">
        <f>($B24*AE81+$B25*AE81^$B$26+$B$29*(AE81/$B$27)^$B$28)*Parameters!$B$116*0.01</f>
        <v>9.1689999830454633E-3</v>
      </c>
      <c r="AF62" s="64">
        <f>($B24*AF81+$B25*AF81^$B$26+$B$29*(AF81/$B$27)^$B$28)*Parameters!$B$116*0.01</f>
        <v>9.0703015934507965E-3</v>
      </c>
      <c r="AG62" s="64">
        <f>($B24*AG81+$B25*AG81^$B$26+$B$29*(AG81/$B$27)^$B$28)*Parameters!$B$116*0.01</f>
        <v>8.9852313485716939E-3</v>
      </c>
      <c r="AH62" s="64">
        <f>($B24*AH81+$B25*AH81^$B$26+$B$29*(AH81/$B$27)^$B$28)*Parameters!$B$116*0.01</f>
        <v>8.91151123671894E-3</v>
      </c>
      <c r="AI62" s="64">
        <f>($B24*AI81+$B25*AI81^$B$26+$B$29*(AI81/$B$27)^$B$28)*Parameters!$B$116*0.01</f>
        <v>8.8471985562620873E-3</v>
      </c>
      <c r="AJ62" s="64">
        <f>($B24*AJ81+$B25*AJ81^$B$26+$B$29*(AJ81/$B$27)^$B$28)*Parameters!$B$116*0.01</f>
        <v>8.7906455659606565E-3</v>
      </c>
      <c r="AK62" s="64">
        <f>($B24*AK81+$B25*AK81^$B$26+$B$29*(AK81/$B$27)^$B$28)*Parameters!$B$116*0.01</f>
        <v>8.740460978422274E-3</v>
      </c>
      <c r="AL62" s="64">
        <f>($B24*AL81+$B25*AL81^$B$26+$B$29*(AL81/$B$27)^$B$28)*Parameters!$B$116*0.01</f>
        <v>8.6954745567212072E-3</v>
      </c>
      <c r="AM62" s="64">
        <f>($B24*AM81+$B25*AM81^$B$26+$B$29*(AM81/$B$27)^$B$28)*Parameters!$B$116*0.01</f>
        <v>8.6547053416740401E-3</v>
      </c>
      <c r="AN62" s="64">
        <f>($B24*AN81+$B25*AN81^$B$26+$B$29*(AN81/$B$27)^$B$28)*Parameters!$B$116*0.01</f>
        <v>8.617333607588637E-3</v>
      </c>
      <c r="AO62" s="64">
        <f>($B24*AO81+$B25*AO81^$B$26+$B$29*(AO81/$B$27)^$B$28)*Parameters!$B$116*0.01</f>
        <v>8.5826764025121356E-3</v>
      </c>
      <c r="AP62" s="64">
        <f>($B24*AP81+$B25*AP81^$B$26+$B$29*(AP81/$B$27)^$B$28)*Parameters!$B$116*0.01</f>
        <v>8.550166402820733E-3</v>
      </c>
      <c r="AQ62" s="64">
        <f>($B24*AQ81+$B25*AQ81^$B$26+$B$29*(AQ81/$B$27)^$B$28)*Parameters!$B$116*0.01</f>
        <v>8.5193337560200717E-3</v>
      </c>
      <c r="AR62" s="64">
        <f>($B24*AR81+$B25*AR81^$B$26+$B$29*(AR81/$B$27)^$B$28)*Parameters!$B$116*0.01</f>
        <v>8.4897905713903453E-3</v>
      </c>
      <c r="AS62" s="64">
        <f>($B24*AS81+$B25*AS81^$B$26+$B$29*(AS81/$B$27)^$B$28)*Parameters!$B$116*0.01</f>
        <v>8.4612177278185659E-3</v>
      </c>
      <c r="AT62" s="64">
        <f>($B24*AT81+$B25*AT81^$B$26+$B$29*(AT81/$B$27)^$B$28)*Parameters!$B$116*0.01</f>
        <v>8.4333536907514935E-3</v>
      </c>
      <c r="AU62" s="64">
        <f>($B24*AU81+$B25*AU81^$B$26+$B$29*(AU81/$B$27)^$B$28)*Parameters!$B$116*0.01</f>
        <v>8.4059850588743892E-3</v>
      </c>
      <c r="AV62" s="64">
        <f>($B24*AV81+$B25*AV81^$B$26+$B$29*(AV81/$B$27)^$B$28)*Parameters!$B$116*0.01</f>
        <v>8.3789385917630316E-3</v>
      </c>
      <c r="AW62" s="64">
        <f>($B24*AW81+$B25*AW81^$B$26+$B$29*(AW81/$B$27)^$B$28)*Parameters!$B$116*0.01</f>
        <v>8.3520744999599598E-3</v>
      </c>
      <c r="AX62" s="64">
        <f>($B24*AX81+$B25*AX81^$B$26+$B$29*(AX81/$B$27)^$B$28)*Parameters!$B$116*0.01</f>
        <v>8.3252808073505987E-3</v>
      </c>
      <c r="AY62" s="64">
        <f>($B24*AY81+$B25*AY81^$B$26+$B$29*(AY81/$B$27)^$B$28)*Parameters!$B$116*0.01</f>
        <v>8.2984686216890941E-3</v>
      </c>
      <c r="AZ62" s="64">
        <f>($B24*AZ81+$B25*AZ81^$B$26+$B$29*(AZ81/$B$27)^$B$28)*Parameters!$B$116*0.01</f>
        <v>8.2715681723854392E-3</v>
      </c>
      <c r="BA62" s="64">
        <f>($B24*BA81+$B25*BA81^$B$26+$B$29*(BA81/$B$27)^$B$28)*Parameters!$B$116*0.01</f>
        <v>8.3810481614769658E-3</v>
      </c>
      <c r="BB62" s="64">
        <f>($B24*BB81+$B25*BB81^$B$26+$B$29*(BB81/$B$27)^$B$28)*Parameters!$B$116*0.01</f>
        <v>8.5681032181905183E-3</v>
      </c>
      <c r="BC62" s="64">
        <f>($B24*BC81+$B25*BC81^$B$26+$B$29*(BC81/$B$27)^$B$28)*Parameters!$B$116*0.01</f>
        <v>8.6597801734709622E-3</v>
      </c>
      <c r="BD62" s="64">
        <f>($B24*BD81+$B25*BD81^$B$26+$B$29*(BD81/$B$27)^$B$28)*Parameters!$B$116*0.01</f>
        <v>8.690263650904367E-3</v>
      </c>
      <c r="BE62" s="64">
        <f>($B24*BE81+$B25*BE81^$B$26+$B$29*(BE81/$B$27)^$B$28)*Parameters!$B$116*0.01</f>
        <v>8.6826921988229673E-3</v>
      </c>
      <c r="BF62" s="64">
        <f>($B24*BF81+$B25*BF81^$B$26+$B$29*(BF81/$B$27)^$B$28)*Parameters!$B$116*0.01</f>
        <v>8.6523683273365664E-3</v>
      </c>
      <c r="BG62" s="64">
        <f>($B24*BG81+$B25*BG81^$B$26+$B$29*(BG81/$B$27)^$B$28)*Parameters!$B$116*0.01</f>
        <v>8.609205923276738E-3</v>
      </c>
      <c r="BH62" s="64">
        <f>($B24*BH81+$B25*BH81^$B$26+$B$29*(BH81/$B$27)^$B$28)*Parameters!$B$116*0.01</f>
        <v>8.5594910483755143E-3</v>
      </c>
      <c r="BI62" s="64">
        <f>($B24*BI81+$B25*BI81^$B$26+$B$29*(BI81/$B$27)^$B$28)*Parameters!$B$116*0.01</f>
        <v>8.5071070393240352E-3</v>
      </c>
      <c r="BJ62" s="64">
        <f>($B24*BJ81+$B25*BJ81^$B$26+$B$29*(BJ81/$B$27)^$B$28)*Parameters!$B$116*0.01</f>
        <v>8.0066611965938159E-3</v>
      </c>
      <c r="BK62" s="64">
        <f>($B24*BK81+$B25*BK81^$B$26+$B$29*(BK81/$B$27)^$B$28)*Parameters!$B$116*0.01</f>
        <v>7.6560496875214207E-3</v>
      </c>
      <c r="BL62" s="64">
        <f>($B24*BL81+$B25*BL81^$B$26+$B$29*(BL81/$B$27)^$B$28)*Parameters!$B$116*0.01</f>
        <v>7.4040921135359065E-3</v>
      </c>
      <c r="BM62" s="64">
        <f>($B24*BM81+$B25*BM81^$B$26+$B$29*(BM81/$B$27)^$B$28)*Parameters!$B$116*0.01</f>
        <v>7.2179692946051643E-3</v>
      </c>
      <c r="BN62" s="64">
        <f>($B24*BN81+$B25*BN81^$B$26+$B$29*(BN81/$B$27)^$B$28)*Parameters!$B$116*0.01</f>
        <v>7.076277561380147E-3</v>
      </c>
      <c r="BO62" s="64">
        <f>($B24*BO81+$B25*BO81^$B$26+$B$29*(BO81/$B$27)^$B$28)*Parameters!$B$116*0.01</f>
        <v>6.9648721951997864E-3</v>
      </c>
      <c r="BP62" s="64">
        <f>($B24*BP81+$B25*BP81^$B$26+$B$29*(BP81/$B$27)^$B$28)*Parameters!$B$116*0.01</f>
        <v>6.8743073403784169E-3</v>
      </c>
      <c r="BQ62" s="64">
        <f>($B24*BQ81+$B25*BQ81^$B$26+$B$29*(BQ81/$B$27)^$B$28)*Parameters!$B$116*0.01</f>
        <v>6.7982211379548968E-3</v>
      </c>
      <c r="BR62" s="64">
        <f>($B24*BR81+$B25*BR81^$B$26+$B$29*(BR81/$B$27)^$B$28)*Parameters!$B$116*0.01</f>
        <v>6.7322975674096218E-3</v>
      </c>
      <c r="BS62" s="64">
        <f>($B24*BS81+$B25*BS81^$B$26+$B$29*(BS81/$B$27)^$B$28)*Parameters!$B$116*0.01</f>
        <v>6.6735891572797983E-3</v>
      </c>
      <c r="BT62" s="64">
        <f>($B24*BT81+$B25*BT81^$B$26+$B$29*(BT81/$B$27)^$B$28)*Parameters!$B$116*0.01</f>
        <v>6.6200701362735042E-3</v>
      </c>
      <c r="BU62" s="64">
        <f>($B24*BU81+$B25*BU81^$B$26+$B$29*(BU81/$B$27)^$B$28)*Parameters!$B$116*0.01</f>
        <v>6.5703390770075545E-3</v>
      </c>
      <c r="BV62" s="64">
        <f>($B24*BV81+$B25*BV81^$B$26+$B$29*(BV81/$B$27)^$B$28)*Parameters!$B$116*0.01</f>
        <v>6.5234196909083747E-3</v>
      </c>
      <c r="BW62" s="64">
        <f>($B24*BW81+$B25*BW81^$B$26+$B$29*(BW81/$B$27)^$B$28)*Parameters!$B$116*0.01</f>
        <v>6.4786266523837437E-3</v>
      </c>
      <c r="BX62" s="64">
        <f>($B24*BX81+$B25*BX81^$B$26+$B$29*(BX81/$B$27)^$B$28)*Parameters!$B$116*0.01</f>
        <v>6.4354748055180325E-3</v>
      </c>
      <c r="BY62" s="64">
        <f>($B24*BY81+$B25*BY81^$B$26+$B$29*(BY81/$B$27)^$B$28)*Parameters!$B$116*0.01</f>
        <v>6.3936174676520689E-3</v>
      </c>
      <c r="BZ62" s="64">
        <f>($B24*BZ81+$B25*BZ81^$B$26+$B$29*(BZ81/$B$27)^$B$28)*Parameters!$B$116*0.01</f>
        <v>6.3528043331100683E-3</v>
      </c>
      <c r="CA62" s="64">
        <f>($B24*CA81+$B25*CA81^$B$26+$B$29*(CA81/$B$27)^$B$28)*Parameters!$B$116*0.01</f>
        <v>6.3128526289333124E-3</v>
      </c>
      <c r="CB62" s="64">
        <f>($B24*CB81+$B25*CB81^$B$26+$B$29*(CB81/$B$27)^$B$28)*Parameters!$B$116*0.01</f>
        <v>6.2736272609499634E-3</v>
      </c>
      <c r="CC62" s="64">
        <f>($B24*CC81+$B25*CC81^$B$26+$B$29*(CC81/$B$27)^$B$28)*Parameters!$B$116*0.01</f>
        <v>6.2350270792633292E-3</v>
      </c>
      <c r="CD62" s="64">
        <f>($B24*CD81+$B25*CD81^$B$26+$B$29*(CD81/$B$27)^$B$28)*Parameters!$B$116*0.01</f>
        <v>6.1969753233666524E-3</v>
      </c>
      <c r="CE62" s="64">
        <f>($B24*CE81+$B25*CE81^$B$26+$B$29*(CE81/$B$27)^$B$28)*Parameters!$B$116*0.01</f>
        <v>6.1594129326372118E-3</v>
      </c>
      <c r="CF62" s="64">
        <f>($B24*CF81+$B25*CF81^$B$26+$B$29*(CF81/$B$27)^$B$28)*Parameters!$B$116*0.01</f>
        <v>6.1222938293861873E-3</v>
      </c>
      <c r="CG62" s="64">
        <f>($B24*CG81+$B25*CG81^$B$26+$B$29*(CG81/$B$27)^$B$28)*Parameters!$B$116*0.01</f>
        <v>6.0855815662317824E-3</v>
      </c>
      <c r="CH62" s="64">
        <f>($B24*CH81+$B25*CH81^$B$26+$B$29*(CH81/$B$27)^$B$28)*Parameters!$B$116*0.01</f>
        <v>6.0492469221749227E-3</v>
      </c>
      <c r="CI62" s="64">
        <f>($B24*CI81+$B25*CI81^$B$26+$B$29*(CI81/$B$27)^$B$28)*Parameters!$B$116*0.01</f>
        <v>6.0132661624010134E-3</v>
      </c>
      <c r="CJ62" s="64">
        <f>($B24*CJ81+$B25*CJ81^$B$26+$B$29*(CJ81/$B$27)^$B$28)*Parameters!$B$116*0.01</f>
        <v>5.9776197656459971E-3</v>
      </c>
      <c r="CK62" s="64">
        <f>($B24*CK81+$B25*CK81^$B$26+$B$29*(CK81/$B$27)^$B$28)*Parameters!$B$116*0.01</f>
        <v>5.9422914834933839E-3</v>
      </c>
      <c r="CL62" s="64">
        <f>($B24*CL81+$B25*CL81^$B$26+$B$29*(CL81/$B$27)^$B$28)*Parameters!$B$116*0.01</f>
        <v>5.9072676373357362E-3</v>
      </c>
      <c r="CM62" s="64">
        <f>($B24*CM81+$B25*CM81^$B$26+$B$29*(CM81/$B$27)^$B$28)*Parameters!$B$116*0.01</f>
        <v>5.8725365870961974E-3</v>
      </c>
      <c r="CN62" s="64">
        <f>($B24*CN81+$B25*CN81^$B$26+$B$29*(CN81/$B$27)^$B$28)*Parameters!$B$116*0.01</f>
        <v>5.8380883253239179E-3</v>
      </c>
      <c r="CO62" s="64">
        <f>($B24*CO81+$B25*CO81^$B$26+$B$29*(CO81/$B$27)^$B$28)*Parameters!$B$116*0.01</f>
        <v>5.8039141637676239E-3</v>
      </c>
      <c r="CP62" s="64">
        <f>($B24*CP81+$B25*CP81^$B$26+$B$29*(CP81/$B$27)^$B$28)*Parameters!$B$116*0.01</f>
        <v>5.7700064889022419E-3</v>
      </c>
      <c r="CQ62" s="64">
        <f>($B24*CQ81+$B25*CQ81^$B$26+$B$29*(CQ81/$B$27)^$B$28)*Parameters!$B$116*0.01</f>
        <v>5.7363585694302499E-3</v>
      </c>
      <c r="CR62" s="64">
        <f>($B24*CR81+$B25*CR81^$B$26+$B$29*(CR81/$B$27)^$B$28)*Parameters!$B$116*0.01</f>
        <v>5.7029644033834061E-3</v>
      </c>
      <c r="CS62" s="64">
        <f>($B24*CS81+$B25*CS81^$B$26+$B$29*(CS81/$B$27)^$B$28)*Parameters!$B$116*0.01</f>
        <v>5.6698185957121941E-3</v>
      </c>
      <c r="CT62" s="64">
        <f>($B24*CT81+$B25*CT81^$B$26+$B$29*(CT81/$B$27)^$B$28)*Parameters!$B$116*0.01</f>
        <v>5.6369162595803039E-3</v>
      </c>
      <c r="CU62" s="64">
        <f>($B24*CU81+$B25*CU81^$B$26+$B$29*(CU81/$B$27)^$B$28)*Parameters!$B$116*0.01</f>
        <v>5.6042529362609122E-3</v>
      </c>
      <c r="CV62" s="64">
        <f>($B24*CV81+$B25*CV81^$B$26+$B$29*(CV81/$B$27)^$B$28)*Parameters!$B$116*0.01</f>
        <v>5.5718245297538939E-3</v>
      </c>
    </row>
    <row r="63" spans="1:105" s="64" customFormat="1" ht="18" customHeight="1">
      <c r="A63" s="581" t="s">
        <v>1129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4.1560646722296679E-3</v>
      </c>
      <c r="E63" s="64">
        <f t="shared" si="13"/>
        <v>5.8222153441026357E-3</v>
      </c>
      <c r="F63" s="64">
        <f t="shared" si="13"/>
        <v>7.8143626360241622E-3</v>
      </c>
      <c r="G63" s="64">
        <f t="shared" si="13"/>
        <v>1.0065158652591279E-2</v>
      </c>
      <c r="H63" s="64">
        <f t="shared" si="13"/>
        <v>1.2485825747390487E-2</v>
      </c>
      <c r="I63" s="64">
        <f t="shared" si="13"/>
        <v>1.499282723495577E-2</v>
      </c>
      <c r="J63" s="64">
        <f t="shared" si="13"/>
        <v>1.7516704984132728E-2</v>
      </c>
      <c r="K63" s="64">
        <f t="shared" si="13"/>
        <v>1.9982804575328084E-2</v>
      </c>
      <c r="L63" s="64">
        <f t="shared" si="13"/>
        <v>2.2320806861382818E-2</v>
      </c>
      <c r="M63" s="64">
        <f t="shared" si="13"/>
        <v>2.4440611608549483E-2</v>
      </c>
      <c r="N63" s="64">
        <f t="shared" si="13"/>
        <v>2.6220738341162036E-2</v>
      </c>
      <c r="O63" s="64">
        <f t="shared" si="13"/>
        <v>2.7739077705478184E-2</v>
      </c>
      <c r="P63" s="64">
        <f t="shared" si="13"/>
        <v>2.8968729415603439E-2</v>
      </c>
      <c r="Q63" s="64">
        <f t="shared" si="13"/>
        <v>2.9966234393616099E-2</v>
      </c>
      <c r="R63" s="64">
        <f t="shared" si="13"/>
        <v>3.0814983825643839E-2</v>
      </c>
      <c r="S63" s="64">
        <f t="shared" si="13"/>
        <v>3.159080414739026E-2</v>
      </c>
      <c r="T63" s="64">
        <f t="shared" si="13"/>
        <v>3.234147037619961E-2</v>
      </c>
      <c r="U63" s="64">
        <f t="shared" si="13"/>
        <v>3.3094452797880043E-2</v>
      </c>
      <c r="V63" s="64">
        <f t="shared" si="13"/>
        <v>3.3864276599805634E-2</v>
      </c>
      <c r="W63" s="64">
        <f t="shared" si="13"/>
        <v>3.4659213187174201E-2</v>
      </c>
      <c r="X63" s="64">
        <f t="shared" si="13"/>
        <v>3.5481773468191556E-2</v>
      </c>
      <c r="Y63" s="64">
        <f t="shared" si="13"/>
        <v>3.6329888705539805E-2</v>
      </c>
      <c r="Z63" s="64">
        <f t="shared" si="13"/>
        <v>3.7201309033902091E-2</v>
      </c>
      <c r="AA63" s="64">
        <f t="shared" si="13"/>
        <v>3.8093308557028152E-2</v>
      </c>
      <c r="AB63" s="64">
        <f t="shared" si="13"/>
        <v>3.9003084930070431E-2</v>
      </c>
      <c r="AC63" s="64">
        <f t="shared" si="13"/>
        <v>3.9930115427206245E-2</v>
      </c>
      <c r="AD63" s="64">
        <f t="shared" si="13"/>
        <v>4.0869884605220258E-2</v>
      </c>
      <c r="AE63" s="64">
        <f t="shared" si="13"/>
        <v>4.1819696764465904E-2</v>
      </c>
      <c r="AF63" s="64">
        <f t="shared" si="13"/>
        <v>4.2777715547002305E-2</v>
      </c>
      <c r="AG63" s="64">
        <f t="shared" si="13"/>
        <v>4.3724206473808334E-2</v>
      </c>
      <c r="AH63" s="64">
        <f t="shared" si="13"/>
        <v>4.4652656607908549E-2</v>
      </c>
      <c r="AI63" s="64">
        <f t="shared" si="13"/>
        <v>4.5577634680221399E-2</v>
      </c>
      <c r="AJ63" s="64">
        <f t="shared" si="13"/>
        <v>4.6500818947539158E-2</v>
      </c>
      <c r="AK63" s="64">
        <f t="shared" si="13"/>
        <v>4.7422920431660458E-2</v>
      </c>
      <c r="AL63" s="64">
        <f t="shared" si="13"/>
        <v>4.8344189798189635E-2</v>
      </c>
      <c r="AM63" s="64">
        <f t="shared" si="13"/>
        <v>4.9264666400199691E-2</v>
      </c>
      <c r="AN63" s="64">
        <f t="shared" si="13"/>
        <v>5.0184307829888267E-2</v>
      </c>
      <c r="AO63" s="64">
        <f t="shared" si="13"/>
        <v>5.1103054935442899E-2</v>
      </c>
      <c r="AP63" s="64">
        <f t="shared" si="13"/>
        <v>5.2020862275263008E-2</v>
      </c>
      <c r="AQ63" s="64">
        <f t="shared" si="13"/>
        <v>5.2937710388023126E-2</v>
      </c>
      <c r="AR63" s="64">
        <f t="shared" si="13"/>
        <v>5.3853608787708923E-2</v>
      </c>
      <c r="AS63" s="64">
        <f t="shared" si="13"/>
        <v>5.4768594486246533E-2</v>
      </c>
      <c r="AT63" s="64">
        <f t="shared" si="13"/>
        <v>5.5682728593802168E-2</v>
      </c>
      <c r="AU63" s="64">
        <f t="shared" si="13"/>
        <v>5.6596092317135929E-2</v>
      </c>
      <c r="AV63" s="64">
        <f t="shared" si="13"/>
        <v>5.7508783010311731E-2</v>
      </c>
      <c r="AW63" s="64">
        <f t="shared" si="13"/>
        <v>5.8420910575702853E-2</v>
      </c>
      <c r="AX63" s="64">
        <f t="shared" si="13"/>
        <v>5.9332594326337876E-2</v>
      </c>
      <c r="AY63" s="64">
        <f t="shared" si="13"/>
        <v>6.0243960325872349E-2</v>
      </c>
      <c r="AZ63" s="64">
        <f t="shared" si="13"/>
        <v>6.115513917731092E-2</v>
      </c>
      <c r="BA63" s="64">
        <f t="shared" si="13"/>
        <v>6.2202786879009542E-2</v>
      </c>
      <c r="BB63" s="64">
        <f t="shared" si="13"/>
        <v>6.3335759272122788E-2</v>
      </c>
      <c r="BC63" s="64">
        <f t="shared" si="13"/>
        <v>6.4384995820071872E-2</v>
      </c>
      <c r="BD63" s="64">
        <f t="shared" si="13"/>
        <v>6.5379400067530541E-2</v>
      </c>
      <c r="BE63" s="64">
        <f t="shared" si="13"/>
        <v>6.633933091289082E-2</v>
      </c>
      <c r="BF63" s="64">
        <f t="shared" si="13"/>
        <v>6.7278316837217758E-2</v>
      </c>
      <c r="BG63" s="64">
        <f t="shared" si="13"/>
        <v>6.8205204214403875E-2</v>
      </c>
      <c r="BH63" s="64">
        <f t="shared" si="13"/>
        <v>6.912569694608052E-2</v>
      </c>
      <c r="BI63" s="64">
        <f t="shared" si="13"/>
        <v>7.0043420217673708E-2</v>
      </c>
      <c r="BJ63" s="64">
        <f t="shared" si="13"/>
        <v>7.0512932596325489E-2</v>
      </c>
      <c r="BK63" s="64">
        <f t="shared" si="13"/>
        <v>7.058565994753703E-2</v>
      </c>
      <c r="BL63" s="64">
        <f t="shared" si="13"/>
        <v>7.0729350581468037E-2</v>
      </c>
      <c r="BM63" s="64">
        <f t="shared" si="13"/>
        <v>7.0917410441040954E-2</v>
      </c>
      <c r="BN63" s="64">
        <f t="shared" ref="BN63:CV63" si="14">+BN62+BN50/100</f>
        <v>7.1132747774555374E-2</v>
      </c>
      <c r="BO63" s="64">
        <f t="shared" si="14"/>
        <v>7.1364228681457864E-2</v>
      </c>
      <c r="BP63" s="64">
        <f t="shared" si="14"/>
        <v>7.1604531051663756E-2</v>
      </c>
      <c r="BQ63" s="64">
        <f t="shared" si="14"/>
        <v>7.1848810163722354E-2</v>
      </c>
      <c r="BR63" s="64">
        <f t="shared" si="14"/>
        <v>7.2093850814347826E-2</v>
      </c>
      <c r="BS63" s="64">
        <f t="shared" si="14"/>
        <v>7.2337519361563921E-2</v>
      </c>
      <c r="BT63" s="64">
        <f t="shared" si="14"/>
        <v>7.2578404957820586E-2</v>
      </c>
      <c r="BU63" s="64">
        <f t="shared" si="14"/>
        <v>7.2815582326084316E-2</v>
      </c>
      <c r="BV63" s="64">
        <f t="shared" si="14"/>
        <v>7.3048453723912693E-2</v>
      </c>
      <c r="BW63" s="64">
        <f t="shared" si="14"/>
        <v>7.3276643050683016E-2</v>
      </c>
      <c r="BX63" s="64">
        <f t="shared" si="14"/>
        <v>7.3499924564778288E-2</v>
      </c>
      <c r="BY63" s="64">
        <f t="shared" si="14"/>
        <v>7.3718174712533058E-2</v>
      </c>
      <c r="BZ63" s="64">
        <f t="shared" si="14"/>
        <v>7.3931339463369494E-2</v>
      </c>
      <c r="CA63" s="64">
        <f t="shared" si="14"/>
        <v>7.4139412087921894E-2</v>
      </c>
      <c r="CB63" s="64">
        <f t="shared" si="14"/>
        <v>7.4342417992018781E-2</v>
      </c>
      <c r="CC63" s="64">
        <f t="shared" si="14"/>
        <v>7.4540404332044313E-2</v>
      </c>
      <c r="CD63" s="64">
        <f t="shared" si="14"/>
        <v>7.4733432879655809E-2</v>
      </c>
      <c r="CE63" s="64">
        <f t="shared" si="14"/>
        <v>7.4921575101205812E-2</v>
      </c>
      <c r="CF63" s="64">
        <f t="shared" si="14"/>
        <v>7.5104908751422977E-2</v>
      </c>
      <c r="CG63" s="64">
        <f t="shared" si="14"/>
        <v>7.5283515506030907E-2</v>
      </c>
      <c r="CH63" s="64">
        <f t="shared" si="14"/>
        <v>7.5457479309956985E-2</v>
      </c>
      <c r="CI63" s="64">
        <f t="shared" si="14"/>
        <v>7.5626885220575341E-2</v>
      </c>
      <c r="CJ63" s="64">
        <f t="shared" si="14"/>
        <v>7.5791818595092764E-2</v>
      </c>
      <c r="CK63" s="64">
        <f t="shared" si="14"/>
        <v>7.595236451849223E-2</v>
      </c>
      <c r="CL63" s="64">
        <f t="shared" si="14"/>
        <v>7.6108607400647454E-2</v>
      </c>
      <c r="CM63" s="64">
        <f t="shared" si="14"/>
        <v>7.6260630693189377E-2</v>
      </c>
      <c r="CN63" s="64">
        <f t="shared" si="14"/>
        <v>7.6408516691736303E-2</v>
      </c>
      <c r="CO63" s="64">
        <f t="shared" si="14"/>
        <v>7.6552346399420809E-2</v>
      </c>
      <c r="CP63" s="64">
        <f t="shared" si="14"/>
        <v>7.6692199434755942E-2</v>
      </c>
      <c r="CQ63" s="64">
        <f t="shared" si="14"/>
        <v>7.6828153971808852E-2</v>
      </c>
      <c r="CR63" s="64">
        <f t="shared" si="14"/>
        <v>7.6960286704074066E-2</v>
      </c>
      <c r="CS63" s="64">
        <f t="shared" si="14"/>
        <v>7.7088672825836799E-2</v>
      </c>
      <c r="CT63" s="64">
        <f t="shared" si="14"/>
        <v>7.7213386026506667E-2</v>
      </c>
      <c r="CU63" s="64">
        <f t="shared" si="14"/>
        <v>7.7334498494600348E-2</v>
      </c>
      <c r="CV63" s="64">
        <f t="shared" si="14"/>
        <v>7.7452080928911982E-2</v>
      </c>
    </row>
    <row r="64" spans="1:105" s="147" customFormat="1" ht="18" customHeight="1">
      <c r="A64" s="577" t="s">
        <v>1133</v>
      </c>
      <c r="B64" s="147">
        <f>+B61-B65</f>
        <v>4.1348967526362301E-3</v>
      </c>
      <c r="C64" s="147">
        <f>+C63*C61/(1+C63^Parameters!$B$125)</f>
        <v>1.5291628646501357E-2</v>
      </c>
      <c r="D64" s="147">
        <f>+D63*D61/(1+D63^Parameters!$B$125)</f>
        <v>2.7333468607394069E-2</v>
      </c>
      <c r="E64" s="147">
        <f>+E63*E61/(1+E63^Parameters!$B$125)</f>
        <v>4.693057444617299E-2</v>
      </c>
      <c r="F64" s="147">
        <f>+F63*F61/(1+F63^Parameters!$B$125)</f>
        <v>7.4052743382542349E-2</v>
      </c>
      <c r="G64" s="147">
        <f>+G63*G61/(1+G63^Parameters!$B$125)</f>
        <v>0.10830449845406889</v>
      </c>
      <c r="H64" s="147">
        <f>+H63*H61/(1+H63^Parameters!$B$125)</f>
        <v>0.14909806916193757</v>
      </c>
      <c r="I64" s="147">
        <f>+I63*I61/(1+I63^Parameters!$B$125)</f>
        <v>0.19663028063884988</v>
      </c>
      <c r="J64" s="147">
        <f>+J63*J61/(1+J63^Parameters!$B$125)</f>
        <v>0.25014671379833048</v>
      </c>
      <c r="K64" s="147">
        <f>+K63*K61/(1+K63^Parameters!$B$125)</f>
        <v>0.30843051837383739</v>
      </c>
      <c r="L64" s="147">
        <f>+L63*L61/(1+L63^Parameters!$B$125)</f>
        <v>0.37583556464329948</v>
      </c>
      <c r="M64" s="147">
        <f>+M63*M61/(1+M63^Parameters!$B$125)</f>
        <v>0.45285666233258964</v>
      </c>
      <c r="N64" s="147">
        <f>+N63*N61/(1+N63^Parameters!$B$125)</f>
        <v>0.53560007589943448</v>
      </c>
      <c r="O64" s="147">
        <f>+O63*O61/(1+O63^Parameters!$B$125)</f>
        <v>0.61841847238670289</v>
      </c>
      <c r="P64" s="147">
        <f>+P63*P61/(1+P63^Parameters!$B$125)</f>
        <v>0.69999457774108442</v>
      </c>
      <c r="Q64" s="147">
        <f>+Q63*Q61/(1+Q63^Parameters!$B$125)</f>
        <v>0.78078355448557712</v>
      </c>
      <c r="R64" s="147">
        <f>+R63*R61/(1+R63^Parameters!$B$125)</f>
        <v>0.86246739558674068</v>
      </c>
      <c r="S64" s="147">
        <f>+S63*S61/(1+S63^Parameters!$B$125)</f>
        <v>0.94663847606954388</v>
      </c>
      <c r="T64" s="147">
        <f>+T63*T61/(1+T63^Parameters!$B$125)</f>
        <v>1.0345393132825524</v>
      </c>
      <c r="U64" s="147">
        <f>+U63*U61/(1+U63^Parameters!$B$125)</f>
        <v>1.1270891582807143</v>
      </c>
      <c r="V64" s="147">
        <f>+V63*V61/(1+V63^Parameters!$B$125)</f>
        <v>1.2253166081684435</v>
      </c>
      <c r="W64" s="147">
        <f>+W63*W61/(1+W63^Parameters!$B$125)</f>
        <v>1.329965785706249</v>
      </c>
      <c r="X64" s="147">
        <f>+X63*X61/(1+X63^Parameters!$B$125)</f>
        <v>1.4412293963894069</v>
      </c>
      <c r="Y64" s="147">
        <f>+Y63*Y61/(1+Y63^Parameters!$B$125)</f>
        <v>1.5593774953954769</v>
      </c>
      <c r="Z64" s="147">
        <f>+Z63*Z61/(1+Z63^Parameters!$B$125)</f>
        <v>1.6846973211970035</v>
      </c>
      <c r="AA64" s="147">
        <f>+AA63*AA61/(1+AA63^Parameters!$B$125)</f>
        <v>1.8174698734017316</v>
      </c>
      <c r="AB64" s="147">
        <f>+AB63*AB61/(1+AB63^Parameters!$B$125)</f>
        <v>1.9585281638409648</v>
      </c>
      <c r="AC64" s="147">
        <f>+AC63*AC61/(1+AC63^Parameters!$B$125)</f>
        <v>2.1077826938373363</v>
      </c>
      <c r="AD64" s="147">
        <f>+AD63*AD61/(1+AD63^Parameters!$B$125)</f>
        <v>2.2652870132191096</v>
      </c>
      <c r="AE64" s="147">
        <f>+AE63*AE61/(1+AE63^Parameters!$B$125)</f>
        <v>2.4313172925550584</v>
      </c>
      <c r="AF64" s="147">
        <f>+AF63*AF61/(1+AF63^Parameters!$B$125)</f>
        <v>2.6007485392267888</v>
      </c>
      <c r="AG64" s="147">
        <f>+AG63*AG61/(1+AG63^Parameters!$B$125)</f>
        <v>2.7705363912519014</v>
      </c>
      <c r="AH64" s="147">
        <f>+AH63*AH61/(1+AH63^Parameters!$B$125)</f>
        <v>2.9447780179800271</v>
      </c>
      <c r="AI64" s="147">
        <f>+AI63*AI61/(1+AI63^Parameters!$B$125)</f>
        <v>3.1252830009100685</v>
      </c>
      <c r="AJ64" s="147">
        <f>+AJ63*AJ61/(1+AJ63^Parameters!$B$125)</f>
        <v>3.3128223597541031</v>
      </c>
      <c r="AK64" s="147">
        <f>+AK63*AK61/(1+AK63^Parameters!$B$125)</f>
        <v>3.507970843968363</v>
      </c>
      <c r="AL64" s="147">
        <f>+AL63*AL61/(1+AL63^Parameters!$B$125)</f>
        <v>3.7112010442024039</v>
      </c>
      <c r="AM64" s="147">
        <f>+AM63*AM61/(1+AM63^Parameters!$B$125)</f>
        <v>3.9229359367082735</v>
      </c>
      <c r="AN64" s="147">
        <f>+AN63*AN61/(1+AN63^Parameters!$B$125)</f>
        <v>4.1435789705941772</v>
      </c>
      <c r="AO64" s="147">
        <f>+AO63*AO61/(1+AO63^Parameters!$B$125)</f>
        <v>4.3735313061870071</v>
      </c>
      <c r="AP64" s="147">
        <f>+AP63*AP61/(1+AP63^Parameters!$B$125)</f>
        <v>4.6132017234468199</v>
      </c>
      <c r="AQ64" s="147">
        <f>+AQ63*AQ61/(1+AQ63^Parameters!$B$125)</f>
        <v>4.8630123694624006</v>
      </c>
      <c r="AR64" s="147">
        <f>+AR63*AR61/(1+AR63^Parameters!$B$125)</f>
        <v>5.1234021615551626</v>
      </c>
      <c r="AS64" s="147">
        <f>+AS63*AS61/(1+AS63^Parameters!$B$125)</f>
        <v>5.3948288851015702</v>
      </c>
      <c r="AT64" s="147">
        <f>+AT63*AT61/(1+AT63^Parameters!$B$125)</f>
        <v>5.6777705790742043</v>
      </c>
      <c r="AU64" s="147">
        <f>+AU63*AU61/(1+AU63^Parameters!$B$125)</f>
        <v>5.9727265467784525</v>
      </c>
      <c r="AV64" s="147">
        <f>+AV63*AV61/(1+AV63^Parameters!$B$125)</f>
        <v>6.2802181831893069</v>
      </c>
      <c r="AW64" s="147">
        <f>+AW63*AW61/(1+AW63^Parameters!$B$125)</f>
        <v>6.6007897269685829</v>
      </c>
      <c r="AX64" s="147">
        <f>+AX63*AX61/(1+AX63^Parameters!$B$125)</f>
        <v>6.9350089978324174</v>
      </c>
      <c r="AY64" s="147">
        <f>+AY63*AY61/(1+AY63^Parameters!$B$125)</f>
        <v>7.2834681530528371</v>
      </c>
      <c r="AZ64" s="147">
        <f>+AZ63*AZ61/(1+AZ63^Parameters!$B$125)</f>
        <v>7.6467844817025279</v>
      </c>
      <c r="BA64" s="147">
        <f>+BA63*BA61/(1+BA63^Parameters!$B$125)</f>
        <v>8.0432545805641684</v>
      </c>
      <c r="BB64" s="147">
        <f>+BB63*BB61/(1+BB63^Parameters!$B$125)</f>
        <v>8.4682496964731886</v>
      </c>
      <c r="BC64" s="147">
        <f>+BC63*BC61/(1+BC63^Parameters!$B$125)</f>
        <v>8.9002147773591336</v>
      </c>
      <c r="BD64" s="147">
        <f>+BD63*BD61/(1+BD63^Parameters!$B$125)</f>
        <v>9.343171099904648</v>
      </c>
      <c r="BE64" s="147">
        <f>+BE63*BE61/(1+BE63^Parameters!$B$125)</f>
        <v>9.8002401897960638</v>
      </c>
      <c r="BF64" s="147">
        <f>+BF63*BF61/(1+BF63^Parameters!$B$125)</f>
        <v>10.273808612372012</v>
      </c>
      <c r="BG64" s="147">
        <f>+BG63*BG61/(1+BG63^Parameters!$B$125)</f>
        <v>10.76576452851177</v>
      </c>
      <c r="BH64" s="147">
        <f>+BH63*BH61/(1+BH63^Parameters!$B$125)</f>
        <v>11.277668144857678</v>
      </c>
      <c r="BI64" s="147">
        <f>+BI63*BI61/(1+BI63^Parameters!$B$125)</f>
        <v>11.810870763692662</v>
      </c>
      <c r="BJ64" s="147">
        <f>+BJ63*BJ61/(1+BJ63^Parameters!$B$125)</f>
        <v>11.890040941402622</v>
      </c>
      <c r="BK64" s="147">
        <f>+BK63*BK61/(1+BK63^Parameters!$B$125)</f>
        <v>11.902304382328969</v>
      </c>
      <c r="BL64" s="147">
        <f>+BL63*BL61/(1+BL63^Parameters!$B$125)</f>
        <v>11.926533803193699</v>
      </c>
      <c r="BM64" s="147">
        <f>+BM63*BM61/(1+BM63^Parameters!$B$125)</f>
        <v>11.95824485742663</v>
      </c>
      <c r="BN64" s="147">
        <f>+BN63*BN61/(1+BN63^Parameters!$B$125)</f>
        <v>11.994555497437483</v>
      </c>
      <c r="BO64" s="147">
        <f>+BO63*BO61/(1+BO63^Parameters!$B$125)</f>
        <v>12.033588301191179</v>
      </c>
      <c r="BP64" s="147">
        <f>+BP63*BP61/(1+BP63^Parameters!$B$125)</f>
        <v>12.074108598883525</v>
      </c>
      <c r="BQ64" s="147">
        <f>+BQ63*BQ61/(1+BQ63^Parameters!$B$125)</f>
        <v>12.115299463260525</v>
      </c>
      <c r="BR64" s="147">
        <f>+BR63*BR61/(1+BR63^Parameters!$B$125)</f>
        <v>12.156618739893277</v>
      </c>
      <c r="BS64" s="147">
        <f>+BS63*BS61/(1+BS63^Parameters!$B$125)</f>
        <v>12.197706649525449</v>
      </c>
      <c r="BT64" s="147">
        <f>+BT63*BT61/(1+BT63^Parameters!$B$125)</f>
        <v>12.238325292036967</v>
      </c>
      <c r="BU64" s="147">
        <f>+BU63*BU61/(1+BU63^Parameters!$B$125)</f>
        <v>12.278318645242894</v>
      </c>
      <c r="BV64" s="147">
        <f>+BV63*BV61/(1+BV63^Parameters!$B$125)</f>
        <v>12.31758591653894</v>
      </c>
      <c r="BW64" s="147">
        <f>+BW63*BW61/(1+BW63^Parameters!$B$125)</f>
        <v>12.356063687036727</v>
      </c>
      <c r="BX64" s="147">
        <f>+BX63*BX61/(1+BX63^Parameters!$B$125)</f>
        <v>12.393713891703795</v>
      </c>
      <c r="BY64" s="147">
        <f>+BY63*BY61/(1+BY63^Parameters!$B$125)</f>
        <v>12.430515696657819</v>
      </c>
      <c r="BZ64" s="147">
        <f>+BZ63*BZ61/(1+BZ63^Parameters!$B$125)</f>
        <v>12.46645999114763</v>
      </c>
      <c r="CA64" s="147">
        <f>+CA63*CA61/(1+CA63^Parameters!$B$125)</f>
        <v>12.501545640453259</v>
      </c>
      <c r="CB64" s="147">
        <f>+CB63*CB61/(1+CB63^Parameters!$B$125)</f>
        <v>12.535776928559642</v>
      </c>
      <c r="CC64" s="147">
        <f>+CC63*CC61/(1+CC63^Parameters!$B$125)</f>
        <v>12.569161807076757</v>
      </c>
      <c r="CD64" s="147">
        <f>+CD63*CD61/(1+CD63^Parameters!$B$125)</f>
        <v>12.601710692073086</v>
      </c>
      <c r="CE64" s="147">
        <f>+CE63*CE61/(1+CE63^Parameters!$B$125)</f>
        <v>12.633435634357275</v>
      </c>
      <c r="CF64" s="147">
        <f>+CF63*CF61/(1+CF63^Parameters!$B$125)</f>
        <v>12.664349745097349</v>
      </c>
      <c r="CG64" s="147">
        <f>+CG63*CG61/(1+CG63^Parameters!$B$125)</f>
        <v>12.694466796627855</v>
      </c>
      <c r="CH64" s="147">
        <f>+CH63*CH61/(1+CH63^Parameters!$B$125)</f>
        <v>12.723800943921324</v>
      </c>
      <c r="CI64" s="147">
        <f>+CI63*CI61/(1+CI63^Parameters!$B$125)</f>
        <v>12.752366529533413</v>
      </c>
      <c r="CJ64" s="147">
        <f>+CJ63*CJ61/(1+CJ63^Parameters!$B$125)</f>
        <v>12.780177946578215</v>
      </c>
      <c r="CK64" s="147">
        <f>+CK63*CK61/(1+CK63^Parameters!$B$125)</f>
        <v>12.807249542266854</v>
      </c>
      <c r="CL64" s="147">
        <f>+CL63*CL61/(1+CL63^Parameters!$B$125)</f>
        <v>12.833595549972097</v>
      </c>
      <c r="CM64" s="147">
        <f>+CM63*CM61/(1+CM63^Parameters!$B$125)</f>
        <v>12.859230041485771</v>
      </c>
      <c r="CN64" s="147">
        <f>+CN63*CN61/(1+CN63^Parameters!$B$125)</f>
        <v>12.88416689367039</v>
      </c>
      <c r="CO64" s="147">
        <f>+CO63*CO61/(1+CO63^Parameters!$B$125)</f>
        <v>12.908419765446768</v>
      </c>
      <c r="CP64" s="147">
        <f>+CP63*CP61/(1+CP63^Parameters!$B$125)</f>
        <v>12.932002082258228</v>
      </c>
      <c r="CQ64" s="147">
        <f>+CQ63*CQ61/(1+CQ63^Parameters!$B$125)</f>
        <v>12.954927025982546</v>
      </c>
      <c r="CR64" s="147">
        <f>+CR63*CR61/(1+CR63^Parameters!$B$125)</f>
        <v>12.977207528840179</v>
      </c>
      <c r="CS64" s="147">
        <f>+CS63*CS61/(1+CS63^Parameters!$B$125)</f>
        <v>12.998856270251732</v>
      </c>
      <c r="CT64" s="147">
        <f>+CT63*CT61/(1+CT63^Parameters!$B$125)</f>
        <v>13.019885675882465</v>
      </c>
      <c r="CU64" s="147">
        <f>+CU63*CU61/(1+CU63^Parameters!$B$125)</f>
        <v>13.040307918313882</v>
      </c>
      <c r="CV64" s="147">
        <f>+CV63*CV61/(1+CV63^Parameters!$B$125)</f>
        <v>13.060134918927293</v>
      </c>
    </row>
    <row r="65" spans="1:237" s="45" customFormat="1" ht="18" customHeight="1">
      <c r="A65" s="573" t="s">
        <v>21</v>
      </c>
      <c r="B65" s="45">
        <f>+B61/(1+B63)</f>
        <v>3.8379148536038183</v>
      </c>
      <c r="C65" s="45">
        <f t="shared" ref="C65:BN65" si="15">+C61-C64</f>
        <v>5.0788583571597785</v>
      </c>
      <c r="D65" s="45">
        <f t="shared" si="15"/>
        <v>6.5494334402506587</v>
      </c>
      <c r="E65" s="45">
        <f t="shared" si="15"/>
        <v>8.0136737956256603</v>
      </c>
      <c r="F65" s="45">
        <f t="shared" si="15"/>
        <v>9.4024390489435099</v>
      </c>
      <c r="G65" s="45">
        <f t="shared" si="15"/>
        <v>10.652032441310498</v>
      </c>
      <c r="H65" s="45">
        <f t="shared" si="15"/>
        <v>11.792288281924916</v>
      </c>
      <c r="I65" s="45">
        <f t="shared" si="15"/>
        <v>12.918326462169903</v>
      </c>
      <c r="J65" s="45">
        <f t="shared" si="15"/>
        <v>14.030319505443391</v>
      </c>
      <c r="K65" s="45">
        <f t="shared" si="15"/>
        <v>15.126365794183979</v>
      </c>
      <c r="L65" s="45">
        <f t="shared" si="15"/>
        <v>16.462066710902654</v>
      </c>
      <c r="M65" s="45">
        <f t="shared" si="15"/>
        <v>18.07600299084309</v>
      </c>
      <c r="N65" s="45">
        <f t="shared" si="15"/>
        <v>19.890982460818641</v>
      </c>
      <c r="O65" s="45">
        <f t="shared" si="15"/>
        <v>21.675706766844726</v>
      </c>
      <c r="P65" s="45">
        <f t="shared" si="15"/>
        <v>23.463805211284058</v>
      </c>
      <c r="Q65" s="45">
        <f t="shared" si="15"/>
        <v>25.274660857706333</v>
      </c>
      <c r="R65" s="45">
        <f t="shared" si="15"/>
        <v>27.126104672687617</v>
      </c>
      <c r="S65" s="45">
        <f t="shared" si="15"/>
        <v>29.018995562649515</v>
      </c>
      <c r="T65" s="45">
        <f t="shared" si="15"/>
        <v>30.95347178357472</v>
      </c>
      <c r="U65" s="45">
        <f t="shared" si="15"/>
        <v>32.929650355264435</v>
      </c>
      <c r="V65" s="45">
        <f t="shared" si="15"/>
        <v>34.957845449262862</v>
      </c>
      <c r="W65" s="45">
        <f t="shared" si="15"/>
        <v>37.042682159989532</v>
      </c>
      <c r="X65" s="45">
        <f t="shared" si="15"/>
        <v>39.177636446983222</v>
      </c>
      <c r="Y65" s="45">
        <f t="shared" si="15"/>
        <v>41.363338509448759</v>
      </c>
      <c r="Z65" s="45">
        <f t="shared" si="15"/>
        <v>43.601271504838742</v>
      </c>
      <c r="AA65" s="45">
        <f t="shared" si="15"/>
        <v>45.893530883617657</v>
      </c>
      <c r="AB65" s="45">
        <f t="shared" si="15"/>
        <v>48.256170682480374</v>
      </c>
      <c r="AC65" s="45">
        <f t="shared" si="15"/>
        <v>50.679009212134147</v>
      </c>
      <c r="AD65" s="45">
        <f t="shared" si="15"/>
        <v>53.161515266760837</v>
      </c>
      <c r="AE65" s="45">
        <f t="shared" si="15"/>
        <v>55.706772666552027</v>
      </c>
      <c r="AF65" s="45">
        <f t="shared" si="15"/>
        <v>58.196059003458657</v>
      </c>
      <c r="AG65" s="45">
        <f t="shared" si="15"/>
        <v>60.593366917355382</v>
      </c>
      <c r="AH65" s="45">
        <f t="shared" si="15"/>
        <v>63.00377334903007</v>
      </c>
      <c r="AI65" s="45">
        <f t="shared" si="15"/>
        <v>65.445256537562699</v>
      </c>
      <c r="AJ65" s="45">
        <f t="shared" si="15"/>
        <v>67.929414545614975</v>
      </c>
      <c r="AK65" s="45">
        <f t="shared" si="15"/>
        <v>70.464083429318762</v>
      </c>
      <c r="AL65" s="45">
        <f t="shared" si="15"/>
        <v>73.0550258735489</v>
      </c>
      <c r="AM65" s="45">
        <f t="shared" si="15"/>
        <v>75.706872267832864</v>
      </c>
      <c r="AN65" s="45">
        <f t="shared" si="15"/>
        <v>78.423644724913387</v>
      </c>
      <c r="AO65" s="45">
        <f t="shared" si="15"/>
        <v>81.209049064252724</v>
      </c>
      <c r="AP65" s="45">
        <f t="shared" si="15"/>
        <v>84.066637896227505</v>
      </c>
      <c r="AQ65" s="45">
        <f t="shared" si="15"/>
        <v>86.999902248837216</v>
      </c>
      <c r="AR65" s="45">
        <f t="shared" si="15"/>
        <v>90.012323686506008</v>
      </c>
      <c r="AS65" s="45">
        <f t="shared" si="15"/>
        <v>93.107404661491032</v>
      </c>
      <c r="AT65" s="45">
        <f t="shared" si="15"/>
        <v>96.288686928681685</v>
      </c>
      <c r="AU65" s="45">
        <f t="shared" si="15"/>
        <v>99.559763458226186</v>
      </c>
      <c r="AV65" s="45">
        <f t="shared" si="15"/>
        <v>102.92428684112505</v>
      </c>
      <c r="AW65" s="45">
        <f t="shared" si="15"/>
        <v>106.38597583222652</v>
      </c>
      <c r="AX65" s="45">
        <f t="shared" si="15"/>
        <v>109.9486209289598</v>
      </c>
      <c r="AY65" s="45">
        <f t="shared" si="15"/>
        <v>113.61608947329843</v>
      </c>
      <c r="AZ65" s="45">
        <f t="shared" si="15"/>
        <v>117.3923305391516</v>
      </c>
      <c r="BA65" s="45">
        <f t="shared" si="15"/>
        <v>121.26372641075466</v>
      </c>
      <c r="BB65" s="45">
        <f t="shared" si="15"/>
        <v>125.23583459654138</v>
      </c>
      <c r="BC65" s="45">
        <f t="shared" si="15"/>
        <v>129.33408444108403</v>
      </c>
      <c r="BD65" s="45">
        <f t="shared" si="15"/>
        <v>133.56378568262005</v>
      </c>
      <c r="BE65" s="45">
        <f t="shared" si="15"/>
        <v>137.92871720172167</v>
      </c>
      <c r="BF65" s="45">
        <f t="shared" si="15"/>
        <v>142.432279996375</v>
      </c>
      <c r="BG65" s="45">
        <f t="shared" si="15"/>
        <v>147.07797558687466</v>
      </c>
      <c r="BH65" s="45">
        <f t="shared" si="15"/>
        <v>151.86959319389726</v>
      </c>
      <c r="BI65" s="45">
        <f t="shared" si="15"/>
        <v>156.81126000921404</v>
      </c>
      <c r="BJ65" s="45">
        <f t="shared" si="15"/>
        <v>156.73208983150408</v>
      </c>
      <c r="BK65" s="45">
        <f t="shared" si="15"/>
        <v>156.71982639057774</v>
      </c>
      <c r="BL65" s="45">
        <f t="shared" si="15"/>
        <v>156.69559696971299</v>
      </c>
      <c r="BM65" s="45">
        <f t="shared" si="15"/>
        <v>156.66388591548008</v>
      </c>
      <c r="BN65" s="45">
        <f t="shared" si="15"/>
        <v>156.62757527546921</v>
      </c>
      <c r="BO65" s="45">
        <f t="shared" ref="BO65:CV65" si="16">+BO61-BO64</f>
        <v>156.58854247171553</v>
      </c>
      <c r="BP65" s="45">
        <f t="shared" si="16"/>
        <v>156.54802217402317</v>
      </c>
      <c r="BQ65" s="45">
        <f t="shared" si="16"/>
        <v>156.50683130964617</v>
      </c>
      <c r="BR65" s="45">
        <f t="shared" si="16"/>
        <v>156.46551203301343</v>
      </c>
      <c r="BS65" s="45">
        <f t="shared" si="16"/>
        <v>156.42442412338124</v>
      </c>
      <c r="BT65" s="45">
        <f t="shared" si="16"/>
        <v>156.38380548086974</v>
      </c>
      <c r="BU65" s="45">
        <f t="shared" si="16"/>
        <v>156.3438121276638</v>
      </c>
      <c r="BV65" s="45">
        <f t="shared" si="16"/>
        <v>156.30454485636776</v>
      </c>
      <c r="BW65" s="45">
        <f t="shared" si="16"/>
        <v>156.26606708586996</v>
      </c>
      <c r="BX65" s="45">
        <f t="shared" si="16"/>
        <v>156.22841688120292</v>
      </c>
      <c r="BY65" s="45">
        <f t="shared" si="16"/>
        <v>156.19161507624889</v>
      </c>
      <c r="BZ65" s="45">
        <f t="shared" si="16"/>
        <v>156.15567078175906</v>
      </c>
      <c r="CA65" s="45">
        <f t="shared" si="16"/>
        <v>156.12058513245344</v>
      </c>
      <c r="CB65" s="45">
        <f t="shared" si="16"/>
        <v>156.08635384434706</v>
      </c>
      <c r="CC65" s="45">
        <f t="shared" si="16"/>
        <v>156.05296896582993</v>
      </c>
      <c r="CD65" s="45">
        <f t="shared" si="16"/>
        <v>156.02042008083362</v>
      </c>
      <c r="CE65" s="45">
        <f t="shared" si="16"/>
        <v>155.98869513854942</v>
      </c>
      <c r="CF65" s="45">
        <f t="shared" si="16"/>
        <v>155.95778102780935</v>
      </c>
      <c r="CG65" s="45">
        <f t="shared" si="16"/>
        <v>155.92766397627884</v>
      </c>
      <c r="CH65" s="45">
        <f t="shared" si="16"/>
        <v>155.89832982898537</v>
      </c>
      <c r="CI65" s="45">
        <f t="shared" si="16"/>
        <v>155.86976424337328</v>
      </c>
      <c r="CJ65" s="45">
        <f t="shared" si="16"/>
        <v>155.84195282632848</v>
      </c>
      <c r="CK65" s="45">
        <f t="shared" si="16"/>
        <v>155.81488123063986</v>
      </c>
      <c r="CL65" s="45">
        <f t="shared" si="16"/>
        <v>155.7885352229346</v>
      </c>
      <c r="CM65" s="45">
        <f t="shared" si="16"/>
        <v>155.76290073142093</v>
      </c>
      <c r="CN65" s="45">
        <f t="shared" si="16"/>
        <v>155.7379638792363</v>
      </c>
      <c r="CO65" s="45">
        <f t="shared" si="16"/>
        <v>155.71371100745992</v>
      </c>
      <c r="CP65" s="45">
        <f t="shared" si="16"/>
        <v>155.69012869064846</v>
      </c>
      <c r="CQ65" s="45">
        <f t="shared" si="16"/>
        <v>155.66720374692414</v>
      </c>
      <c r="CR65" s="45">
        <f t="shared" si="16"/>
        <v>155.64492324406652</v>
      </c>
      <c r="CS65" s="45">
        <f t="shared" si="16"/>
        <v>155.62327450265497</v>
      </c>
      <c r="CT65" s="45">
        <f t="shared" si="16"/>
        <v>155.60224509702422</v>
      </c>
      <c r="CU65" s="45">
        <f t="shared" si="16"/>
        <v>155.58182285459282</v>
      </c>
      <c r="CV65" s="45">
        <f t="shared" si="16"/>
        <v>155.5619958539794</v>
      </c>
    </row>
    <row r="66" spans="1:237" s="33" customFormat="1" ht="18" customHeight="1">
      <c r="A66" s="23" t="s">
        <v>159</v>
      </c>
      <c r="B66" s="33">
        <f t="shared" ref="B66:AG66" si="17">(B31*(B103)^$B38)</f>
        <v>1.9498889414062131E-11</v>
      </c>
      <c r="C66" s="33">
        <f t="shared" si="17"/>
        <v>2.0851876870576398E-4</v>
      </c>
      <c r="D66" s="33">
        <f t="shared" si="17"/>
        <v>4.110358613575644E-4</v>
      </c>
      <c r="E66" s="33">
        <f t="shared" si="17"/>
        <v>5.9619082769356464E-4</v>
      </c>
      <c r="F66" s="33">
        <f t="shared" si="17"/>
        <v>8.3113651993583723E-4</v>
      </c>
      <c r="G66" s="33">
        <f t="shared" si="17"/>
        <v>1.1231281799969272E-3</v>
      </c>
      <c r="H66" s="33">
        <f t="shared" si="17"/>
        <v>1.4803974110422996E-3</v>
      </c>
      <c r="I66" s="33">
        <f t="shared" si="17"/>
        <v>1.9152160096968373E-3</v>
      </c>
      <c r="J66" s="33">
        <f t="shared" si="17"/>
        <v>2.4377766079160023E-3</v>
      </c>
      <c r="K66" s="33">
        <f t="shared" si="17"/>
        <v>3.0565068123267749E-3</v>
      </c>
      <c r="L66" s="33">
        <f t="shared" si="17"/>
        <v>3.7707936432368021E-3</v>
      </c>
      <c r="M66" s="33">
        <f t="shared" si="17"/>
        <v>4.5736935220020486E-3</v>
      </c>
      <c r="N66" s="33">
        <f t="shared" si="17"/>
        <v>5.4601297296413779E-3</v>
      </c>
      <c r="O66" s="33">
        <f t="shared" si="17"/>
        <v>6.4499619694400271E-3</v>
      </c>
      <c r="P66" s="33">
        <f t="shared" si="17"/>
        <v>7.2766029737778614E-3</v>
      </c>
      <c r="Q66" s="33">
        <f t="shared" si="17"/>
        <v>6.5605975305536388E-3</v>
      </c>
      <c r="R66" s="33">
        <f t="shared" si="17"/>
        <v>5.9394144303810906E-3</v>
      </c>
      <c r="S66" s="33">
        <f t="shared" si="17"/>
        <v>5.3972716185815032E-3</v>
      </c>
      <c r="T66" s="33">
        <f t="shared" si="17"/>
        <v>4.921486672190307E-3</v>
      </c>
      <c r="U66" s="33">
        <f t="shared" si="17"/>
        <v>4.5017896304420553E-3</v>
      </c>
      <c r="V66" s="33">
        <f t="shared" si="17"/>
        <v>4.1298034244199372E-3</v>
      </c>
      <c r="W66" s="33">
        <f t="shared" si="17"/>
        <v>3.7986476188182393E-3</v>
      </c>
      <c r="X66" s="33">
        <f t="shared" si="17"/>
        <v>3.5026337196240316E-3</v>
      </c>
      <c r="Y66" s="33">
        <f t="shared" si="17"/>
        <v>3.2370290700613298E-3</v>
      </c>
      <c r="Z66" s="33">
        <f t="shared" si="17"/>
        <v>2.9978725500982841E-3</v>
      </c>
      <c r="AA66" s="33">
        <f t="shared" si="17"/>
        <v>1.4431839875120504E-3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7.4915703205525527E-11</v>
      </c>
      <c r="C67" s="23">
        <f>+C61*C66</f>
        <v>1.0622258826428106E-3</v>
      </c>
      <c r="D67" s="23">
        <f t="shared" ref="D67:BI67" si="19">+D61*D66</f>
        <v>2.7032870513303961E-3</v>
      </c>
      <c r="E67" s="23">
        <f t="shared" si="19"/>
        <v>4.8056583911034907E-3</v>
      </c>
      <c r="F67" s="23">
        <f t="shared" si="19"/>
        <v>7.8762584094744011E-3</v>
      </c>
      <c r="G67" s="23">
        <f t="shared" si="19"/>
        <v>1.2085237643311484E-2</v>
      </c>
      <c r="H67" s="23">
        <f t="shared" si="19"/>
        <v>1.7677997438404831E-2</v>
      </c>
      <c r="I67" s="23">
        <f t="shared" si="19"/>
        <v>2.5117975120308809E-2</v>
      </c>
      <c r="J67" s="23">
        <f t="shared" si="19"/>
        <v>3.4812586499402137E-2</v>
      </c>
      <c r="K67" s="23">
        <f t="shared" si="19"/>
        <v>4.7176560076209149E-2</v>
      </c>
      <c r="L67" s="23">
        <f t="shared" si="19"/>
        <v>6.3492254866071171E-2</v>
      </c>
      <c r="M67" s="23">
        <f t="shared" si="19"/>
        <v>8.4745325365814736E-2</v>
      </c>
      <c r="N67" s="23">
        <f t="shared" si="19"/>
        <v>0.11153179058370775</v>
      </c>
      <c r="O67" s="23">
        <f t="shared" si="19"/>
        <v>0.14379625993497577</v>
      </c>
      <c r="P67" s="23">
        <f t="shared" si="19"/>
        <v>0.17583037740259319</v>
      </c>
      <c r="Q67" s="23">
        <f t="shared" si="19"/>
        <v>0.17093928426810384</v>
      </c>
      <c r="R67" s="23">
        <f t="shared" si="19"/>
        <v>0.16623572882806986</v>
      </c>
      <c r="S67" s="23">
        <f t="shared" si="19"/>
        <v>0.16173266612997822</v>
      </c>
      <c r="T67" s="23">
        <f t="shared" si="19"/>
        <v>0.15742857028305871</v>
      </c>
      <c r="U67" s="23">
        <f t="shared" si="19"/>
        <v>0.15331627678874374</v>
      </c>
      <c r="V67" s="23">
        <f t="shared" si="19"/>
        <v>0.14942934657112134</v>
      </c>
      <c r="W67" s="23">
        <f t="shared" si="19"/>
        <v>0.14576416774666789</v>
      </c>
      <c r="X67" s="23">
        <f t="shared" si="19"/>
        <v>0.14227300915588181</v>
      </c>
      <c r="Y67" s="23">
        <f t="shared" si="19"/>
        <v>0.13894207947366749</v>
      </c>
      <c r="Z67" s="23">
        <f t="shared" si="19"/>
        <v>0.1357615628481792</v>
      </c>
      <c r="AA67" s="23">
        <f t="shared" si="19"/>
        <v>6.8855752320705704E-2</v>
      </c>
      <c r="AB67" s="23">
        <f t="shared" si="19"/>
        <v>3.4931843898801947E-2</v>
      </c>
      <c r="AC67" s="23">
        <f t="shared" si="19"/>
        <v>1.7721041119641796E-2</v>
      </c>
      <c r="AD67" s="23">
        <f t="shared" si="19"/>
        <v>8.988992894363149E-3</v>
      </c>
      <c r="AE67" s="23">
        <f t="shared" si="19"/>
        <v>4.5591907325954108E-3</v>
      </c>
      <c r="AF67" s="23">
        <f t="shared" si="19"/>
        <v>2.3073381676540299E-3</v>
      </c>
      <c r="AG67" s="23">
        <f t="shared" si="19"/>
        <v>1.1646804572125514E-3</v>
      </c>
      <c r="AH67" s="23">
        <f t="shared" si="19"/>
        <v>5.8749252010215493E-4</v>
      </c>
      <c r="AI67" s="23">
        <f t="shared" si="19"/>
        <v>2.9623400240602876E-4</v>
      </c>
      <c r="AJ67" s="23">
        <f t="shared" si="19"/>
        <v>1.4934008137221604E-4</v>
      </c>
      <c r="AK67" s="23">
        <f t="shared" si="19"/>
        <v>7.5277489558389952E-5</v>
      </c>
      <c r="AL67" s="23">
        <f t="shared" si="19"/>
        <v>3.7942125610790592E-5</v>
      </c>
      <c r="AM67" s="23">
        <f t="shared" si="19"/>
        <v>1.9123043321951976E-5</v>
      </c>
      <c r="AN67" s="23">
        <f t="shared" si="19"/>
        <v>9.6377836874821397E-6</v>
      </c>
      <c r="AO67" s="23">
        <f t="shared" si="19"/>
        <v>4.8571942478973296E-6</v>
      </c>
      <c r="AP67" s="23">
        <f t="shared" si="19"/>
        <v>2.4478443606585843E-6</v>
      </c>
      <c r="AQ67" s="23">
        <f t="shared" si="19"/>
        <v>1.2335970228654669E-6</v>
      </c>
      <c r="AR67" s="23">
        <f t="shared" si="19"/>
        <v>6.2166263280220647E-7</v>
      </c>
      <c r="AS67" s="23">
        <f t="shared" si="19"/>
        <v>3.1327713732542641E-7</v>
      </c>
      <c r="AT67" s="23">
        <f t="shared" si="19"/>
        <v>1.5786853013754305E-7</v>
      </c>
      <c r="AU67" s="23">
        <f t="shared" si="19"/>
        <v>7.9552848191825807E-8</v>
      </c>
      <c r="AV67" s="23">
        <f t="shared" si="19"/>
        <v>4.0087553190015994E-8</v>
      </c>
      <c r="AW67" s="23">
        <f t="shared" si="19"/>
        <v>2.0200277568607505E-8</v>
      </c>
      <c r="AX67" s="23">
        <f t="shared" si="19"/>
        <v>1.0178866185352818E-8</v>
      </c>
      <c r="AY67" s="23">
        <f t="shared" si="19"/>
        <v>5.1290395618547342E-9</v>
      </c>
      <c r="AZ67" s="23">
        <f t="shared" si="19"/>
        <v>2.5844465396500004E-9</v>
      </c>
      <c r="BA67" s="23">
        <f t="shared" si="19"/>
        <v>1.3022494727516478E-9</v>
      </c>
      <c r="BB67" s="23">
        <f t="shared" si="19"/>
        <v>6.5615079163728807E-10</v>
      </c>
      <c r="BC67" s="23">
        <f t="shared" si="19"/>
        <v>3.3059337873248272E-10</v>
      </c>
      <c r="BD67" s="23">
        <f t="shared" si="19"/>
        <v>1.665637111081316E-10</v>
      </c>
      <c r="BE67" s="23">
        <f t="shared" si="19"/>
        <v>8.3920435330833373E-11</v>
      </c>
      <c r="BF67" s="23">
        <f t="shared" si="19"/>
        <v>4.2282171441640933E-11</v>
      </c>
      <c r="BG67" s="23">
        <f t="shared" si="19"/>
        <v>2.1303379670883988E-11</v>
      </c>
      <c r="BH67" s="23">
        <f t="shared" si="19"/>
        <v>1.0733476014554882E-11</v>
      </c>
      <c r="BI67" s="23">
        <f t="shared" si="19"/>
        <v>5.4079410802517595E-12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3.8379148535289027</v>
      </c>
      <c r="C68" s="23">
        <f>+C65-C67</f>
        <v>5.077796131277136</v>
      </c>
      <c r="D68" s="23">
        <f>+D65-D67</f>
        <v>6.5467301531993281</v>
      </c>
      <c r="E68" s="23">
        <f>+E65-E67</f>
        <v>8.0088681372345576</v>
      </c>
      <c r="F68" s="23">
        <f>+F65-F67</f>
        <v>9.3945627905340352</v>
      </c>
      <c r="G68" s="23">
        <f t="shared" ref="G68:BI68" si="20">+G65-G67</f>
        <v>10.639947203667186</v>
      </c>
      <c r="H68" s="23">
        <f t="shared" si="20"/>
        <v>11.774610284486512</v>
      </c>
      <c r="I68" s="23">
        <f t="shared" si="20"/>
        <v>12.893208487049593</v>
      </c>
      <c r="J68" s="23">
        <f t="shared" si="20"/>
        <v>13.995506918943988</v>
      </c>
      <c r="K68" s="23">
        <f t="shared" si="20"/>
        <v>15.079189234107769</v>
      </c>
      <c r="L68" s="23">
        <f t="shared" si="20"/>
        <v>16.398574456036584</v>
      </c>
      <c r="M68" s="23">
        <f t="shared" si="20"/>
        <v>17.991257665477274</v>
      </c>
      <c r="N68" s="23">
        <f t="shared" si="20"/>
        <v>19.779450670234933</v>
      </c>
      <c r="O68" s="23">
        <f t="shared" si="20"/>
        <v>21.53191050690975</v>
      </c>
      <c r="P68" s="23">
        <f t="shared" si="20"/>
        <v>23.287974833881464</v>
      </c>
      <c r="Q68" s="23">
        <f t="shared" si="20"/>
        <v>25.103721573438229</v>
      </c>
      <c r="R68" s="23">
        <f t="shared" si="20"/>
        <v>26.959868943859547</v>
      </c>
      <c r="S68" s="23">
        <f t="shared" si="20"/>
        <v>28.857262896519536</v>
      </c>
      <c r="T68" s="23">
        <f t="shared" si="20"/>
        <v>30.796043213291661</v>
      </c>
      <c r="U68" s="23">
        <f t="shared" si="20"/>
        <v>32.776334078475692</v>
      </c>
      <c r="V68" s="23">
        <f t="shared" si="20"/>
        <v>34.808416102691744</v>
      </c>
      <c r="W68" s="23">
        <f t="shared" si="20"/>
        <v>36.896917992242862</v>
      </c>
      <c r="X68" s="23">
        <f t="shared" si="20"/>
        <v>39.035363437827343</v>
      </c>
      <c r="Y68" s="23">
        <f t="shared" si="20"/>
        <v>41.224396429975094</v>
      </c>
      <c r="Z68" s="23">
        <f t="shared" si="20"/>
        <v>43.465509941990561</v>
      </c>
      <c r="AA68" s="23">
        <f t="shared" si="20"/>
        <v>45.824675131296949</v>
      </c>
      <c r="AB68" s="23">
        <f t="shared" si="20"/>
        <v>48.22123883858157</v>
      </c>
      <c r="AC68" s="23">
        <f t="shared" si="20"/>
        <v>50.661288171014505</v>
      </c>
      <c r="AD68" s="23">
        <f t="shared" si="20"/>
        <v>53.152526273866471</v>
      </c>
      <c r="AE68" s="23">
        <f t="shared" si="20"/>
        <v>55.702213475819434</v>
      </c>
      <c r="AF68" s="23">
        <f t="shared" si="20"/>
        <v>58.193751665291003</v>
      </c>
      <c r="AG68" s="23">
        <f t="shared" si="20"/>
        <v>60.592202236898167</v>
      </c>
      <c r="AH68" s="23">
        <f t="shared" si="20"/>
        <v>63.003185856509965</v>
      </c>
      <c r="AI68" s="23">
        <f t="shared" si="20"/>
        <v>65.444960303560293</v>
      </c>
      <c r="AJ68" s="23">
        <f t="shared" si="20"/>
        <v>67.929265205533596</v>
      </c>
      <c r="AK68" s="23">
        <f t="shared" si="20"/>
        <v>70.464008151829205</v>
      </c>
      <c r="AL68" s="23">
        <f t="shared" si="20"/>
        <v>73.054987931423284</v>
      </c>
      <c r="AM68" s="23">
        <f t="shared" si="20"/>
        <v>75.706853144789548</v>
      </c>
      <c r="AN68" s="23">
        <f t="shared" si="20"/>
        <v>78.423635087129696</v>
      </c>
      <c r="AO68" s="23">
        <f t="shared" si="20"/>
        <v>81.209044207058483</v>
      </c>
      <c r="AP68" s="23">
        <f t="shared" si="20"/>
        <v>84.066635448383138</v>
      </c>
      <c r="AQ68" s="23">
        <f t="shared" si="20"/>
        <v>86.999901015240198</v>
      </c>
      <c r="AR68" s="23">
        <f t="shared" si="20"/>
        <v>90.012323064843372</v>
      </c>
      <c r="AS68" s="23">
        <f t="shared" si="20"/>
        <v>93.10740434821389</v>
      </c>
      <c r="AT68" s="23">
        <f t="shared" si="20"/>
        <v>96.288686770813158</v>
      </c>
      <c r="AU68" s="23">
        <f t="shared" si="20"/>
        <v>99.559763378673338</v>
      </c>
      <c r="AV68" s="23">
        <f t="shared" si="20"/>
        <v>102.9242868010375</v>
      </c>
      <c r="AW68" s="23">
        <f t="shared" si="20"/>
        <v>106.38597581202625</v>
      </c>
      <c r="AX68" s="23">
        <f t="shared" si="20"/>
        <v>109.94862091878093</v>
      </c>
      <c r="AY68" s="23">
        <f t="shared" si="20"/>
        <v>113.61608946816939</v>
      </c>
      <c r="AZ68" s="23">
        <f t="shared" si="20"/>
        <v>117.39233053656716</v>
      </c>
      <c r="BA68" s="23">
        <f t="shared" si="20"/>
        <v>121.2637264094524</v>
      </c>
      <c r="BB68" s="23">
        <f t="shared" si="20"/>
        <v>125.23583459588522</v>
      </c>
      <c r="BC68" s="23">
        <f t="shared" si="20"/>
        <v>129.33408444075343</v>
      </c>
      <c r="BD68" s="23">
        <f t="shared" si="20"/>
        <v>133.5637856824535</v>
      </c>
      <c r="BE68" s="23">
        <f t="shared" si="20"/>
        <v>137.92871720163774</v>
      </c>
      <c r="BF68" s="23">
        <f t="shared" si="20"/>
        <v>142.43227999633271</v>
      </c>
      <c r="BG68" s="23">
        <f t="shared" si="20"/>
        <v>147.07797558685334</v>
      </c>
      <c r="BH68" s="23">
        <f t="shared" si="20"/>
        <v>151.86959319388652</v>
      </c>
      <c r="BI68" s="23">
        <f t="shared" si="20"/>
        <v>156.81126000920864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0.54156849752830349</v>
      </c>
      <c r="C70" s="45">
        <f t="shared" si="21"/>
        <v>0.49076012379826067</v>
      </c>
      <c r="D70" s="45">
        <f t="shared" si="21"/>
        <v>0.50187485346279792</v>
      </c>
      <c r="E70" s="45">
        <f t="shared" si="21"/>
        <v>0.49806595177182295</v>
      </c>
      <c r="F70" s="45">
        <f t="shared" si="21"/>
        <v>0.47589547460079235</v>
      </c>
      <c r="G70" s="45">
        <f t="shared" si="21"/>
        <v>0.4394014145825495</v>
      </c>
      <c r="H70" s="45">
        <f t="shared" si="21"/>
        <v>0.39522046246924403</v>
      </c>
      <c r="I70" s="45">
        <f t="shared" si="21"/>
        <v>0.34880574668369407</v>
      </c>
      <c r="J70" s="45">
        <f t="shared" si="21"/>
        <v>0.3006140901105106</v>
      </c>
      <c r="K70" s="45">
        <f t="shared" si="21"/>
        <v>0.2509184175889092</v>
      </c>
      <c r="L70" s="45">
        <f t="shared" si="21"/>
        <v>0.20339425692129592</v>
      </c>
      <c r="M70" s="45">
        <f t="shared" si="21"/>
        <v>0.15602827976135791</v>
      </c>
      <c r="N70" s="45">
        <f t="shared" si="21"/>
        <v>0.1060673475951234</v>
      </c>
      <c r="O70" s="45">
        <f t="shared" si="21"/>
        <v>5.0953618796710537E-2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0.54156849752830349</v>
      </c>
      <c r="C71" s="46">
        <f t="shared" si="23"/>
        <v>0.49076012379826067</v>
      </c>
      <c r="D71" s="46">
        <f t="shared" si="23"/>
        <v>0.50187485346279792</v>
      </c>
      <c r="E71" s="46">
        <f t="shared" si="23"/>
        <v>0.49806595177182295</v>
      </c>
      <c r="F71" s="46">
        <f t="shared" si="23"/>
        <v>0.47589547460079235</v>
      </c>
      <c r="G71" s="46">
        <f t="shared" si="23"/>
        <v>0.4394014145825495</v>
      </c>
      <c r="H71" s="46">
        <f t="shared" si="23"/>
        <v>0.39522046246924403</v>
      </c>
      <c r="I71" s="46">
        <f t="shared" si="23"/>
        <v>0.34880574668369407</v>
      </c>
      <c r="J71" s="46">
        <f t="shared" si="23"/>
        <v>0.3006140901105106</v>
      </c>
      <c r="K71" s="46">
        <f t="shared" si="23"/>
        <v>0.2509184175889092</v>
      </c>
      <c r="L71" s="46">
        <f t="shared" si="23"/>
        <v>0.20339425692129592</v>
      </c>
      <c r="M71" s="46">
        <f t="shared" si="23"/>
        <v>0.15602827976135791</v>
      </c>
      <c r="N71" s="46">
        <f t="shared" si="23"/>
        <v>0.1060673475951234</v>
      </c>
      <c r="O71" s="46">
        <f t="shared" si="23"/>
        <v>5.0953618796710537E-2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0.71733911004588025</v>
      </c>
      <c r="C73" s="45">
        <f>(C97)*C68</f>
        <v>1.0311293527739465</v>
      </c>
      <c r="D73" s="45">
        <f>(D97)*D68</f>
        <v>1.2959224458550145</v>
      </c>
      <c r="E73" s="45">
        <f>(E97)*E68</f>
        <v>1.5459211992286195</v>
      </c>
      <c r="F73" s="45">
        <f>(F97)*F68</f>
        <v>1.784496430690341</v>
      </c>
      <c r="G73" s="45">
        <f t="shared" ref="G73:BI73" si="25">(G97)*G68</f>
        <v>2.0146312346552371</v>
      </c>
      <c r="H73" s="45">
        <f t="shared" si="25"/>
        <v>2.2492262278897854</v>
      </c>
      <c r="I73" s="45">
        <f t="shared" si="25"/>
        <v>2.4865393058103509</v>
      </c>
      <c r="J73" s="45">
        <f t="shared" si="25"/>
        <v>2.7263142457723717</v>
      </c>
      <c r="K73" s="45">
        <f t="shared" si="25"/>
        <v>3.0411580788264714</v>
      </c>
      <c r="L73" s="45">
        <f t="shared" si="25"/>
        <v>3.4061013401503106</v>
      </c>
      <c r="M73" s="45">
        <f t="shared" si="25"/>
        <v>3.9024999033142742</v>
      </c>
      <c r="N73" s="45">
        <f t="shared" si="25"/>
        <v>4.2903784584396698</v>
      </c>
      <c r="O73" s="45">
        <f t="shared" si="25"/>
        <v>4.6705060998945891</v>
      </c>
      <c r="P73" s="45">
        <f t="shared" si="25"/>
        <v>5.0514155945860466</v>
      </c>
      <c r="Q73" s="45">
        <f t="shared" si="25"/>
        <v>5.4452708551418691</v>
      </c>
      <c r="R73" s="45">
        <f t="shared" si="25"/>
        <v>5.8478894529237087</v>
      </c>
      <c r="S73" s="45">
        <f t="shared" si="25"/>
        <v>6.259454884005998</v>
      </c>
      <c r="T73" s="45">
        <f t="shared" si="25"/>
        <v>6.6799974686007992</v>
      </c>
      <c r="U73" s="45">
        <f t="shared" si="25"/>
        <v>7.1095441436364162</v>
      </c>
      <c r="V73" s="45">
        <f t="shared" si="25"/>
        <v>7.550324885621273</v>
      </c>
      <c r="W73" s="45">
        <f t="shared" si="25"/>
        <v>8.0033437114082187</v>
      </c>
      <c r="X73" s="45">
        <f t="shared" si="25"/>
        <v>8.4671958389139981</v>
      </c>
      <c r="Y73" s="45">
        <f t="shared" si="25"/>
        <v>8.942020956704436</v>
      </c>
      <c r="Z73" s="45">
        <f t="shared" si="25"/>
        <v>9.4281429069635845</v>
      </c>
      <c r="AA73" s="45">
        <f t="shared" si="25"/>
        <v>9.9398715528623569</v>
      </c>
      <c r="AB73" s="45">
        <f t="shared" si="25"/>
        <v>10.459712344977243</v>
      </c>
      <c r="AC73" s="45">
        <f t="shared" si="25"/>
        <v>10.988985643206613</v>
      </c>
      <c r="AD73" s="45">
        <f t="shared" si="25"/>
        <v>11.529362343728661</v>
      </c>
      <c r="AE73" s="45">
        <f t="shared" si="25"/>
        <v>12.082417290976515</v>
      </c>
      <c r="AF73" s="45">
        <f t="shared" si="25"/>
        <v>12.622859083557483</v>
      </c>
      <c r="AG73" s="45">
        <f t="shared" si="25"/>
        <v>13.143109157111901</v>
      </c>
      <c r="AH73" s="45">
        <f t="shared" si="25"/>
        <v>13.666077785396384</v>
      </c>
      <c r="AI73" s="45">
        <f t="shared" si="25"/>
        <v>14.195725279791066</v>
      </c>
      <c r="AJ73" s="45">
        <f t="shared" si="25"/>
        <v>14.734598093466419</v>
      </c>
      <c r="AK73" s="45">
        <f t="shared" si="25"/>
        <v>15.284411468760698</v>
      </c>
      <c r="AL73" s="45">
        <f t="shared" si="25"/>
        <v>15.846423226213171</v>
      </c>
      <c r="AM73" s="45">
        <f t="shared" si="25"/>
        <v>16.421641697939158</v>
      </c>
      <c r="AN73" s="45">
        <f t="shared" si="25"/>
        <v>17.01094131581149</v>
      </c>
      <c r="AO73" s="45">
        <f t="shared" si="25"/>
        <v>17.615126916580852</v>
      </c>
      <c r="AP73" s="45">
        <f t="shared" si="25"/>
        <v>18.234969606310091</v>
      </c>
      <c r="AQ73" s="45">
        <f t="shared" si="25"/>
        <v>18.871226882143567</v>
      </c>
      <c r="AR73" s="45">
        <f t="shared" si="25"/>
        <v>19.52465406193858</v>
      </c>
      <c r="AS73" s="45">
        <f t="shared" si="25"/>
        <v>20.196010930573745</v>
      </c>
      <c r="AT73" s="45">
        <f t="shared" si="25"/>
        <v>20.886065765952576</v>
      </c>
      <c r="AU73" s="45">
        <f t="shared" si="25"/>
        <v>21.595597938925838</v>
      </c>
      <c r="AV73" s="45">
        <f t="shared" si="25"/>
        <v>22.325399744592236</v>
      </c>
      <c r="AW73" s="45">
        <f t="shared" si="25"/>
        <v>23.076277825595437</v>
      </c>
      <c r="AX73" s="45">
        <f t="shared" si="25"/>
        <v>23.849054384253233</v>
      </c>
      <c r="AY73" s="45">
        <f t="shared" si="25"/>
        <v>24.644568290257698</v>
      </c>
      <c r="AZ73" s="45">
        <f t="shared" si="25"/>
        <v>25.463676141322022</v>
      </c>
      <c r="BA73" s="45">
        <f t="shared" si="25"/>
        <v>26.303424106725039</v>
      </c>
      <c r="BB73" s="45">
        <f t="shared" si="25"/>
        <v>27.165017670762115</v>
      </c>
      <c r="BC73" s="45">
        <f t="shared" si="25"/>
        <v>28.053972735534771</v>
      </c>
      <c r="BD73" s="45">
        <f t="shared" si="25"/>
        <v>28.97144104118059</v>
      </c>
      <c r="BE73" s="45">
        <f t="shared" si="25"/>
        <v>29.918242268105157</v>
      </c>
      <c r="BF73" s="45">
        <f t="shared" si="25"/>
        <v>30.895114129853386</v>
      </c>
      <c r="BG73" s="45">
        <f t="shared" si="25"/>
        <v>31.90281614435029</v>
      </c>
      <c r="BH73" s="45">
        <f t="shared" si="25"/>
        <v>32.942170234867667</v>
      </c>
      <c r="BI73" s="45">
        <f t="shared" si="25"/>
        <v>34.01407163429073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6">+B74*(1-$B$8)^10+10*B73</f>
        <v>9.5689494156971797</v>
      </c>
      <c r="D74" s="45">
        <f t="shared" si="26"/>
        <v>13.647779883400567</v>
      </c>
      <c r="E74" s="45">
        <f t="shared" si="26"/>
        <v>17.717911059122414</v>
      </c>
      <c r="F74" s="45">
        <f t="shared" si="26"/>
        <v>21.637065582211541</v>
      </c>
      <c r="G74" s="45">
        <f t="shared" si="26"/>
        <v>25.389342582450332</v>
      </c>
      <c r="H74" s="45">
        <f t="shared" si="26"/>
        <v>28.999028713365661</v>
      </c>
      <c r="I74" s="45">
        <f t="shared" si="26"/>
        <v>32.603598375089305</v>
      </c>
      <c r="J74" s="45">
        <f t="shared" si="26"/>
        <v>36.233564881176548</v>
      </c>
      <c r="K74" s="45">
        <f t="shared" si="26"/>
        <v>39.8970053397545</v>
      </c>
      <c r="L74" s="45">
        <f t="shared" si="26"/>
        <v>44.322806374791689</v>
      </c>
      <c r="M74" s="45">
        <f t="shared" si="26"/>
        <v>49.515420389119811</v>
      </c>
      <c r="N74" s="45">
        <f t="shared" si="26"/>
        <v>56.289958575316774</v>
      </c>
      <c r="O74" s="45">
        <f t="shared" si="26"/>
        <v>62.530879533731778</v>
      </c>
      <c r="P74" s="45">
        <f t="shared" si="26"/>
        <v>68.508230532848515</v>
      </c>
      <c r="Q74" s="45">
        <f t="shared" si="26"/>
        <v>74.401498902065285</v>
      </c>
      <c r="R74" s="45">
        <f t="shared" si="26"/>
        <v>80.394907129692697</v>
      </c>
      <c r="S74" s="45">
        <f t="shared" si="26"/>
        <v>86.510865339202724</v>
      </c>
      <c r="T74" s="45">
        <f t="shared" si="26"/>
        <v>92.759022418234352</v>
      </c>
      <c r="U74" s="45">
        <f t="shared" si="26"/>
        <v>99.143045927998898</v>
      </c>
      <c r="V74" s="45">
        <f t="shared" si="26"/>
        <v>105.66448403730149</v>
      </c>
      <c r="W74" s="45">
        <f t="shared" si="26"/>
        <v>112.34617632431039</v>
      </c>
      <c r="X74" s="45">
        <f t="shared" si="26"/>
        <v>119.20612662604231</v>
      </c>
      <c r="Y74" s="45">
        <f t="shared" si="26"/>
        <v>126.2365646714715</v>
      </c>
      <c r="Z74" s="45">
        <f t="shared" si="26"/>
        <v>133.43617802027583</v>
      </c>
      <c r="AA74" s="45">
        <f t="shared" si="26"/>
        <v>140.80774747465153</v>
      </c>
      <c r="AB74" s="45">
        <f t="shared" si="26"/>
        <v>148.4953412720798</v>
      </c>
      <c r="AC74" s="45">
        <f t="shared" si="26"/>
        <v>156.37424740663837</v>
      </c>
      <c r="AD74" s="45">
        <f t="shared" si="26"/>
        <v>164.41418508962428</v>
      </c>
      <c r="AE74" s="45">
        <f t="shared" si="26"/>
        <v>172.6213050246495</v>
      </c>
      <c r="AF74" s="45">
        <f t="shared" si="26"/>
        <v>181.01350027378626</v>
      </c>
      <c r="AG74" s="45">
        <f t="shared" si="26"/>
        <v>189.34409574807958</v>
      </c>
      <c r="AH74" s="45">
        <f t="shared" si="26"/>
        <v>197.45129551870446</v>
      </c>
      <c r="AI74" s="45">
        <f t="shared" si="26"/>
        <v>205.50778757114989</v>
      </c>
      <c r="AJ74" s="45">
        <f t="shared" si="26"/>
        <v>213.61338759662141</v>
      </c>
      <c r="AK74" s="45">
        <f t="shared" si="26"/>
        <v>221.82836370633089</v>
      </c>
      <c r="AL74" s="45">
        <f t="shared" si="26"/>
        <v>230.19088251466593</v>
      </c>
      <c r="AM74" s="45">
        <f t="shared" si="26"/>
        <v>238.72683010258783</v>
      </c>
      <c r="AN74" s="45">
        <f t="shared" si="26"/>
        <v>247.45531570957965</v>
      </c>
      <c r="AO74" s="45">
        <f t="shared" si="26"/>
        <v>256.39174663418419</v>
      </c>
      <c r="AP74" s="45">
        <f t="shared" si="26"/>
        <v>265.54954343673035</v>
      </c>
      <c r="AQ74" s="45">
        <f t="shared" si="26"/>
        <v>274.94109663788731</v>
      </c>
      <c r="AR74" s="45">
        <f t="shared" si="26"/>
        <v>284.57830151651763</v>
      </c>
      <c r="AS74" s="45">
        <f t="shared" si="26"/>
        <v>294.47285887847266</v>
      </c>
      <c r="AT74" s="45">
        <f t="shared" si="26"/>
        <v>304.63644639127079</v>
      </c>
      <c r="AU74" s="45">
        <f t="shared" si="26"/>
        <v>315.08081858484138</v>
      </c>
      <c r="AV74" s="45">
        <f t="shared" si="26"/>
        <v>325.81786771885197</v>
      </c>
      <c r="AW74" s="45">
        <f t="shared" si="26"/>
        <v>336.85966331883986</v>
      </c>
      <c r="AX74" s="45">
        <f t="shared" si="26"/>
        <v>348.21848019457872</v>
      </c>
      <c r="AY74" s="45">
        <f t="shared" si="26"/>
        <v>359.90682033077087</v>
      </c>
      <c r="AZ74" s="45">
        <f t="shared" si="26"/>
        <v>371.93743159686119</v>
      </c>
      <c r="BA74" s="45">
        <f t="shared" si="26"/>
        <v>384.3233248772143</v>
      </c>
      <c r="BB74" s="45">
        <f t="shared" si="26"/>
        <v>397.03949847948309</v>
      </c>
      <c r="BC74" s="45">
        <f t="shared" si="26"/>
        <v>410.08928969553369</v>
      </c>
      <c r="BD74" s="45">
        <f t="shared" si="26"/>
        <v>423.52902118810346</v>
      </c>
      <c r="BE74" s="45">
        <f t="shared" si="26"/>
        <v>437.3898488567537</v>
      </c>
      <c r="BF74" s="45">
        <f t="shared" si="26"/>
        <v>451.69083289599928</v>
      </c>
      <c r="BG74" s="45">
        <f t="shared" si="26"/>
        <v>466.44599632018071</v>
      </c>
      <c r="BH74" s="45">
        <f t="shared" si="26"/>
        <v>481.66782383131391</v>
      </c>
      <c r="BI74" s="45">
        <f t="shared" si="26"/>
        <v>497.36888780854088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0.16776547311154633</v>
      </c>
      <c r="C77" s="23">
        <f t="shared" si="28"/>
        <v>0.15970875478084429</v>
      </c>
      <c r="D77" s="23">
        <f t="shared" si="28"/>
        <v>0.14456784103450848</v>
      </c>
      <c r="E77" s="23">
        <f t="shared" si="28"/>
        <v>0.13648230330045041</v>
      </c>
      <c r="F77" s="23">
        <f t="shared" si="28"/>
        <v>0.13139247218601977</v>
      </c>
      <c r="G77" s="23">
        <f t="shared" si="28"/>
        <v>0.12714394125985382</v>
      </c>
      <c r="H77" s="23">
        <f t="shared" si="28"/>
        <v>0.12353572048000765</v>
      </c>
      <c r="I77" s="23">
        <f t="shared" si="28"/>
        <v>0.1206764657562694</v>
      </c>
      <c r="J77" s="23">
        <f t="shared" si="28"/>
        <v>0.11823677520613325</v>
      </c>
      <c r="K77" s="23">
        <f t="shared" si="28"/>
        <v>0.11605981086388568</v>
      </c>
      <c r="L77" s="23">
        <f t="shared" si="28"/>
        <v>0.11396775375524779</v>
      </c>
      <c r="M77" s="23">
        <f t="shared" si="28"/>
        <v>0.11226114717939718</v>
      </c>
      <c r="N77" s="23">
        <f t="shared" si="28"/>
        <v>0.10886443898899133</v>
      </c>
      <c r="O77" s="23">
        <f t="shared" si="28"/>
        <v>0.10695895566544068</v>
      </c>
      <c r="P77" s="23">
        <f t="shared" si="28"/>
        <v>0.10581414642189167</v>
      </c>
      <c r="Q77" s="23">
        <f t="shared" si="28"/>
        <v>0.10506015925763283</v>
      </c>
      <c r="R77" s="23">
        <f t="shared" si="28"/>
        <v>0.10444158616835014</v>
      </c>
      <c r="S77" s="23">
        <f t="shared" si="28"/>
        <v>0.10391400174264592</v>
      </c>
      <c r="T77" s="23">
        <f t="shared" si="28"/>
        <v>0.10345520121793286</v>
      </c>
      <c r="U77" s="23">
        <f t="shared" si="28"/>
        <v>0.10305333831969918</v>
      </c>
      <c r="V77" s="23">
        <f t="shared" si="28"/>
        <v>0.10273034232957023</v>
      </c>
      <c r="W77" s="23">
        <f t="shared" si="28"/>
        <v>0.102467166754991</v>
      </c>
      <c r="X77" s="23">
        <f t="shared" si="28"/>
        <v>0.10222343513634186</v>
      </c>
      <c r="Y77" s="23">
        <f t="shared" si="28"/>
        <v>0.10200542794367828</v>
      </c>
      <c r="Z77" s="23">
        <f t="shared" si="28"/>
        <v>0.10181489644994435</v>
      </c>
      <c r="AA77" s="23">
        <f t="shared" si="28"/>
        <v>0.1016513685064277</v>
      </c>
      <c r="AB77" s="23">
        <f t="shared" si="28"/>
        <v>0.10144701863942464</v>
      </c>
      <c r="AC77" s="23">
        <f t="shared" si="28"/>
        <v>0.10127011214711799</v>
      </c>
      <c r="AD77" s="23">
        <f t="shared" si="28"/>
        <v>0.10113507344229347</v>
      </c>
      <c r="AE77" s="23">
        <f t="shared" si="28"/>
        <v>0.10103866950398488</v>
      </c>
      <c r="AF77" s="23">
        <f t="shared" si="28"/>
        <v>0.10076067384597692</v>
      </c>
      <c r="AG77" s="23">
        <f t="shared" si="28"/>
        <v>0.10039484419875282</v>
      </c>
      <c r="AH77" s="23">
        <f t="shared" si="28"/>
        <v>0.10019972448460764</v>
      </c>
      <c r="AI77" s="23">
        <f t="shared" si="28"/>
        <v>0.10009918409743858</v>
      </c>
      <c r="AJ77" s="23">
        <f t="shared" si="28"/>
        <v>0.10005305056989211</v>
      </c>
      <c r="AK77" s="23">
        <f t="shared" si="28"/>
        <v>0.1000395797507873</v>
      </c>
      <c r="AL77" s="23">
        <f t="shared" si="28"/>
        <v>0.10004682993410093</v>
      </c>
      <c r="AM77" s="23">
        <f t="shared" si="28"/>
        <v>0.10006810902275447</v>
      </c>
      <c r="AN77" s="23">
        <f t="shared" si="28"/>
        <v>0.10009955550004518</v>
      </c>
      <c r="AO77" s="23">
        <f t="shared" si="28"/>
        <v>0.10013884786925022</v>
      </c>
      <c r="AP77" s="23">
        <f t="shared" si="28"/>
        <v>0.10018451375059863</v>
      </c>
      <c r="AQ77" s="23">
        <f t="shared" si="28"/>
        <v>0.10023555853414831</v>
      </c>
      <c r="AR77" s="23">
        <f t="shared" si="28"/>
        <v>0.10029126466186944</v>
      </c>
      <c r="AS77" s="23">
        <f t="shared" si="28"/>
        <v>0.1003510821897959</v>
      </c>
      <c r="AT77" s="23">
        <f t="shared" si="28"/>
        <v>0.10041456829836269</v>
      </c>
      <c r="AU77" s="23">
        <f t="shared" si="28"/>
        <v>0.1004813531451976</v>
      </c>
      <c r="AV77" s="23">
        <f t="shared" si="28"/>
        <v>0.10055111997591261</v>
      </c>
      <c r="AW77" s="23">
        <f t="shared" si="28"/>
        <v>0.10062359302329327</v>
      </c>
      <c r="AX77" s="23">
        <f t="shared" si="28"/>
        <v>0.10069852972318952</v>
      </c>
      <c r="AY77" s="23">
        <f t="shared" si="28"/>
        <v>0.10077571537702927</v>
      </c>
      <c r="AZ77" s="23">
        <f t="shared" si="28"/>
        <v>0.1008549592473252</v>
      </c>
      <c r="BA77" s="23">
        <f t="shared" si="28"/>
        <v>0.10093609153123649</v>
      </c>
      <c r="BB77" s="23">
        <f t="shared" si="28"/>
        <v>0.10102578066292088</v>
      </c>
      <c r="BC77" s="23">
        <f t="shared" si="28"/>
        <v>0.10112502522638937</v>
      </c>
      <c r="BD77" s="23">
        <f t="shared" si="28"/>
        <v>0.1012258544042404</v>
      </c>
      <c r="BE77" s="23">
        <f t="shared" si="28"/>
        <v>0.10132536759436728</v>
      </c>
      <c r="BF77" s="23">
        <f t="shared" si="28"/>
        <v>0.10142297174574753</v>
      </c>
      <c r="BG77" s="23">
        <f t="shared" si="28"/>
        <v>0.10151898056406836</v>
      </c>
      <c r="BH77" s="23">
        <f t="shared" si="28"/>
        <v>0.10161396709523064</v>
      </c>
      <c r="BI77" s="23">
        <f t="shared" si="28"/>
        <v>0.10170849136696508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0.10926926964437382</v>
      </c>
      <c r="C78" s="23">
        <f t="shared" si="29"/>
        <v>0.10402175529354604</v>
      </c>
      <c r="D78" s="23">
        <f t="shared" si="29"/>
        <v>9.416015173397127E-2</v>
      </c>
      <c r="E78" s="23">
        <f t="shared" si="29"/>
        <v>8.8893866684394265E-2</v>
      </c>
      <c r="F78" s="23">
        <f t="shared" si="29"/>
        <v>8.5578749943315741E-2</v>
      </c>
      <c r="G78" s="23">
        <f t="shared" si="29"/>
        <v>8.2811590153201942E-2</v>
      </c>
      <c r="H78" s="23">
        <f t="shared" si="29"/>
        <v>8.0461478166408931E-2</v>
      </c>
      <c r="I78" s="23">
        <f t="shared" si="29"/>
        <v>7.8599183919592308E-2</v>
      </c>
      <c r="J78" s="23">
        <f t="shared" si="29"/>
        <v>7.7010160864804333E-2</v>
      </c>
      <c r="K78" s="23">
        <f t="shared" si="29"/>
        <v>7.5592257053564954E-2</v>
      </c>
      <c r="L78" s="23">
        <f t="shared" si="29"/>
        <v>7.4229655154167046E-2</v>
      </c>
      <c r="M78" s="23">
        <f t="shared" si="29"/>
        <v>7.3118105497048447E-2</v>
      </c>
      <c r="N78" s="23">
        <f t="shared" si="29"/>
        <v>7.0905756219948185E-2</v>
      </c>
      <c r="O78" s="23">
        <f t="shared" si="29"/>
        <v>6.9664673849289732E-2</v>
      </c>
      <c r="P78" s="23">
        <f t="shared" si="29"/>
        <v>6.891903490699347E-2</v>
      </c>
      <c r="Q78" s="23">
        <f t="shared" si="29"/>
        <v>6.8427946811023821E-2</v>
      </c>
      <c r="R78" s="23">
        <f t="shared" si="29"/>
        <v>6.8025056821600066E-2</v>
      </c>
      <c r="S78" s="23">
        <f t="shared" si="29"/>
        <v>6.7681429710471447E-2</v>
      </c>
      <c r="T78" s="23">
        <f t="shared" si="29"/>
        <v>6.738260303703239E-2</v>
      </c>
      <c r="U78" s="23">
        <f t="shared" si="29"/>
        <v>6.7120861067288901E-2</v>
      </c>
      <c r="V78" s="23">
        <f t="shared" si="29"/>
        <v>6.691048681515667E-2</v>
      </c>
      <c r="W78" s="23">
        <f t="shared" si="29"/>
        <v>6.6739074889394137E-2</v>
      </c>
      <c r="X78" s="23">
        <f t="shared" si="29"/>
        <v>6.6580327231338637E-2</v>
      </c>
      <c r="Y78" s="23">
        <f t="shared" si="29"/>
        <v>6.6438334446543568E-2</v>
      </c>
      <c r="Z78" s="23">
        <f t="shared" si="29"/>
        <v>6.6314237176834712E-2</v>
      </c>
      <c r="AA78" s="23">
        <f t="shared" si="29"/>
        <v>6.620772790157621E-2</v>
      </c>
      <c r="AB78" s="23">
        <f t="shared" si="29"/>
        <v>6.6074630427434417E-2</v>
      </c>
      <c r="AC78" s="23">
        <f t="shared" si="29"/>
        <v>6.5959407414908813E-2</v>
      </c>
      <c r="AD78" s="23">
        <f t="shared" si="29"/>
        <v>6.5871453795035631E-2</v>
      </c>
      <c r="AE78" s="23">
        <f t="shared" si="29"/>
        <v>6.580866383155598E-2</v>
      </c>
      <c r="AF78" s="23">
        <f t="shared" si="29"/>
        <v>6.5627599265936809E-2</v>
      </c>
      <c r="AG78" s="23">
        <f t="shared" si="29"/>
        <v>6.5389326529449135E-2</v>
      </c>
      <c r="AH78" s="23">
        <f t="shared" si="29"/>
        <v>6.5262240852864833E-2</v>
      </c>
      <c r="AI78" s="23">
        <f t="shared" si="29"/>
        <v>6.5196756731060956E-2</v>
      </c>
      <c r="AJ78" s="23">
        <f t="shared" si="29"/>
        <v>6.5166708969935677E-2</v>
      </c>
      <c r="AK78" s="23">
        <f t="shared" si="29"/>
        <v>6.5157935135023215E-2</v>
      </c>
      <c r="AL78" s="23">
        <f t="shared" si="29"/>
        <v>6.5162657335728597E-2</v>
      </c>
      <c r="AM78" s="23">
        <f t="shared" si="29"/>
        <v>6.517651686494369E-2</v>
      </c>
      <c r="AN78" s="23">
        <f t="shared" si="29"/>
        <v>6.5196998633586037E-2</v>
      </c>
      <c r="AO78" s="23">
        <f t="shared" si="29"/>
        <v>6.5222590600788832E-2</v>
      </c>
      <c r="AP78" s="23">
        <f t="shared" si="29"/>
        <v>6.5252333773862886E-2</v>
      </c>
      <c r="AQ78" s="23">
        <f t="shared" si="29"/>
        <v>6.5285580341909205E-2</v>
      </c>
      <c r="AR78" s="23">
        <f t="shared" si="29"/>
        <v>6.532186294391254E-2</v>
      </c>
      <c r="AS78" s="23">
        <f t="shared" si="29"/>
        <v>6.536082338951095E-2</v>
      </c>
      <c r="AT78" s="23">
        <f t="shared" si="29"/>
        <v>6.540217326077466E-2</v>
      </c>
      <c r="AU78" s="23">
        <f t="shared" si="29"/>
        <v>6.5445671671392841E-2</v>
      </c>
      <c r="AV78" s="23">
        <f t="shared" si="29"/>
        <v>6.5491112312403427E-2</v>
      </c>
      <c r="AW78" s="23">
        <f t="shared" si="29"/>
        <v>6.5538315570674105E-2</v>
      </c>
      <c r="AX78" s="23">
        <f t="shared" si="29"/>
        <v>6.5587123458944296E-2</v>
      </c>
      <c r="AY78" s="23">
        <f t="shared" si="29"/>
        <v>6.5637396139405085E-2</v>
      </c>
      <c r="AZ78" s="23">
        <f t="shared" si="29"/>
        <v>6.5689009380618751E-2</v>
      </c>
      <c r="BA78" s="23">
        <f t="shared" si="29"/>
        <v>6.574185258633411E-2</v>
      </c>
      <c r="BB78" s="23">
        <f t="shared" si="29"/>
        <v>6.5800269051488863E-2</v>
      </c>
      <c r="BC78" s="23">
        <f t="shared" si="29"/>
        <v>6.5864909175378766E-2</v>
      </c>
      <c r="BD78" s="23">
        <f t="shared" si="29"/>
        <v>6.593058139278013E-2</v>
      </c>
      <c r="BE78" s="23">
        <f t="shared" si="29"/>
        <v>6.5995396479004181E-2</v>
      </c>
      <c r="BF78" s="23">
        <f t="shared" si="29"/>
        <v>6.6058968167133886E-2</v>
      </c>
      <c r="BG78" s="23">
        <f t="shared" si="29"/>
        <v>6.6121500780446762E-2</v>
      </c>
      <c r="BH78" s="23">
        <f t="shared" si="29"/>
        <v>6.6183367556092859E-2</v>
      </c>
      <c r="BI78" s="23">
        <f t="shared" si="29"/>
        <v>6.6244933252207344E-2</v>
      </c>
    </row>
    <row r="79" spans="1:237" s="37" customFormat="1" ht="18" customHeight="1">
      <c r="A79" s="35" t="s">
        <v>70</v>
      </c>
      <c r="B79" s="29">
        <f>+C134</f>
        <v>4.3895842684235298E-2</v>
      </c>
      <c r="C79" s="23">
        <f t="shared" ref="C79:BI79" si="30">+D134</f>
        <v>4.7027384688522966E-2</v>
      </c>
      <c r="D79" s="23">
        <f t="shared" si="30"/>
        <v>4.2182040745369243E-2</v>
      </c>
      <c r="E79" s="23">
        <f t="shared" si="30"/>
        <v>3.8743183570070006E-2</v>
      </c>
      <c r="F79" s="23">
        <f t="shared" si="30"/>
        <v>3.6331969608102588E-2</v>
      </c>
      <c r="G79" s="23">
        <f t="shared" si="30"/>
        <v>3.4194064752238296E-2</v>
      </c>
      <c r="H79" s="23">
        <f t="shared" si="30"/>
        <v>3.2524360537544039E-2</v>
      </c>
      <c r="I79" s="23">
        <f t="shared" si="30"/>
        <v>3.1152922660579785E-2</v>
      </c>
      <c r="J79" s="23">
        <f t="shared" si="30"/>
        <v>2.9047252799708545E-2</v>
      </c>
      <c r="K79" s="23">
        <f t="shared" si="30"/>
        <v>2.825610752169827E-2</v>
      </c>
      <c r="L79" s="23">
        <f t="shared" si="30"/>
        <v>2.6603874219163659E-2</v>
      </c>
      <c r="M79" s="23">
        <f t="shared" si="30"/>
        <v>2.8723528560161471E-2</v>
      </c>
      <c r="N79" s="23">
        <f t="shared" si="30"/>
        <v>2.7202383909379124E-2</v>
      </c>
      <c r="O79" s="23">
        <f t="shared" si="30"/>
        <v>2.6202672054601139E-2</v>
      </c>
      <c r="P79" s="23">
        <f t="shared" si="30"/>
        <v>2.5691426925927185E-2</v>
      </c>
      <c r="Q79" s="23">
        <f t="shared" si="30"/>
        <v>2.5115305190603454E-2</v>
      </c>
      <c r="R79" s="23">
        <f t="shared" si="30"/>
        <v>2.4604765536317963E-2</v>
      </c>
      <c r="S79" s="23">
        <f t="shared" si="30"/>
        <v>2.4145674880254431E-2</v>
      </c>
      <c r="T79" s="23">
        <f t="shared" si="30"/>
        <v>2.3730367442425626E-2</v>
      </c>
      <c r="U79" s="23">
        <f t="shared" si="30"/>
        <v>2.3335322351941246E-2</v>
      </c>
      <c r="V79" s="23">
        <f t="shared" si="30"/>
        <v>2.298407079001219E-2</v>
      </c>
      <c r="W79" s="23">
        <f t="shared" si="30"/>
        <v>2.268813480471743E-2</v>
      </c>
      <c r="X79" s="23">
        <f t="shared" si="30"/>
        <v>2.2415461899481848E-2</v>
      </c>
      <c r="Y79" s="23">
        <f t="shared" si="30"/>
        <v>2.2166322025303442E-2</v>
      </c>
      <c r="Z79" s="23">
        <f t="shared" si="30"/>
        <v>2.2153662740290514E-2</v>
      </c>
      <c r="AA79" s="23">
        <f t="shared" si="30"/>
        <v>2.1865747857512829E-2</v>
      </c>
      <c r="AB79" s="23">
        <f t="shared" si="30"/>
        <v>2.1618330281903964E-2</v>
      </c>
      <c r="AC79" s="23">
        <f t="shared" si="30"/>
        <v>2.1410102951462617E-2</v>
      </c>
      <c r="AD79" s="23">
        <f t="shared" si="30"/>
        <v>2.1234030303156182E-2</v>
      </c>
      <c r="AE79" s="23">
        <f t="shared" si="30"/>
        <v>2.1221865632744086E-2</v>
      </c>
      <c r="AF79" s="23">
        <f t="shared" si="30"/>
        <v>2.1167770459781465E-2</v>
      </c>
      <c r="AG79" s="23">
        <f t="shared" si="30"/>
        <v>2.0958074644698677E-2</v>
      </c>
      <c r="AH79" s="23">
        <f t="shared" si="30"/>
        <v>2.0805724711475682E-2</v>
      </c>
      <c r="AI79" s="23">
        <f t="shared" si="30"/>
        <v>2.0688328051416516E-2</v>
      </c>
      <c r="AJ79" s="23">
        <f t="shared" si="30"/>
        <v>2.0593049158917021E-2</v>
      </c>
      <c r="AK79" s="23">
        <f t="shared" si="30"/>
        <v>2.0512718822421894E-2</v>
      </c>
      <c r="AL79" s="23">
        <f t="shared" si="30"/>
        <v>2.0443210434924364E-2</v>
      </c>
      <c r="AM79" s="23">
        <f t="shared" si="30"/>
        <v>2.0382045903673207E-2</v>
      </c>
      <c r="AN79" s="23">
        <f t="shared" si="30"/>
        <v>2.0327652277614572E-2</v>
      </c>
      <c r="AO79" s="23">
        <f t="shared" si="30"/>
        <v>2.0278963566864094E-2</v>
      </c>
      <c r="AP79" s="23">
        <f t="shared" si="30"/>
        <v>2.0235206276180362E-2</v>
      </c>
      <c r="AQ79" s="23">
        <f t="shared" si="30"/>
        <v>2.0195782948081664E-2</v>
      </c>
      <c r="AR79" s="23">
        <f t="shared" si="30"/>
        <v>2.0160208119568646E-2</v>
      </c>
      <c r="AS79" s="23">
        <f t="shared" si="30"/>
        <v>2.0128072398729824E-2</v>
      </c>
      <c r="AT79" s="23">
        <f t="shared" si="30"/>
        <v>2.0099021702321584E-2</v>
      </c>
      <c r="AU79" s="23">
        <f t="shared" si="30"/>
        <v>2.0072744732706482E-2</v>
      </c>
      <c r="AV79" s="23">
        <f t="shared" si="30"/>
        <v>2.0048964990288631E-2</v>
      </c>
      <c r="AW79" s="23">
        <f t="shared" si="30"/>
        <v>2.0027435333483279E-2</v>
      </c>
      <c r="AX79" s="23">
        <f t="shared" si="30"/>
        <v>2.0007934013962281E-2</v>
      </c>
      <c r="AY79" s="23">
        <f t="shared" si="30"/>
        <v>1.9990261604072135E-2</v>
      </c>
      <c r="AZ79" s="23">
        <f t="shared" si="30"/>
        <v>1.9951967484017175E-2</v>
      </c>
      <c r="BA79" s="23">
        <f t="shared" si="30"/>
        <v>1.9919036674730606E-2</v>
      </c>
      <c r="BB79" s="23">
        <f t="shared" si="30"/>
        <v>1.9914342455174427E-2</v>
      </c>
      <c r="BC79" s="23">
        <f t="shared" si="30"/>
        <v>1.9911294756331577E-2</v>
      </c>
      <c r="BD79" s="23">
        <f t="shared" si="30"/>
        <v>1.9907860202101668E-2</v>
      </c>
      <c r="BE79" s="23">
        <f t="shared" si="30"/>
        <v>1.9903545754695218E-2</v>
      </c>
      <c r="BF79" s="23">
        <f t="shared" si="30"/>
        <v>1.9898433707768781E-2</v>
      </c>
      <c r="BG79" s="23">
        <f t="shared" si="30"/>
        <v>1.9892786616020564E-2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3.1205757434830224</v>
      </c>
      <c r="C84" s="397">
        <f t="shared" ref="C84:BH84" si="31">C68-C73</f>
        <v>4.0466667785031891</v>
      </c>
      <c r="D84" s="397">
        <f>D68-D73</f>
        <v>5.2508077073443138</v>
      </c>
      <c r="E84" s="397">
        <f>E68-E73</f>
        <v>6.4629469380059383</v>
      </c>
      <c r="F84" s="397">
        <f t="shared" si="31"/>
        <v>7.6100663598436942</v>
      </c>
      <c r="G84" s="397">
        <f t="shared" si="31"/>
        <v>8.6253159690119485</v>
      </c>
      <c r="H84" s="397">
        <f t="shared" si="31"/>
        <v>9.5253840565967263</v>
      </c>
      <c r="I84" s="397">
        <f t="shared" si="31"/>
        <v>10.406669181239241</v>
      </c>
      <c r="J84" s="397">
        <f>J68-J73</f>
        <v>11.269192673171617</v>
      </c>
      <c r="K84" s="397">
        <f t="shared" si="31"/>
        <v>12.038031155281297</v>
      </c>
      <c r="L84" s="397">
        <f>L68-L73</f>
        <v>12.992473115886273</v>
      </c>
      <c r="M84" s="397">
        <f t="shared" si="31"/>
        <v>14.088757762163</v>
      </c>
      <c r="N84" s="397">
        <f t="shared" si="31"/>
        <v>15.489072211795264</v>
      </c>
      <c r="O84" s="397">
        <f t="shared" si="31"/>
        <v>16.861404407015161</v>
      </c>
      <c r="P84" s="397">
        <f t="shared" si="31"/>
        <v>18.236559239295417</v>
      </c>
      <c r="Q84" s="397">
        <f t="shared" si="31"/>
        <v>19.658450718296358</v>
      </c>
      <c r="R84" s="397">
        <f t="shared" si="31"/>
        <v>21.111979490935838</v>
      </c>
      <c r="S84" s="397">
        <f t="shared" si="31"/>
        <v>22.597808012513539</v>
      </c>
      <c r="T84" s="397">
        <f t="shared" si="31"/>
        <v>24.116045744690862</v>
      </c>
      <c r="U84" s="397">
        <f t="shared" si="31"/>
        <v>25.666789934839276</v>
      </c>
      <c r="V84" s="397">
        <f t="shared" si="31"/>
        <v>27.258091217070472</v>
      </c>
      <c r="W84" s="397">
        <f t="shared" si="31"/>
        <v>28.893574280834642</v>
      </c>
      <c r="X84" s="397">
        <f t="shared" si="31"/>
        <v>30.568167598913345</v>
      </c>
      <c r="Y84" s="397">
        <f t="shared" si="31"/>
        <v>32.282375473270662</v>
      </c>
      <c r="Z84" s="397">
        <f t="shared" si="31"/>
        <v>34.037367035026975</v>
      </c>
      <c r="AA84" s="397">
        <f t="shared" si="31"/>
        <v>35.884803578434592</v>
      </c>
      <c r="AB84" s="397">
        <f t="shared" si="31"/>
        <v>37.761526493604329</v>
      </c>
      <c r="AC84" s="397">
        <f t="shared" si="31"/>
        <v>39.672302527807894</v>
      </c>
      <c r="AD84" s="397">
        <f t="shared" si="31"/>
        <v>41.623163930137807</v>
      </c>
      <c r="AE84" s="397">
        <f t="shared" si="31"/>
        <v>43.619796184842919</v>
      </c>
      <c r="AF84" s="397">
        <f t="shared" si="31"/>
        <v>45.570892581733517</v>
      </c>
      <c r="AG84" s="397">
        <f t="shared" si="31"/>
        <v>47.449093079786266</v>
      </c>
      <c r="AH84" s="397">
        <f t="shared" si="31"/>
        <v>49.337108071113583</v>
      </c>
      <c r="AI84" s="397">
        <f t="shared" si="31"/>
        <v>51.249235023769231</v>
      </c>
      <c r="AJ84" s="397">
        <f t="shared" si="31"/>
        <v>53.194667112067179</v>
      </c>
      <c r="AK84" s="397">
        <f t="shared" si="31"/>
        <v>55.17959668306851</v>
      </c>
      <c r="AL84" s="397">
        <f t="shared" si="31"/>
        <v>57.208564705210115</v>
      </c>
      <c r="AM84" s="397">
        <f t="shared" si="31"/>
        <v>59.28521144685039</v>
      </c>
      <c r="AN84" s="397">
        <f t="shared" si="31"/>
        <v>61.412693771318203</v>
      </c>
      <c r="AO84" s="397">
        <f t="shared" si="31"/>
        <v>63.593917290477634</v>
      </c>
      <c r="AP84" s="397">
        <f t="shared" si="31"/>
        <v>65.83166584207305</v>
      </c>
      <c r="AQ84" s="397">
        <f t="shared" si="31"/>
        <v>68.128674133096638</v>
      </c>
      <c r="AR84" s="397">
        <f t="shared" si="31"/>
        <v>70.487669002904795</v>
      </c>
      <c r="AS84" s="397">
        <f t="shared" si="31"/>
        <v>72.911393417640141</v>
      </c>
      <c r="AT84" s="397">
        <f t="shared" si="31"/>
        <v>75.402621004860578</v>
      </c>
      <c r="AU84" s="397">
        <f t="shared" si="31"/>
        <v>77.964165439747504</v>
      </c>
      <c r="AV84" s="397">
        <f t="shared" si="31"/>
        <v>80.598887056445264</v>
      </c>
      <c r="AW84" s="397">
        <f t="shared" si="31"/>
        <v>83.309697986430805</v>
      </c>
      <c r="AX84" s="397">
        <f t="shared" si="31"/>
        <v>86.099566534527696</v>
      </c>
      <c r="AY84" s="397">
        <f t="shared" si="31"/>
        <v>88.971521177911697</v>
      </c>
      <c r="AZ84" s="397">
        <f t="shared" si="31"/>
        <v>91.928654395245132</v>
      </c>
      <c r="BA84" s="397">
        <f t="shared" si="31"/>
        <v>94.960302302727371</v>
      </c>
      <c r="BB84" s="397">
        <f t="shared" si="31"/>
        <v>98.070816925123111</v>
      </c>
      <c r="BC84" s="397">
        <f t="shared" si="31"/>
        <v>101.28011170521866</v>
      </c>
      <c r="BD84" s="397">
        <f t="shared" si="31"/>
        <v>104.59234464127292</v>
      </c>
      <c r="BE84" s="397">
        <f t="shared" si="31"/>
        <v>108.01047493353258</v>
      </c>
      <c r="BF84" s="397">
        <f t="shared" si="31"/>
        <v>111.53716586647933</v>
      </c>
      <c r="BG84" s="397">
        <f t="shared" si="31"/>
        <v>115.17515944250306</v>
      </c>
      <c r="BH84" s="397">
        <f t="shared" si="31"/>
        <v>118.92742295901886</v>
      </c>
      <c r="BI84" s="397">
        <f>+BH84</f>
        <v>118.92742295901886</v>
      </c>
    </row>
    <row r="85" spans="1:103" s="397" customFormat="1" ht="18" customHeight="1">
      <c r="A85" s="427" t="s">
        <v>970</v>
      </c>
      <c r="B85" s="399">
        <f>+C85/C84*B84</f>
        <v>0.20809833288045521</v>
      </c>
      <c r="C85" s="399">
        <f>+(C74-B74)/10</f>
        <v>0.26985552652835887</v>
      </c>
      <c r="D85" s="399">
        <f t="shared" ref="D85:BI85" si="32">+(D74-C74)/10</f>
        <v>0.40788304677033871</v>
      </c>
      <c r="E85" s="399">
        <f t="shared" si="32"/>
        <v>0.40701311757218478</v>
      </c>
      <c r="F85" s="399">
        <f t="shared" si="32"/>
        <v>0.39191545230891267</v>
      </c>
      <c r="G85" s="399">
        <f t="shared" si="32"/>
        <v>0.37522770002387917</v>
      </c>
      <c r="H85" s="399">
        <f t="shared" si="32"/>
        <v>0.36096861309153283</v>
      </c>
      <c r="I85" s="399">
        <f t="shared" si="32"/>
        <v>0.36045696617236445</v>
      </c>
      <c r="J85" s="399">
        <f t="shared" si="32"/>
        <v>0.36299665060872427</v>
      </c>
      <c r="K85" s="399">
        <f t="shared" si="32"/>
        <v>0.36634404585779523</v>
      </c>
      <c r="L85" s="399">
        <f t="shared" si="32"/>
        <v>0.4425801035037189</v>
      </c>
      <c r="M85" s="399">
        <f t="shared" si="32"/>
        <v>0.51926140143281219</v>
      </c>
      <c r="N85" s="399">
        <f t="shared" si="32"/>
        <v>0.67745381861969634</v>
      </c>
      <c r="O85" s="399">
        <f t="shared" si="32"/>
        <v>0.62409209584150038</v>
      </c>
      <c r="P85" s="399">
        <f t="shared" si="32"/>
        <v>0.59773509991167373</v>
      </c>
      <c r="Q85" s="399">
        <f t="shared" si="32"/>
        <v>0.58932683692167698</v>
      </c>
      <c r="R85" s="399">
        <f t="shared" si="32"/>
        <v>0.59934082276274125</v>
      </c>
      <c r="S85" s="399">
        <f t="shared" si="32"/>
        <v>0.61159582095100262</v>
      </c>
      <c r="T85" s="399">
        <f t="shared" si="32"/>
        <v>0.62481570790316288</v>
      </c>
      <c r="U85" s="399">
        <f t="shared" si="32"/>
        <v>0.63840235097645459</v>
      </c>
      <c r="V85" s="399">
        <f t="shared" si="32"/>
        <v>0.6521438109302593</v>
      </c>
      <c r="W85" s="399">
        <f t="shared" si="32"/>
        <v>0.66816922870089002</v>
      </c>
      <c r="X85" s="399">
        <f t="shared" si="32"/>
        <v>0.68599503017319141</v>
      </c>
      <c r="Y85" s="399">
        <f t="shared" si="32"/>
        <v>0.70304380454291926</v>
      </c>
      <c r="Z85" s="399">
        <f t="shared" si="32"/>
        <v>0.71996133488043346</v>
      </c>
      <c r="AA85" s="399">
        <f t="shared" si="32"/>
        <v>0.73715694543757027</v>
      </c>
      <c r="AB85" s="399">
        <f t="shared" si="32"/>
        <v>0.76875937974282638</v>
      </c>
      <c r="AC85" s="399">
        <f t="shared" si="32"/>
        <v>0.78789061345585765</v>
      </c>
      <c r="AD85" s="399">
        <f t="shared" si="32"/>
        <v>0.80399376829859082</v>
      </c>
      <c r="AE85" s="399">
        <f t="shared" si="32"/>
        <v>0.82071199350252189</v>
      </c>
      <c r="AF85" s="399">
        <f t="shared" si="32"/>
        <v>0.83921952491367624</v>
      </c>
      <c r="AG85" s="399">
        <f t="shared" si="32"/>
        <v>0.83305954742933186</v>
      </c>
      <c r="AH85" s="399">
        <f t="shared" si="32"/>
        <v>0.81071997706248733</v>
      </c>
      <c r="AI85" s="399">
        <f t="shared" si="32"/>
        <v>0.80564920524454353</v>
      </c>
      <c r="AJ85" s="399">
        <f t="shared" si="32"/>
        <v>0.81056000254715177</v>
      </c>
      <c r="AK85" s="399">
        <f t="shared" si="32"/>
        <v>0.8214976109709482</v>
      </c>
      <c r="AL85" s="399">
        <f t="shared" si="32"/>
        <v>0.83625188083350399</v>
      </c>
      <c r="AM85" s="399">
        <f t="shared" si="32"/>
        <v>0.8535947587921896</v>
      </c>
      <c r="AN85" s="399">
        <f t="shared" si="32"/>
        <v>0.87284856069918249</v>
      </c>
      <c r="AO85" s="399">
        <f t="shared" si="32"/>
        <v>0.8936430924604537</v>
      </c>
      <c r="AP85" s="399">
        <f t="shared" si="32"/>
        <v>0.91577968025461587</v>
      </c>
      <c r="AQ85" s="399">
        <f t="shared" si="32"/>
        <v>0.93915532011569669</v>
      </c>
      <c r="AR85" s="399">
        <f t="shared" si="32"/>
        <v>0.96372048786303144</v>
      </c>
      <c r="AS85" s="399">
        <f t="shared" si="32"/>
        <v>0.98945573619550375</v>
      </c>
      <c r="AT85" s="399">
        <f t="shared" si="32"/>
        <v>1.0163587512798131</v>
      </c>
      <c r="AU85" s="399">
        <f t="shared" si="32"/>
        <v>1.0444372193570586</v>
      </c>
      <c r="AV85" s="399">
        <f t="shared" si="32"/>
        <v>1.073704913401059</v>
      </c>
      <c r="AW85" s="399">
        <f t="shared" si="32"/>
        <v>1.1041795599987894</v>
      </c>
      <c r="AX85" s="399">
        <f t="shared" si="32"/>
        <v>1.1358816875738853</v>
      </c>
      <c r="AY85" s="399">
        <f t="shared" si="32"/>
        <v>1.1688340136192152</v>
      </c>
      <c r="AZ85" s="399">
        <f t="shared" si="32"/>
        <v>1.2030611266090319</v>
      </c>
      <c r="BA85" s="399">
        <f t="shared" si="32"/>
        <v>1.2385893280353115</v>
      </c>
      <c r="BB85" s="399">
        <f t="shared" si="32"/>
        <v>1.2716173602268781</v>
      </c>
      <c r="BC85" s="399">
        <f t="shared" si="32"/>
        <v>1.3049791216050608</v>
      </c>
      <c r="BD85" s="399">
        <f t="shared" si="32"/>
        <v>1.3439731492569762</v>
      </c>
      <c r="BE85" s="399">
        <f t="shared" si="32"/>
        <v>1.3860827668650244</v>
      </c>
      <c r="BF85" s="399">
        <f t="shared" si="32"/>
        <v>1.4300984039245577</v>
      </c>
      <c r="BG85" s="399">
        <f t="shared" si="32"/>
        <v>1.4755163424181432</v>
      </c>
      <c r="BH85" s="399">
        <f t="shared" si="32"/>
        <v>1.5221827511133199</v>
      </c>
      <c r="BI85" s="399">
        <f t="shared" si="32"/>
        <v>1.5701063977226966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3.3286740763634777</v>
      </c>
      <c r="C87" s="399">
        <f>+SUM(C84:C86)</f>
        <v>4.3165223050315475</v>
      </c>
      <c r="D87" s="399">
        <f t="shared" ref="D87:BI87" si="35">+SUM(D84:D86)</f>
        <v>5.6586907541146525</v>
      </c>
      <c r="E87" s="399">
        <f t="shared" si="35"/>
        <v>6.8699600555781233</v>
      </c>
      <c r="F87" s="399">
        <f t="shared" si="35"/>
        <v>8.0019818121526072</v>
      </c>
      <c r="G87" s="399">
        <f t="shared" si="35"/>
        <v>9.000543669035828</v>
      </c>
      <c r="H87" s="399">
        <f t="shared" si="35"/>
        <v>9.8863526696882591</v>
      </c>
      <c r="I87" s="399">
        <f t="shared" si="35"/>
        <v>10.767126147411606</v>
      </c>
      <c r="J87" s="399">
        <f t="shared" si="35"/>
        <v>11.632189323780342</v>
      </c>
      <c r="K87" s="399">
        <f t="shared" si="35"/>
        <v>12.404375201139093</v>
      </c>
      <c r="L87" s="399">
        <f t="shared" si="35"/>
        <v>13.435053219389992</v>
      </c>
      <c r="M87" s="399">
        <f t="shared" si="35"/>
        <v>14.608019163595813</v>
      </c>
      <c r="N87" s="399">
        <f t="shared" si="35"/>
        <v>16.166526030414961</v>
      </c>
      <c r="O87" s="399">
        <f t="shared" si="35"/>
        <v>17.485496502856662</v>
      </c>
      <c r="P87" s="399">
        <f t="shared" si="35"/>
        <v>18.834294339207091</v>
      </c>
      <c r="Q87" s="399">
        <f t="shared" si="35"/>
        <v>20.247777555218036</v>
      </c>
      <c r="R87" s="399">
        <f t="shared" si="35"/>
        <v>21.711320313698579</v>
      </c>
      <c r="S87" s="399">
        <f t="shared" si="35"/>
        <v>23.209403833464542</v>
      </c>
      <c r="T87" s="399">
        <f t="shared" si="35"/>
        <v>24.740861452594025</v>
      </c>
      <c r="U87" s="399">
        <f t="shared" si="35"/>
        <v>26.305192285815732</v>
      </c>
      <c r="V87" s="399">
        <f t="shared" si="35"/>
        <v>27.910235028000731</v>
      </c>
      <c r="W87" s="399">
        <f t="shared" si="35"/>
        <v>29.561743509535532</v>
      </c>
      <c r="X87" s="399">
        <f t="shared" si="35"/>
        <v>31.254162629086537</v>
      </c>
      <c r="Y87" s="399">
        <f t="shared" si="35"/>
        <v>32.985419277813584</v>
      </c>
      <c r="Z87" s="399">
        <f t="shared" si="35"/>
        <v>34.757328369907405</v>
      </c>
      <c r="AA87" s="399">
        <f t="shared" si="35"/>
        <v>36.621960523872161</v>
      </c>
      <c r="AB87" s="399">
        <f t="shared" si="35"/>
        <v>38.530285873347154</v>
      </c>
      <c r="AC87" s="399">
        <f t="shared" si="35"/>
        <v>40.460193141263751</v>
      </c>
      <c r="AD87" s="399">
        <f t="shared" si="35"/>
        <v>42.427157698436396</v>
      </c>
      <c r="AE87" s="399">
        <f t="shared" si="35"/>
        <v>44.440508178345439</v>
      </c>
      <c r="AF87" s="399">
        <f t="shared" si="35"/>
        <v>46.41011210664719</v>
      </c>
      <c r="AG87" s="399">
        <f t="shared" si="35"/>
        <v>48.282152627215595</v>
      </c>
      <c r="AH87" s="399">
        <f t="shared" si="35"/>
        <v>50.147828048176073</v>
      </c>
      <c r="AI87" s="399">
        <f t="shared" si="35"/>
        <v>52.054884229013773</v>
      </c>
      <c r="AJ87" s="399">
        <f t="shared" si="35"/>
        <v>54.005227114614328</v>
      </c>
      <c r="AK87" s="399">
        <f t="shared" si="35"/>
        <v>56.001094294039461</v>
      </c>
      <c r="AL87" s="399">
        <f t="shared" si="35"/>
        <v>58.044816586043616</v>
      </c>
      <c r="AM87" s="399">
        <f t="shared" si="35"/>
        <v>60.138806205642581</v>
      </c>
      <c r="AN87" s="399">
        <f t="shared" si="35"/>
        <v>62.285542332017386</v>
      </c>
      <c r="AO87" s="399">
        <f t="shared" si="35"/>
        <v>64.487560382938085</v>
      </c>
      <c r="AP87" s="399">
        <f t="shared" si="35"/>
        <v>66.747445522327666</v>
      </c>
      <c r="AQ87" s="399">
        <f t="shared" si="35"/>
        <v>69.06782945321234</v>
      </c>
      <c r="AR87" s="399">
        <f t="shared" si="35"/>
        <v>71.451389490767824</v>
      </c>
      <c r="AS87" s="399">
        <f t="shared" si="35"/>
        <v>73.900849153835651</v>
      </c>
      <c r="AT87" s="399">
        <f t="shared" si="35"/>
        <v>76.418979756140388</v>
      </c>
      <c r="AU87" s="399">
        <f t="shared" si="35"/>
        <v>79.008602659104568</v>
      </c>
      <c r="AV87" s="399">
        <f t="shared" si="35"/>
        <v>81.672591969846323</v>
      </c>
      <c r="AW87" s="399">
        <f t="shared" si="35"/>
        <v>84.413877546429589</v>
      </c>
      <c r="AX87" s="399">
        <f t="shared" si="35"/>
        <v>87.235448222101581</v>
      </c>
      <c r="AY87" s="399">
        <f t="shared" si="35"/>
        <v>90.140355191530915</v>
      </c>
      <c r="AZ87" s="399">
        <f t="shared" si="35"/>
        <v>93.131715521854161</v>
      </c>
      <c r="BA87" s="399">
        <f t="shared" si="35"/>
        <v>96.198891630762688</v>
      </c>
      <c r="BB87" s="399">
        <f t="shared" si="35"/>
        <v>99.342434285349995</v>
      </c>
      <c r="BC87" s="399">
        <f t="shared" si="35"/>
        <v>102.58509082682372</v>
      </c>
      <c r="BD87" s="399">
        <f t="shared" si="35"/>
        <v>105.9363177905299</v>
      </c>
      <c r="BE87" s="399">
        <f t="shared" si="35"/>
        <v>109.39655770039761</v>
      </c>
      <c r="BF87" s="399">
        <f t="shared" si="35"/>
        <v>112.96726427040389</v>
      </c>
      <c r="BG87" s="399">
        <f t="shared" si="35"/>
        <v>116.65067578492121</v>
      </c>
      <c r="BH87" s="399">
        <f t="shared" si="35"/>
        <v>120.44960571013218</v>
      </c>
      <c r="BI87" s="399">
        <f t="shared" si="35"/>
        <v>120.49752935674155</v>
      </c>
    </row>
    <row r="88" spans="1:103" ht="18" customHeight="1">
      <c r="A88" s="21" t="s">
        <v>153</v>
      </c>
      <c r="B88" s="29">
        <f t="shared" ref="B88:AG88" si="36">(B84/B56)*1000</f>
        <v>24.158742952468625</v>
      </c>
      <c r="C88" s="23">
        <f t="shared" si="36"/>
        <v>29.130537946742603</v>
      </c>
      <c r="D88" s="23">
        <f t="shared" si="36"/>
        <v>35.833989397221728</v>
      </c>
      <c r="E88" s="23">
        <f t="shared" si="36"/>
        <v>42.737795080110715</v>
      </c>
      <c r="F88" s="23">
        <f t="shared" si="36"/>
        <v>49.860857507650948</v>
      </c>
      <c r="G88" s="23">
        <f t="shared" si="36"/>
        <v>57.276802735179309</v>
      </c>
      <c r="H88" s="23">
        <f t="shared" si="36"/>
        <v>64.896124018193788</v>
      </c>
      <c r="I88" s="23">
        <f t="shared" si="36"/>
        <v>72.741210317163365</v>
      </c>
      <c r="J88" s="23">
        <f t="shared" si="36"/>
        <v>80.815392824503064</v>
      </c>
      <c r="K88" s="23">
        <f t="shared" si="36"/>
        <v>88.570532788117347</v>
      </c>
      <c r="L88" s="23">
        <f t="shared" si="36"/>
        <v>96.573423487901238</v>
      </c>
      <c r="M88" s="23">
        <f t="shared" si="36"/>
        <v>104.17655813009267</v>
      </c>
      <c r="N88" s="23">
        <f t="shared" si="36"/>
        <v>113.93422682855069</v>
      </c>
      <c r="O88" s="23">
        <f t="shared" si="36"/>
        <v>123.38263814829659</v>
      </c>
      <c r="P88" s="23">
        <f t="shared" si="36"/>
        <v>132.75005550943251</v>
      </c>
      <c r="Q88" s="23">
        <f t="shared" si="36"/>
        <v>142.35495881838054</v>
      </c>
      <c r="R88" s="23">
        <f t="shared" si="36"/>
        <v>152.08408511464881</v>
      </c>
      <c r="S88" s="23">
        <f t="shared" si="36"/>
        <v>161.93943927173251</v>
      </c>
      <c r="T88" s="23">
        <f t="shared" si="36"/>
        <v>171.91901642921968</v>
      </c>
      <c r="U88" s="23">
        <f t="shared" si="36"/>
        <v>182.02074072222976</v>
      </c>
      <c r="V88" s="23">
        <f t="shared" si="36"/>
        <v>192.22079166853311</v>
      </c>
      <c r="W88" s="23">
        <f t="shared" si="36"/>
        <v>202.52837964784214</v>
      </c>
      <c r="X88" s="23">
        <f t="shared" si="36"/>
        <v>212.97749851837162</v>
      </c>
      <c r="Y88" s="23">
        <f t="shared" si="36"/>
        <v>223.56792596766067</v>
      </c>
      <c r="Z88" s="23">
        <f t="shared" si="36"/>
        <v>234.30398158295515</v>
      </c>
      <c r="AA88" s="23">
        <f t="shared" si="36"/>
        <v>245.53532453512466</v>
      </c>
      <c r="AB88" s="23">
        <f t="shared" si="36"/>
        <v>256.82225090952397</v>
      </c>
      <c r="AC88" s="23">
        <f t="shared" si="36"/>
        <v>268.19471188018639</v>
      </c>
      <c r="AD88" s="23">
        <f t="shared" si="36"/>
        <v>279.69041945495792</v>
      </c>
      <c r="AE88" s="23">
        <f t="shared" si="36"/>
        <v>291.34383342702392</v>
      </c>
      <c r="AF88" s="23">
        <f t="shared" si="36"/>
        <v>303.45869235256123</v>
      </c>
      <c r="AG88" s="23">
        <f t="shared" si="36"/>
        <v>315.96571678910857</v>
      </c>
      <c r="AH88" s="23">
        <f t="shared" ref="AH88:BI88" si="37">(AH84/AH56)*1000</f>
        <v>328.53809639266001</v>
      </c>
      <c r="AI88" s="23">
        <f t="shared" si="37"/>
        <v>341.27103866769363</v>
      </c>
      <c r="AJ88" s="23">
        <f t="shared" si="37"/>
        <v>354.22576138936893</v>
      </c>
      <c r="AK88" s="23">
        <f t="shared" si="37"/>
        <v>367.44349968465605</v>
      </c>
      <c r="AL88" s="23">
        <f t="shared" si="37"/>
        <v>380.95449207349179</v>
      </c>
      <c r="AM88" s="23">
        <f t="shared" si="37"/>
        <v>394.78297927211565</v>
      </c>
      <c r="AN88" s="23">
        <f t="shared" si="37"/>
        <v>408.9499829802013</v>
      </c>
      <c r="AO88" s="23">
        <f t="shared" si="37"/>
        <v>423.47485180223725</v>
      </c>
      <c r="AP88" s="23">
        <f t="shared" si="37"/>
        <v>438.37612344318768</v>
      </c>
      <c r="AQ88" s="23">
        <f t="shared" si="37"/>
        <v>453.67200844405357</v>
      </c>
      <c r="AR88" s="23">
        <f t="shared" si="37"/>
        <v>469.38066495488363</v>
      </c>
      <c r="AS88" s="23">
        <f t="shared" si="37"/>
        <v>485.52035851474557</v>
      </c>
      <c r="AT88" s="23">
        <f t="shared" si="37"/>
        <v>502.10955883849704</v>
      </c>
      <c r="AU88" s="23">
        <f t="shared" si="37"/>
        <v>519.16700231998254</v>
      </c>
      <c r="AV88" s="23">
        <f t="shared" si="37"/>
        <v>536.71173605724994</v>
      </c>
      <c r="AW88" s="23">
        <f t="shared" si="37"/>
        <v>554.76315206919298</v>
      </c>
      <c r="AX88" s="23">
        <f t="shared" si="37"/>
        <v>573.34101643563235</v>
      </c>
      <c r="AY88" s="23">
        <f t="shared" si="37"/>
        <v>592.46549592687927</v>
      </c>
      <c r="AZ88" s="23">
        <f t="shared" si="37"/>
        <v>612.15718350211944</v>
      </c>
      <c r="BA88" s="23">
        <f t="shared" si="37"/>
        <v>632.34506786334657</v>
      </c>
      <c r="BB88" s="23">
        <f t="shared" si="37"/>
        <v>653.05812934580013</v>
      </c>
      <c r="BC88" s="23">
        <f t="shared" si="37"/>
        <v>674.42897249079613</v>
      </c>
      <c r="BD88" s="23">
        <f t="shared" si="37"/>
        <v>696.48528560205182</v>
      </c>
      <c r="BE88" s="23">
        <f t="shared" si="37"/>
        <v>719.24677413158668</v>
      </c>
      <c r="BF88" s="23">
        <f t="shared" si="37"/>
        <v>742.73117301458399</v>
      </c>
      <c r="BG88" s="23">
        <f t="shared" si="37"/>
        <v>766.95674137243736</v>
      </c>
      <c r="BH88" s="23">
        <f t="shared" si="37"/>
        <v>791.94323857658742</v>
      </c>
      <c r="BI88" s="23">
        <f t="shared" si="37"/>
        <v>791.94323857658742</v>
      </c>
    </row>
    <row r="89" spans="1:103" ht="18" customHeight="1">
      <c r="A89" s="21" t="s">
        <v>166</v>
      </c>
      <c r="C89" s="23">
        <f>+LN(C88/B88)/10</f>
        <v>1.8714069630498695E-2</v>
      </c>
      <c r="D89" s="23">
        <f>+LN(D88/C88)/10</f>
        <v>2.0710982958674639E-2</v>
      </c>
      <c r="E89" s="23">
        <f>+LN(E88/D88)/10</f>
        <v>1.7618679192748656E-2</v>
      </c>
      <c r="F89" s="23">
        <f>+LN(F88/E88)/10</f>
        <v>1.5415261683663755E-2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0.59309518482495571</v>
      </c>
      <c r="C90" s="33">
        <f t="shared" si="38"/>
        <v>0.62944238430690347</v>
      </c>
      <c r="D90" s="33">
        <f t="shared" si="38"/>
        <v>0.66589543067231127</v>
      </c>
      <c r="E90" s="33">
        <f t="shared" si="38"/>
        <v>0.69406868075993766</v>
      </c>
      <c r="F90" s="33">
        <f t="shared" si="38"/>
        <v>0.7167629098142001</v>
      </c>
      <c r="G90" s="33">
        <f t="shared" si="38"/>
        <v>0.73573441319540756</v>
      </c>
      <c r="H90" s="33">
        <f t="shared" si="38"/>
        <v>0.75173207400517239</v>
      </c>
      <c r="I90" s="33">
        <f t="shared" si="38"/>
        <v>0.76550168077953884</v>
      </c>
      <c r="J90" s="33">
        <f t="shared" si="38"/>
        <v>0.77752411065871108</v>
      </c>
      <c r="K90" s="33">
        <f t="shared" si="38"/>
        <v>0.78748706610148689</v>
      </c>
      <c r="L90" s="33">
        <f t="shared" si="38"/>
        <v>0.79648277043914328</v>
      </c>
      <c r="M90" s="33">
        <f t="shared" si="38"/>
        <v>0.80405012386545449</v>
      </c>
      <c r="N90" s="33">
        <f t="shared" si="38"/>
        <v>0.81262877725525029</v>
      </c>
      <c r="O90" s="33">
        <f t="shared" si="38"/>
        <v>0.8199459188467757</v>
      </c>
      <c r="P90" s="33">
        <f t="shared" si="38"/>
        <v>0.82641482165123192</v>
      </c>
      <c r="Q90" s="33">
        <f t="shared" si="38"/>
        <v>0.83237310688545751</v>
      </c>
      <c r="R90" s="33">
        <f t="shared" si="38"/>
        <v>0.83782343002082837</v>
      </c>
      <c r="S90" s="33">
        <f t="shared" si="38"/>
        <v>0.8428357805101292</v>
      </c>
      <c r="T90" s="33">
        <f t="shared" si="38"/>
        <v>0.84746551617454657</v>
      </c>
      <c r="U90" s="33">
        <f t="shared" si="38"/>
        <v>0.85175858322398024</v>
      </c>
      <c r="V90" s="33">
        <f t="shared" si="38"/>
        <v>0.8557453521636782</v>
      </c>
      <c r="W90" s="33">
        <f t="shared" si="38"/>
        <v>0.85946417366543471</v>
      </c>
      <c r="X90" s="33">
        <f t="shared" si="38"/>
        <v>0.86295501907541772</v>
      </c>
      <c r="Y90" s="33">
        <f t="shared" si="38"/>
        <v>0.86624031211431785</v>
      </c>
      <c r="Z90" s="33">
        <f t="shared" si="38"/>
        <v>0.86934074989711241</v>
      </c>
      <c r="AA90" s="33">
        <f t="shared" si="38"/>
        <v>0.8723640530638419</v>
      </c>
      <c r="AB90" s="33">
        <f t="shared" si="38"/>
        <v>0.87520026255974304</v>
      </c>
      <c r="AC90" s="33">
        <f t="shared" si="38"/>
        <v>0.87787491177801669</v>
      </c>
      <c r="AD90" s="33">
        <f t="shared" si="38"/>
        <v>0.88041100930943006</v>
      </c>
      <c r="AE90" s="33">
        <f t="shared" si="38"/>
        <v>0.88282712649503381</v>
      </c>
      <c r="AF90" s="33">
        <f t="shared" si="38"/>
        <v>0.88518987107339975</v>
      </c>
      <c r="AG90" s="33">
        <f t="shared" si="38"/>
        <v>0.88748510630540811</v>
      </c>
      <c r="AH90" s="33">
        <f t="shared" si="38"/>
        <v>0.88965894616846175</v>
      </c>
      <c r="AI90" s="33">
        <f t="shared" si="38"/>
        <v>0.89173694486108535</v>
      </c>
      <c r="AJ90" s="33">
        <f t="shared" si="38"/>
        <v>0.89373507881865388</v>
      </c>
      <c r="AK90" s="33">
        <f t="shared" si="38"/>
        <v>0.89566387305932882</v>
      </c>
      <c r="AL90" s="33">
        <f t="shared" si="38"/>
        <v>0.89753077626649624</v>
      </c>
      <c r="AM90" s="33">
        <f t="shared" si="38"/>
        <v>0.89934142321981059</v>
      </c>
      <c r="AN90" s="33">
        <f t="shared" si="38"/>
        <v>0.90110031725762951</v>
      </c>
      <c r="AO90" s="33">
        <f t="shared" si="38"/>
        <v>0.90281120818386207</v>
      </c>
      <c r="AP90" s="33">
        <f t="shared" si="38"/>
        <v>0.90447730875324506</v>
      </c>
      <c r="AQ90" s="33">
        <f t="shared" si="38"/>
        <v>0.90610142454294507</v>
      </c>
      <c r="AR90" s="33">
        <f t="shared" si="38"/>
        <v>0.9076860365163113</v>
      </c>
      <c r="AS90" s="33">
        <f t="shared" si="38"/>
        <v>0.9092333570633826</v>
      </c>
      <c r="AT90" s="33">
        <f t="shared" si="38"/>
        <v>0.91074537060798688</v>
      </c>
      <c r="AU90" s="33">
        <f t="shared" si="38"/>
        <v>0.9122238647784553</v>
      </c>
      <c r="AV90" s="33">
        <f t="shared" si="38"/>
        <v>0.9136704554510956</v>
      </c>
      <c r="AW90" s="33">
        <f t="shared" si="38"/>
        <v>0.91508660754725801</v>
      </c>
      <c r="AX90" s="33">
        <f t="shared" si="38"/>
        <v>0.91647365269792891</v>
      </c>
      <c r="AY90" s="33">
        <f t="shared" si="38"/>
        <v>0.91783280447147353</v>
      </c>
      <c r="AZ90" s="33">
        <f t="shared" si="38"/>
        <v>0.91916517162652389</v>
      </c>
      <c r="BA90" s="33">
        <f t="shared" si="38"/>
        <v>0.9204659811463699</v>
      </c>
      <c r="BB90" s="33">
        <f t="shared" si="38"/>
        <v>0.92173743532695251</v>
      </c>
      <c r="BC90" s="33">
        <f t="shared" si="38"/>
        <v>0.92298738216145448</v>
      </c>
      <c r="BD90" s="33">
        <f t="shared" si="38"/>
        <v>0.92421661100071328</v>
      </c>
      <c r="BE90" s="33">
        <f t="shared" si="38"/>
        <v>0.92542538253499917</v>
      </c>
      <c r="BF90" s="33">
        <f t="shared" si="38"/>
        <v>0.9266138389443066</v>
      </c>
      <c r="BG90" s="33">
        <f t="shared" si="38"/>
        <v>0.92778214896859124</v>
      </c>
      <c r="BH90" s="33">
        <f t="shared" si="38"/>
        <v>0.92893054778326289</v>
      </c>
      <c r="BI90" s="33">
        <f t="shared" si="38"/>
        <v>0.92893054778326289</v>
      </c>
    </row>
    <row r="91" spans="1:103" ht="18" customHeight="1">
      <c r="A91" s="21" t="s">
        <v>115</v>
      </c>
      <c r="B91" s="29">
        <f t="shared" ref="B91:AG91" si="39">B17*B56*B90</f>
        <v>76.609882020050037</v>
      </c>
      <c r="C91" s="23">
        <f t="shared" si="39"/>
        <v>75.343276055459313</v>
      </c>
      <c r="D91" s="23">
        <f t="shared" si="39"/>
        <v>72.446288834015576</v>
      </c>
      <c r="E91" s="23">
        <f t="shared" si="39"/>
        <v>67.149016808257414</v>
      </c>
      <c r="F91" s="23">
        <f t="shared" si="39"/>
        <v>60.3062792683737</v>
      </c>
      <c r="G91" s="23">
        <f t="shared" si="39"/>
        <v>52.627798603000919</v>
      </c>
      <c r="H91" s="23">
        <f t="shared" si="39"/>
        <v>45.161076109555374</v>
      </c>
      <c r="I91" s="23">
        <f t="shared" si="39"/>
        <v>38.623748209439682</v>
      </c>
      <c r="J91" s="23">
        <f t="shared" si="39"/>
        <v>32.948010915748952</v>
      </c>
      <c r="K91" s="23">
        <f t="shared" si="39"/>
        <v>28.026304289215677</v>
      </c>
      <c r="L91" s="23">
        <f t="shared" si="39"/>
        <v>24.177219882201623</v>
      </c>
      <c r="M91" s="23">
        <f t="shared" si="39"/>
        <v>21.140788094227226</v>
      </c>
      <c r="N91" s="23">
        <f t="shared" si="39"/>
        <v>18.507097921265323</v>
      </c>
      <c r="O91" s="23">
        <f t="shared" si="39"/>
        <v>16.174818231156916</v>
      </c>
      <c r="P91" s="23">
        <f t="shared" si="39"/>
        <v>14.120834827881731</v>
      </c>
      <c r="Q91" s="23">
        <f t="shared" si="39"/>
        <v>12.31936693163636</v>
      </c>
      <c r="R91" s="23">
        <f t="shared" si="39"/>
        <v>10.740658967449811</v>
      </c>
      <c r="S91" s="23">
        <f t="shared" si="39"/>
        <v>9.3590003887802062</v>
      </c>
      <c r="T91" s="23">
        <f t="shared" si="39"/>
        <v>8.1511073316370322</v>
      </c>
      <c r="U91" s="23">
        <f t="shared" si="39"/>
        <v>7.0960909008240876</v>
      </c>
      <c r="V91" s="23">
        <f t="shared" si="39"/>
        <v>6.1777620733625804</v>
      </c>
      <c r="W91" s="23">
        <f t="shared" si="39"/>
        <v>5.3786624151371356</v>
      </c>
      <c r="X91" s="23">
        <f t="shared" si="39"/>
        <v>4.6816026275802995</v>
      </c>
      <c r="Y91" s="23">
        <f t="shared" si="39"/>
        <v>4.0738464884394396</v>
      </c>
      <c r="Z91" s="23">
        <f t="shared" si="39"/>
        <v>3.5441833964468783</v>
      </c>
      <c r="AA91" s="23">
        <f t="shared" si="39"/>
        <v>3.0830728789865507</v>
      </c>
      <c r="AB91" s="23">
        <f t="shared" si="39"/>
        <v>2.6813490240371354</v>
      </c>
      <c r="AC91" s="23">
        <f t="shared" si="39"/>
        <v>2.3315161450223987</v>
      </c>
      <c r="AD91" s="23">
        <f t="shared" si="39"/>
        <v>2.0269877966876049</v>
      </c>
      <c r="AE91" s="23">
        <f t="shared" si="39"/>
        <v>1.7619809905858723</v>
      </c>
      <c r="AF91" s="23">
        <f t="shared" si="39"/>
        <v>1.5269039339398864</v>
      </c>
      <c r="AG91" s="23">
        <f t="shared" si="39"/>
        <v>1.3190945597988524</v>
      </c>
      <c r="AH91" s="23">
        <f t="shared" ref="AH91:BI91" si="40">AH17*AH56*AH90</f>
        <v>1.1394046394600423</v>
      </c>
      <c r="AI91" s="23">
        <f t="shared" si="40"/>
        <v>0.98408082748970194</v>
      </c>
      <c r="AJ91" s="23">
        <f t="shared" si="40"/>
        <v>0.84985022248546882</v>
      </c>
      <c r="AK91" s="23">
        <f t="shared" si="40"/>
        <v>0.73386845964072334</v>
      </c>
      <c r="AL91" s="23">
        <f t="shared" si="40"/>
        <v>0.63366846213853478</v>
      </c>
      <c r="AM91" s="23">
        <f t="shared" si="40"/>
        <v>0.54711285365231677</v>
      </c>
      <c r="AN91" s="23">
        <f t="shared" si="40"/>
        <v>0.4723512194346397</v>
      </c>
      <c r="AO91" s="23">
        <f t="shared" si="40"/>
        <v>0.40778234395870622</v>
      </c>
      <c r="AP91" s="23">
        <f t="shared" si="40"/>
        <v>0.3520211271505122</v>
      </c>
      <c r="AQ91" s="23">
        <f t="shared" si="40"/>
        <v>0.3038697328204345</v>
      </c>
      <c r="AR91" s="23">
        <f t="shared" si="40"/>
        <v>0.26229249411725336</v>
      </c>
      <c r="AS91" s="23">
        <f t="shared" si="40"/>
        <v>0.22639412164158598</v>
      </c>
      <c r="AT91" s="23">
        <f t="shared" si="40"/>
        <v>0.1954007992098595</v>
      </c>
      <c r="AU91" s="23">
        <f t="shared" si="40"/>
        <v>0.16864379652192971</v>
      </c>
      <c r="AV91" s="23">
        <f t="shared" si="40"/>
        <v>0.14554527133946116</v>
      </c>
      <c r="AW91" s="23">
        <f t="shared" si="40"/>
        <v>0.12560597391771053</v>
      </c>
      <c r="AX91" s="23">
        <f t="shared" si="40"/>
        <v>0.10839460260288544</v>
      </c>
      <c r="AY91" s="23">
        <f t="shared" si="40"/>
        <v>9.3538591648364297E-2</v>
      </c>
      <c r="AZ91" s="23">
        <f t="shared" si="40"/>
        <v>8.07161406408059E-2</v>
      </c>
      <c r="BA91" s="23">
        <f t="shared" si="40"/>
        <v>6.9648881790320291E-2</v>
      </c>
      <c r="BB91" s="23">
        <f t="shared" si="40"/>
        <v>6.0097057669619598E-2</v>
      </c>
      <c r="BC91" s="23">
        <f t="shared" si="40"/>
        <v>5.1853887948634408E-2</v>
      </c>
      <c r="BD91" s="23">
        <f t="shared" si="40"/>
        <v>4.4740301688298866E-2</v>
      </c>
      <c r="BE91" s="23">
        <f t="shared" si="40"/>
        <v>3.8601672610213432E-2</v>
      </c>
      <c r="BF91" s="23">
        <f t="shared" si="40"/>
        <v>3.3304512080133734E-2</v>
      </c>
      <c r="BG91" s="23">
        <f t="shared" si="40"/>
        <v>2.8733589511477767E-2</v>
      </c>
      <c r="BH91" s="23">
        <f t="shared" si="40"/>
        <v>2.4789438700218647E-2</v>
      </c>
      <c r="BI91" s="23">
        <f t="shared" si="40"/>
        <v>2.1360247020764195E-2</v>
      </c>
    </row>
    <row r="92" spans="1:103" ht="18" customHeight="1">
      <c r="A92" s="57" t="s">
        <v>62</v>
      </c>
      <c r="B92" s="200">
        <f>SUM(B91:AO91)*10*B52+B53</f>
        <v>172.16055742805372</v>
      </c>
      <c r="C92" s="180">
        <v>102.10088726998038</v>
      </c>
      <c r="D92" s="201">
        <f>+B92-C92</f>
        <v>70.059670158073345</v>
      </c>
      <c r="I92" s="33"/>
    </row>
    <row r="93" spans="1:103" s="33" customFormat="1" ht="18" customHeight="1">
      <c r="A93" s="32" t="s">
        <v>270</v>
      </c>
      <c r="B93" s="33">
        <f>+B90*Data!B369</f>
        <v>0.59309518482495571</v>
      </c>
      <c r="C93" s="33">
        <f>+C90*Data!C369</f>
        <v>0.50060815704637596</v>
      </c>
      <c r="D93" s="33">
        <f>+D90*Data!D369</f>
        <v>0.47172447990951483</v>
      </c>
      <c r="E93" s="33">
        <f>+E90*Data!E369</f>
        <v>0.43886841159366641</v>
      </c>
      <c r="F93" s="33">
        <f>+F90*Data!F369</f>
        <v>0.40448567487237025</v>
      </c>
      <c r="G93" s="33">
        <f>+G90*Data!G369</f>
        <v>0.3726756505942494</v>
      </c>
      <c r="H93" s="33">
        <f>+H90*Data!H369</f>
        <v>0.34355477327627537</v>
      </c>
      <c r="I93" s="33">
        <f>+I90*Data!I369</f>
        <v>0.31739174775888346</v>
      </c>
      <c r="J93" s="33">
        <f>+J90*Data!J369</f>
        <v>0.29424506411179485</v>
      </c>
      <c r="K93" s="33">
        <f>+K90*Data!K369</f>
        <v>0.27121681033975847</v>
      </c>
      <c r="L93" s="33">
        <f>+L90*Data!L369</f>
        <v>0.2521229303011373</v>
      </c>
      <c r="M93" s="33">
        <f>+M90*Data!M369</f>
        <v>0.23472470619265148</v>
      </c>
      <c r="N93" s="33">
        <f>+N90*Data!N369</f>
        <v>0.22704290174832284</v>
      </c>
      <c r="O93" s="33">
        <f>+O90*Data!O369</f>
        <v>0.21815702168790596</v>
      </c>
      <c r="P93" s="33">
        <f>+P90*Data!P369</f>
        <v>0.20942208997764464</v>
      </c>
      <c r="Q93" s="33">
        <f>+Q90*Data!Q369</f>
        <v>0.20141823161511077</v>
      </c>
      <c r="R93" s="33">
        <f>+R90*Data!R369</f>
        <v>0.19429626440152581</v>
      </c>
      <c r="S93" s="33">
        <f>+S90*Data!S369</f>
        <v>0.18807225558305019</v>
      </c>
      <c r="T93" s="33">
        <f>+T90*Data!T369</f>
        <v>0.18269531221862115</v>
      </c>
      <c r="U93" s="33">
        <f>+U90*Data!U369</f>
        <v>0.17809091321953657</v>
      </c>
      <c r="V93" s="33">
        <f>+V90*Data!V369</f>
        <v>0.17446505975749027</v>
      </c>
      <c r="W93" s="33">
        <f>+W90*Data!W369</f>
        <v>0.17138175246284579</v>
      </c>
      <c r="X93" s="33">
        <f>+X90*Data!X369</f>
        <v>0.16840948013240034</v>
      </c>
      <c r="Y93" s="33">
        <f>+Y90*Data!Y369</f>
        <v>0.16555528532237626</v>
      </c>
      <c r="Z93" s="33">
        <f>+Z90*Data!Z369</f>
        <v>0.16296504356678648</v>
      </c>
      <c r="AA93" s="33">
        <f>+AA90*Data!AA369</f>
        <v>0.16070842011712214</v>
      </c>
      <c r="AB93" s="33">
        <f>+AB90*Data!AB369</f>
        <v>0.15874621959105498</v>
      </c>
      <c r="AC93" s="33">
        <f>+AC90*Data!AC369</f>
        <v>0.15705270208421199</v>
      </c>
      <c r="AD93" s="33">
        <f>+AD90*Data!AD369</f>
        <v>0.15558307685200723</v>
      </c>
      <c r="AE93" s="33">
        <f>+AE90*Data!AE369</f>
        <v>0.15432487580437221</v>
      </c>
      <c r="AF93" s="33">
        <f>+AF90*Data!AF369</f>
        <v>0.15329931530965279</v>
      </c>
      <c r="AG93" s="33">
        <f>+AG90*Data!AG369</f>
        <v>0.15247887210191066</v>
      </c>
      <c r="AH93" s="33">
        <f>+AH90*Data!AH369</f>
        <v>0.15180806025810129</v>
      </c>
      <c r="AI93" s="33">
        <f>+AI90*Data!AI369</f>
        <v>0.15128155681419764</v>
      </c>
      <c r="AJ93" s="33">
        <f>+AJ90*Data!AJ369</f>
        <v>0.15089131096216393</v>
      </c>
      <c r="AK93" s="33">
        <f>+AK90*Data!AK369</f>
        <v>0.15062626226908674</v>
      </c>
      <c r="AL93" s="33">
        <f>+AL90*Data!AL369</f>
        <v>0.15047402780013366</v>
      </c>
      <c r="AM93" s="33">
        <f>+AM90*Data!AM369</f>
        <v>0.15042186782194472</v>
      </c>
      <c r="AN93" s="33">
        <f>+AN90*Data!AN369</f>
        <v>0.1504572063946229</v>
      </c>
      <c r="AO93" s="33">
        <f>+AO90*Data!AO369</f>
        <v>0.15056789345004415</v>
      </c>
      <c r="AP93" s="33">
        <f>+AP90*Data!AP369</f>
        <v>0.15074232038926857</v>
      </c>
      <c r="AQ93" s="33">
        <f>+AQ90*Data!AQ369</f>
        <v>0.15096945611617218</v>
      </c>
      <c r="AR93" s="33">
        <f>+AR90*Data!AR369</f>
        <v>0.15123884302747614</v>
      </c>
      <c r="AS93" s="33">
        <f>+AS90*Data!AS369</f>
        <v>0.15154057579732194</v>
      </c>
      <c r="AT93" s="33">
        <f>+AT90*Data!AT369</f>
        <v>0.15186527558692745</v>
      </c>
      <c r="AU93" s="33">
        <f>+AU90*Data!AU369</f>
        <v>0.15220406596602651</v>
      </c>
      <c r="AV93" s="33">
        <f>+AV90*Data!AV369</f>
        <v>0.152548552703834</v>
      </c>
      <c r="AW93" s="33">
        <f>+AW90*Data!AW369</f>
        <v>0.15289080656563334</v>
      </c>
      <c r="AX93" s="33">
        <f>+AX90*Data!AX369</f>
        <v>0.15322334549930838</v>
      </c>
      <c r="AY93" s="33">
        <f>+AY90*Data!AY369</f>
        <v>0.15353910938130322</v>
      </c>
      <c r="AZ93" s="33">
        <f>+AZ90*Data!AZ369</f>
        <v>0.15383141612538126</v>
      </c>
      <c r="BA93" s="33">
        <f>+BA90*Data!BA369</f>
        <v>0.15409291283967574</v>
      </c>
      <c r="BB93" s="33">
        <f>+BB90*Data!BB369</f>
        <v>0.15431758549117133</v>
      </c>
      <c r="BC93" s="33">
        <f>+BC90*Data!BC369</f>
        <v>0.15450030088427369</v>
      </c>
      <c r="BD93" s="33">
        <f>+BD90*Data!BD369</f>
        <v>0.15463430841304182</v>
      </c>
      <c r="BE93" s="33">
        <f>+BE90*Data!BE369</f>
        <v>0.15471179540409719</v>
      </c>
      <c r="BF93" s="33">
        <f>+BF90*Data!BF369</f>
        <v>0.15472324558467579</v>
      </c>
      <c r="BG93" s="33">
        <f>+BG90*Data!BG369</f>
        <v>0.1546566409952139</v>
      </c>
      <c r="BH93" s="33">
        <f>+BH90*Data!BH369</f>
        <v>0.1544967061587427</v>
      </c>
      <c r="BI93" s="33">
        <f>+BI90*Data!BI369</f>
        <v>0.15442154976825812</v>
      </c>
    </row>
    <row r="94" spans="1:103" ht="18" customHeight="1">
      <c r="A94" s="21" t="s">
        <v>271</v>
      </c>
      <c r="B94" s="29">
        <f>B$17*B$56*B93</f>
        <v>76.609882020050037</v>
      </c>
      <c r="C94" s="29">
        <f t="shared" ref="C94:BH94" si="41">C$17*C$56*C93</f>
        <v>59.922019095507174</v>
      </c>
      <c r="D94" s="29">
        <f t="shared" si="41"/>
        <v>51.321403252604583</v>
      </c>
      <c r="E94" s="29">
        <f t="shared" si="41"/>
        <v>42.459173225407625</v>
      </c>
      <c r="F94" s="29">
        <f t="shared" si="41"/>
        <v>34.032210281685678</v>
      </c>
      <c r="G94" s="29">
        <f t="shared" si="41"/>
        <v>26.65785198021905</v>
      </c>
      <c r="H94" s="29">
        <f t="shared" si="41"/>
        <v>20.639405714148307</v>
      </c>
      <c r="I94" s="29">
        <f t="shared" si="41"/>
        <v>16.014150271635529</v>
      </c>
      <c r="J94" s="29">
        <f t="shared" si="41"/>
        <v>12.468796081509723</v>
      </c>
      <c r="K94" s="29">
        <f t="shared" si="41"/>
        <v>9.6524821576599287</v>
      </c>
      <c r="L94" s="29">
        <f t="shared" si="41"/>
        <v>7.6531869231455509</v>
      </c>
      <c r="M94" s="29">
        <f t="shared" si="41"/>
        <v>6.1715869779891355</v>
      </c>
      <c r="N94" s="29">
        <f t="shared" si="41"/>
        <v>5.1707561097908243</v>
      </c>
      <c r="O94" s="29">
        <f t="shared" si="41"/>
        <v>4.3035157448132129</v>
      </c>
      <c r="P94" s="29">
        <f t="shared" si="41"/>
        <v>3.578366051053385</v>
      </c>
      <c r="Q94" s="29">
        <f t="shared" si="41"/>
        <v>2.9810491010124931</v>
      </c>
      <c r="R94" s="29">
        <f t="shared" si="41"/>
        <v>2.4908230538914</v>
      </c>
      <c r="S94" s="29">
        <f t="shared" si="41"/>
        <v>2.088388217281413</v>
      </c>
      <c r="T94" s="29">
        <f t="shared" si="41"/>
        <v>1.7572031787240365</v>
      </c>
      <c r="U94" s="29">
        <f t="shared" si="41"/>
        <v>1.4836942458897271</v>
      </c>
      <c r="V94" s="29">
        <f t="shared" si="41"/>
        <v>1.259491070061469</v>
      </c>
      <c r="W94" s="29">
        <f t="shared" si="41"/>
        <v>1.0725340495357023</v>
      </c>
      <c r="X94" s="29">
        <f t="shared" si="41"/>
        <v>0.91363541235556966</v>
      </c>
      <c r="Y94" s="29">
        <f t="shared" si="41"/>
        <v>0.77859089252838332</v>
      </c>
      <c r="Z94" s="29">
        <f t="shared" si="41"/>
        <v>0.66438620492482825</v>
      </c>
      <c r="AA94" s="29">
        <f t="shared" si="41"/>
        <v>0.56796903740784421</v>
      </c>
      <c r="AB94" s="29">
        <f t="shared" si="41"/>
        <v>0.4863504265013906</v>
      </c>
      <c r="AC94" s="29">
        <f t="shared" si="41"/>
        <v>0.41711057647963035</v>
      </c>
      <c r="AD94" s="29">
        <f t="shared" si="41"/>
        <v>0.35820201566708254</v>
      </c>
      <c r="AE94" s="29">
        <f t="shared" si="41"/>
        <v>0.3080076374877444</v>
      </c>
      <c r="AF94" s="29">
        <f t="shared" si="41"/>
        <v>0.26443290334169517</v>
      </c>
      <c r="AG94" s="29">
        <f t="shared" si="41"/>
        <v>0.22663371953498404</v>
      </c>
      <c r="AH94" s="29">
        <f t="shared" si="41"/>
        <v>0.19442372710402367</v>
      </c>
      <c r="AI94" s="29">
        <f t="shared" si="41"/>
        <v>0.16694752916942052</v>
      </c>
      <c r="AJ94" s="29">
        <f t="shared" si="41"/>
        <v>0.14348213159745407</v>
      </c>
      <c r="AK94" s="29">
        <f t="shared" si="41"/>
        <v>0.12341668163446413</v>
      </c>
      <c r="AL94" s="29">
        <f t="shared" si="41"/>
        <v>0.1062366308869504</v>
      </c>
      <c r="AM94" s="29">
        <f t="shared" si="41"/>
        <v>9.1508892208183271E-2</v>
      </c>
      <c r="AN94" s="29">
        <f t="shared" si="41"/>
        <v>7.8868738088470211E-2</v>
      </c>
      <c r="AO94" s="29">
        <f t="shared" si="41"/>
        <v>6.8008602418103262E-2</v>
      </c>
      <c r="AP94" s="29">
        <f t="shared" si="41"/>
        <v>5.866867086567315E-2</v>
      </c>
      <c r="AQ94" s="29">
        <f t="shared" si="41"/>
        <v>5.0629043340493375E-2</v>
      </c>
      <c r="AR94" s="29">
        <f t="shared" si="41"/>
        <v>4.3703231898700283E-2</v>
      </c>
      <c r="AS94" s="29">
        <f t="shared" si="41"/>
        <v>3.7732772653108114E-2</v>
      </c>
      <c r="AT94" s="29">
        <f t="shared" si="41"/>
        <v>3.2582758232524746E-2</v>
      </c>
      <c r="AU94" s="29">
        <f t="shared" si="41"/>
        <v>2.8138127625962506E-2</v>
      </c>
      <c r="AV94" s="29">
        <f t="shared" si="41"/>
        <v>2.4300578357608953E-2</v>
      </c>
      <c r="AW94" s="29">
        <f t="shared" si="41"/>
        <v>2.0985990291360383E-2</v>
      </c>
      <c r="AX94" s="29">
        <f t="shared" si="41"/>
        <v>1.8122270723211247E-2</v>
      </c>
      <c r="AY94" s="29">
        <f t="shared" si="41"/>
        <v>1.5647547118062974E-2</v>
      </c>
      <c r="AZ94" s="29">
        <f t="shared" si="41"/>
        <v>1.3508647414238371E-2</v>
      </c>
      <c r="BA94" s="29">
        <f t="shared" si="41"/>
        <v>1.1659745488616887E-2</v>
      </c>
      <c r="BB94" s="29">
        <f t="shared" si="41"/>
        <v>1.0061469220255498E-2</v>
      </c>
      <c r="BC94" s="29">
        <f t="shared" si="41"/>
        <v>8.6799033712922635E-3</v>
      </c>
      <c r="BD94" s="29">
        <f t="shared" si="41"/>
        <v>7.4856754654841432E-3</v>
      </c>
      <c r="BE94" s="29">
        <f t="shared" si="41"/>
        <v>6.4533934208373831E-3</v>
      </c>
      <c r="BF94" s="29">
        <f t="shared" si="41"/>
        <v>5.5610891884834562E-3</v>
      </c>
      <c r="BG94" s="29">
        <f t="shared" si="41"/>
        <v>4.7897455696045092E-3</v>
      </c>
      <c r="BH94" s="29">
        <f t="shared" si="41"/>
        <v>4.1228987848954133E-3</v>
      </c>
      <c r="BI94" s="29">
        <f>BI$17*BI$56*BI93/(1-(BJ17/BI17))</f>
        <v>2.5668817641661922E-2</v>
      </c>
    </row>
    <row r="95" spans="1:103" ht="39" customHeight="1">
      <c r="A95" s="57" t="s">
        <v>62</v>
      </c>
      <c r="B95" s="197">
        <f>SUM(B94:BI94)*10*B52+B53-C53</f>
        <v>171.32693603108817</v>
      </c>
      <c r="C95" s="85">
        <v>171.08909369710841</v>
      </c>
      <c r="D95" s="189">
        <f>+B95-C95</f>
        <v>0.2378423339797564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37.699592117087825</v>
      </c>
      <c r="D101" s="479">
        <f t="shared" si="42"/>
        <v>64.022639968439151</v>
      </c>
      <c r="E101" s="479">
        <f t="shared" si="42"/>
        <v>88.441947323592274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243.11113645924252</v>
      </c>
      <c r="J101" s="479">
        <f t="shared" si="42"/>
        <v>298.47198806351486</v>
      </c>
      <c r="K101" s="479">
        <f t="shared" si="42"/>
        <v>361.14776783382592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746.92576894871161</v>
      </c>
      <c r="Q101" s="479">
        <f t="shared" si="42"/>
        <v>716.50948050127602</v>
      </c>
      <c r="R101" s="479">
        <f t="shared" si="42"/>
        <v>687.61400647621213</v>
      </c>
      <c r="S101" s="479">
        <f t="shared" si="42"/>
        <v>660.16330615240156</v>
      </c>
      <c r="T101" s="479">
        <f t="shared" si="42"/>
        <v>634.08514084478156</v>
      </c>
      <c r="U101" s="479">
        <f t="shared" si="42"/>
        <v>609.31088380254243</v>
      </c>
      <c r="V101" s="479">
        <f t="shared" si="42"/>
        <v>585.77533961241522</v>
      </c>
      <c r="W101" s="479">
        <f t="shared" si="42"/>
        <v>563.41657263179445</v>
      </c>
      <c r="X101" s="479">
        <f t="shared" si="42"/>
        <v>542.17574400020476</v>
      </c>
      <c r="Y101" s="479">
        <f t="shared" si="42"/>
        <v>521.99695680019443</v>
      </c>
      <c r="Z101" s="479">
        <f t="shared" si="42"/>
        <v>502.82710896018466</v>
      </c>
      <c r="AA101" s="479">
        <f t="shared" si="42"/>
        <v>251.41355448009233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0.54156849752830349</v>
      </c>
      <c r="C102" s="481">
        <f>+C119*(1-MIN(C103,1))</f>
        <v>0.49076012379826067</v>
      </c>
      <c r="D102" s="481">
        <f t="shared" ref="D102:BI102" si="44">+D119*(1-MIN(D103,1))</f>
        <v>0.50187485346279792</v>
      </c>
      <c r="E102" s="481">
        <f t="shared" si="44"/>
        <v>0.49806595177182295</v>
      </c>
      <c r="F102" s="481">
        <f t="shared" si="44"/>
        <v>0.47589547460079235</v>
      </c>
      <c r="G102" s="481">
        <f t="shared" si="44"/>
        <v>0.4394014145825495</v>
      </c>
      <c r="H102" s="481">
        <f t="shared" si="44"/>
        <v>0.39522046246924403</v>
      </c>
      <c r="I102" s="481">
        <f t="shared" si="44"/>
        <v>0.34880574668369407</v>
      </c>
      <c r="J102" s="481">
        <f t="shared" si="44"/>
        <v>0.3006140901105106</v>
      </c>
      <c r="K102" s="481">
        <f t="shared" si="44"/>
        <v>0.2509184175889092</v>
      </c>
      <c r="L102" s="481">
        <f t="shared" si="44"/>
        <v>0.20339425692129592</v>
      </c>
      <c r="M102" s="481">
        <f t="shared" si="44"/>
        <v>0.15602827976135791</v>
      </c>
      <c r="N102" s="481">
        <f t="shared" si="44"/>
        <v>0.1060673475951234</v>
      </c>
      <c r="O102" s="481">
        <f t="shared" si="44"/>
        <v>5.0953618796710537E-2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0.13849299438629906</v>
      </c>
      <c r="D103" s="484">
        <f t="shared" ref="D103:BI103" si="45">+IF($B$98&gt;0,D109,IF($B$99&gt;0,D114,D122))</f>
        <v>0.19065736993522697</v>
      </c>
      <c r="E103" s="484">
        <f t="shared" si="45"/>
        <v>0.23399120457581729</v>
      </c>
      <c r="F103" s="484">
        <f t="shared" si="45"/>
        <v>0.28178776692997071</v>
      </c>
      <c r="G103" s="484">
        <f t="shared" si="45"/>
        <v>0.33414907810692207</v>
      </c>
      <c r="H103" s="484">
        <f t="shared" si="45"/>
        <v>0.39120765331569374</v>
      </c>
      <c r="I103" s="484">
        <f t="shared" si="45"/>
        <v>0.45336706472440041</v>
      </c>
      <c r="J103" s="484">
        <f t="shared" si="45"/>
        <v>0.52070072599405159</v>
      </c>
      <c r="K103" s="484">
        <f t="shared" si="45"/>
        <v>0.59311477729647588</v>
      </c>
      <c r="L103" s="484">
        <f t="shared" si="45"/>
        <v>0.66995958295920544</v>
      </c>
      <c r="M103" s="484">
        <f t="shared" si="45"/>
        <v>0.75041106840402927</v>
      </c>
      <c r="N103" s="484">
        <f t="shared" si="45"/>
        <v>0.83397967265758421</v>
      </c>
      <c r="O103" s="484">
        <f t="shared" si="45"/>
        <v>0.92157406177254353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746.92576894871161</v>
      </c>
      <c r="Q106" s="389">
        <f t="shared" si="46"/>
        <v>716.50948050127602</v>
      </c>
      <c r="R106" s="389">
        <f t="shared" si="46"/>
        <v>687.61400647621213</v>
      </c>
      <c r="S106" s="389">
        <f t="shared" si="46"/>
        <v>660.16330615240156</v>
      </c>
      <c r="T106" s="389">
        <f t="shared" si="46"/>
        <v>634.08514084478156</v>
      </c>
      <c r="U106" s="389">
        <f t="shared" si="46"/>
        <v>609.31088380254243</v>
      </c>
      <c r="V106" s="389">
        <f t="shared" si="46"/>
        <v>585.77533961241522</v>
      </c>
      <c r="W106" s="389">
        <f t="shared" si="46"/>
        <v>563.41657263179445</v>
      </c>
      <c r="X106" s="389">
        <f t="shared" si="46"/>
        <v>542.17574400020476</v>
      </c>
      <c r="Y106" s="389">
        <f t="shared" si="46"/>
        <v>521.99695680019443</v>
      </c>
      <c r="Z106" s="389">
        <f t="shared" si="46"/>
        <v>502.82710896018466</v>
      </c>
      <c r="AA106" s="389">
        <f t="shared" si="46"/>
        <v>251.41355448009233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37.699592117087825</v>
      </c>
      <c r="D108" s="389">
        <f>+Controls!D21</f>
        <v>64.022639968439137</v>
      </c>
      <c r="E108" s="389">
        <f>+Controls!E21</f>
        <v>88.44194732359226</v>
      </c>
      <c r="F108" s="389">
        <f>+Controls!F21</f>
        <v>118.11282996379477</v>
      </c>
      <c r="G108" s="389">
        <f>+Controls!G21</f>
        <v>153.45763947341564</v>
      </c>
      <c r="H108" s="389">
        <f>+Controls!H21</f>
        <v>194.90075329157744</v>
      </c>
      <c r="I108" s="389">
        <f>+Controls!I21</f>
        <v>243.11113645899107</v>
      </c>
      <c r="J108" s="389">
        <f>+Controls!J21</f>
        <v>298.47198806235912</v>
      </c>
      <c r="K108" s="389">
        <f>+Controls!K21</f>
        <v>361.14776782986883</v>
      </c>
      <c r="L108" s="389">
        <f>+Controls!L21</f>
        <v>430.5847257906488</v>
      </c>
      <c r="M108" s="389">
        <f>+Controls!M21</f>
        <v>505.82064753755714</v>
      </c>
      <c r="N108" s="389">
        <f>+Controls!N21</f>
        <v>586.11224913261344</v>
      </c>
      <c r="O108" s="389">
        <f>+Controls!O21</f>
        <v>672.4501089362808</v>
      </c>
      <c r="P108" s="389">
        <f>+Controls!P21</f>
        <v>759.14072687963437</v>
      </c>
      <c r="Q108" s="389">
        <f>+Controls!Q21</f>
        <v>857.5774545443262</v>
      </c>
      <c r="R108" s="389">
        <f>+Controls!R21</f>
        <v>880.49767911549066</v>
      </c>
      <c r="S108" s="389">
        <f>+Controls!S21</f>
        <v>847.14993958213279</v>
      </c>
      <c r="T108" s="389">
        <f>+Controls!T21</f>
        <v>809.48154170211774</v>
      </c>
      <c r="U108" s="389">
        <f>+Controls!U21</f>
        <v>783.54623463460405</v>
      </c>
      <c r="V108" s="389">
        <f>+Controls!V21</f>
        <v>753.18325167100852</v>
      </c>
      <c r="W108" s="389">
        <f>+Controls!W21</f>
        <v>729.34178871195445</v>
      </c>
      <c r="X108" s="389">
        <f>+Controls!X21</f>
        <v>697.49720536048142</v>
      </c>
      <c r="Y108" s="389">
        <f>+Controls!Y21</f>
        <v>681.60368669129923</v>
      </c>
      <c r="Z108" s="389">
        <f>+Controls!Z21</f>
        <v>650.96217075027084</v>
      </c>
      <c r="AA108" s="389">
        <f>+Controls!AA21</f>
        <v>1200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0.13849299438629906</v>
      </c>
      <c r="D109" s="391">
        <f t="shared" si="47"/>
        <v>0.19065736993522697</v>
      </c>
      <c r="E109" s="391">
        <f t="shared" si="47"/>
        <v>0.23399120457581729</v>
      </c>
      <c r="F109" s="391">
        <f t="shared" si="47"/>
        <v>0.28178776692997071</v>
      </c>
      <c r="G109" s="391">
        <f t="shared" si="47"/>
        <v>0.33414907810692207</v>
      </c>
      <c r="H109" s="391">
        <f t="shared" si="47"/>
        <v>0.39120765331569374</v>
      </c>
      <c r="I109" s="391">
        <f t="shared" si="47"/>
        <v>0.45336706472440041</v>
      </c>
      <c r="J109" s="391">
        <f t="shared" si="47"/>
        <v>0.52070072599405159</v>
      </c>
      <c r="K109" s="391">
        <f t="shared" si="47"/>
        <v>0.59311477729647588</v>
      </c>
      <c r="L109" s="391">
        <f t="shared" si="47"/>
        <v>0.66995958295920544</v>
      </c>
      <c r="M109" s="391">
        <f t="shared" si="47"/>
        <v>0.75041106840402927</v>
      </c>
      <c r="N109" s="391">
        <f t="shared" si="47"/>
        <v>0.83397967265758421</v>
      </c>
      <c r="O109" s="391">
        <f t="shared" si="47"/>
        <v>0.92157406177254353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0.54177826149727892</v>
      </c>
      <c r="C112" s="471">
        <f>+C40*C61</f>
        <v>0.56965308534974013</v>
      </c>
      <c r="D112" s="471">
        <f t="shared" ref="D112:BI112" si="48">+D40*D61</f>
        <v>0.62010183922059325</v>
      </c>
      <c r="E112" s="471">
        <f t="shared" si="48"/>
        <v>0.65020918133977224</v>
      </c>
      <c r="F112" s="471">
        <f t="shared" si="48"/>
        <v>0.66261120695000764</v>
      </c>
      <c r="G112" s="471">
        <f t="shared" si="48"/>
        <v>0.65990959858295184</v>
      </c>
      <c r="H112" s="471">
        <f t="shared" si="48"/>
        <v>0.64918763289609571</v>
      </c>
      <c r="I112" s="471">
        <f t="shared" si="48"/>
        <v>0.63809866580365182</v>
      </c>
      <c r="J112" s="471">
        <f t="shared" si="48"/>
        <v>0.62719496234158656</v>
      </c>
      <c r="K112" s="471">
        <f t="shared" si="48"/>
        <v>0.61668107758177371</v>
      </c>
      <c r="L112" s="471">
        <f t="shared" si="48"/>
        <v>0.61627075479108795</v>
      </c>
      <c r="M112" s="471">
        <f t="shared" si="48"/>
        <v>0.62514102193415044</v>
      </c>
      <c r="N112" s="471">
        <f t="shared" si="48"/>
        <v>0.63888169173621867</v>
      </c>
      <c r="O112" s="471">
        <f t="shared" si="48"/>
        <v>0.64970365606505387</v>
      </c>
      <c r="P112" s="471">
        <f t="shared" si="48"/>
        <v>0.65913518745002209</v>
      </c>
      <c r="Q112" s="471">
        <f t="shared" si="48"/>
        <v>0.6680023209404532</v>
      </c>
      <c r="R112" s="471">
        <f t="shared" si="48"/>
        <v>0.67692053439097299</v>
      </c>
      <c r="S112" s="471">
        <f t="shared" si="48"/>
        <v>0.68596885186374812</v>
      </c>
      <c r="T112" s="471">
        <f t="shared" si="48"/>
        <v>0.69517477764152225</v>
      </c>
      <c r="U112" s="471">
        <f t="shared" si="48"/>
        <v>0.70454276531124593</v>
      </c>
      <c r="V112" s="471">
        <f t="shared" si="48"/>
        <v>0.71427071456435876</v>
      </c>
      <c r="W112" s="471">
        <f t="shared" si="48"/>
        <v>0.72440125036470771</v>
      </c>
      <c r="X112" s="471">
        <f t="shared" si="48"/>
        <v>0.73475147135375829</v>
      </c>
      <c r="Y112" s="471">
        <f t="shared" si="48"/>
        <v>0.74528752985658031</v>
      </c>
      <c r="Z112" s="471">
        <f t="shared" si="48"/>
        <v>0.75599021850868753</v>
      </c>
      <c r="AA112" s="471">
        <f t="shared" si="48"/>
        <v>0.76684849747527084</v>
      </c>
      <c r="AB112" s="471">
        <f t="shared" si="48"/>
        <v>0.77807390392223474</v>
      </c>
      <c r="AC112" s="471">
        <f t="shared" si="48"/>
        <v>0.78943898212021024</v>
      </c>
      <c r="AD112" s="471">
        <f t="shared" si="48"/>
        <v>0.80088538285105959</v>
      </c>
      <c r="AE112" s="471">
        <f t="shared" si="48"/>
        <v>0.81241341678118495</v>
      </c>
      <c r="AF112" s="471">
        <f t="shared" si="48"/>
        <v>0.82230053287827465</v>
      </c>
      <c r="AG112" s="471">
        <f t="shared" si="48"/>
        <v>0.83014910776823503</v>
      </c>
      <c r="AH112" s="471">
        <f t="shared" si="48"/>
        <v>0.83749390377949906</v>
      </c>
      <c r="AI112" s="471">
        <f t="shared" si="48"/>
        <v>0.84458665470025451</v>
      </c>
      <c r="AJ112" s="471">
        <f t="shared" si="48"/>
        <v>0.85156085199122178</v>
      </c>
      <c r="AK112" s="471">
        <f t="shared" si="48"/>
        <v>0.85848839179792968</v>
      </c>
      <c r="AL112" s="471">
        <f t="shared" si="48"/>
        <v>0.86540809445397582</v>
      </c>
      <c r="AM112" s="471">
        <f t="shared" si="48"/>
        <v>0.87234103071467073</v>
      </c>
      <c r="AN112" s="471">
        <f t="shared" si="48"/>
        <v>0.87929876162462473</v>
      </c>
      <c r="AO112" s="471">
        <f t="shared" si="48"/>
        <v>0.8862877660750127</v>
      </c>
      <c r="AP112" s="471">
        <f t="shared" si="48"/>
        <v>0.89331181722723341</v>
      </c>
      <c r="AQ112" s="471">
        <f t="shared" si="48"/>
        <v>0.90037325569634619</v>
      </c>
      <c r="AR112" s="471">
        <f t="shared" si="48"/>
        <v>0.90747366970895726</v>
      </c>
      <c r="AS112" s="471">
        <f t="shared" si="48"/>
        <v>0.91461425681370834</v>
      </c>
      <c r="AT112" s="471">
        <f t="shared" si="48"/>
        <v>0.92179601485590079</v>
      </c>
      <c r="AU112" s="471">
        <f t="shared" si="48"/>
        <v>0.92901984163368578</v>
      </c>
      <c r="AV112" s="471">
        <f t="shared" si="48"/>
        <v>0.93628658589994551</v>
      </c>
      <c r="AW112" s="471">
        <f t="shared" si="48"/>
        <v>0.94359707260223646</v>
      </c>
      <c r="AX112" s="471">
        <f t="shared" si="48"/>
        <v>0.95095211462194895</v>
      </c>
      <c r="AY112" s="471">
        <f t="shared" si="48"/>
        <v>0.95835251756113582</v>
      </c>
      <c r="AZ112" s="471">
        <f t="shared" si="48"/>
        <v>0.96579908105840118</v>
      </c>
      <c r="BA112" s="471">
        <f t="shared" si="48"/>
        <v>0.97329259847073868</v>
      </c>
      <c r="BB112" s="471">
        <f t="shared" si="48"/>
        <v>0.98080547904830051</v>
      </c>
      <c r="BC112" s="471">
        <f t="shared" si="48"/>
        <v>0.9883331738084653</v>
      </c>
      <c r="BD112" s="471">
        <f t="shared" si="48"/>
        <v>0.99590888282143986</v>
      </c>
      <c r="BE112" s="471">
        <f t="shared" si="48"/>
        <v>1.0035452072986255</v>
      </c>
      <c r="BF112" s="471">
        <f t="shared" si="48"/>
        <v>1.0112452428818022</v>
      </c>
      <c r="BG112" s="471">
        <f t="shared" si="48"/>
        <v>1.0190082777191569</v>
      </c>
      <c r="BH112" s="471">
        <f t="shared" si="48"/>
        <v>1.0268324628772481</v>
      </c>
      <c r="BI112" s="471">
        <f t="shared" si="48"/>
        <v>1.0347159579990444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0.10209879012844947</v>
      </c>
      <c r="E114" s="399">
        <f>IF(1-(E113/E112)&lt;0,0,1-(E113/E112))</f>
        <v>0.32590150591419076</v>
      </c>
      <c r="F114" s="399">
        <f t="shared" ref="F114:BI114" si="49">IF(1-(F113/F112)&lt;0,0,1-(F113/F112))</f>
        <v>0.52443922024431355</v>
      </c>
      <c r="G114" s="399">
        <f t="shared" si="49"/>
        <v>0.66377501061898103</v>
      </c>
      <c r="H114" s="399">
        <f t="shared" si="49"/>
        <v>0.72234875104904051</v>
      </c>
      <c r="I114" s="399">
        <f t="shared" si="49"/>
        <v>0.76584062843236245</v>
      </c>
      <c r="J114" s="399">
        <f t="shared" si="49"/>
        <v>0.79812572924772285</v>
      </c>
      <c r="K114" s="399">
        <f t="shared" si="49"/>
        <v>0.82205767049381051</v>
      </c>
      <c r="L114" s="399">
        <f t="shared" si="49"/>
        <v>0.84140944275590634</v>
      </c>
      <c r="M114" s="399">
        <f t="shared" si="49"/>
        <v>0.85890289729005942</v>
      </c>
      <c r="N114" s="399">
        <f t="shared" si="49"/>
        <v>0.87539861717879119</v>
      </c>
      <c r="O114" s="399">
        <f t="shared" si="49"/>
        <v>0.88942035155645238</v>
      </c>
      <c r="P114" s="399">
        <f t="shared" si="49"/>
        <v>0.90162987361107649</v>
      </c>
      <c r="Q114" s="399">
        <f t="shared" si="49"/>
        <v>0.91239942329239399</v>
      </c>
      <c r="R114" s="399">
        <f t="shared" si="49"/>
        <v>0.92198206364109081</v>
      </c>
      <c r="S114" s="399">
        <f t="shared" si="49"/>
        <v>0.93051757585877115</v>
      </c>
      <c r="T114" s="399">
        <f t="shared" si="49"/>
        <v>0.93812252807229191</v>
      </c>
      <c r="U114" s="399">
        <f t="shared" si="49"/>
        <v>0.94489811965232751</v>
      </c>
      <c r="V114" s="399">
        <f t="shared" si="49"/>
        <v>0.95094783896067636</v>
      </c>
      <c r="W114" s="399">
        <f t="shared" si="49"/>
        <v>0.95405212788644145</v>
      </c>
      <c r="X114" s="399">
        <f t="shared" si="49"/>
        <v>0.95696441253548392</v>
      </c>
      <c r="Y114" s="399">
        <f t="shared" si="49"/>
        <v>0.95969416239206251</v>
      </c>
      <c r="Z114" s="399">
        <f t="shared" si="49"/>
        <v>0.96225154037252769</v>
      </c>
      <c r="AA114" s="399">
        <f t="shared" si="49"/>
        <v>0.96464674180194698</v>
      </c>
      <c r="AB114" s="399">
        <f t="shared" si="49"/>
        <v>0.966898949889335</v>
      </c>
      <c r="AC114" s="399">
        <f t="shared" si="49"/>
        <v>0.969006711508416</v>
      </c>
      <c r="AD114" s="399">
        <f t="shared" si="49"/>
        <v>0.9709771896065319</v>
      </c>
      <c r="AE114" s="399">
        <f t="shared" si="49"/>
        <v>0.97281956830525296</v>
      </c>
      <c r="AF114" s="399">
        <f t="shared" si="49"/>
        <v>0.97448905944380981</v>
      </c>
      <c r="AG114" s="399">
        <f t="shared" si="49"/>
        <v>0.97599373796054723</v>
      </c>
      <c r="AH114" s="399">
        <f t="shared" si="49"/>
        <v>0.97739405853962891</v>
      </c>
      <c r="AI114" s="399">
        <f t="shared" si="49"/>
        <v>0.97870470584154878</v>
      </c>
      <c r="AJ114" s="399">
        <f t="shared" si="49"/>
        <v>0.97993515654050634</v>
      </c>
      <c r="AK114" s="399">
        <f t="shared" si="49"/>
        <v>0.98109221558852966</v>
      </c>
      <c r="AL114" s="399">
        <f t="shared" si="49"/>
        <v>0.98218123003575397</v>
      </c>
      <c r="AM114" s="399">
        <f t="shared" si="49"/>
        <v>0.9832067025894029</v>
      </c>
      <c r="AN114" s="399">
        <f t="shared" si="49"/>
        <v>0.98417260564778708</v>
      </c>
      <c r="AO114" s="399">
        <f t="shared" si="49"/>
        <v>0.98508254502991288</v>
      </c>
      <c r="AP114" s="399">
        <f t="shared" si="49"/>
        <v>0.98593984798286849</v>
      </c>
      <c r="AQ114" s="399">
        <f t="shared" si="49"/>
        <v>0.98674761286391066</v>
      </c>
      <c r="AR114" s="399">
        <f t="shared" si="49"/>
        <v>0.9875087392810733</v>
      </c>
      <c r="AS114" s="399">
        <f t="shared" si="49"/>
        <v>0.9882259481377248</v>
      </c>
      <c r="AT114" s="399">
        <f t="shared" si="49"/>
        <v>0.9889017963365625</v>
      </c>
      <c r="AU114" s="399">
        <f t="shared" si="49"/>
        <v>0.9895386885424593</v>
      </c>
      <c r="AV114" s="399">
        <f t="shared" si="49"/>
        <v>0.9901388872200787</v>
      </c>
      <c r="AW114" s="399">
        <f t="shared" si="49"/>
        <v>0.9907045215678727</v>
      </c>
      <c r="AX114" s="399">
        <f t="shared" si="49"/>
        <v>0.99123759567172787</v>
      </c>
      <c r="AY114" s="399">
        <f t="shared" si="49"/>
        <v>0.99173999605173391</v>
      </c>
      <c r="AZ114" s="399">
        <f t="shared" si="49"/>
        <v>0.99221349870026776</v>
      </c>
      <c r="BA114" s="399">
        <f t="shared" si="49"/>
        <v>0.99265977567160224</v>
      </c>
      <c r="BB114" s="399">
        <f t="shared" si="49"/>
        <v>0.99308020106491179</v>
      </c>
      <c r="BC114" s="399">
        <f t="shared" si="49"/>
        <v>0.99347626079459683</v>
      </c>
      <c r="BD114" s="399">
        <f t="shared" si="49"/>
        <v>0.99384959147776342</v>
      </c>
      <c r="BE114" s="399">
        <f t="shared" si="49"/>
        <v>0.9942015724713329</v>
      </c>
      <c r="BF114" s="399">
        <f t="shared" si="49"/>
        <v>0.99453343787042636</v>
      </c>
      <c r="BG114" s="399">
        <f t="shared" si="49"/>
        <v>0.99484632920472305</v>
      </c>
      <c r="BH114" s="399">
        <f t="shared" si="49"/>
        <v>0.99514131884085966</v>
      </c>
      <c r="BI114" s="399">
        <f t="shared" si="49"/>
        <v>0.99541942025027608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20.802435045165183</v>
      </c>
      <c r="E115" s="400">
        <f t="shared" si="50"/>
        <v>160.56637315330417</v>
      </c>
      <c r="F115" s="400">
        <f t="shared" si="50"/>
        <v>361.31710749960615</v>
      </c>
      <c r="G115" s="400">
        <f t="shared" si="50"/>
        <v>527.87810550619179</v>
      </c>
      <c r="H115" s="400">
        <f t="shared" si="50"/>
        <v>587.79348549764711</v>
      </c>
      <c r="I115" s="400">
        <f t="shared" si="50"/>
        <v>624.66048870514339</v>
      </c>
      <c r="J115" s="400">
        <f t="shared" si="50"/>
        <v>643.83296477434453</v>
      </c>
      <c r="K115" s="400">
        <f t="shared" si="50"/>
        <v>649.91911402529331</v>
      </c>
      <c r="L115" s="400">
        <f t="shared" si="50"/>
        <v>648.90993060211929</v>
      </c>
      <c r="M115" s="400">
        <f t="shared" si="50"/>
        <v>644.9963530368625</v>
      </c>
      <c r="N115" s="400">
        <f t="shared" si="50"/>
        <v>639.5455795236943</v>
      </c>
      <c r="O115" s="400">
        <f t="shared" si="50"/>
        <v>630.80967273678652</v>
      </c>
      <c r="P115" s="400">
        <f t="shared" si="50"/>
        <v>619.90961113226081</v>
      </c>
      <c r="Q115" s="400">
        <f t="shared" si="50"/>
        <v>607.51211760749879</v>
      </c>
      <c r="R115" s="400">
        <f t="shared" si="50"/>
        <v>594.08031849023826</v>
      </c>
      <c r="S115" s="400">
        <f t="shared" si="50"/>
        <v>579.90336172875425</v>
      </c>
      <c r="T115" s="400">
        <f t="shared" si="50"/>
        <v>565.21645058231752</v>
      </c>
      <c r="U115" s="400">
        <f t="shared" si="50"/>
        <v>550.21434415206295</v>
      </c>
      <c r="V115" s="400">
        <f t="shared" si="50"/>
        <v>535.07312337095539</v>
      </c>
      <c r="W115" s="400">
        <f t="shared" si="50"/>
        <v>517.67763830124193</v>
      </c>
      <c r="X115" s="400">
        <f t="shared" si="50"/>
        <v>500.90169553631898</v>
      </c>
      <c r="Y115" s="400">
        <f t="shared" si="50"/>
        <v>484.73804468210881</v>
      </c>
      <c r="Z115" s="400">
        <f t="shared" si="50"/>
        <v>469.17859541724238</v>
      </c>
      <c r="AA115" s="400">
        <f t="shared" si="50"/>
        <v>235.6414200739375</v>
      </c>
      <c r="AB115" s="400">
        <f t="shared" si="50"/>
        <v>118.31631961148989</v>
      </c>
      <c r="AC115" s="400">
        <f t="shared" si="50"/>
        <v>59.39049020331457</v>
      </c>
      <c r="AD115" s="400">
        <f t="shared" si="50"/>
        <v>29.804027169626423</v>
      </c>
      <c r="AE115" s="400">
        <f t="shared" si="50"/>
        <v>14.952948641066058</v>
      </c>
      <c r="AF115" s="400">
        <f t="shared" si="50"/>
        <v>7.4995853429345507</v>
      </c>
      <c r="AG115" s="400">
        <f t="shared" si="50"/>
        <v>3.7602209983418455</v>
      </c>
      <c r="AH115" s="400">
        <f t="shared" si="50"/>
        <v>1.8849688119184811</v>
      </c>
      <c r="AI115" s="400">
        <f t="shared" si="50"/>
        <v>0.94476052874799499</v>
      </c>
      <c r="AJ115" s="400">
        <f t="shared" si="50"/>
        <v>0.47344979966583017</v>
      </c>
      <c r="AK115" s="400">
        <f t="shared" si="50"/>
        <v>0.23722826097153513</v>
      </c>
      <c r="AL115" s="400">
        <f t="shared" si="50"/>
        <v>0.1188512271894898</v>
      </c>
      <c r="AM115" s="400">
        <f t="shared" si="50"/>
        <v>5.953734105196741E-2</v>
      </c>
      <c r="AN115" s="400">
        <f t="shared" si="50"/>
        <v>2.9821331789011654E-2</v>
      </c>
      <c r="AO115" s="400">
        <f t="shared" si="50"/>
        <v>1.4935489868560616E-2</v>
      </c>
      <c r="AP115" s="400">
        <f t="shared" si="50"/>
        <v>7.4794473312420522E-3</v>
      </c>
      <c r="AQ115" s="400">
        <f t="shared" si="50"/>
        <v>3.7452404861885893E-3</v>
      </c>
      <c r="AR115" s="400">
        <f t="shared" si="50"/>
        <v>1.8752210427536594E-3</v>
      </c>
      <c r="AS115" s="400">
        <f t="shared" si="50"/>
        <v>9.3883662116364761E-4</v>
      </c>
      <c r="AT115" s="400">
        <f t="shared" si="50"/>
        <v>4.6999633238816807E-4</v>
      </c>
      <c r="AU115" s="400">
        <f t="shared" si="50"/>
        <v>2.3527066312089353E-4</v>
      </c>
      <c r="AV115" s="400">
        <f t="shared" si="50"/>
        <v>1.1776379451076992E-4</v>
      </c>
      <c r="AW115" s="400">
        <f t="shared" si="50"/>
        <v>5.8942458275329732E-5</v>
      </c>
      <c r="AX115" s="400">
        <f t="shared" si="50"/>
        <v>2.9499779239027698E-5</v>
      </c>
      <c r="AY115" s="400">
        <f t="shared" si="50"/>
        <v>1.4763348889486468E-5</v>
      </c>
      <c r="AZ115" s="400">
        <f t="shared" si="50"/>
        <v>7.3880194926756708E-6</v>
      </c>
      <c r="BA115" s="400">
        <f t="shared" si="50"/>
        <v>3.6970009639774575E-6</v>
      </c>
      <c r="BB115" s="400">
        <f t="shared" si="50"/>
        <v>1.849909946533618E-6</v>
      </c>
      <c r="BC115" s="400">
        <f t="shared" si="50"/>
        <v>9.2561908130191447E-7</v>
      </c>
      <c r="BD115" s="400">
        <f t="shared" si="50"/>
        <v>4.6312263575232763E-7</v>
      </c>
      <c r="BE115" s="400">
        <f t="shared" si="50"/>
        <v>2.3170895602290247E-7</v>
      </c>
      <c r="BF115" s="400">
        <f t="shared" si="50"/>
        <v>1.1592409750194976E-7</v>
      </c>
      <c r="BG115" s="400">
        <f t="shared" si="50"/>
        <v>5.7994876796556981E-8</v>
      </c>
      <c r="BH115" s="400">
        <f t="shared" si="50"/>
        <v>2.9012917095400801E-8</v>
      </c>
      <c r="BI115" s="400">
        <f t="shared" si="50"/>
        <v>1.4513756497656521E-8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0.54156849752830349</v>
      </c>
      <c r="C116" s="399">
        <f t="shared" si="51"/>
        <v>0.49076012379826067</v>
      </c>
      <c r="D116" s="399">
        <f t="shared" si="51"/>
        <v>0.50187485346279792</v>
      </c>
      <c r="E116" s="399">
        <f t="shared" si="51"/>
        <v>0.49806595177182295</v>
      </c>
      <c r="F116" s="399">
        <f t="shared" si="51"/>
        <v>0.47589547460079235</v>
      </c>
      <c r="G116" s="399">
        <f t="shared" si="51"/>
        <v>0.4394014145825495</v>
      </c>
      <c r="H116" s="399">
        <f t="shared" si="51"/>
        <v>0.39522046246924403</v>
      </c>
      <c r="I116" s="399">
        <f t="shared" si="51"/>
        <v>0.34880574668369407</v>
      </c>
      <c r="J116" s="399">
        <f t="shared" si="51"/>
        <v>0.3006140901105106</v>
      </c>
      <c r="K116" s="399">
        <f t="shared" si="51"/>
        <v>0.2509184175889092</v>
      </c>
      <c r="L116" s="399">
        <f t="shared" si="51"/>
        <v>0.20339425692129592</v>
      </c>
      <c r="M116" s="399">
        <f t="shared" si="51"/>
        <v>0.15602827976135791</v>
      </c>
      <c r="N116" s="399">
        <f t="shared" si="51"/>
        <v>0.1060673475951234</v>
      </c>
      <c r="O116" s="399">
        <f t="shared" si="51"/>
        <v>5.0953618796710537E-2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0.54177826149727892</v>
      </c>
      <c r="C119" s="421">
        <f t="shared" ref="C119:BI120" si="53">+C112</f>
        <v>0.56965308534974013</v>
      </c>
      <c r="D119" s="421">
        <f t="shared" si="53"/>
        <v>0.62010183922059325</v>
      </c>
      <c r="E119" s="421">
        <f t="shared" si="53"/>
        <v>0.65020918133977224</v>
      </c>
      <c r="F119" s="421">
        <f t="shared" si="53"/>
        <v>0.66261120695000764</v>
      </c>
      <c r="G119" s="421">
        <f t="shared" si="53"/>
        <v>0.65990959858295184</v>
      </c>
      <c r="H119" s="421">
        <f t="shared" si="53"/>
        <v>0.64918763289609571</v>
      </c>
      <c r="I119" s="421">
        <f t="shared" si="53"/>
        <v>0.63809866580365182</v>
      </c>
      <c r="J119" s="421">
        <f t="shared" si="53"/>
        <v>0.62719496234158656</v>
      </c>
      <c r="K119" s="421">
        <f t="shared" si="53"/>
        <v>0.61668107758177371</v>
      </c>
      <c r="L119" s="421">
        <f t="shared" si="53"/>
        <v>0.61627075479108795</v>
      </c>
      <c r="M119" s="421">
        <f t="shared" si="53"/>
        <v>0.62514102193415044</v>
      </c>
      <c r="N119" s="421">
        <f t="shared" si="53"/>
        <v>0.63888169173621867</v>
      </c>
      <c r="O119" s="421">
        <f t="shared" si="53"/>
        <v>0.64970365606505387</v>
      </c>
      <c r="P119" s="421">
        <f t="shared" si="53"/>
        <v>0.65913518745002209</v>
      </c>
      <c r="Q119" s="421">
        <f t="shared" si="53"/>
        <v>0.6680023209404532</v>
      </c>
      <c r="R119" s="421">
        <f t="shared" si="53"/>
        <v>0.67692053439097299</v>
      </c>
      <c r="S119" s="421">
        <f t="shared" si="53"/>
        <v>0.68596885186374812</v>
      </c>
      <c r="T119" s="421">
        <f t="shared" si="53"/>
        <v>0.69517477764152225</v>
      </c>
      <c r="U119" s="421">
        <f t="shared" si="53"/>
        <v>0.70454276531124593</v>
      </c>
      <c r="V119" s="421">
        <f t="shared" si="53"/>
        <v>0.71427071456435876</v>
      </c>
      <c r="W119" s="421">
        <f t="shared" si="53"/>
        <v>0.72440125036470771</v>
      </c>
      <c r="X119" s="421">
        <f t="shared" si="53"/>
        <v>0.73475147135375829</v>
      </c>
      <c r="Y119" s="421">
        <f t="shared" si="53"/>
        <v>0.74528752985658031</v>
      </c>
      <c r="Z119" s="421">
        <f t="shared" si="53"/>
        <v>0.75599021850868753</v>
      </c>
      <c r="AA119" s="421">
        <f t="shared" si="53"/>
        <v>0.76684849747527084</v>
      </c>
      <c r="AB119" s="421">
        <f t="shared" si="53"/>
        <v>0.77807390392223474</v>
      </c>
      <c r="AC119" s="421">
        <f t="shared" si="53"/>
        <v>0.78943898212021024</v>
      </c>
      <c r="AD119" s="421">
        <f t="shared" si="53"/>
        <v>0.80088538285105959</v>
      </c>
      <c r="AE119" s="421">
        <f t="shared" si="53"/>
        <v>0.81241341678118495</v>
      </c>
      <c r="AF119" s="421">
        <f t="shared" si="53"/>
        <v>0.82230053287827465</v>
      </c>
      <c r="AG119" s="421">
        <f t="shared" si="53"/>
        <v>0.83014910776823503</v>
      </c>
      <c r="AH119" s="421">
        <f t="shared" si="53"/>
        <v>0.83749390377949906</v>
      </c>
      <c r="AI119" s="421">
        <f t="shared" si="53"/>
        <v>0.84458665470025451</v>
      </c>
      <c r="AJ119" s="421">
        <f t="shared" si="53"/>
        <v>0.85156085199122178</v>
      </c>
      <c r="AK119" s="421">
        <f t="shared" si="53"/>
        <v>0.85848839179792968</v>
      </c>
      <c r="AL119" s="421">
        <f t="shared" si="53"/>
        <v>0.86540809445397582</v>
      </c>
      <c r="AM119" s="421">
        <f t="shared" si="53"/>
        <v>0.87234103071467073</v>
      </c>
      <c r="AN119" s="421">
        <f t="shared" si="53"/>
        <v>0.87929876162462473</v>
      </c>
      <c r="AO119" s="421">
        <f t="shared" si="53"/>
        <v>0.8862877660750127</v>
      </c>
      <c r="AP119" s="421">
        <f t="shared" si="53"/>
        <v>0.89331181722723341</v>
      </c>
      <c r="AQ119" s="421">
        <f t="shared" si="53"/>
        <v>0.90037325569634619</v>
      </c>
      <c r="AR119" s="421">
        <f t="shared" si="53"/>
        <v>0.90747366970895726</v>
      </c>
      <c r="AS119" s="421">
        <f t="shared" si="53"/>
        <v>0.91461425681370834</v>
      </c>
      <c r="AT119" s="421">
        <f t="shared" si="53"/>
        <v>0.92179601485590079</v>
      </c>
      <c r="AU119" s="421">
        <f t="shared" si="53"/>
        <v>0.92901984163368578</v>
      </c>
      <c r="AV119" s="421">
        <f t="shared" si="53"/>
        <v>0.93628658589994551</v>
      </c>
      <c r="AW119" s="421">
        <f t="shared" si="53"/>
        <v>0.94359707260223646</v>
      </c>
      <c r="AX119" s="421">
        <f t="shared" si="53"/>
        <v>0.95095211462194895</v>
      </c>
      <c r="AY119" s="421">
        <f t="shared" si="53"/>
        <v>0.95835251756113582</v>
      </c>
      <c r="AZ119" s="421">
        <f t="shared" si="53"/>
        <v>0.96579908105840118</v>
      </c>
      <c r="BA119" s="421">
        <f t="shared" si="53"/>
        <v>0.97329259847073868</v>
      </c>
      <c r="BB119" s="421">
        <f t="shared" si="53"/>
        <v>0.98080547904830051</v>
      </c>
      <c r="BC119" s="421">
        <f t="shared" si="53"/>
        <v>0.9883331738084653</v>
      </c>
      <c r="BD119" s="421">
        <f t="shared" si="53"/>
        <v>0.99590888282143986</v>
      </c>
      <c r="BE119" s="421">
        <f t="shared" si="53"/>
        <v>1.0035452072986255</v>
      </c>
      <c r="BF119" s="421">
        <f t="shared" si="53"/>
        <v>1.0112452428818022</v>
      </c>
      <c r="BG119" s="421">
        <f t="shared" si="53"/>
        <v>1.0190082777191569</v>
      </c>
      <c r="BH119" s="421">
        <f t="shared" si="53"/>
        <v>1.0268324628772481</v>
      </c>
      <c r="BI119" s="421">
        <f t="shared" si="53"/>
        <v>1.0347159579990444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965</v>
      </c>
      <c r="B121" s="421">
        <f>+B119*(1-B122)</f>
        <v>0.54177826149727892</v>
      </c>
      <c r="C121" s="421">
        <f t="shared" ref="C121:BI121" si="54">+C119*(1-C122)</f>
        <v>0.53192093069880875</v>
      </c>
      <c r="D121" s="421">
        <f t="shared" si="54"/>
        <v>0.51924551166666633</v>
      </c>
      <c r="E121" s="421">
        <f t="shared" si="54"/>
        <v>0.47795007203775713</v>
      </c>
      <c r="F121" s="421">
        <f t="shared" si="54"/>
        <v>0.3896609124224546</v>
      </c>
      <c r="G121" s="421">
        <f t="shared" si="54"/>
        <v>0.31698457849236672</v>
      </c>
      <c r="H121" s="421">
        <f t="shared" si="54"/>
        <v>0.27274740479681647</v>
      </c>
      <c r="I121" s="421">
        <f t="shared" si="54"/>
        <v>0.27020483378888621</v>
      </c>
      <c r="J121" s="421">
        <f t="shared" si="54"/>
        <v>0.24103031533704275</v>
      </c>
      <c r="K121" s="421">
        <f t="shared" si="54"/>
        <v>0.21899466347469576</v>
      </c>
      <c r="L121" s="421">
        <f t="shared" si="54"/>
        <v>0.20594705430232871</v>
      </c>
      <c r="M121" s="421">
        <f t="shared" si="54"/>
        <v>0.19882579999261096</v>
      </c>
      <c r="N121" s="421">
        <f t="shared" si="54"/>
        <v>0.19437833304729238</v>
      </c>
      <c r="O121" s="421">
        <f t="shared" si="54"/>
        <v>0.18967825712561617</v>
      </c>
      <c r="P121" s="421">
        <f t="shared" si="54"/>
        <v>0.18559852255456213</v>
      </c>
      <c r="Q121" s="421">
        <f t="shared" si="54"/>
        <v>0.18211763979195716</v>
      </c>
      <c r="R121" s="421">
        <f t="shared" si="54"/>
        <v>0.17942520086358493</v>
      </c>
      <c r="S121" s="421">
        <f t="shared" si="54"/>
        <v>0.17757712069947473</v>
      </c>
      <c r="T121" s="421">
        <f t="shared" si="54"/>
        <v>0.17594125414568856</v>
      </c>
      <c r="U121" s="421">
        <f t="shared" si="54"/>
        <v>0.17454913100808575</v>
      </c>
      <c r="V121" s="421">
        <f t="shared" si="54"/>
        <v>0.17348153497740457</v>
      </c>
      <c r="W121" s="421">
        <f t="shared" si="54"/>
        <v>0.19581822013494318</v>
      </c>
      <c r="X121" s="421">
        <f t="shared" si="54"/>
        <v>0.21818570150175645</v>
      </c>
      <c r="Y121" s="421">
        <f t="shared" si="54"/>
        <v>0.24058049244856741</v>
      </c>
      <c r="Z121" s="421">
        <f t="shared" si="54"/>
        <v>0.26300007566543826</v>
      </c>
      <c r="AA121" s="421">
        <f t="shared" si="54"/>
        <v>7.366264757411653E-2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0.54177826149727892</v>
      </c>
      <c r="C124" s="421">
        <f t="shared" ref="C124:BI124" si="57">+C119*(1-C122)</f>
        <v>0.53192093069880875</v>
      </c>
      <c r="D124" s="421">
        <f t="shared" si="57"/>
        <v>0.51924551166666633</v>
      </c>
      <c r="E124" s="421">
        <f t="shared" si="57"/>
        <v>0.47795007203775713</v>
      </c>
      <c r="F124" s="421">
        <f t="shared" si="57"/>
        <v>0.3896609124224546</v>
      </c>
      <c r="G124" s="421">
        <f t="shared" si="57"/>
        <v>0.31698457849236672</v>
      </c>
      <c r="H124" s="421">
        <f t="shared" si="57"/>
        <v>0.27274740479681647</v>
      </c>
      <c r="I124" s="421">
        <f t="shared" si="57"/>
        <v>0.27020483378888621</v>
      </c>
      <c r="J124" s="421">
        <f t="shared" si="57"/>
        <v>0.24103031533704275</v>
      </c>
      <c r="K124" s="421">
        <f t="shared" si="57"/>
        <v>0.21899466347469576</v>
      </c>
      <c r="L124" s="421">
        <f t="shared" si="57"/>
        <v>0.20594705430232871</v>
      </c>
      <c r="M124" s="421">
        <f t="shared" si="57"/>
        <v>0.19882579999261096</v>
      </c>
      <c r="N124" s="421">
        <f t="shared" si="57"/>
        <v>0.19437833304729238</v>
      </c>
      <c r="O124" s="421">
        <f t="shared" si="57"/>
        <v>0.18967825712561617</v>
      </c>
      <c r="P124" s="421">
        <f t="shared" si="57"/>
        <v>0.18559852255456213</v>
      </c>
      <c r="Q124" s="421">
        <f t="shared" si="57"/>
        <v>0.18211763979195716</v>
      </c>
      <c r="R124" s="421">
        <f t="shared" si="57"/>
        <v>0.17942520086358493</v>
      </c>
      <c r="S124" s="421">
        <f t="shared" si="57"/>
        <v>0.17757712069947473</v>
      </c>
      <c r="T124" s="421">
        <f t="shared" si="57"/>
        <v>0.17594125414568856</v>
      </c>
      <c r="U124" s="421">
        <f t="shared" si="57"/>
        <v>0.17454913100808575</v>
      </c>
      <c r="V124" s="421">
        <f t="shared" si="57"/>
        <v>0.17348153497740457</v>
      </c>
      <c r="W124" s="421">
        <f t="shared" si="57"/>
        <v>0.19581822013494318</v>
      </c>
      <c r="X124" s="421">
        <f t="shared" si="57"/>
        <v>0.21818570150175645</v>
      </c>
      <c r="Y124" s="421">
        <f t="shared" si="57"/>
        <v>0.24058049244856741</v>
      </c>
      <c r="Z124" s="421">
        <f t="shared" si="57"/>
        <v>0.26300007566543826</v>
      </c>
      <c r="AA124" s="421">
        <f t="shared" si="57"/>
        <v>7.366264757411653E-2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0.15970875478084429</v>
      </c>
      <c r="D128" s="23">
        <f t="shared" si="58"/>
        <v>0.14456784103450848</v>
      </c>
      <c r="E128" s="23">
        <f t="shared" si="58"/>
        <v>0.13648230330045041</v>
      </c>
      <c r="F128" s="23">
        <f t="shared" si="58"/>
        <v>0.13139247218601977</v>
      </c>
      <c r="G128" s="23">
        <f t="shared" si="58"/>
        <v>0.12714394125985382</v>
      </c>
      <c r="H128" s="23">
        <f t="shared" si="58"/>
        <v>0.12353572048000765</v>
      </c>
      <c r="I128" s="23">
        <f t="shared" si="58"/>
        <v>0.1206764657562694</v>
      </c>
      <c r="J128" s="23">
        <f t="shared" si="58"/>
        <v>0.11823677520613325</v>
      </c>
      <c r="K128" s="23">
        <f t="shared" si="58"/>
        <v>0.11605981086388568</v>
      </c>
      <c r="L128" s="23">
        <f t="shared" si="58"/>
        <v>0.11396775375524779</v>
      </c>
      <c r="M128" s="23">
        <f t="shared" si="58"/>
        <v>0.11226114717939718</v>
      </c>
      <c r="N128" s="23">
        <f t="shared" si="58"/>
        <v>0.10886443898899133</v>
      </c>
      <c r="O128" s="23">
        <f t="shared" si="58"/>
        <v>0.10695895566544068</v>
      </c>
      <c r="P128" s="23">
        <f t="shared" si="58"/>
        <v>0.10581414642189167</v>
      </c>
      <c r="Q128" s="23">
        <f t="shared" si="58"/>
        <v>0.10506015925763283</v>
      </c>
      <c r="R128" s="23">
        <f t="shared" si="58"/>
        <v>0.10444158616835014</v>
      </c>
      <c r="S128" s="23">
        <f t="shared" si="58"/>
        <v>0.10391400174264592</v>
      </c>
      <c r="T128" s="23">
        <f t="shared" si="58"/>
        <v>0.10345520121793286</v>
      </c>
      <c r="U128" s="23">
        <f t="shared" si="58"/>
        <v>0.10305333831969918</v>
      </c>
      <c r="V128" s="23">
        <f t="shared" si="58"/>
        <v>0.10273034232957023</v>
      </c>
      <c r="W128" s="23">
        <f t="shared" si="58"/>
        <v>0.102467166754991</v>
      </c>
      <c r="X128" s="23">
        <f t="shared" si="58"/>
        <v>0.10222343513634186</v>
      </c>
      <c r="Y128" s="23">
        <f t="shared" si="58"/>
        <v>0.10200542794367828</v>
      </c>
      <c r="Z128" s="23">
        <f t="shared" si="58"/>
        <v>0.10181489644994435</v>
      </c>
      <c r="AA128" s="23">
        <f t="shared" si="58"/>
        <v>0.1016513685064277</v>
      </c>
      <c r="AB128" s="23">
        <f t="shared" si="58"/>
        <v>0.10144701863942464</v>
      </c>
      <c r="AC128" s="23">
        <f t="shared" si="58"/>
        <v>0.10127011214711799</v>
      </c>
      <c r="AD128" s="23">
        <f t="shared" si="58"/>
        <v>0.10113507344229347</v>
      </c>
      <c r="AE128" s="23">
        <f t="shared" si="58"/>
        <v>0.10103866950398488</v>
      </c>
      <c r="AF128" s="23">
        <f t="shared" si="58"/>
        <v>0.10076067384597692</v>
      </c>
      <c r="AG128" s="23">
        <f t="shared" si="58"/>
        <v>0.10039484419875282</v>
      </c>
      <c r="AH128" s="23">
        <f t="shared" si="58"/>
        <v>0.10019972448460764</v>
      </c>
      <c r="AI128" s="23">
        <f t="shared" si="58"/>
        <v>0.10009918409743858</v>
      </c>
      <c r="AJ128" s="23">
        <f t="shared" si="58"/>
        <v>0.10005305056989211</v>
      </c>
      <c r="AK128" s="23">
        <f t="shared" si="58"/>
        <v>0.1000395797507873</v>
      </c>
      <c r="AL128" s="23">
        <f t="shared" si="58"/>
        <v>0.10004682993410093</v>
      </c>
      <c r="AM128" s="23">
        <f t="shared" si="58"/>
        <v>0.10006810902275447</v>
      </c>
      <c r="AN128" s="23">
        <f t="shared" si="58"/>
        <v>0.10009955550004518</v>
      </c>
      <c r="AO128" s="23">
        <f t="shared" si="58"/>
        <v>0.10013884786925022</v>
      </c>
      <c r="AP128" s="23">
        <f t="shared" si="58"/>
        <v>0.10018451375059863</v>
      </c>
      <c r="AQ128" s="23">
        <f t="shared" si="58"/>
        <v>0.10023555853414831</v>
      </c>
      <c r="AR128" s="23">
        <f t="shared" si="58"/>
        <v>0.10029126466186944</v>
      </c>
      <c r="AS128" s="23">
        <f t="shared" si="58"/>
        <v>0.1003510821897959</v>
      </c>
      <c r="AT128" s="23">
        <f t="shared" si="58"/>
        <v>0.10041456829836269</v>
      </c>
      <c r="AU128" s="23">
        <f t="shared" si="58"/>
        <v>0.1004813531451976</v>
      </c>
      <c r="AV128" s="23">
        <f t="shared" si="58"/>
        <v>0.10055111997591261</v>
      </c>
      <c r="AW128" s="23">
        <f t="shared" si="58"/>
        <v>0.10062359302329327</v>
      </c>
      <c r="AX128" s="23">
        <f t="shared" si="58"/>
        <v>0.10069852972318952</v>
      </c>
      <c r="AY128" s="23">
        <f t="shared" si="58"/>
        <v>0.10077571537702927</v>
      </c>
      <c r="AZ128" s="23">
        <f t="shared" si="58"/>
        <v>0.1008549592473252</v>
      </c>
      <c r="BA128" s="23">
        <f t="shared" si="58"/>
        <v>0.10093609153123649</v>
      </c>
      <c r="BB128" s="23">
        <f t="shared" si="58"/>
        <v>0.10102578066292088</v>
      </c>
      <c r="BC128" s="23">
        <f t="shared" si="58"/>
        <v>0.10112502522638937</v>
      </c>
      <c r="BD128" s="23">
        <f t="shared" si="58"/>
        <v>0.1012258544042404</v>
      </c>
      <c r="BE128" s="23">
        <f t="shared" si="58"/>
        <v>0.10132536759436728</v>
      </c>
      <c r="BF128" s="23">
        <f t="shared" si="58"/>
        <v>0.10142297174574753</v>
      </c>
      <c r="BG128" s="23">
        <f t="shared" si="58"/>
        <v>0.10151898056406836</v>
      </c>
      <c r="BH128" s="23">
        <f t="shared" si="58"/>
        <v>0.10161396709523064</v>
      </c>
      <c r="BI128" s="23">
        <f t="shared" si="58"/>
        <v>0.10170849136696508</v>
      </c>
    </row>
    <row r="129" spans="1:61" ht="18" customHeight="1">
      <c r="A129" s="23" t="s">
        <v>11</v>
      </c>
      <c r="B129" s="23"/>
      <c r="C129" s="23">
        <f>+$B$14+LN(D56/C56)/10+$B$18*LN(D88/C88)/10</f>
        <v>5.1404330398137882E-2</v>
      </c>
      <c r="D129" s="23">
        <f t="shared" ref="D129:BH129" si="59">+$B$14+LN(E56/D56)/10+$B$18*LN(E88/D88)/10</f>
        <v>4.4579687830462733E-2</v>
      </c>
      <c r="E129" s="23">
        <f t="shared" si="59"/>
        <v>3.9046280420964433E-2</v>
      </c>
      <c r="F129" s="23">
        <f t="shared" si="59"/>
        <v>3.4455941774856405E-2</v>
      </c>
      <c r="G129" s="23">
        <f t="shared" si="59"/>
        <v>3.1170474308416445E-2</v>
      </c>
      <c r="H129" s="23">
        <f t="shared" si="59"/>
        <v>2.9554671635408793E-2</v>
      </c>
      <c r="I129" s="23">
        <f t="shared" si="59"/>
        <v>2.8225550953580994E-2</v>
      </c>
      <c r="J129" s="23">
        <f t="shared" si="59"/>
        <v>2.6181409205447037E-2</v>
      </c>
      <c r="K129" s="23">
        <f t="shared" si="59"/>
        <v>2.6955148196733399E-2</v>
      </c>
      <c r="L129" s="23">
        <f t="shared" si="59"/>
        <v>2.6889873375360994E-2</v>
      </c>
      <c r="M129" s="23">
        <f t="shared" si="59"/>
        <v>2.8952469426581105E-2</v>
      </c>
      <c r="N129" s="23">
        <f t="shared" si="59"/>
        <v>2.7472703138186817E-2</v>
      </c>
      <c r="O129" s="23">
        <f t="shared" si="59"/>
        <v>2.6498991759751352E-2</v>
      </c>
      <c r="P129" s="23">
        <f t="shared" si="59"/>
        <v>2.6000676432944354E-2</v>
      </c>
      <c r="Q129" s="23">
        <f t="shared" si="59"/>
        <v>2.5438827535671917E-2</v>
      </c>
      <c r="R129" s="23">
        <f t="shared" si="59"/>
        <v>2.4940672034211304E-2</v>
      </c>
      <c r="S129" s="23">
        <f t="shared" si="59"/>
        <v>2.4492505527748742E-2</v>
      </c>
      <c r="T129" s="23">
        <f t="shared" si="59"/>
        <v>2.408690730311067E-2</v>
      </c>
      <c r="U129" s="23">
        <f t="shared" si="59"/>
        <v>2.3741448027509212E-2</v>
      </c>
      <c r="V129" s="23">
        <f t="shared" si="59"/>
        <v>2.3438650233754466E-2</v>
      </c>
      <c r="W129" s="23">
        <f t="shared" si="59"/>
        <v>2.3149321389622161E-2</v>
      </c>
      <c r="X129" s="23">
        <f t="shared" si="59"/>
        <v>2.2882662128652899E-2</v>
      </c>
      <c r="Y129" s="23">
        <f t="shared" si="59"/>
        <v>2.2638954709003428E-2</v>
      </c>
      <c r="Z129" s="23">
        <f t="shared" si="59"/>
        <v>2.2626569871886021E-2</v>
      </c>
      <c r="AA129" s="23">
        <f t="shared" si="59"/>
        <v>2.2344855438853957E-2</v>
      </c>
      <c r="AB129" s="23">
        <f t="shared" si="59"/>
        <v>2.2102702755146142E-2</v>
      </c>
      <c r="AC129" s="23">
        <f t="shared" si="59"/>
        <v>2.189886092135173E-2</v>
      </c>
      <c r="AD129" s="23">
        <f t="shared" si="59"/>
        <v>2.1726464128512521E-2</v>
      </c>
      <c r="AE129" s="23">
        <f t="shared" si="59"/>
        <v>2.1412878844071542E-2</v>
      </c>
      <c r="AF129" s="23">
        <f t="shared" si="59"/>
        <v>2.1058232934901236E-2</v>
      </c>
      <c r="AG129" s="23">
        <f t="shared" si="59"/>
        <v>2.0852862814031547E-2</v>
      </c>
      <c r="AH129" s="23">
        <f t="shared" si="59"/>
        <v>2.0703629162662406E-2</v>
      </c>
      <c r="AI129" s="23">
        <f t="shared" si="59"/>
        <v>2.0588618629048788E-2</v>
      </c>
      <c r="AJ129" s="23">
        <f t="shared" si="59"/>
        <v>2.0495266586912479E-2</v>
      </c>
      <c r="AK129" s="23">
        <f t="shared" si="59"/>
        <v>2.0416554020619621E-2</v>
      </c>
      <c r="AL129" s="23">
        <f t="shared" si="59"/>
        <v>2.0348440460176847E-2</v>
      </c>
      <c r="AM129" s="23">
        <f t="shared" si="59"/>
        <v>2.0288499481810721E-2</v>
      </c>
      <c r="AN129" s="23">
        <f t="shared" si="59"/>
        <v>2.0235190943001847E-2</v>
      </c>
      <c r="AO129" s="23">
        <f t="shared" si="59"/>
        <v>2.0187471102850796E-2</v>
      </c>
      <c r="AP129" s="23">
        <f t="shared" si="59"/>
        <v>2.0144582608041806E-2</v>
      </c>
      <c r="AQ129" s="23">
        <f t="shared" si="59"/>
        <v>2.0105940450270275E-2</v>
      </c>
      <c r="AR129" s="23">
        <f t="shared" si="59"/>
        <v>2.0071069252624051E-2</v>
      </c>
      <c r="AS129" s="23">
        <f t="shared" si="59"/>
        <v>2.0039568095510135E-2</v>
      </c>
      <c r="AT129" s="23">
        <f t="shared" si="59"/>
        <v>2.0011090190776452E-2</v>
      </c>
      <c r="AU129" s="23">
        <f t="shared" si="59"/>
        <v>1.9985330624794032E-2</v>
      </c>
      <c r="AV129" s="23">
        <f t="shared" si="59"/>
        <v>1.9962018542671135E-2</v>
      </c>
      <c r="AW129" s="23">
        <f t="shared" si="59"/>
        <v>1.9940911826468781E-2</v>
      </c>
      <c r="AX129" s="23">
        <f t="shared" si="59"/>
        <v>1.9921793217238311E-2</v>
      </c>
      <c r="AY129" s="23">
        <f t="shared" si="59"/>
        <v>1.990446730986389E-2</v>
      </c>
      <c r="AZ129" s="23">
        <f t="shared" si="59"/>
        <v>1.9866922991683224E-2</v>
      </c>
      <c r="BA129" s="23">
        <f t="shared" si="59"/>
        <v>1.9834635842915366E-2</v>
      </c>
      <c r="BB129" s="23">
        <f t="shared" si="59"/>
        <v>1.9830033290957588E-2</v>
      </c>
      <c r="BC129" s="23">
        <f t="shared" si="59"/>
        <v>1.9827045095508714E-2</v>
      </c>
      <c r="BD129" s="23">
        <f t="shared" si="59"/>
        <v>1.98236775869516E-2</v>
      </c>
      <c r="BE129" s="23">
        <f t="shared" si="59"/>
        <v>1.9819447345475062E-2</v>
      </c>
      <c r="BF129" s="23">
        <f t="shared" si="59"/>
        <v>1.9814435048225124E-2</v>
      </c>
      <c r="BG129" s="23">
        <f t="shared" si="59"/>
        <v>1.9808898117099665E-2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5.0344635478756256E-2</v>
      </c>
      <c r="D130" s="23">
        <f t="shared" ref="D130:BH130" si="60">+$B$14+LN(D56/C56)/10+$B$18*LN(D88/C88)/10</f>
        <v>5.1404330398137882E-2</v>
      </c>
      <c r="E130" s="23">
        <f t="shared" si="60"/>
        <v>4.4579687830462733E-2</v>
      </c>
      <c r="F130" s="23">
        <f t="shared" si="60"/>
        <v>3.9046280420964433E-2</v>
      </c>
      <c r="G130" s="23">
        <f t="shared" si="60"/>
        <v>3.4455941774856405E-2</v>
      </c>
      <c r="H130" s="23">
        <f t="shared" si="60"/>
        <v>3.1170474308416445E-2</v>
      </c>
      <c r="I130" s="23">
        <f t="shared" si="60"/>
        <v>2.9554671635408793E-2</v>
      </c>
      <c r="J130" s="23">
        <f t="shared" si="60"/>
        <v>2.8225550953580994E-2</v>
      </c>
      <c r="K130" s="23">
        <f t="shared" si="60"/>
        <v>2.6181409205447037E-2</v>
      </c>
      <c r="L130" s="23">
        <f t="shared" si="60"/>
        <v>2.6955148196733399E-2</v>
      </c>
      <c r="M130" s="23">
        <f t="shared" si="60"/>
        <v>2.6889873375360994E-2</v>
      </c>
      <c r="N130" s="23">
        <f t="shared" si="60"/>
        <v>2.8952469426581105E-2</v>
      </c>
      <c r="O130" s="23">
        <f t="shared" si="60"/>
        <v>2.7472703138186817E-2</v>
      </c>
      <c r="P130" s="23">
        <f t="shared" si="60"/>
        <v>2.6498991759751352E-2</v>
      </c>
      <c r="Q130" s="23">
        <f t="shared" si="60"/>
        <v>2.6000676432944354E-2</v>
      </c>
      <c r="R130" s="23">
        <f t="shared" si="60"/>
        <v>2.5438827535671917E-2</v>
      </c>
      <c r="S130" s="23">
        <f t="shared" si="60"/>
        <v>2.4940672034211304E-2</v>
      </c>
      <c r="T130" s="23">
        <f t="shared" si="60"/>
        <v>2.4492505527748742E-2</v>
      </c>
      <c r="U130" s="23">
        <f t="shared" si="60"/>
        <v>2.408690730311067E-2</v>
      </c>
      <c r="V130" s="23">
        <f t="shared" si="60"/>
        <v>2.3741448027509212E-2</v>
      </c>
      <c r="W130" s="23">
        <f t="shared" si="60"/>
        <v>2.3438650233754466E-2</v>
      </c>
      <c r="X130" s="23">
        <f t="shared" si="60"/>
        <v>2.3149321389622161E-2</v>
      </c>
      <c r="Y130" s="23">
        <f t="shared" si="60"/>
        <v>2.2882662128652899E-2</v>
      </c>
      <c r="Z130" s="23">
        <f t="shared" si="60"/>
        <v>2.2638954709003428E-2</v>
      </c>
      <c r="AA130" s="23">
        <f t="shared" si="60"/>
        <v>2.2626569871886021E-2</v>
      </c>
      <c r="AB130" s="23">
        <f t="shared" si="60"/>
        <v>2.2344855438853957E-2</v>
      </c>
      <c r="AC130" s="23">
        <f t="shared" si="60"/>
        <v>2.2102702755146142E-2</v>
      </c>
      <c r="AD130" s="23">
        <f t="shared" si="60"/>
        <v>2.189886092135173E-2</v>
      </c>
      <c r="AE130" s="23">
        <f t="shared" si="60"/>
        <v>2.1726464128512521E-2</v>
      </c>
      <c r="AF130" s="23">
        <f t="shared" si="60"/>
        <v>2.1412878844071542E-2</v>
      </c>
      <c r="AG130" s="23">
        <f t="shared" si="60"/>
        <v>2.1058232934901236E-2</v>
      </c>
      <c r="AH130" s="23">
        <f t="shared" si="60"/>
        <v>2.0852862814031547E-2</v>
      </c>
      <c r="AI130" s="23">
        <f t="shared" si="60"/>
        <v>2.0703629162662406E-2</v>
      </c>
      <c r="AJ130" s="23">
        <f t="shared" si="60"/>
        <v>2.0588618629048788E-2</v>
      </c>
      <c r="AK130" s="23">
        <f t="shared" si="60"/>
        <v>2.0495266586912479E-2</v>
      </c>
      <c r="AL130" s="23">
        <f t="shared" si="60"/>
        <v>2.0416554020619621E-2</v>
      </c>
      <c r="AM130" s="23">
        <f t="shared" si="60"/>
        <v>2.0348440460176847E-2</v>
      </c>
      <c r="AN130" s="23">
        <f t="shared" si="60"/>
        <v>2.0288499481810721E-2</v>
      </c>
      <c r="AO130" s="23">
        <f t="shared" si="60"/>
        <v>2.0235190943001847E-2</v>
      </c>
      <c r="AP130" s="23">
        <f t="shared" si="60"/>
        <v>2.0187471102850796E-2</v>
      </c>
      <c r="AQ130" s="23">
        <f t="shared" si="60"/>
        <v>2.0144582608041806E-2</v>
      </c>
      <c r="AR130" s="23">
        <f t="shared" si="60"/>
        <v>2.0105940450270275E-2</v>
      </c>
      <c r="AS130" s="23">
        <f t="shared" si="60"/>
        <v>2.0071069252624051E-2</v>
      </c>
      <c r="AT130" s="23">
        <f t="shared" si="60"/>
        <v>2.0039568095510135E-2</v>
      </c>
      <c r="AU130" s="23">
        <f t="shared" si="60"/>
        <v>2.0011090190776452E-2</v>
      </c>
      <c r="AV130" s="23">
        <f t="shared" si="60"/>
        <v>1.9985330624794032E-2</v>
      </c>
      <c r="AW130" s="23">
        <f t="shared" si="60"/>
        <v>1.9962018542671135E-2</v>
      </c>
      <c r="AX130" s="23">
        <f t="shared" si="60"/>
        <v>1.9940911826468781E-2</v>
      </c>
      <c r="AY130" s="23">
        <f t="shared" si="60"/>
        <v>1.9921793217238311E-2</v>
      </c>
      <c r="AZ130" s="23">
        <f t="shared" si="60"/>
        <v>1.990446730986389E-2</v>
      </c>
      <c r="BA130" s="23">
        <f t="shared" si="60"/>
        <v>1.9866922991683224E-2</v>
      </c>
      <c r="BB130" s="23">
        <f t="shared" si="60"/>
        <v>1.9834635842915366E-2</v>
      </c>
      <c r="BC130" s="23">
        <f t="shared" si="60"/>
        <v>1.9830033290957588E-2</v>
      </c>
      <c r="BD130" s="23">
        <f t="shared" si="60"/>
        <v>1.9827045095508714E-2</v>
      </c>
      <c r="BE130" s="23">
        <f t="shared" si="60"/>
        <v>1.98236775869516E-2</v>
      </c>
      <c r="BF130" s="23">
        <f t="shared" si="60"/>
        <v>1.9819447345475062E-2</v>
      </c>
      <c r="BG130" s="23">
        <f t="shared" si="60"/>
        <v>1.9814435048225124E-2</v>
      </c>
      <c r="BH130" s="23">
        <f t="shared" si="60"/>
        <v>1.9808898117099665E-2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5.0874482938447069E-2</v>
      </c>
      <c r="D131" s="23">
        <f t="shared" si="61"/>
        <v>4.7992009114300307E-2</v>
      </c>
      <c r="E131" s="23">
        <f t="shared" si="61"/>
        <v>4.1812984125713583E-2</v>
      </c>
      <c r="F131" s="23">
        <f t="shared" si="61"/>
        <v>3.6751111097910419E-2</v>
      </c>
      <c r="G131" s="23">
        <f t="shared" si="61"/>
        <v>3.2813208041636427E-2</v>
      </c>
      <c r="H131" s="23">
        <f t="shared" si="61"/>
        <v>3.0362572971912617E-2</v>
      </c>
      <c r="I131" s="23">
        <f t="shared" si="61"/>
        <v>2.8890111294494893E-2</v>
      </c>
      <c r="J131" s="23">
        <f t="shared" si="61"/>
        <v>2.7203480079514016E-2</v>
      </c>
      <c r="K131" s="23">
        <f t="shared" si="61"/>
        <v>2.6568278701090218E-2</v>
      </c>
      <c r="L131" s="23">
        <f t="shared" si="61"/>
        <v>2.6922510786047196E-2</v>
      </c>
      <c r="M131" s="23">
        <f t="shared" si="61"/>
        <v>2.792117140097105E-2</v>
      </c>
      <c r="N131" s="23">
        <f t="shared" si="61"/>
        <v>2.8212586282383961E-2</v>
      </c>
      <c r="O131" s="23">
        <f t="shared" si="61"/>
        <v>2.6985847448969084E-2</v>
      </c>
      <c r="P131" s="23">
        <f t="shared" si="61"/>
        <v>2.6249834096347853E-2</v>
      </c>
      <c r="Q131" s="23">
        <f t="shared" si="61"/>
        <v>2.5719751984308134E-2</v>
      </c>
      <c r="R131" s="23">
        <f t="shared" si="61"/>
        <v>2.5189749784941609E-2</v>
      </c>
      <c r="S131" s="23">
        <f t="shared" si="61"/>
        <v>2.4716588780980021E-2</v>
      </c>
      <c r="T131" s="23">
        <f t="shared" si="61"/>
        <v>2.4289706415429706E-2</v>
      </c>
      <c r="U131" s="23">
        <f t="shared" si="61"/>
        <v>2.3914177665309941E-2</v>
      </c>
      <c r="V131" s="23">
        <f t="shared" si="61"/>
        <v>2.3590049130631841E-2</v>
      </c>
      <c r="W131" s="23">
        <f t="shared" si="61"/>
        <v>2.3293985811688313E-2</v>
      </c>
      <c r="X131" s="23">
        <f t="shared" si="61"/>
        <v>2.301599175913753E-2</v>
      </c>
      <c r="Y131" s="23">
        <f t="shared" si="61"/>
        <v>2.2760808418828164E-2</v>
      </c>
      <c r="Z131" s="23">
        <f t="shared" si="61"/>
        <v>2.2632762290444725E-2</v>
      </c>
      <c r="AA131" s="23">
        <f t="shared" si="61"/>
        <v>2.2485712655369989E-2</v>
      </c>
      <c r="AB131" s="23">
        <f t="shared" si="61"/>
        <v>2.2223779097000049E-2</v>
      </c>
      <c r="AC131" s="23">
        <f t="shared" si="61"/>
        <v>2.2000781838248936E-2</v>
      </c>
      <c r="AD131" s="23">
        <f t="shared" si="61"/>
        <v>2.1812662524932126E-2</v>
      </c>
      <c r="AE131" s="23">
        <f t="shared" si="61"/>
        <v>2.1569671486292033E-2</v>
      </c>
      <c r="AF131" s="23">
        <f t="shared" si="61"/>
        <v>2.1235555889486391E-2</v>
      </c>
      <c r="AG131" s="23">
        <f t="shared" si="61"/>
        <v>2.0955547874466393E-2</v>
      </c>
      <c r="AH131" s="23">
        <f t="shared" si="61"/>
        <v>2.0778245988346974E-2</v>
      </c>
      <c r="AI131" s="23">
        <f t="shared" si="61"/>
        <v>2.0646123895855597E-2</v>
      </c>
      <c r="AJ131" s="23">
        <f t="shared" si="61"/>
        <v>2.0541942607980632E-2</v>
      </c>
      <c r="AK131" s="23">
        <f t="shared" si="61"/>
        <v>2.0455910303766048E-2</v>
      </c>
      <c r="AL131" s="23">
        <f t="shared" si="61"/>
        <v>2.0382497240398235E-2</v>
      </c>
      <c r="AM131" s="23">
        <f t="shared" si="61"/>
        <v>2.0318469970993784E-2</v>
      </c>
      <c r="AN131" s="23">
        <f t="shared" si="61"/>
        <v>2.0261845212406284E-2</v>
      </c>
      <c r="AO131" s="23">
        <f t="shared" si="61"/>
        <v>2.021133102292632E-2</v>
      </c>
      <c r="AP131" s="23">
        <f t="shared" si="61"/>
        <v>2.0166026855446301E-2</v>
      </c>
      <c r="AQ131" s="23">
        <f t="shared" si="61"/>
        <v>2.012526152915604E-2</v>
      </c>
      <c r="AR131" s="23">
        <f t="shared" si="61"/>
        <v>2.0088504851447163E-2</v>
      </c>
      <c r="AS131" s="23">
        <f t="shared" si="61"/>
        <v>2.0055318674067093E-2</v>
      </c>
      <c r="AT131" s="23">
        <f t="shared" si="61"/>
        <v>2.0025329143143294E-2</v>
      </c>
      <c r="AU131" s="23">
        <f t="shared" si="61"/>
        <v>1.9998210407785242E-2</v>
      </c>
      <c r="AV131" s="23">
        <f t="shared" si="61"/>
        <v>1.9973674583732583E-2</v>
      </c>
      <c r="AW131" s="23">
        <f t="shared" si="61"/>
        <v>1.9951465184569958E-2</v>
      </c>
      <c r="AX131" s="23">
        <f t="shared" si="61"/>
        <v>1.9931352521853546E-2</v>
      </c>
      <c r="AY131" s="23">
        <f t="shared" si="61"/>
        <v>1.9913130263551099E-2</v>
      </c>
      <c r="AZ131" s="23">
        <f t="shared" si="61"/>
        <v>1.9885695150773555E-2</v>
      </c>
      <c r="BA131" s="23">
        <f t="shared" si="61"/>
        <v>1.9850779417299295E-2</v>
      </c>
      <c r="BB131" s="23">
        <f t="shared" si="61"/>
        <v>1.9832334566936477E-2</v>
      </c>
      <c r="BC131" s="23">
        <f>+AVERAGE(BC129:BC130)</f>
        <v>1.9828539193233151E-2</v>
      </c>
      <c r="BD131" s="23">
        <f>+AVERAGE(BD129:BD130)</f>
        <v>1.9825361341230155E-2</v>
      </c>
      <c r="BE131" s="23">
        <f>+AVERAGE(BE129:BE130)</f>
        <v>1.9821562466213333E-2</v>
      </c>
      <c r="BF131" s="23">
        <f>+AVERAGE(BF129:BF130)</f>
        <v>1.9816941196850093E-2</v>
      </c>
      <c r="BG131" s="23">
        <f>+AVERAGE(BG129:BG130)</f>
        <v>1.9811666582662396E-2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8.4214815310468243E-3</v>
      </c>
      <c r="C132" s="23">
        <f t="shared" si="62"/>
        <v>6.3602947595846329E-3</v>
      </c>
      <c r="D132" s="23">
        <f t="shared" si="62"/>
        <v>4.6618388706895211E-3</v>
      </c>
      <c r="E132" s="23">
        <f t="shared" si="62"/>
        <v>3.5791659193765532E-3</v>
      </c>
      <c r="F132" s="23">
        <f t="shared" si="62"/>
        <v>2.8402749605974803E-3</v>
      </c>
      <c r="G132" s="23">
        <f t="shared" si="62"/>
        <v>2.3069163621652474E-3</v>
      </c>
      <c r="H132" s="23">
        <f t="shared" si="62"/>
        <v>1.9128101234923143E-3</v>
      </c>
      <c r="I132" s="23">
        <f t="shared" si="62"/>
        <v>1.6118670434407871E-3</v>
      </c>
      <c r="J132" s="23">
        <f t="shared" si="62"/>
        <v>1.376445016015777E-3</v>
      </c>
      <c r="K132" s="23">
        <f t="shared" si="62"/>
        <v>1.199681921338875E-3</v>
      </c>
      <c r="L132" s="23">
        <f t="shared" si="62"/>
        <v>1.0536917001101936E-3</v>
      </c>
      <c r="M132" s="23">
        <f t="shared" si="62"/>
        <v>9.4047010024006072E-4</v>
      </c>
      <c r="N132" s="23">
        <f t="shared" si="62"/>
        <v>8.2227802812366298E-4</v>
      </c>
      <c r="O132" s="23">
        <f t="shared" si="62"/>
        <v>7.2965728345349894E-4</v>
      </c>
      <c r="P132" s="23">
        <f t="shared" si="62"/>
        <v>6.538045414844814E-4</v>
      </c>
      <c r="Q132" s="23">
        <f t="shared" si="62"/>
        <v>5.8876380038297221E-4</v>
      </c>
      <c r="R132" s="23">
        <f t="shared" si="62"/>
        <v>5.331806081383027E-4</v>
      </c>
      <c r="S132" s="23">
        <f t="shared" si="62"/>
        <v>4.8525615562417467E-4</v>
      </c>
      <c r="T132" s="23">
        <f t="shared" si="62"/>
        <v>4.436230703083771E-4</v>
      </c>
      <c r="U132" s="23">
        <f t="shared" si="62"/>
        <v>4.0721023381132618E-4</v>
      </c>
      <c r="V132" s="23">
        <f t="shared" si="62"/>
        <v>3.7523164529744402E-4</v>
      </c>
      <c r="W132" s="23">
        <f t="shared" si="62"/>
        <v>3.4695341605687574E-4</v>
      </c>
      <c r="X132" s="23">
        <f t="shared" si="62"/>
        <v>3.2173582157262636E-4</v>
      </c>
      <c r="Y132" s="23">
        <f t="shared" si="62"/>
        <v>2.991477585765825E-4</v>
      </c>
      <c r="Z132" s="23">
        <f t="shared" si="62"/>
        <v>2.7882422061322913E-4</v>
      </c>
      <c r="AA132" s="23">
        <f t="shared" si="62"/>
        <v>2.5991361360694804E-4</v>
      </c>
      <c r="AB132" s="23">
        <f t="shared" si="62"/>
        <v>2.4296909048628854E-4</v>
      </c>
      <c r="AC132" s="23">
        <f t="shared" si="62"/>
        <v>2.2767989600880269E-4</v>
      </c>
      <c r="AD132" s="23">
        <f t="shared" si="62"/>
        <v>2.137881428395314E-4</v>
      </c>
      <c r="AE132" s="23">
        <f t="shared" si="62"/>
        <v>2.0109036138963942E-4</v>
      </c>
      <c r="AF132" s="23">
        <f t="shared" si="62"/>
        <v>1.8916928699015928E-4</v>
      </c>
      <c r="AG132" s="23">
        <f t="shared" si="62"/>
        <v>1.7804921185435123E-4</v>
      </c>
      <c r="AH132" s="23">
        <f t="shared" si="62"/>
        <v>1.6792733482521541E-4</v>
      </c>
      <c r="AI132" s="23">
        <f t="shared" si="62"/>
        <v>1.5861740797222152E-4</v>
      </c>
      <c r="AJ132" s="23">
        <f t="shared" si="62"/>
        <v>1.4999603750521481E-4</v>
      </c>
      <c r="AK132" s="23">
        <f t="shared" si="62"/>
        <v>1.4197574188985998E-4</v>
      </c>
      <c r="AL132" s="23">
        <f t="shared" si="62"/>
        <v>1.3449011084732911E-4</v>
      </c>
      <c r="AM132" s="23">
        <f t="shared" si="62"/>
        <v>1.2748596325730602E-4</v>
      </c>
      <c r="AN132" s="23">
        <f t="shared" si="62"/>
        <v>1.2091904494242095E-4</v>
      </c>
      <c r="AO132" s="23">
        <f t="shared" si="62"/>
        <v>1.1475155065586406E-4</v>
      </c>
      <c r="AP132" s="23">
        <f t="shared" si="62"/>
        <v>1.0895060900726101E-4</v>
      </c>
      <c r="AQ132" s="23">
        <f t="shared" si="62"/>
        <v>1.0348729226109455E-4</v>
      </c>
      <c r="AR132" s="23">
        <f t="shared" si="62"/>
        <v>9.8335924736654736E-5</v>
      </c>
      <c r="AS132" s="23">
        <f t="shared" si="62"/>
        <v>9.347357051543778E-5</v>
      </c>
      <c r="AT132" s="23">
        <f t="shared" si="62"/>
        <v>8.8879635749696825E-5</v>
      </c>
      <c r="AU132" s="23">
        <f t="shared" si="62"/>
        <v>8.4535549090468707E-5</v>
      </c>
      <c r="AV132" s="23">
        <f t="shared" si="62"/>
        <v>8.0424498617350806E-5</v>
      </c>
      <c r="AW132" s="23">
        <f t="shared" si="62"/>
        <v>7.6531211685587261E-5</v>
      </c>
      <c r="AX132" s="23">
        <f t="shared" si="62"/>
        <v>7.2841768605132003E-5</v>
      </c>
      <c r="AY132" s="23">
        <f t="shared" si="62"/>
        <v>6.9343443705511098E-5</v>
      </c>
      <c r="AZ132" s="23">
        <f t="shared" si="62"/>
        <v>6.6024568976732527E-5</v>
      </c>
      <c r="BA132" s="23">
        <f t="shared" si="62"/>
        <v>6.2888146753773465E-5</v>
      </c>
      <c r="BB132" s="23">
        <f t="shared" si="62"/>
        <v>5.9920060065286135E-5</v>
      </c>
      <c r="BC132" s="23">
        <f t="shared" si="62"/>
        <v>5.709468378421151E-5</v>
      </c>
      <c r="BD132" s="23">
        <f t="shared" si="62"/>
        <v>5.4404156531302964E-5</v>
      </c>
      <c r="BE132" s="23">
        <f t="shared" si="62"/>
        <v>5.1842163320816963E-5</v>
      </c>
      <c r="BF132" s="23">
        <f t="shared" si="62"/>
        <v>4.940290896761137E-5</v>
      </c>
      <c r="BG132" s="23">
        <f t="shared" si="62"/>
        <v>4.7080785092375635E-5</v>
      </c>
      <c r="BH132" s="23">
        <f t="shared" si="62"/>
        <v>4.4870294204717848E-5</v>
      </c>
      <c r="BI132" s="23">
        <f t="shared" si="62"/>
        <v>4.4870294204717848E-5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0.6507711924824664</v>
      </c>
      <c r="D133" s="23">
        <f t="shared" si="63"/>
        <v>0.41100576463324967</v>
      </c>
      <c r="E133" s="23">
        <f t="shared" si="63"/>
        <v>0.27190178796654213</v>
      </c>
      <c r="F133" s="23">
        <f t="shared" si="63"/>
        <v>0.18592174832270306</v>
      </c>
      <c r="G133" s="23">
        <f t="shared" si="63"/>
        <v>0.1301191556155134</v>
      </c>
      <c r="H133" s="23">
        <f t="shared" si="63"/>
        <v>9.2965289511119945E-2</v>
      </c>
      <c r="I133" s="23">
        <f t="shared" si="63"/>
        <v>6.7502173628595008E-2</v>
      </c>
      <c r="J133" s="23">
        <f t="shared" si="63"/>
        <v>4.9669179647482575E-2</v>
      </c>
      <c r="K133" s="23">
        <f t="shared" si="63"/>
        <v>3.7302145461448902E-2</v>
      </c>
      <c r="L133" s="23">
        <f t="shared" si="63"/>
        <v>2.8230647136453967E-2</v>
      </c>
      <c r="M133" s="23">
        <f t="shared" si="63"/>
        <v>2.1711600783030541E-2</v>
      </c>
      <c r="N133" s="23">
        <f t="shared" si="63"/>
        <v>1.6357055049354727E-2</v>
      </c>
      <c r="O133" s="23">
        <f t="shared" si="63"/>
        <v>1.2506763255322722E-2</v>
      </c>
      <c r="P133" s="23">
        <f t="shared" si="63"/>
        <v>9.6563615375815631E-3</v>
      </c>
      <c r="Q133" s="23">
        <f t="shared" si="63"/>
        <v>7.4928366032034456E-3</v>
      </c>
      <c r="R133" s="23">
        <f t="shared" si="63"/>
        <v>5.8468114024112462E-3</v>
      </c>
      <c r="S133" s="23">
        <f t="shared" si="63"/>
        <v>4.5851692410218813E-3</v>
      </c>
      <c r="T133" s="23">
        <f t="shared" si="63"/>
        <v>3.611919128655207E-3</v>
      </c>
      <c r="U133" s="23">
        <f t="shared" si="63"/>
        <v>2.856815253573538E-3</v>
      </c>
      <c r="V133" s="23">
        <f t="shared" si="63"/>
        <v>2.2683105214661779E-3</v>
      </c>
      <c r="W133" s="23">
        <f t="shared" si="63"/>
        <v>1.8072315301656983E-3</v>
      </c>
      <c r="X133" s="23">
        <f t="shared" si="63"/>
        <v>1.4440479751424544E-3</v>
      </c>
      <c r="Y133" s="23">
        <f t="shared" si="63"/>
        <v>1.1569312054497138E-3</v>
      </c>
      <c r="Z133" s="23">
        <f t="shared" si="63"/>
        <v>9.2916289093307447E-4</v>
      </c>
      <c r="AA133" s="23">
        <f t="shared" si="63"/>
        <v>7.4632839372776555E-4</v>
      </c>
      <c r="AB133" s="23">
        <f t="shared" si="63"/>
        <v>6.011620304597888E-4</v>
      </c>
      <c r="AC133" s="23">
        <f t="shared" si="63"/>
        <v>4.8540559348739964E-4</v>
      </c>
      <c r="AD133" s="23">
        <f t="shared" si="63"/>
        <v>3.9273832565784949E-4</v>
      </c>
      <c r="AE133" s="23">
        <f t="shared" si="63"/>
        <v>3.1831016065284826E-4</v>
      </c>
      <c r="AF133" s="23">
        <f t="shared" si="63"/>
        <v>2.580176715089244E-4</v>
      </c>
      <c r="AG133" s="23">
        <f t="shared" si="63"/>
        <v>2.0925625941827501E-4</v>
      </c>
      <c r="AH133" s="23">
        <f t="shared" ref="AH133:BI133" si="64">+AH17*AH132/$B132</f>
        <v>1.7005890370743224E-4</v>
      </c>
      <c r="AI133" s="23">
        <f t="shared" si="64"/>
        <v>1.3841029868350433E-4</v>
      </c>
      <c r="AJ133" s="23">
        <f t="shared" si="64"/>
        <v>1.1278125448836796E-4</v>
      </c>
      <c r="AK133" s="23">
        <f t="shared" si="64"/>
        <v>9.198369663290886E-5</v>
      </c>
      <c r="AL133" s="23">
        <f t="shared" si="64"/>
        <v>7.5080410986907571E-5</v>
      </c>
      <c r="AM133" s="23">
        <f t="shared" si="64"/>
        <v>6.132509603539406E-5</v>
      </c>
      <c r="AN133" s="23">
        <f t="shared" si="64"/>
        <v>5.0119895067228267E-5</v>
      </c>
      <c r="AO133" s="23">
        <f t="shared" si="64"/>
        <v>4.0983928498987837E-5</v>
      </c>
      <c r="AP133" s="23">
        <f t="shared" si="64"/>
        <v>3.3529282652881065E-5</v>
      </c>
      <c r="AQ133" s="23">
        <f t="shared" si="64"/>
        <v>2.7442343810472231E-5</v>
      </c>
      <c r="AR133" s="23">
        <f t="shared" si="64"/>
        <v>2.2469114686094986E-5</v>
      </c>
      <c r="AS133" s="23">
        <f t="shared" si="64"/>
        <v>1.8403573691853195E-5</v>
      </c>
      <c r="AT133" s="23">
        <f t="shared" si="64"/>
        <v>1.507839707617742E-5</v>
      </c>
      <c r="AU133" s="23">
        <f t="shared" si="64"/>
        <v>1.2357535456223078E-5</v>
      </c>
      <c r="AV133" s="23">
        <f t="shared" si="64"/>
        <v>1.0130256149968999E-5</v>
      </c>
      <c r="AW133" s="23">
        <f t="shared" si="64"/>
        <v>8.3063500940103713E-6</v>
      </c>
      <c r="AX133" s="23">
        <f t="shared" si="64"/>
        <v>6.8122676340872386E-6</v>
      </c>
      <c r="AY133" s="23">
        <f t="shared" si="64"/>
        <v>5.5879974973879727E-6</v>
      </c>
      <c r="AZ133" s="23">
        <f t="shared" si="64"/>
        <v>4.584541934594755E-6</v>
      </c>
      <c r="BA133" s="23">
        <f t="shared" si="64"/>
        <v>3.762692684720051E-6</v>
      </c>
      <c r="BB133" s="23">
        <f t="shared" si="64"/>
        <v>3.0891697246594061E-6</v>
      </c>
      <c r="BC133" s="23">
        <f t="shared" si="64"/>
        <v>2.5363242809460839E-6</v>
      </c>
      <c r="BD133" s="23">
        <f t="shared" si="64"/>
        <v>2.0824796509178602E-6</v>
      </c>
      <c r="BE133" s="23">
        <f t="shared" si="64"/>
        <v>1.7099026220715505E-6</v>
      </c>
      <c r="BF133" s="23">
        <f t="shared" si="64"/>
        <v>1.4040428489651003E-6</v>
      </c>
      <c r="BG133" s="23">
        <f t="shared" si="64"/>
        <v>1.1529516991173628E-6</v>
      </c>
      <c r="BH133" s="23">
        <f t="shared" si="64"/>
        <v>9.4681670563605781E-7</v>
      </c>
      <c r="BI133" s="23">
        <f t="shared" si="64"/>
        <v>8.1584092969374054E-7</v>
      </c>
    </row>
    <row r="134" spans="1:61" ht="18" customHeight="1">
      <c r="A134" s="23" t="s">
        <v>15</v>
      </c>
      <c r="B134" s="23"/>
      <c r="C134" s="23">
        <f>+(C133/B133)^-0.1-1</f>
        <v>4.3895842684235298E-2</v>
      </c>
      <c r="D134" s="23">
        <f t="shared" ref="D134:BI134" si="65">+(D133/C133)^-0.1-1</f>
        <v>4.7027384688522966E-2</v>
      </c>
      <c r="E134" s="23">
        <f t="shared" si="65"/>
        <v>4.2182040745369243E-2</v>
      </c>
      <c r="F134" s="23">
        <f t="shared" si="65"/>
        <v>3.8743183570070006E-2</v>
      </c>
      <c r="G134" s="23">
        <f t="shared" si="65"/>
        <v>3.6331969608102588E-2</v>
      </c>
      <c r="H134" s="23">
        <f t="shared" si="65"/>
        <v>3.4194064752238296E-2</v>
      </c>
      <c r="I134" s="23">
        <f t="shared" si="65"/>
        <v>3.2524360537544039E-2</v>
      </c>
      <c r="J134" s="23">
        <f t="shared" si="65"/>
        <v>3.1152922660579785E-2</v>
      </c>
      <c r="K134" s="23">
        <f t="shared" si="65"/>
        <v>2.9047252799708545E-2</v>
      </c>
      <c r="L134" s="23">
        <f t="shared" si="65"/>
        <v>2.825610752169827E-2</v>
      </c>
      <c r="M134" s="23">
        <f t="shared" si="65"/>
        <v>2.6603874219163659E-2</v>
      </c>
      <c r="N134" s="23">
        <f t="shared" si="65"/>
        <v>2.8723528560161471E-2</v>
      </c>
      <c r="O134" s="23">
        <f t="shared" si="65"/>
        <v>2.7202383909379124E-2</v>
      </c>
      <c r="P134" s="23">
        <f t="shared" si="65"/>
        <v>2.6202672054601139E-2</v>
      </c>
      <c r="Q134" s="23">
        <f t="shared" si="65"/>
        <v>2.5691426925927185E-2</v>
      </c>
      <c r="R134" s="23">
        <f t="shared" si="65"/>
        <v>2.5115305190603454E-2</v>
      </c>
      <c r="S134" s="23">
        <f t="shared" si="65"/>
        <v>2.4604765536317963E-2</v>
      </c>
      <c r="T134" s="23">
        <f t="shared" si="65"/>
        <v>2.4145674880254431E-2</v>
      </c>
      <c r="U134" s="23">
        <f t="shared" si="65"/>
        <v>2.3730367442425626E-2</v>
      </c>
      <c r="V134" s="23">
        <f t="shared" si="65"/>
        <v>2.3335322351941246E-2</v>
      </c>
      <c r="W134" s="23">
        <f t="shared" si="65"/>
        <v>2.298407079001219E-2</v>
      </c>
      <c r="X134" s="23">
        <f t="shared" si="65"/>
        <v>2.268813480471743E-2</v>
      </c>
      <c r="Y134" s="23">
        <f t="shared" si="65"/>
        <v>2.2415461899481848E-2</v>
      </c>
      <c r="Z134" s="23">
        <f t="shared" si="65"/>
        <v>2.2166322025303442E-2</v>
      </c>
      <c r="AA134" s="23">
        <f t="shared" si="65"/>
        <v>2.2153662740290514E-2</v>
      </c>
      <c r="AB134" s="23">
        <f t="shared" si="65"/>
        <v>2.1865747857512829E-2</v>
      </c>
      <c r="AC134" s="23">
        <f t="shared" si="65"/>
        <v>2.1618330281903964E-2</v>
      </c>
      <c r="AD134" s="23">
        <f t="shared" si="65"/>
        <v>2.1410102951462617E-2</v>
      </c>
      <c r="AE134" s="23">
        <f t="shared" si="65"/>
        <v>2.1234030303156182E-2</v>
      </c>
      <c r="AF134" s="23">
        <f t="shared" si="65"/>
        <v>2.1221865632744086E-2</v>
      </c>
      <c r="AG134" s="23">
        <f t="shared" si="65"/>
        <v>2.1167770459781465E-2</v>
      </c>
      <c r="AH134" s="23">
        <f t="shared" si="65"/>
        <v>2.0958074644698677E-2</v>
      </c>
      <c r="AI134" s="23">
        <f t="shared" si="65"/>
        <v>2.0805724711475682E-2</v>
      </c>
      <c r="AJ134" s="23">
        <f t="shared" si="65"/>
        <v>2.0688328051416516E-2</v>
      </c>
      <c r="AK134" s="23">
        <f t="shared" si="65"/>
        <v>2.0593049158917021E-2</v>
      </c>
      <c r="AL134" s="23">
        <f t="shared" si="65"/>
        <v>2.0512718822421894E-2</v>
      </c>
      <c r="AM134" s="23">
        <f t="shared" si="65"/>
        <v>2.0443210434924364E-2</v>
      </c>
      <c r="AN134" s="23">
        <f t="shared" si="65"/>
        <v>2.0382045903673207E-2</v>
      </c>
      <c r="AO134" s="23">
        <f t="shared" si="65"/>
        <v>2.0327652277614572E-2</v>
      </c>
      <c r="AP134" s="23">
        <f t="shared" si="65"/>
        <v>2.0278963566864094E-2</v>
      </c>
      <c r="AQ134" s="23">
        <f t="shared" si="65"/>
        <v>2.0235206276180362E-2</v>
      </c>
      <c r="AR134" s="23">
        <f t="shared" si="65"/>
        <v>2.0195782948081664E-2</v>
      </c>
      <c r="AS134" s="23">
        <f t="shared" si="65"/>
        <v>2.0160208119568646E-2</v>
      </c>
      <c r="AT134" s="23">
        <f t="shared" si="65"/>
        <v>2.0128072398729824E-2</v>
      </c>
      <c r="AU134" s="23">
        <f t="shared" si="65"/>
        <v>2.0099021702321584E-2</v>
      </c>
      <c r="AV134" s="23">
        <f t="shared" si="65"/>
        <v>2.0072744732706482E-2</v>
      </c>
      <c r="AW134" s="23">
        <f t="shared" si="65"/>
        <v>2.0048964990288631E-2</v>
      </c>
      <c r="AX134" s="23">
        <f t="shared" si="65"/>
        <v>2.0027435333483279E-2</v>
      </c>
      <c r="AY134" s="23">
        <f t="shared" si="65"/>
        <v>2.0007934013962281E-2</v>
      </c>
      <c r="AZ134" s="23">
        <f t="shared" si="65"/>
        <v>1.9990261604072135E-2</v>
      </c>
      <c r="BA134" s="23">
        <f t="shared" si="65"/>
        <v>1.9951967484017175E-2</v>
      </c>
      <c r="BB134" s="23">
        <f t="shared" si="65"/>
        <v>1.9919036674730606E-2</v>
      </c>
      <c r="BC134" s="23">
        <f t="shared" si="65"/>
        <v>1.9914342455174427E-2</v>
      </c>
      <c r="BD134" s="23">
        <f t="shared" si="65"/>
        <v>1.9911294756331577E-2</v>
      </c>
      <c r="BE134" s="23">
        <f t="shared" si="65"/>
        <v>1.9907860202101668E-2</v>
      </c>
      <c r="BF134" s="23">
        <f t="shared" si="65"/>
        <v>1.9903545754695218E-2</v>
      </c>
      <c r="BG134" s="23">
        <f t="shared" si="65"/>
        <v>1.9898433707768781E-2</v>
      </c>
      <c r="BH134" s="23">
        <f t="shared" si="65"/>
        <v>1.9892786616020564E-2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207</v>
      </c>
      <c r="B136" s="23"/>
      <c r="C136" s="23">
        <f>+C134+C135</f>
        <v>5.1169373717243519E-2</v>
      </c>
      <c r="D136" s="23">
        <f t="shared" ref="D136:K136" si="67">+D134+D135</f>
        <v>5.2365240648648892E-2</v>
      </c>
      <c r="E136" s="23">
        <f t="shared" si="67"/>
        <v>4.5333709786708989E-2</v>
      </c>
      <c r="F136" s="23">
        <f t="shared" si="67"/>
        <v>3.9666571465538807E-2</v>
      </c>
      <c r="G136" s="23">
        <f t="shared" si="67"/>
        <v>3.4988997382767839E-2</v>
      </c>
      <c r="H136" s="23">
        <f t="shared" si="67"/>
        <v>3.1630709565712026E-2</v>
      </c>
      <c r="I136" s="23">
        <f t="shared" si="67"/>
        <v>2.9961005351017797E-2</v>
      </c>
      <c r="J136" s="23">
        <f t="shared" si="67"/>
        <v>2.8589567474053529E-2</v>
      </c>
      <c r="K136" s="23">
        <f t="shared" si="67"/>
        <v>2.6483897613182289E-2</v>
      </c>
    </row>
    <row r="137" spans="1:61" ht="18" customHeight="1">
      <c r="A137" s="23" t="s">
        <v>208</v>
      </c>
      <c r="B137" s="23"/>
      <c r="C137" s="23">
        <f>+C136-C129</f>
        <v>-2.3495668089436317E-4</v>
      </c>
      <c r="D137" s="23">
        <f t="shared" ref="D137:K137" si="68">+D136-D129</f>
        <v>7.7855528181861589E-3</v>
      </c>
      <c r="E137" s="23">
        <f t="shared" si="68"/>
        <v>6.2874293657445568E-3</v>
      </c>
      <c r="F137" s="23">
        <f t="shared" si="68"/>
        <v>5.2106296906824015E-3</v>
      </c>
      <c r="G137" s="23">
        <f t="shared" si="68"/>
        <v>3.8185230743513938E-3</v>
      </c>
      <c r="H137" s="23">
        <f t="shared" si="68"/>
        <v>2.0760379303032331E-3</v>
      </c>
      <c r="I137" s="23">
        <f t="shared" si="68"/>
        <v>1.7354543974368031E-3</v>
      </c>
      <c r="J137" s="23">
        <f t="shared" si="68"/>
        <v>2.4081582686064917E-3</v>
      </c>
      <c r="K137" s="23">
        <f t="shared" si="68"/>
        <v>-4.7125058355110966E-4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0.10245276430010582</v>
      </c>
      <c r="C139" s="23">
        <f t="shared" si="69"/>
        <v>9.4063882488812742E-2</v>
      </c>
      <c r="D139" s="23">
        <f t="shared" si="69"/>
        <v>7.8775429180580239E-2</v>
      </c>
      <c r="E139" s="23">
        <f t="shared" si="69"/>
        <v>7.047414845260587E-2</v>
      </c>
      <c r="F139" s="23">
        <f t="shared" si="69"/>
        <v>6.5124362688636042E-2</v>
      </c>
      <c r="G139" s="23">
        <f t="shared" si="69"/>
        <v>6.0589262386012824E-2</v>
      </c>
      <c r="H139" s="23">
        <f t="shared" si="69"/>
        <v>5.6678237049746102E-2</v>
      </c>
      <c r="I139" s="23">
        <f t="shared" si="69"/>
        <v>5.3503906864650577E-2</v>
      </c>
      <c r="J139" s="23">
        <f t="shared" si="69"/>
        <v>5.0745265661779296E-2</v>
      </c>
      <c r="K139" s="23">
        <f t="shared" si="69"/>
        <v>4.8253716751800318E-2</v>
      </c>
      <c r="L139" s="23">
        <f t="shared" si="69"/>
        <v>4.5861996663857027E-2</v>
      </c>
      <c r="M139" s="23">
        <f t="shared" si="69"/>
        <v>4.3871812010828418E-2</v>
      </c>
      <c r="N139" s="23">
        <f t="shared" si="69"/>
        <v>4.0283363069779088E-2</v>
      </c>
      <c r="O139" s="23">
        <f t="shared" si="69"/>
        <v>3.8169975696607114E-2</v>
      </c>
      <c r="P139" s="23">
        <f t="shared" si="69"/>
        <v>3.6846721523331558E-2</v>
      </c>
      <c r="Q139" s="23">
        <f t="shared" si="69"/>
        <v>3.6090488488502784E-2</v>
      </c>
      <c r="R139" s="23">
        <f t="shared" si="69"/>
        <v>3.5470742525827673E-2</v>
      </c>
      <c r="S139" s="23">
        <f t="shared" si="69"/>
        <v>3.4938266783043612E-2</v>
      </c>
      <c r="T139" s="23">
        <f t="shared" si="69"/>
        <v>3.446799850851652E-2</v>
      </c>
      <c r="U139" s="23">
        <f t="shared" si="69"/>
        <v>3.4046764039183885E-2</v>
      </c>
      <c r="V139" s="23">
        <f t="shared" si="69"/>
        <v>3.3695041492184483E-2</v>
      </c>
      <c r="W139" s="23">
        <f t="shared" si="69"/>
        <v>3.3394342728743157E-2</v>
      </c>
      <c r="X139" s="23">
        <f t="shared" si="69"/>
        <v>3.3106159126849471E-2</v>
      </c>
      <c r="Y139" s="23">
        <f t="shared" si="69"/>
        <v>3.28372315735658E-2</v>
      </c>
      <c r="Z139" s="23">
        <f t="shared" si="69"/>
        <v>3.258986494959687E-2</v>
      </c>
      <c r="AA139" s="23">
        <f t="shared" si="69"/>
        <v>3.2500273943331034E-2</v>
      </c>
      <c r="AB139" s="23">
        <f t="shared" si="69"/>
        <v>3.2287544369949614E-2</v>
      </c>
      <c r="AC139" s="23">
        <f t="shared" si="69"/>
        <v>3.2060231524948038E-2</v>
      </c>
      <c r="AD139" s="23">
        <f t="shared" si="69"/>
        <v>3.1853136814679273E-2</v>
      </c>
      <c r="AE139" s="23">
        <f t="shared" si="69"/>
        <v>3.1673183538395003E-2</v>
      </c>
      <c r="AF139" s="23">
        <f t="shared" si="69"/>
        <v>3.1314382379688269E-2</v>
      </c>
      <c r="AG139" s="23">
        <f t="shared" si="69"/>
        <v>3.0871157972610419E-2</v>
      </c>
      <c r="AH139" s="23">
        <f t="shared" si="69"/>
        <v>3.0592491991165136E-2</v>
      </c>
      <c r="AI139" s="23">
        <f t="shared" si="69"/>
        <v>3.0404311620847516E-2</v>
      </c>
      <c r="AJ139" s="23">
        <f t="shared" si="69"/>
        <v>3.0268136056032791E-2</v>
      </c>
      <c r="AK139" s="23">
        <f t="shared" si="69"/>
        <v>3.0163152925202816E-2</v>
      </c>
      <c r="AL139" s="23">
        <f t="shared" si="69"/>
        <v>3.0077941560369498E-2</v>
      </c>
      <c r="AM139" s="23">
        <f t="shared" si="69"/>
        <v>3.0006106993162973E-2</v>
      </c>
      <c r="AN139" s="23">
        <f t="shared" si="69"/>
        <v>2.99439609189249E-2</v>
      </c>
      <c r="AO139" s="23">
        <f t="shared" si="69"/>
        <v>2.9889285152089079E-2</v>
      </c>
      <c r="AP139" s="23">
        <f t="shared" si="69"/>
        <v>2.9840670203255509E-2</v>
      </c>
      <c r="AQ139" s="23">
        <f t="shared" si="69"/>
        <v>2.9797160229856262E-2</v>
      </c>
      <c r="AR139" s="23">
        <f t="shared" si="69"/>
        <v>2.9758061484594256E-2</v>
      </c>
      <c r="AS139" s="23">
        <f t="shared" si="69"/>
        <v>2.9722838153931092E-2</v>
      </c>
      <c r="AT139" s="23">
        <f t="shared" si="69"/>
        <v>2.969105499947694E-2</v>
      </c>
      <c r="AU139" s="23">
        <f t="shared" si="69"/>
        <v>2.9662345140698029E-2</v>
      </c>
      <c r="AV139" s="23">
        <f t="shared" si="69"/>
        <v>2.9636391408865315E-2</v>
      </c>
      <c r="AW139" s="23">
        <f t="shared" si="69"/>
        <v>2.961291508548633E-2</v>
      </c>
      <c r="AX139" s="23">
        <f t="shared" si="69"/>
        <v>2.9591668711098695E-2</v>
      </c>
      <c r="AY139" s="23">
        <f t="shared" si="69"/>
        <v>2.957243118377266E-2</v>
      </c>
      <c r="AZ139" s="23">
        <f t="shared" si="69"/>
        <v>2.9555004185752964E-2</v>
      </c>
      <c r="BA139" s="23">
        <f t="shared" si="69"/>
        <v>2.9525429350307733E-2</v>
      </c>
      <c r="BB139" s="23">
        <f t="shared" si="69"/>
        <v>2.949508014808673E-2</v>
      </c>
      <c r="BC139" s="23">
        <f t="shared" si="69"/>
        <v>2.9481934909649773E-2</v>
      </c>
      <c r="BD139" s="23">
        <f t="shared" si="69"/>
        <v>2.947561278185945E-2</v>
      </c>
      <c r="BE139" s="23">
        <f t="shared" si="69"/>
        <v>2.94713545136078E-2</v>
      </c>
      <c r="BF139" s="23">
        <f t="shared" si="69"/>
        <v>2.9467248928049833E-2</v>
      </c>
      <c r="BG139" s="23">
        <f t="shared" si="69"/>
        <v>2.9462701773059374E-2</v>
      </c>
      <c r="BH139" s="23">
        <f t="shared" si="69"/>
        <v>2.9457674810327558E-2</v>
      </c>
      <c r="BI139" s="23">
        <f t="shared" si="69"/>
        <v>2.945232477646012E-2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0.60882367547360372</v>
      </c>
      <c r="D140" s="23">
        <f t="shared" si="70"/>
        <v>0.38098845954398269</v>
      </c>
      <c r="E140" s="23">
        <f t="shared" si="70"/>
        <v>0.25293804835750178</v>
      </c>
      <c r="F140" s="23">
        <f t="shared" si="70"/>
        <v>0.17630680224781095</v>
      </c>
      <c r="G140" s="23">
        <f t="shared" si="70"/>
        <v>0.12765894064995706</v>
      </c>
      <c r="H140" s="23">
        <f t="shared" si="70"/>
        <v>9.4656509776318717E-2</v>
      </c>
      <c r="I140" s="23">
        <f t="shared" si="70"/>
        <v>7.1196813172150833E-2</v>
      </c>
      <c r="J140" s="23">
        <f t="shared" si="70"/>
        <v>5.4437194346730861E-2</v>
      </c>
      <c r="K140" s="23">
        <f t="shared" si="70"/>
        <v>4.1881027786647741E-2</v>
      </c>
      <c r="L140" s="23">
        <f t="shared" si="70"/>
        <v>3.2110021126055759E-2</v>
      </c>
      <c r="M140" s="23">
        <f t="shared" si="70"/>
        <v>2.4380492876264523E-2</v>
      </c>
      <c r="N140" s="23">
        <f t="shared" si="70"/>
        <v>1.8459219060868448E-2</v>
      </c>
      <c r="O140" s="23">
        <f t="shared" si="70"/>
        <v>1.4143885634286134E-2</v>
      </c>
      <c r="P140" s="23">
        <f t="shared" si="70"/>
        <v>1.0915351783079072E-2</v>
      </c>
      <c r="Q140" s="23">
        <f t="shared" si="70"/>
        <v>8.4674092362120677E-3</v>
      </c>
      <c r="R140" s="23">
        <f t="shared" si="70"/>
        <v>6.6024937236477078E-3</v>
      </c>
      <c r="S140" s="23">
        <f t="shared" si="70"/>
        <v>5.1721406679202091E-3</v>
      </c>
      <c r="T140" s="23">
        <f t="shared" si="70"/>
        <v>4.0685742390265418E-3</v>
      </c>
      <c r="U140" s="23">
        <f t="shared" si="70"/>
        <v>3.2122303403387029E-3</v>
      </c>
      <c r="V140" s="23">
        <f t="shared" si="70"/>
        <v>2.5441700017135474E-3</v>
      </c>
      <c r="W140" s="23">
        <f t="shared" si="70"/>
        <v>2.0208864451159722E-3</v>
      </c>
      <c r="X140" s="23">
        <f t="shared" si="70"/>
        <v>1.6095989663020146E-3</v>
      </c>
      <c r="Y140" s="23">
        <f t="shared" si="70"/>
        <v>1.2852183177921239E-3</v>
      </c>
      <c r="Z140" s="23">
        <f t="shared" si="70"/>
        <v>1.0274953966785886E-3</v>
      </c>
      <c r="AA140" s="23">
        <f t="shared" si="70"/>
        <v>8.2263541501320604E-4</v>
      </c>
      <c r="AB140" s="23">
        <f t="shared" si="70"/>
        <v>6.6030959603044601E-4</v>
      </c>
      <c r="AC140" s="23">
        <f t="shared" si="70"/>
        <v>5.3117218915392159E-4</v>
      </c>
      <c r="AD140" s="23">
        <f t="shared" si="70"/>
        <v>4.2807762242590266E-4</v>
      </c>
      <c r="AE140" s="23">
        <f t="shared" si="70"/>
        <v>3.4581403507188659E-4</v>
      </c>
      <c r="AF140" s="23">
        <f t="shared" si="70"/>
        <v>2.802743442459551E-4</v>
      </c>
      <c r="AG140" s="23">
        <f t="shared" si="70"/>
        <v>2.2777969693285222E-4</v>
      </c>
      <c r="AH140" s="23">
        <f t="shared" si="70"/>
        <v>1.8543894566458709E-4</v>
      </c>
      <c r="AI140" s="23">
        <f t="shared" ref="AI140:BG140" si="71">+AH140/(1+AI131)^10</f>
        <v>1.5116423254285156E-4</v>
      </c>
      <c r="AJ140" s="23">
        <f t="shared" si="71"/>
        <v>1.2335037137407634E-4</v>
      </c>
      <c r="AK140" s="23">
        <f t="shared" si="71"/>
        <v>1.0073908631074781E-4</v>
      </c>
      <c r="AL140" s="23">
        <f t="shared" si="71"/>
        <v>8.233187436440222E-5</v>
      </c>
      <c r="AM140" s="23">
        <f t="shared" si="71"/>
        <v>6.7330295223719109E-5</v>
      </c>
      <c r="AN140" s="23">
        <f t="shared" si="71"/>
        <v>5.5092700707438369E-5</v>
      </c>
      <c r="AO140" s="23">
        <f t="shared" si="71"/>
        <v>4.5101671265280334E-5</v>
      </c>
      <c r="AP140" s="23">
        <f t="shared" si="71"/>
        <v>3.6938909294567096E-5</v>
      </c>
      <c r="AQ140" s="23">
        <f t="shared" si="71"/>
        <v>3.0265583115807656E-5</v>
      </c>
      <c r="AR140" s="23">
        <f t="shared" si="71"/>
        <v>2.480678653197848E-5</v>
      </c>
      <c r="AS140" s="23">
        <f t="shared" si="71"/>
        <v>2.0339171719191756E-5</v>
      </c>
      <c r="AT140" s="23">
        <f t="shared" si="71"/>
        <v>1.6681062154150047E-5</v>
      </c>
      <c r="AU140" s="23">
        <f t="shared" si="71"/>
        <v>1.3684521071592539E-5</v>
      </c>
      <c r="AV140" s="23">
        <f t="shared" si="71"/>
        <v>1.1228971370349895E-5</v>
      </c>
      <c r="AW140" s="23">
        <f t="shared" si="71"/>
        <v>9.2160519221659952E-6</v>
      </c>
      <c r="AX140" s="23">
        <f t="shared" si="71"/>
        <v>7.5654626501419344E-6</v>
      </c>
      <c r="AY140" s="23">
        <f t="shared" si="71"/>
        <v>6.211602594637443E-6</v>
      </c>
      <c r="AZ140" s="23">
        <f t="shared" si="71"/>
        <v>5.1013915478481789E-6</v>
      </c>
      <c r="BA140" s="23">
        <f t="shared" si="71"/>
        <v>4.1910451248977668E-6</v>
      </c>
      <c r="BB140" s="23">
        <f t="shared" si="71"/>
        <v>3.4437733589337836E-6</v>
      </c>
      <c r="BC140" s="23">
        <f t="shared" si="71"/>
        <v>2.8298469630475747E-6</v>
      </c>
      <c r="BD140" s="23">
        <f t="shared" si="71"/>
        <v>2.3254385638676514E-6</v>
      </c>
      <c r="BE140" s="23">
        <f t="shared" si="71"/>
        <v>1.9110100390318185E-6</v>
      </c>
      <c r="BF140" s="23">
        <f t="shared" si="71"/>
        <v>1.5705101466992632E-6</v>
      </c>
      <c r="BG140" s="23">
        <f t="shared" si="71"/>
        <v>1.2907465918805065E-6</v>
      </c>
      <c r="BH140" s="23">
        <f>+BG140</f>
        <v>1.2907465918805065E-6</v>
      </c>
      <c r="BI140" s="23">
        <f>+BH140</f>
        <v>1.2907465918805065E-6</v>
      </c>
    </row>
    <row r="141" spans="1:61" ht="18" customHeight="1">
      <c r="A141" s="23" t="s">
        <v>208</v>
      </c>
      <c r="B141" s="23">
        <f t="shared" ref="B141:K141" si="72">+B139-C131</f>
        <v>5.1578281361658748E-2</v>
      </c>
      <c r="C141" s="23">
        <f t="shared" si="72"/>
        <v>4.6071873374512434E-2</v>
      </c>
      <c r="D141" s="23">
        <f t="shared" si="72"/>
        <v>3.6962445054866656E-2</v>
      </c>
      <c r="E141" s="23">
        <f t="shared" si="72"/>
        <v>3.3723037354695451E-2</v>
      </c>
      <c r="F141" s="23">
        <f t="shared" si="72"/>
        <v>3.2311154646999615E-2</v>
      </c>
      <c r="G141" s="23">
        <f t="shared" si="72"/>
        <v>3.0226689414100207E-2</v>
      </c>
      <c r="H141" s="23">
        <f t="shared" si="72"/>
        <v>2.7788125755251209E-2</v>
      </c>
      <c r="I141" s="23">
        <f t="shared" si="72"/>
        <v>2.6300426785136562E-2</v>
      </c>
      <c r="J141" s="23">
        <f t="shared" si="72"/>
        <v>2.4176986960689078E-2</v>
      </c>
      <c r="K141" s="23">
        <f t="shared" si="72"/>
        <v>2.1331205965753122E-2</v>
      </c>
    </row>
    <row r="142" spans="1:61" ht="18" customHeight="1">
      <c r="A142" s="23" t="s">
        <v>13</v>
      </c>
      <c r="B142" s="23"/>
      <c r="C142" s="23">
        <f>+EXP(C128-0.1)</f>
        <v>1.0615273367577753</v>
      </c>
      <c r="D142" s="23">
        <f>+EXP(D128-0.1)</f>
        <v>1.045575907255633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165.09931734983371</v>
      </c>
    </row>
    <row r="145" spans="1:74" ht="18" customHeight="1">
      <c r="A145" s="23" t="s">
        <v>150</v>
      </c>
      <c r="B145" s="23">
        <f>+SUMPRODUCT(B140:AE140*B84:AE84)*10</f>
        <v>168.71766729941618</v>
      </c>
    </row>
    <row r="146" spans="1:74" ht="18" customHeight="1">
      <c r="A146" s="23" t="s">
        <v>151</v>
      </c>
      <c r="B146" s="23">
        <f>+SUMPRODUCT(B140:BI140*B84:BI84)*10</f>
        <v>169.54815343363336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0.65077119248246595</v>
      </c>
      <c r="D148" s="23">
        <f t="shared" si="73"/>
        <v>0.4110057646332495</v>
      </c>
      <c r="E148" s="23">
        <f t="shared" si="73"/>
        <v>0.27190178796654202</v>
      </c>
      <c r="F148" s="23">
        <f t="shared" si="73"/>
        <v>0.18592174832270303</v>
      </c>
      <c r="G148" s="23">
        <f t="shared" si="73"/>
        <v>0.13011915561551329</v>
      </c>
      <c r="H148" s="23">
        <f t="shared" si="73"/>
        <v>9.2965289511119917E-2</v>
      </c>
      <c r="I148" s="23">
        <f t="shared" si="73"/>
        <v>6.7502173628594953E-2</v>
      </c>
      <c r="J148" s="23">
        <f t="shared" si="73"/>
        <v>4.9669179647482499E-2</v>
      </c>
      <c r="K148" s="23">
        <f t="shared" si="73"/>
        <v>3.7302145461448874E-2</v>
      </c>
      <c r="L148" s="23">
        <f t="shared" si="73"/>
        <v>2.8230647136453957E-2</v>
      </c>
      <c r="M148" s="23">
        <f t="shared" si="73"/>
        <v>2.1711600783030565E-2</v>
      </c>
      <c r="N148" s="23">
        <f t="shared" si="73"/>
        <v>1.6357055049354759E-2</v>
      </c>
      <c r="O148" s="23">
        <f t="shared" si="73"/>
        <v>1.2506763255322748E-2</v>
      </c>
      <c r="P148" s="23">
        <f t="shared" si="73"/>
        <v>9.6563615375816047E-3</v>
      </c>
      <c r="Q148" s="23">
        <f t="shared" si="73"/>
        <v>7.4928366032034777E-3</v>
      </c>
      <c r="R148" s="23">
        <f t="shared" si="73"/>
        <v>5.8468114024112653E-3</v>
      </c>
      <c r="S148" s="23">
        <f t="shared" si="73"/>
        <v>4.5851692410218987E-3</v>
      </c>
      <c r="T148" s="23">
        <f t="shared" si="73"/>
        <v>3.6119191286552214E-3</v>
      </c>
      <c r="U148" s="23">
        <f t="shared" si="73"/>
        <v>2.8568152535735467E-3</v>
      </c>
      <c r="V148" s="23">
        <f t="shared" si="73"/>
        <v>2.2683105214661883E-3</v>
      </c>
      <c r="W148" s="23">
        <f t="shared" si="73"/>
        <v>1.8072315301657048E-3</v>
      </c>
      <c r="X148" s="23">
        <f t="shared" si="73"/>
        <v>1.4440479751424607E-3</v>
      </c>
      <c r="Y148" s="23">
        <f t="shared" si="73"/>
        <v>1.1569312054497197E-3</v>
      </c>
      <c r="Z148" s="23">
        <f t="shared" si="73"/>
        <v>9.2916289093307979E-4</v>
      </c>
      <c r="AA148" s="23">
        <f t="shared" si="73"/>
        <v>7.4632839372776837E-4</v>
      </c>
      <c r="AB148" s="23">
        <f t="shared" si="73"/>
        <v>6.0116203045979086E-4</v>
      </c>
      <c r="AC148" s="23">
        <f t="shared" si="73"/>
        <v>4.8540559348740094E-4</v>
      </c>
      <c r="AD148" s="23">
        <f t="shared" si="73"/>
        <v>3.9273832565785068E-4</v>
      </c>
      <c r="AE148" s="23">
        <f t="shared" si="73"/>
        <v>3.1831016065284962E-4</v>
      </c>
      <c r="AF148" s="23">
        <f t="shared" si="73"/>
        <v>2.5801767150892521E-4</v>
      </c>
      <c r="AG148" s="23">
        <f t="shared" si="73"/>
        <v>2.0925625941827582E-4</v>
      </c>
      <c r="AH148" s="23">
        <f t="shared" si="73"/>
        <v>1.7005890370743287E-4</v>
      </c>
      <c r="AI148" s="23">
        <f t="shared" ref="AI148:BI148" si="74">+AH148/(1+AH79)^10</f>
        <v>1.3841029868350474E-4</v>
      </c>
      <c r="AJ148" s="23">
        <f t="shared" si="74"/>
        <v>1.1278125448836822E-4</v>
      </c>
      <c r="AK148" s="23">
        <f t="shared" si="74"/>
        <v>9.1983696632909009E-5</v>
      </c>
      <c r="AL148" s="23">
        <f t="shared" si="74"/>
        <v>7.5080410986907707E-5</v>
      </c>
      <c r="AM148" s="23">
        <f t="shared" si="74"/>
        <v>6.1325096035394236E-5</v>
      </c>
      <c r="AN148" s="23">
        <f t="shared" si="74"/>
        <v>5.0119895067228423E-5</v>
      </c>
      <c r="AO148" s="23">
        <f t="shared" si="74"/>
        <v>4.0983928498987993E-5</v>
      </c>
      <c r="AP148" s="23">
        <f t="shared" si="74"/>
        <v>3.352928265288118E-5</v>
      </c>
      <c r="AQ148" s="23">
        <f t="shared" si="74"/>
        <v>2.7442343810472292E-5</v>
      </c>
      <c r="AR148" s="23">
        <f t="shared" si="74"/>
        <v>2.246911468609502E-5</v>
      </c>
      <c r="AS148" s="23">
        <f t="shared" si="74"/>
        <v>1.8403573691853219E-5</v>
      </c>
      <c r="AT148" s="23">
        <f t="shared" si="74"/>
        <v>1.5078397076177454E-5</v>
      </c>
      <c r="AU148" s="23">
        <f t="shared" si="74"/>
        <v>1.2357535456223098E-5</v>
      </c>
      <c r="AV148" s="23">
        <f t="shared" si="74"/>
        <v>1.0130256149969009E-5</v>
      </c>
      <c r="AW148" s="23">
        <f t="shared" si="74"/>
        <v>8.3063500940103798E-6</v>
      </c>
      <c r="AX148" s="23">
        <f t="shared" si="74"/>
        <v>6.8122676340872462E-6</v>
      </c>
      <c r="AY148" s="23">
        <f t="shared" si="74"/>
        <v>5.5879974973879769E-6</v>
      </c>
      <c r="AZ148" s="23">
        <f t="shared" si="74"/>
        <v>4.5845419345947643E-6</v>
      </c>
      <c r="BA148" s="23">
        <f t="shared" si="74"/>
        <v>3.7626926847200573E-6</v>
      </c>
      <c r="BB148" s="23">
        <f t="shared" si="74"/>
        <v>3.0891697246594108E-6</v>
      </c>
      <c r="BC148" s="23">
        <f t="shared" si="74"/>
        <v>2.5363242809460873E-6</v>
      </c>
      <c r="BD148" s="23">
        <f t="shared" si="74"/>
        <v>2.0824796509178623E-6</v>
      </c>
      <c r="BE148" s="23">
        <f t="shared" si="74"/>
        <v>1.7099026220715526E-6</v>
      </c>
      <c r="BF148" s="23">
        <f t="shared" si="74"/>
        <v>1.4040428489651003E-6</v>
      </c>
      <c r="BG148" s="23">
        <f t="shared" si="74"/>
        <v>1.1529516991173639E-6</v>
      </c>
      <c r="BH148" s="23">
        <f t="shared" si="74"/>
        <v>9.4681670563605844E-7</v>
      </c>
      <c r="BI148" s="23">
        <f t="shared" si="74"/>
        <v>8.1584092969374107E-7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166.5119546435235</v>
      </c>
    </row>
    <row r="152" spans="1:74" ht="18" customHeight="1">
      <c r="A152" s="23" t="s">
        <v>150</v>
      </c>
      <c r="B152" s="23">
        <f>+SUMPRODUCT(B148:AE148*B84:AE84)*10</f>
        <v>169.77330741714096</v>
      </c>
    </row>
    <row r="153" spans="1:74" ht="18" customHeight="1">
      <c r="A153" s="23" t="s">
        <v>151</v>
      </c>
      <c r="B153" s="23">
        <f>+SUMPRODUCT(B148:BI148*B84:BI84)*10</f>
        <v>170.53126946695278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4.1393516120608398E-3</v>
      </c>
      <c r="C155" s="29">
        <f t="shared" ref="C155:BI155" si="75">+C63*C61</f>
        <v>1.5291628646501357E-2</v>
      </c>
      <c r="D155" s="29">
        <f t="shared" si="75"/>
        <v>2.7333468607394069E-2</v>
      </c>
      <c r="E155" s="29">
        <f t="shared" si="75"/>
        <v>4.693057444617299E-2</v>
      </c>
      <c r="F155" s="29">
        <f t="shared" si="75"/>
        <v>7.4052743382542349E-2</v>
      </c>
      <c r="G155" s="29">
        <f t="shared" si="75"/>
        <v>0.10830449845406889</v>
      </c>
      <c r="H155" s="29">
        <f t="shared" si="75"/>
        <v>0.14909806916193757</v>
      </c>
      <c r="I155" s="29">
        <f t="shared" si="75"/>
        <v>0.19663028063884988</v>
      </c>
      <c r="J155" s="29">
        <f t="shared" si="75"/>
        <v>0.25014671379833048</v>
      </c>
      <c r="K155" s="29">
        <f t="shared" si="75"/>
        <v>0.30843051837383739</v>
      </c>
      <c r="L155" s="29">
        <f t="shared" si="75"/>
        <v>0.37583556464329948</v>
      </c>
      <c r="M155" s="29">
        <f t="shared" si="75"/>
        <v>0.45285666233258964</v>
      </c>
      <c r="N155" s="29">
        <f t="shared" si="75"/>
        <v>0.53560007589943459</v>
      </c>
      <c r="O155" s="29">
        <f t="shared" si="75"/>
        <v>0.618418472386703</v>
      </c>
      <c r="P155" s="29">
        <f t="shared" si="75"/>
        <v>0.69999457774108476</v>
      </c>
      <c r="Q155" s="29">
        <f t="shared" si="75"/>
        <v>0.78078355448557768</v>
      </c>
      <c r="R155" s="29">
        <f t="shared" si="75"/>
        <v>0.86246739558674124</v>
      </c>
      <c r="S155" s="29">
        <f t="shared" si="75"/>
        <v>0.94663847606954477</v>
      </c>
      <c r="T155" s="29">
        <f t="shared" si="75"/>
        <v>1.0345393132825538</v>
      </c>
      <c r="U155" s="29">
        <f t="shared" si="75"/>
        <v>1.1270891582807161</v>
      </c>
      <c r="V155" s="29">
        <f t="shared" si="75"/>
        <v>1.2253166081684459</v>
      </c>
      <c r="W155" s="29">
        <f t="shared" si="75"/>
        <v>1.3299657857062523</v>
      </c>
      <c r="X155" s="29">
        <f t="shared" si="75"/>
        <v>1.4412293963894114</v>
      </c>
      <c r="Y155" s="29">
        <f t="shared" si="75"/>
        <v>1.5593774953954831</v>
      </c>
      <c r="Z155" s="29">
        <f t="shared" si="75"/>
        <v>1.6846973211970122</v>
      </c>
      <c r="AA155" s="29">
        <f t="shared" si="75"/>
        <v>1.8174698734017434</v>
      </c>
      <c r="AB155" s="29">
        <f t="shared" si="75"/>
        <v>1.9585281638409808</v>
      </c>
      <c r="AC155" s="29">
        <f t="shared" si="75"/>
        <v>2.1077826938373576</v>
      </c>
      <c r="AD155" s="29">
        <f t="shared" si="75"/>
        <v>2.2652870132191394</v>
      </c>
      <c r="AE155" s="29">
        <f t="shared" si="75"/>
        <v>2.4313172925550983</v>
      </c>
      <c r="AF155" s="29">
        <f t="shared" si="75"/>
        <v>2.6007485392268421</v>
      </c>
      <c r="AG155" s="29">
        <f t="shared" si="75"/>
        <v>2.770536391251972</v>
      </c>
      <c r="AH155" s="29">
        <f t="shared" si="75"/>
        <v>2.94477801798012</v>
      </c>
      <c r="AI155" s="29">
        <f t="shared" si="75"/>
        <v>3.1252830009101893</v>
      </c>
      <c r="AJ155" s="29">
        <f t="shared" si="75"/>
        <v>3.3128223597542599</v>
      </c>
      <c r="AK155" s="29">
        <f t="shared" si="75"/>
        <v>3.5079708439685646</v>
      </c>
      <c r="AL155" s="29">
        <f t="shared" si="75"/>
        <v>3.7112010442026628</v>
      </c>
      <c r="AM155" s="29">
        <f t="shared" si="75"/>
        <v>3.9229359367086034</v>
      </c>
      <c r="AN155" s="29">
        <f t="shared" si="75"/>
        <v>4.1435789705945965</v>
      </c>
      <c r="AO155" s="29">
        <f t="shared" si="75"/>
        <v>4.3735313061875383</v>
      </c>
      <c r="AP155" s="29">
        <f t="shared" si="75"/>
        <v>4.6132017234474896</v>
      </c>
      <c r="AQ155" s="29">
        <f t="shared" si="75"/>
        <v>4.8630123694632408</v>
      </c>
      <c r="AR155" s="29">
        <f t="shared" si="75"/>
        <v>5.1234021615562142</v>
      </c>
      <c r="AS155" s="29">
        <f t="shared" si="75"/>
        <v>5.3948288851028803</v>
      </c>
      <c r="AT155" s="29">
        <f t="shared" si="75"/>
        <v>5.6777705790758324</v>
      </c>
      <c r="AU155" s="29">
        <f t="shared" si="75"/>
        <v>5.9727265467804669</v>
      </c>
      <c r="AV155" s="29">
        <f t="shared" si="75"/>
        <v>6.280218183191792</v>
      </c>
      <c r="AW155" s="29">
        <f t="shared" si="75"/>
        <v>6.60078972697164</v>
      </c>
      <c r="AX155" s="29">
        <f t="shared" si="75"/>
        <v>6.9350089978361673</v>
      </c>
      <c r="AY155" s="29">
        <f t="shared" si="75"/>
        <v>7.2834681530574237</v>
      </c>
      <c r="AZ155" s="29">
        <f t="shared" si="75"/>
        <v>7.6467844817081225</v>
      </c>
      <c r="BA155" s="29">
        <f t="shared" si="75"/>
        <v>8.0432545805711424</v>
      </c>
      <c r="BB155" s="29">
        <f t="shared" si="75"/>
        <v>8.4682496964819851</v>
      </c>
      <c r="BC155" s="29">
        <f t="shared" si="75"/>
        <v>8.900214777370028</v>
      </c>
      <c r="BD155" s="29">
        <f t="shared" si="75"/>
        <v>9.3431710999179796</v>
      </c>
      <c r="BE155" s="29">
        <f t="shared" si="75"/>
        <v>9.8002401898122429</v>
      </c>
      <c r="BF155" s="29">
        <f t="shared" si="75"/>
        <v>10.273808612391532</v>
      </c>
      <c r="BG155" s="29">
        <f t="shared" si="75"/>
        <v>10.765764528535223</v>
      </c>
      <c r="BH155" s="29">
        <f t="shared" si="75"/>
        <v>11.277668144885773</v>
      </c>
      <c r="BI155" s="29">
        <f t="shared" si="75"/>
        <v>11.810870763726234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M105" sqref="M105"/>
    </sheetView>
  </sheetViews>
  <sheetFormatPr defaultColWidth="9.71875" defaultRowHeight="18" customHeight="1"/>
  <cols>
    <col min="1" max="1" width="41.1640625" style="21" customWidth="1"/>
    <col min="2" max="2" width="13.71875" style="148" customWidth="1"/>
    <col min="3" max="3" width="9.71875" style="147"/>
    <col min="4" max="4" width="11.5546875" style="23" customWidth="1"/>
    <col min="5" max="18" width="9.71875" style="23"/>
    <col min="19" max="19" width="16.44140625" style="23" customWidth="1"/>
    <col min="20" max="20" width="16" style="23" customWidth="1"/>
    <col min="21" max="21" width="15.1640625" style="23" customWidth="1"/>
    <col min="22" max="16384" width="9.7187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162</v>
      </c>
      <c r="B12" s="148">
        <f>+Parameters!Q40</f>
        <v>1.7549043305648544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190</v>
      </c>
      <c r="B21" s="148">
        <f>+Parameters!Q40</f>
        <v>1.7549043305648544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5.8175170659828437E-3</v>
      </c>
      <c r="E50" s="44">
        <f>100*$B$49*(Global!D135*$B$48+Global!D135^2*$C$48)*(D61/$B61)^(1/$C$49)</f>
        <v>1.056403005463895E-2</v>
      </c>
      <c r="F50" s="44">
        <f>100*$B$49*(Global!E135*$B$48+Global!E135^2*$C$48)*(E61/$B61)^(1/$C$49)</f>
        <v>1.7951637246768432E-2</v>
      </c>
      <c r="G50" s="44">
        <f>100*$B$49*(Global!F135*$B$48+Global!F135^2*$C$48)*(F61/$B61)^(1/$C$49)</f>
        <v>2.8869941416583209E-2</v>
      </c>
      <c r="H50" s="44">
        <f>100*$B$49*(Global!G135*$B$48+Global!G135^2*$C$48)*(G61/$B61)^(1/$C$49)</f>
        <v>4.4074173361678348E-2</v>
      </c>
      <c r="I50" s="44">
        <f>100*$B$49*(Global!H135*$B$48+Global!H135^2*$C$48)*(H61/$B61)^(1/$C$49)</f>
        <v>6.4406056667828823E-2</v>
      </c>
      <c r="J50" s="44">
        <f>100*$B$49*(Global!I135*$B$48+Global!I135^2*$C$48)*(I61/$B61)^(1/$C$49)</f>
        <v>9.0818900852149345E-2</v>
      </c>
      <c r="K50" s="44">
        <f>100*$B$49*(Global!J135*$B$48+Global!J135^2*$C$48)*(J61/$B61)^(1/$C$49)</f>
        <v>0.12400526420400804</v>
      </c>
      <c r="L50" s="44">
        <f>100*$B$49*(Global!K135*$B$48+Global!K135^2*$C$48)*(K61/$B61)^(1/$C$49)</f>
        <v>0.16447425659766773</v>
      </c>
      <c r="M50" s="44">
        <f>100*$B$49*(Global!L135*$B$48+Global!L135^2*$C$48)*(L61/$B61)^(1/$C$49)</f>
        <v>0.21206425202734125</v>
      </c>
      <c r="N50" s="44">
        <f>100*$B$49*(Global!M135*$B$48+Global!M135^2*$C$48)*(M61/$B61)^(1/$C$49)</f>
        <v>0.26216076924808296</v>
      </c>
      <c r="O50" s="44">
        <f>100*$B$49*(Global!N135*$B$48+Global!N135^2*$C$48)*(N61/$B61)^(1/$C$49)</f>
        <v>0.31727152105354722</v>
      </c>
      <c r="P50" s="44">
        <f>100*$B$49*(Global!O135*$B$48+Global!O135^2*$C$48)*(O61/$B61)^(1/$C$49)</f>
        <v>0.3772496309391502</v>
      </c>
      <c r="Q50" s="44">
        <f>100*$B$49*(Global!P135*$B$48+Global!P135^2*$C$48)*(P61/$B61)^(1/$C$49)</f>
        <v>0.44126971710640334</v>
      </c>
      <c r="R50" s="44">
        <f>100*$B$49*(Global!Q135*$B$48+Global!Q135^2*$C$48)*(Q61/$B61)^(1/$C$49)</f>
        <v>0.50849561636691332</v>
      </c>
      <c r="S50" s="44">
        <f>100*$B$49*(Global!R135*$B$48+Global!R135^2*$C$48)*(R61/$B61)^(1/$C$49)</f>
        <v>0.57822592657886918</v>
      </c>
      <c r="T50" s="44">
        <f>100*$B$49*(Global!S135*$B$48+Global!S135^2*$C$48)*(S61/$B61)^(1/$C$49)</f>
        <v>0.64988790841342181</v>
      </c>
      <c r="U50" s="44">
        <f>100*$B$49*(Global!T135*$B$48+Global!T135^2*$C$48)*(T61/$B61)^(1/$C$49)</f>
        <v>0.72299582852898203</v>
      </c>
      <c r="V50" s="44">
        <f>100*$B$49*(Global!U135*$B$48+Global!U135^2*$C$48)*(U61/$B61)^(1/$C$49)</f>
        <v>0.79717687751793598</v>
      </c>
      <c r="W50" s="44">
        <f>100*$B$49*(Global!V135*$B$48+Global!V135^2*$C$48)*(V61/$B61)^(1/$C$49)</f>
        <v>0.87331575565135489</v>
      </c>
      <c r="X50" s="44">
        <f>100*$B$49*(Global!W135*$B$48+Global!W135^2*$C$48)*(W61/$B61)^(1/$C$49)</f>
        <v>0.95176903622639175</v>
      </c>
      <c r="Y50" s="44">
        <f>100*$B$49*(Global!X135*$B$48+Global!X135^2*$C$48)*(X61/$B61)^(1/$C$49)</f>
        <v>1.0315321585646027</v>
      </c>
      <c r="Z50" s="44">
        <f>100*$B$49*(Global!Y135*$B$48+Global!Y135^2*$C$48)*(Y61/$B61)^(1/$C$49)</f>
        <v>1.1123759224593537</v>
      </c>
      <c r="AA50" s="44">
        <f>100*$B$49*(Global!Z135*$B$48+Global!Z135^2*$C$48)*(Z61/$B61)^(1/$C$49)</f>
        <v>1.1941526907318438</v>
      </c>
      <c r="AB50" s="44">
        <f>100*$B$49*(Global!AA135*$B$48+Global!AA135^2*$C$48)*(AA61/$B61)^(1/$C$49)</f>
        <v>1.2767674333323571</v>
      </c>
      <c r="AC50" s="44">
        <f>100*$B$49*(Global!AB135*$B$48+Global!AB135^2*$C$48)*(AB61/$B61)^(1/$C$49)</f>
        <v>1.360294969619902</v>
      </c>
      <c r="AD50" s="44">
        <f>100*$B$49*(Global!AC135*$B$48+Global!AC135^2*$C$48)*(AC61/$B61)^(1/$C$49)</f>
        <v>1.4445685012455871</v>
      </c>
      <c r="AE50" s="44">
        <f>100*$B$49*(Global!AD135*$B$48+Global!AD135^2*$C$48)*(AD61/$B61)^(1/$C$49)</f>
        <v>1.5295245780135356</v>
      </c>
      <c r="AF50" s="44">
        <f>100*$B$49*(Global!AE135*$B$48+Global!AE135^2*$C$48)*(AE61/$B61)^(1/$C$49)</f>
        <v>1.6151433647809554</v>
      </c>
      <c r="AG50" s="44">
        <f>100*$B$49*(Global!AF135*$B$48+Global!AF135^2*$C$48)*(AF61/$B61)^(1/$C$49)</f>
        <v>1.7006899161655724</v>
      </c>
      <c r="AH50" s="44">
        <f>100*$B$49*(Global!AG135*$B$48+Global!AG135^2*$C$48)*(AG61/$B61)^(1/$C$49)</f>
        <v>1.785901024558991</v>
      </c>
      <c r="AI50" s="44">
        <f>100*$B$49*(Global!AH135*$B$48+Global!AH135^2*$C$48)*(AH61/$B61)^(1/$C$49)</f>
        <v>1.8713670802895834</v>
      </c>
      <c r="AJ50" s="44">
        <f>100*$B$49*(Global!AI135*$B$48+Global!AI135^2*$C$48)*(AI61/$B61)^(1/$C$49)</f>
        <v>1.9571778779537818</v>
      </c>
      <c r="AK50" s="44">
        <f>100*$B$49*(Global!AJ135*$B$48+Global!AJ135^2*$C$48)*(AJ61/$B61)^(1/$C$49)</f>
        <v>2.0433827277866645</v>
      </c>
      <c r="AL50" s="44">
        <f>100*$B$49*(Global!AK135*$B$48+Global!AK135^2*$C$48)*(AK61/$B61)^(1/$C$49)</f>
        <v>2.1300083606346298</v>
      </c>
      <c r="AM50" s="44">
        <f>100*$B$49*(Global!AL135*$B$48+Global!AL135^2*$C$48)*(AL61/$B61)^(1/$C$49)</f>
        <v>2.2170686316592185</v>
      </c>
      <c r="AN50" s="44">
        <f>100*$B$49*(Global!AM135*$B$48+Global!AM135^2*$C$48)*(AM61/$B61)^(1/$C$49)</f>
        <v>2.3045700001674847</v>
      </c>
      <c r="AO50" s="44">
        <f>100*$B$49*(Global!AN135*$B$48+Global!AN135^2*$C$48)*(AN61/$B61)^(1/$C$49)</f>
        <v>2.3925146251391602</v>
      </c>
      <c r="AP50" s="44">
        <f>100*$B$49*(Global!AO135*$B$48+Global!AO135^2*$C$48)*(AO61/$B61)^(1/$C$49)</f>
        <v>2.4809021159881453</v>
      </c>
      <c r="AQ50" s="44">
        <f>100*$B$49*(Global!AP135*$B$48+Global!AP135^2*$C$48)*(AP61/$B61)^(1/$C$49)</f>
        <v>2.5697305264315324</v>
      </c>
      <c r="AR50" s="44">
        <f>100*$B$49*(Global!AQ135*$B$48+Global!AQ135^2*$C$48)*(AQ61/$B61)^(1/$C$49)</f>
        <v>2.6589969232571171</v>
      </c>
      <c r="AS50" s="44">
        <f>100*$B$49*(Global!AR135*$B$48+Global!AR135^2*$C$48)*(AR61/$B61)^(1/$C$49)</f>
        <v>2.7486977166974569</v>
      </c>
      <c r="AT50" s="44">
        <f>100*$B$49*(Global!AS135*$B$48+Global!AS135^2*$C$48)*(AS61/$B61)^(1/$C$49)</f>
        <v>2.8388288571291702</v>
      </c>
      <c r="AU50" s="44">
        <f>100*$B$49*(Global!AT135*$B$48+Global!AT135^2*$C$48)*(AT61/$B61)^(1/$C$49)</f>
        <v>2.9293859566401759</v>
      </c>
      <c r="AV50" s="44">
        <f>100*$B$49*(Global!AU135*$B$48+Global!AU135^2*$C$48)*(AU61/$B61)^(1/$C$49)</f>
        <v>3.0203643681008061</v>
      </c>
      <c r="AW50" s="44">
        <f>100*$B$49*(Global!AV135*$B$48+Global!AV135^2*$C$48)*(AV61/$B61)^(1/$C$49)</f>
        <v>3.1117592398980447</v>
      </c>
      <c r="AX50" s="44">
        <f>100*$B$49*(Global!AW135*$B$48+Global!AW135^2*$C$48)*(AW61/$B61)^(1/$C$49)</f>
        <v>3.2035655564346488</v>
      </c>
      <c r="AY50" s="44">
        <f>100*$B$49*(Global!AX135*$B$48+Global!AX135^2*$C$48)*(AX61/$B61)^(1/$C$49)</f>
        <v>3.2957781700268312</v>
      </c>
      <c r="AZ50" s="44">
        <f>100*$B$49*(Global!AY135*$B$48+Global!AY135^2*$C$48)*(AY61/$B61)^(1/$C$49)</f>
        <v>3.3883918273640612</v>
      </c>
      <c r="BA50" s="44">
        <f>100*$B$49*(Global!AZ135*$B$48+Global!AZ135^2*$C$48)*(AZ61/$B61)^(1/$C$49)</f>
        <v>3.4814011923312882</v>
      </c>
      <c r="BB50" s="44">
        <f>100*$B$49*(Global!BA135*$B$48+Global!BA135^2*$C$48)*(BA61/$B61)^(1/$C$49)</f>
        <v>3.5757782795632576</v>
      </c>
      <c r="BC50" s="44">
        <f>100*$B$49*(Global!BB135*$B$48+Global!BB135^2*$C$48)*(BB61/$B61)^(1/$C$49)</f>
        <v>3.6720532157253567</v>
      </c>
      <c r="BD50" s="44">
        <f>100*$B$49*(Global!BC135*$B$48+Global!BC135^2*$C$48)*(BC61/$B61)^(1/$C$49)</f>
        <v>3.7695412819726002</v>
      </c>
      <c r="BE50" s="44">
        <f>100*$B$49*(Global!BD135*$B$48+Global!BD135^2*$C$48)*(BD61/$B61)^(1/$C$49)</f>
        <v>3.8678433196646345</v>
      </c>
      <c r="BF50" s="44">
        <f>100*$B$49*(Global!BE135*$B$48+Global!BE135^2*$C$48)*(BE61/$B61)^(1/$C$49)</f>
        <v>3.9666950117741901</v>
      </c>
      <c r="BG50" s="44">
        <f>100*$B$49*(Global!BF135*$B$48+Global!BF135^2*$C$48)*(BF61/$B61)^(1/$C$49)</f>
        <v>4.0659263603298967</v>
      </c>
      <c r="BH50" s="44">
        <f>100*$B$49*(Global!BG135*$B$48+Global!BG135^2*$C$48)*(BG61/$B61)^(1/$C$49)</f>
        <v>4.165432250425372</v>
      </c>
      <c r="BI50" s="44">
        <f>100*$B$49*(Global!BH135*$B$48+Global!BH135^2*$C$48)*(BH61/$B61)^(1/$C$49)</f>
        <v>4.2651513099579352</v>
      </c>
      <c r="BJ50" s="44">
        <f>100*$B$49*(Global!BI135*$B$48+Global!BI135^2*$C$48)*(BI61/$B61)^(1/$C$49)</f>
        <v>4.3650509862708837</v>
      </c>
      <c r="BK50" s="44">
        <f>100*$B$49*(Global!BJ80*$B$48+Global!BJ80^2*$C$48)*(BJ61/$B61)^(1/$C$49)</f>
        <v>4.4243779411088111</v>
      </c>
      <c r="BL50" s="44">
        <f>100*$B$49*(Global!BK80*$B$48+Global!BK80^2*$C$48)*(BK61/$B61)^(1/$C$49)</f>
        <v>4.4801863282839633</v>
      </c>
      <c r="BM50" s="44">
        <f>100*$B$49*(Global!BL80*$B$48+Global!BL80^2*$C$48)*(BL61/$B61)^(1/$C$49)</f>
        <v>4.5332887087855269</v>
      </c>
      <c r="BN50" s="44">
        <f>100*$B$49*(Global!BM80*$B$48+Global!BM80^2*$C$48)*(BM61/$B61)^(1/$C$49)</f>
        <v>4.5842483912672494</v>
      </c>
      <c r="BO50" s="44">
        <f>100*$B$49*(Global!BN80*$B$48+Global!BN80^2*$C$48)*(BN61/$B61)^(1/$C$49)</f>
        <v>4.6334575614860025</v>
      </c>
      <c r="BP50" s="44">
        <f>100*$B$49*(Global!BO80*$B$48+Global!BO80^2*$C$48)*(BO61/$B61)^(1/$C$49)</f>
        <v>4.6811908793423171</v>
      </c>
      <c r="BQ50" s="44">
        <f>100*$B$49*(Global!BP80*$B$48+Global!BP80^2*$C$48)*(BP61/$B61)^(1/$C$49)</f>
        <v>4.7276422050658544</v>
      </c>
      <c r="BR50" s="44">
        <f>100*$B$49*(Global!BQ80*$B$48+Global!BQ80^2*$C$48)*(BQ61/$B61)^(1/$C$49)</f>
        <v>4.7729497558945386</v>
      </c>
      <c r="BS50" s="44">
        <f>100*$B$49*(Global!BR80*$B$48+Global!BR80^2*$C$48)*(BR61/$B61)^(1/$C$49)</f>
        <v>4.8172133421483228</v>
      </c>
      <c r="BT50" s="44">
        <f>100*$B$49*(Global!BS80*$B$48+Global!BS80^2*$C$48)*(BS61/$B61)^(1/$C$49)</f>
        <v>4.860506185630264</v>
      </c>
      <c r="BU50" s="44">
        <f>100*$B$49*(Global!BT80*$B$48+Global!BT80^2*$C$48)*(BT61/$B61)^(1/$C$49)</f>
        <v>4.9028830334604931</v>
      </c>
      <c r="BV50" s="44">
        <f>100*$B$49*(Global!BU80*$B$48+Global!BU80^2*$C$48)*(BU61/$B61)^(1/$C$49)</f>
        <v>4.9443857382880685</v>
      </c>
      <c r="BW50" s="44">
        <f>100*$B$49*(Global!BV80*$B$48+Global!BV80^2*$C$48)*(BV61/$B61)^(1/$C$49)</f>
        <v>4.9850471046630194</v>
      </c>
      <c r="BX50" s="44">
        <f>100*$B$49*(Global!BW80*$B$48+Global!BW80^2*$C$48)*(BW61/$B61)^(1/$C$49)</f>
        <v>5.024893547693325</v>
      </c>
      <c r="BY50" s="44">
        <f>100*$B$49*(Global!BX80*$B$48+Global!BX80^2*$C$48)*(BX61/$B61)^(1/$C$49)</f>
        <v>5.0639469369458929</v>
      </c>
      <c r="BZ50" s="44">
        <f>100*$B$49*(Global!BY80*$B$48+Global!BY80^2*$C$48)*(BY61/$B61)^(1/$C$49)</f>
        <v>5.102225880407083</v>
      </c>
      <c r="CA50" s="44">
        <f>100*$B$49*(Global!BZ80*$B$48+Global!BZ80^2*$C$48)*(BZ61/$B61)^(1/$C$49)</f>
        <v>5.1397466227338153</v>
      </c>
      <c r="CB50" s="44">
        <f>100*$B$49*(Global!CA80*$B$48+Global!CA80^2*$C$48)*(CA61/$B61)^(1/$C$49)</f>
        <v>5.1765236770579177</v>
      </c>
      <c r="CC50" s="44">
        <f>100*$B$49*(Global!CB80*$B$48+Global!CB80^2*$C$48)*(CB61/$B61)^(1/$C$49)</f>
        <v>5.2125702720994589</v>
      </c>
      <c r="CD50" s="44">
        <f>100*$B$49*(Global!CC80*$B$48+Global!CC80^2*$C$48)*(CC61/$B61)^(1/$C$49)</f>
        <v>5.2478986707377535</v>
      </c>
      <c r="CE50" s="44">
        <f>100*$B$49*(Global!CD80*$B$48+Global!CD80^2*$C$48)*(CD61/$B61)^(1/$C$49)</f>
        <v>5.2825203986915357</v>
      </c>
      <c r="CF50" s="44">
        <f>100*$B$49*(Global!CE80*$B$48+Global!CE80^2*$C$48)*(CE61/$B61)^(1/$C$49)</f>
        <v>5.3164464099903848</v>
      </c>
      <c r="CG50" s="44">
        <f>100*$B$49*(Global!CF80*$B$48+Global!CF80^2*$C$48)*(CF61/$B61)^(1/$C$49)</f>
        <v>5.349687207719656</v>
      </c>
      <c r="CH50" s="44">
        <f>100*$B$49*(Global!CG80*$B$48+Global!CG80^2*$C$48)*(CG61/$B61)^(1/$C$49)</f>
        <v>5.3822529328933326</v>
      </c>
      <c r="CI50" s="44">
        <f>100*$B$49*(Global!CH80*$B$48+Global!CH80^2*$C$48)*(CH61/$B61)^(1/$C$49)</f>
        <v>5.4141534304379499</v>
      </c>
      <c r="CJ50" s="44">
        <f>100*$B$49*(Global!CI80*$B$48+Global!CI80^2*$C$48)*(CI61/$B61)^(1/$C$49)</f>
        <v>5.4453982986004146</v>
      </c>
      <c r="CK50" s="44">
        <f>100*$B$49*(Global!CJ80*$B$48+Global!CJ80^2*$C$48)*(CJ61/$B61)^(1/$C$49)</f>
        <v>5.4759969262442123</v>
      </c>
      <c r="CL50" s="44">
        <f>100*$B$49*(Global!CK80*$B$48+Global!CK80^2*$C$48)*(CK61/$B61)^(1/$C$49)</f>
        <v>5.5059585212143993</v>
      </c>
      <c r="CM50" s="44">
        <f>100*$B$49*(Global!CL80*$B$48+Global!CL80^2*$C$48)*(CL61/$B61)^(1/$C$49)</f>
        <v>5.5352921320551154</v>
      </c>
      <c r="CN50" s="44">
        <f>100*$B$49*(Global!CM80*$B$48+Global!CM80^2*$C$48)*(CM61/$B61)^(1/$C$49)</f>
        <v>5.5640066647338351</v>
      </c>
      <c r="CO50" s="44">
        <f>100*$B$49*(Global!CN80*$B$48+Global!CN80^2*$C$48)*(CN61/$B61)^(1/$C$49)</f>
        <v>5.592110895582131</v>
      </c>
      <c r="CP50" s="44">
        <f>100*$B$49*(Global!CO80*$B$48+Global!CO80^2*$C$48)*(CO61/$B61)^(1/$C$49)</f>
        <v>5.619613481345997</v>
      </c>
      <c r="CQ50" s="44">
        <f>100*$B$49*(Global!CP80*$B$48+Global!CP80^2*$C$48)*(CP61/$B61)^(1/$C$49)</f>
        <v>5.6465229670121166</v>
      </c>
      <c r="CR50" s="44">
        <f>100*$B$49*(Global!CQ80*$B$48+Global!CQ80^2*$C$48)*(CQ61/$B61)^(1/$C$49)</f>
        <v>5.6728477919119094</v>
      </c>
      <c r="CS50" s="44">
        <f>100*$B$49*(Global!CR80*$B$48+Global!CR80^2*$C$48)*(CR61/$B61)^(1/$C$49)</f>
        <v>5.6985962944853741</v>
      </c>
      <c r="CT50" s="44">
        <f>100*$B$49*(Global!CS80*$B$48+Global!CS80^2*$C$48)*(CS61/$B61)^(1/$C$49)</f>
        <v>5.7237767159980368</v>
      </c>
      <c r="CU50" s="44">
        <f>100*$B$49*(Global!CT80*$B$48+Global!CT80^2*$C$48)*(CT61/$B61)^(1/$C$49)</f>
        <v>5.7483972034382331</v>
      </c>
      <c r="CV50" s="44">
        <f>100*$B$49*(Global!CU80*$B$48+Global!CU80^2*$C$48)*(CU61/$B61)^(1/$C$49)</f>
        <v>5.77246581177228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3.0776728258783042E-3</v>
      </c>
      <c r="C52" s="116">
        <f>+B95-B92</f>
        <v>0.93100623278080263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2.9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2.9">
      <c r="A59" s="5" t="s">
        <v>129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3" t="s">
        <v>124</v>
      </c>
      <c r="B61" s="45">
        <f t="shared" ref="B61:BI61" si="11">B20*B74^$B7*(B56/1000)^(1-$B7)</f>
        <v>2.6191887369437756</v>
      </c>
      <c r="C61" s="45">
        <f t="shared" si="11"/>
        <v>4.17926238211209</v>
      </c>
      <c r="D61" s="45">
        <f t="shared" si="11"/>
        <v>6.9270477805235409</v>
      </c>
      <c r="E61" s="45">
        <f t="shared" si="11"/>
        <v>10.641146982510847</v>
      </c>
      <c r="F61" s="45">
        <f t="shared" si="11"/>
        <v>15.378360885901516</v>
      </c>
      <c r="G61" s="45">
        <f t="shared" si="11"/>
        <v>20.830307109122085</v>
      </c>
      <c r="H61" s="45">
        <f t="shared" si="11"/>
        <v>27.008813511425327</v>
      </c>
      <c r="I61" s="45">
        <f t="shared" si="11"/>
        <v>34.236055660749685</v>
      </c>
      <c r="J61" s="45">
        <f t="shared" si="11"/>
        <v>42.554913454703716</v>
      </c>
      <c r="K61" s="45">
        <f t="shared" si="11"/>
        <v>51.994567567502479</v>
      </c>
      <c r="L61" s="45">
        <f t="shared" si="11"/>
        <v>62.04239612076578</v>
      </c>
      <c r="M61" s="45">
        <f t="shared" si="11"/>
        <v>72.583219979275512</v>
      </c>
      <c r="N61" s="45">
        <f t="shared" si="11"/>
        <v>83.253940969409726</v>
      </c>
      <c r="O61" s="45">
        <f t="shared" si="11"/>
        <v>94.568703800974205</v>
      </c>
      <c r="P61" s="45">
        <f t="shared" si="11"/>
        <v>106.40442527593996</v>
      </c>
      <c r="Q61" s="45">
        <f t="shared" si="11"/>
        <v>118.6570828221508</v>
      </c>
      <c r="R61" s="45">
        <f t="shared" si="11"/>
        <v>131.26913320016328</v>
      </c>
      <c r="S61" s="45">
        <f t="shared" si="11"/>
        <v>144.17914755547719</v>
      </c>
      <c r="T61" s="45">
        <f t="shared" si="11"/>
        <v>157.2970713363367</v>
      </c>
      <c r="U61" s="45">
        <f t="shared" si="11"/>
        <v>170.54857316098051</v>
      </c>
      <c r="V61" s="45">
        <f t="shared" si="11"/>
        <v>184.85858704056523</v>
      </c>
      <c r="W61" s="45">
        <f t="shared" si="11"/>
        <v>200.62776290413342</v>
      </c>
      <c r="X61" s="45">
        <f t="shared" si="11"/>
        <v>217.08741050275549</v>
      </c>
      <c r="Y61" s="45">
        <f t="shared" si="11"/>
        <v>234.10969534550404</v>
      </c>
      <c r="Z61" s="45">
        <f t="shared" si="11"/>
        <v>251.61875240307967</v>
      </c>
      <c r="AA61" s="45">
        <f t="shared" si="11"/>
        <v>269.57088519073608</v>
      </c>
      <c r="AB61" s="45">
        <f t="shared" si="11"/>
        <v>288.05802048179623</v>
      </c>
      <c r="AC61" s="45">
        <f t="shared" si="11"/>
        <v>306.96327891689691</v>
      </c>
      <c r="AD61" s="45">
        <f t="shared" si="11"/>
        <v>326.25395584668809</v>
      </c>
      <c r="AE61" s="45">
        <f t="shared" si="11"/>
        <v>345.93322986469832</v>
      </c>
      <c r="AF61" s="45">
        <f t="shared" si="11"/>
        <v>365.38945679993878</v>
      </c>
      <c r="AG61" s="45">
        <f t="shared" si="11"/>
        <v>384.41081010496788</v>
      </c>
      <c r="AH61" s="45">
        <f t="shared" si="11"/>
        <v>403.52245810502734</v>
      </c>
      <c r="AI61" s="45">
        <f t="shared" si="11"/>
        <v>422.82243361718719</v>
      </c>
      <c r="AJ61" s="45">
        <f t="shared" si="11"/>
        <v>442.37570063657125</v>
      </c>
      <c r="AK61" s="45">
        <f t="shared" si="11"/>
        <v>462.22940155246641</v>
      </c>
      <c r="AL61" s="45">
        <f t="shared" si="11"/>
        <v>482.42108885658587</v>
      </c>
      <c r="AM61" s="45">
        <f t="shared" si="11"/>
        <v>502.9833249794915</v>
      </c>
      <c r="AN61" s="45">
        <f t="shared" si="11"/>
        <v>523.94623040027489</v>
      </c>
      <c r="AO61" s="45">
        <f t="shared" si="11"/>
        <v>545.33887881211137</v>
      </c>
      <c r="AP61" s="45">
        <f t="shared" si="11"/>
        <v>567.19004943852167</v>
      </c>
      <c r="AQ61" s="45">
        <f t="shared" si="11"/>
        <v>589.5286248336414</v>
      </c>
      <c r="AR61" s="45">
        <f t="shared" si="11"/>
        <v>612.3837963065688</v>
      </c>
      <c r="AS61" s="45">
        <f t="shared" si="11"/>
        <v>635.78516753640099</v>
      </c>
      <c r="AT61" s="45">
        <f t="shared" si="11"/>
        <v>659.76280650627189</v>
      </c>
      <c r="AU61" s="45">
        <f t="shared" si="11"/>
        <v>684.34727314136535</v>
      </c>
      <c r="AV61" s="45">
        <f t="shared" si="11"/>
        <v>709.56963731703433</v>
      </c>
      <c r="AW61" s="45">
        <f t="shared" si="11"/>
        <v>735.4614948439239</v>
      </c>
      <c r="AX61" s="45">
        <f t="shared" si="11"/>
        <v>762.05498516089995</v>
      </c>
      <c r="AY61" s="45">
        <f t="shared" si="11"/>
        <v>789.38281237262731</v>
      </c>
      <c r="AZ61" s="45">
        <f t="shared" si="11"/>
        <v>817.47827016650444</v>
      </c>
      <c r="BA61" s="45">
        <f t="shared" si="11"/>
        <v>846.37527058900423</v>
      </c>
      <c r="BB61" s="45">
        <f t="shared" si="11"/>
        <v>876.07458133370938</v>
      </c>
      <c r="BC61" s="45">
        <f t="shared" si="11"/>
        <v>906.60235981697474</v>
      </c>
      <c r="BD61" s="45">
        <f t="shared" si="11"/>
        <v>938.03188750134279</v>
      </c>
      <c r="BE61" s="45">
        <f t="shared" si="11"/>
        <v>970.41472186498015</v>
      </c>
      <c r="BF61" s="45">
        <f t="shared" si="11"/>
        <v>1003.7923412675818</v>
      </c>
      <c r="BG61" s="45">
        <f t="shared" si="11"/>
        <v>1038.2023470220879</v>
      </c>
      <c r="BH61" s="45">
        <f t="shared" si="11"/>
        <v>1073.6815561488422</v>
      </c>
      <c r="BI61" s="45">
        <f t="shared" si="11"/>
        <v>1110.2674596557083</v>
      </c>
      <c r="BJ61" s="45">
        <f>+BI61</f>
        <v>1110.2674596557083</v>
      </c>
      <c r="BK61" s="45">
        <f t="shared" ref="BK61:CV61" si="12">+BJ61</f>
        <v>1110.2674596557083</v>
      </c>
      <c r="BL61" s="45">
        <f t="shared" si="12"/>
        <v>1110.2674596557083</v>
      </c>
      <c r="BM61" s="45">
        <f t="shared" si="12"/>
        <v>1110.2674596557083</v>
      </c>
      <c r="BN61" s="45">
        <f t="shared" si="12"/>
        <v>1110.2674596557083</v>
      </c>
      <c r="BO61" s="45">
        <f t="shared" si="12"/>
        <v>1110.2674596557083</v>
      </c>
      <c r="BP61" s="45">
        <f t="shared" si="12"/>
        <v>1110.2674596557083</v>
      </c>
      <c r="BQ61" s="45">
        <f t="shared" si="12"/>
        <v>1110.2674596557083</v>
      </c>
      <c r="BR61" s="45">
        <f t="shared" si="12"/>
        <v>1110.2674596557083</v>
      </c>
      <c r="BS61" s="45">
        <f t="shared" si="12"/>
        <v>1110.2674596557083</v>
      </c>
      <c r="BT61" s="45">
        <f t="shared" si="12"/>
        <v>1110.2674596557083</v>
      </c>
      <c r="BU61" s="45">
        <f t="shared" si="12"/>
        <v>1110.2674596557083</v>
      </c>
      <c r="BV61" s="45">
        <f t="shared" si="12"/>
        <v>1110.2674596557083</v>
      </c>
      <c r="BW61" s="45">
        <f t="shared" si="12"/>
        <v>1110.2674596557083</v>
      </c>
      <c r="BX61" s="45">
        <f t="shared" si="12"/>
        <v>1110.2674596557083</v>
      </c>
      <c r="BY61" s="45">
        <f t="shared" si="12"/>
        <v>1110.2674596557083</v>
      </c>
      <c r="BZ61" s="45">
        <f t="shared" si="12"/>
        <v>1110.2674596557083</v>
      </c>
      <c r="CA61" s="45">
        <f t="shared" si="12"/>
        <v>1110.2674596557083</v>
      </c>
      <c r="CB61" s="45">
        <f t="shared" si="12"/>
        <v>1110.2674596557083</v>
      </c>
      <c r="CC61" s="45">
        <f t="shared" si="12"/>
        <v>1110.2674596557083</v>
      </c>
      <c r="CD61" s="45">
        <f t="shared" si="12"/>
        <v>1110.2674596557083</v>
      </c>
      <c r="CE61" s="45">
        <f t="shared" si="12"/>
        <v>1110.2674596557083</v>
      </c>
      <c r="CF61" s="45">
        <f t="shared" si="12"/>
        <v>1110.2674596557083</v>
      </c>
      <c r="CG61" s="45">
        <f t="shared" si="12"/>
        <v>1110.2674596557083</v>
      </c>
      <c r="CH61" s="45">
        <f t="shared" si="12"/>
        <v>1110.2674596557083</v>
      </c>
      <c r="CI61" s="45">
        <f t="shared" si="12"/>
        <v>1110.2674596557083</v>
      </c>
      <c r="CJ61" s="45">
        <f t="shared" si="12"/>
        <v>1110.2674596557083</v>
      </c>
      <c r="CK61" s="45">
        <f t="shared" si="12"/>
        <v>1110.2674596557083</v>
      </c>
      <c r="CL61" s="45">
        <f t="shared" si="12"/>
        <v>1110.2674596557083</v>
      </c>
      <c r="CM61" s="45">
        <f t="shared" si="12"/>
        <v>1110.2674596557083</v>
      </c>
      <c r="CN61" s="45">
        <f t="shared" si="12"/>
        <v>1110.2674596557083</v>
      </c>
      <c r="CO61" s="45">
        <f t="shared" si="12"/>
        <v>1110.2674596557083</v>
      </c>
      <c r="CP61" s="45">
        <f t="shared" si="12"/>
        <v>1110.2674596557083</v>
      </c>
      <c r="CQ61" s="45">
        <f t="shared" si="12"/>
        <v>1110.2674596557083</v>
      </c>
      <c r="CR61" s="45">
        <f t="shared" si="12"/>
        <v>1110.2674596557083</v>
      </c>
      <c r="CS61" s="45">
        <f t="shared" si="12"/>
        <v>1110.2674596557083</v>
      </c>
      <c r="CT61" s="45">
        <f t="shared" si="12"/>
        <v>1110.2674596557083</v>
      </c>
      <c r="CU61" s="45">
        <f t="shared" si="12"/>
        <v>1110.2674596557083</v>
      </c>
      <c r="CV61" s="45">
        <f t="shared" si="12"/>
        <v>1110.2674596557083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4.5919021556140366E-3</v>
      </c>
      <c r="E62" s="64">
        <f>($B24*E81+$B25*E81^$B$26+$B$29*(E81/$B$27)^$B$28)*Parameters!$B$116*0.01</f>
        <v>6.1262790018586722E-3</v>
      </c>
      <c r="F62" s="64">
        <f>($B24*F81+$B25*F81^$B$26+$B$29*(F81/$B$27)^$B$28)*Parameters!$B$116*0.01</f>
        <v>7.9153121472915183E-3</v>
      </c>
      <c r="G62" s="64">
        <f>($B24*G81+$B25*G81^$B$26+$B$29*(G81/$B$27)^$B$28)*Parameters!$B$116*0.01</f>
        <v>9.867553907928147E-3</v>
      </c>
      <c r="H62" s="64">
        <f>($B24*H81+$B25*H81^$B$26+$B$29*(H81/$B$27)^$B$28)*Parameters!$B$116*0.01</f>
        <v>1.1883376822602187E-2</v>
      </c>
      <c r="I62" s="64">
        <f>($B24*I81+$B25*I81^$B$26+$B$29*(I81/$B$27)^$B$28)*Parameters!$B$116*0.01</f>
        <v>1.38692682292529E-2</v>
      </c>
      <c r="J62" s="64">
        <f>($B24*J81+$B25*J81^$B$26+$B$29*(J81/$B$27)^$B$28)*Parameters!$B$116*0.01</f>
        <v>1.5743116950585671E-2</v>
      </c>
      <c r="K62" s="64">
        <f>($B24*K81+$B25*K81^$B$26+$B$29*(K81/$B$27)^$B$28)*Parameters!$B$116*0.01</f>
        <v>1.7432500104881038E-2</v>
      </c>
      <c r="L62" s="64">
        <f>($B24*L81+$B25*L81^$B$26+$B$29*(L81/$B$27)^$B$28)*Parameters!$B$116*0.01</f>
        <v>1.8871694475918421E-2</v>
      </c>
      <c r="M62" s="64">
        <f>($B24*M81+$B25*M81^$B$26+$B$29*(M81/$B$27)^$B$28)*Parameters!$B$116*0.01</f>
        <v>1.9912030853707553E-2</v>
      </c>
      <c r="N62" s="64">
        <f>($B24*N81+$B25*N81^$B$26+$B$29*(N81/$B$27)^$B$28)*Parameters!$B$116*0.01</f>
        <v>2.0541442475146398E-2</v>
      </c>
      <c r="O62" s="64">
        <f>($B24*O81+$B25*O81^$B$26+$B$29*(O81/$B$27)^$B$28)*Parameters!$B$116*0.01</f>
        <v>2.077208869851364E-2</v>
      </c>
      <c r="P62" s="64">
        <f>($B24*P81+$B25*P81^$B$26+$B$29*(P81/$B$27)^$B$28)*Parameters!$B$116*0.01</f>
        <v>2.0639127120065656E-2</v>
      </c>
      <c r="Q62" s="64">
        <f>($B24*Q81+$B25*Q81^$B$26+$B$29*(Q81/$B$27)^$B$28)*Parameters!$B$116*0.01</f>
        <v>2.0223985697539356E-2</v>
      </c>
      <c r="R62" s="64">
        <f>($B24*R81+$B25*R81^$B$26+$B$29*(R81/$B$27)^$B$28)*Parameters!$B$116*0.01</f>
        <v>1.9641392858683243E-2</v>
      </c>
      <c r="S62" s="64">
        <f>($B24*S81+$B25*S81^$B$26+$B$29*(S81/$B$27)^$B$28)*Parameters!$B$116*0.01</f>
        <v>1.8992110217301995E-2</v>
      </c>
      <c r="T62" s="64">
        <f>($B24*T81+$B25*T81^$B$26+$B$29*(T81/$B$27)^$B$28)*Parameters!$B$116*0.01</f>
        <v>1.8340895197438013E-2</v>
      </c>
      <c r="U62" s="64">
        <f>($B24*U81+$B25*U81^$B$26+$B$29*(U81/$B$27)^$B$28)*Parameters!$B$116*0.01</f>
        <v>1.7724186965273156E-2</v>
      </c>
      <c r="V62" s="64">
        <f>($B24*V81+$B25*V81^$B$26+$B$29*(V81/$B$27)^$B$28)*Parameters!$B$116*0.01</f>
        <v>1.7160324620143941E-2</v>
      </c>
      <c r="W62" s="64">
        <f>($B24*W81+$B25*W81^$B$26+$B$29*(W81/$B$27)^$B$28)*Parameters!$B$116*0.01</f>
        <v>1.6656486635366407E-2</v>
      </c>
      <c r="X62" s="64">
        <f>($B24*X81+$B25*X81^$B$26+$B$29*(X81/$B$27)^$B$28)*Parameters!$B$116*0.01</f>
        <v>1.6213248619524067E-2</v>
      </c>
      <c r="Y62" s="64">
        <f>($B24*Y81+$B25*Y81^$B$26+$B$29*(Y81/$B$27)^$B$28)*Parameters!$B$116*0.01</f>
        <v>1.5827500107059193E-2</v>
      </c>
      <c r="Z62" s="64">
        <f>($B24*Z81+$B25*Z81^$B$26+$B$29*(Z81/$B$27)^$B$28)*Parameters!$B$116*0.01</f>
        <v>1.5494267339703122E-2</v>
      </c>
      <c r="AA62" s="64">
        <f>($B24*AA81+$B25*AA81^$B$26+$B$29*(AA81/$B$27)^$B$28)*Parameters!$B$116*0.01</f>
        <v>1.5207823115623022E-2</v>
      </c>
      <c r="AB62" s="64">
        <f>($B24*AB81+$B25*AB81^$B$26+$B$29*(AB81/$B$27)^$B$28)*Parameters!$B$116*0.01</f>
        <v>1.4962340171345461E-2</v>
      </c>
      <c r="AC62" s="64">
        <f>($B24*AC81+$B25*AC81^$B$26+$B$29*(AC81/$B$27)^$B$28)*Parameters!$B$116*0.01</f>
        <v>1.475225686766408E-2</v>
      </c>
      <c r="AD62" s="64">
        <f>($B24*AD81+$B25*AD81^$B$26+$B$29*(AD81/$B$27)^$B$28)*Parameters!$B$116*0.01</f>
        <v>1.4572464521482394E-2</v>
      </c>
      <c r="AE62" s="64">
        <f>($B24*AE81+$B25*AE81^$B$26+$B$29*(AE81/$B$27)^$B$28)*Parameters!$B$116*0.01</f>
        <v>1.4418386389551268E-2</v>
      </c>
      <c r="AF62" s="64">
        <f>($B24*AF81+$B25*AF81^$B$26+$B$29*(AF81/$B$27)^$B$28)*Parameters!$B$116*0.01</f>
        <v>1.4285992673458297E-2</v>
      </c>
      <c r="AG62" s="64">
        <f>($B24*AG81+$B25*AG81^$B$26+$B$29*(AG81/$B$27)^$B$28)*Parameters!$B$116*0.01</f>
        <v>1.4171779382392079E-2</v>
      </c>
      <c r="AH62" s="64">
        <f>($B24*AH81+$B25*AH81^$B$26+$B$29*(AH81/$B$27)^$B$28)*Parameters!$B$116*0.01</f>
        <v>1.4072728308978238E-2</v>
      </c>
      <c r="AI62" s="64">
        <f>($B24*AI81+$B25*AI81^$B$26+$B$29*(AI81/$B$27)^$B$28)*Parameters!$B$116*0.01</f>
        <v>1.3986258642135119E-2</v>
      </c>
      <c r="AJ62" s="64">
        <f>($B24*AJ81+$B25*AJ81^$B$26+$B$29*(AJ81/$B$27)^$B$28)*Parameters!$B$116*0.01</f>
        <v>1.3910176482928511E-2</v>
      </c>
      <c r="AK62" s="64">
        <f>($B24*AK81+$B25*AK81^$B$26+$B$29*(AK81/$B$27)^$B$28)*Parameters!$B$116*0.01</f>
        <v>1.384262585350279E-2</v>
      </c>
      <c r="AL62" s="64">
        <f>($B24*AL81+$B25*AL81^$B$26+$B$29*(AL81/$B$27)^$B$28)*Parameters!$B$116*0.01</f>
        <v>1.3782043122232501E-2</v>
      </c>
      <c r="AM62" s="64">
        <f>($B24*AM81+$B25*AM81^$B$26+$B$29*(AM81/$B$27)^$B$28)*Parameters!$B$116*0.01</f>
        <v>1.3727115743256859E-2</v>
      </c>
      <c r="AN62" s="64">
        <f>($B24*AN81+$B25*AN81^$B$26+$B$29*(AN81/$B$27)^$B$28)*Parameters!$B$116*0.01</f>
        <v>1.3676745590941786E-2</v>
      </c>
      <c r="AO62" s="64">
        <f>($B24*AO81+$B25*AO81^$B$26+$B$29*(AO81/$B$27)^$B$28)*Parameters!$B$116*0.01</f>
        <v>1.3630016809699327E-2</v>
      </c>
      <c r="AP62" s="64">
        <f>($B24*AP81+$B25*AP81^$B$26+$B$29*(AP81/$B$27)^$B$28)*Parameters!$B$116*0.01</f>
        <v>1.3586167901232881E-2</v>
      </c>
      <c r="AQ62" s="64">
        <f>($B24*AQ81+$B25*AQ81^$B$26+$B$29*(AQ81/$B$27)^$B$28)*Parameters!$B$116*0.01</f>
        <v>1.3544567673478938E-2</v>
      </c>
      <c r="AR62" s="64">
        <f>($B24*AR81+$B25*AR81^$B$26+$B$29*(AR81/$B$27)^$B$28)*Parameters!$B$116*0.01</f>
        <v>1.3504694639192672E-2</v>
      </c>
      <c r="AS62" s="64">
        <f>($B24*AS81+$B25*AS81^$B$26+$B$29*(AS81/$B$27)^$B$28)*Parameters!$B$116*0.01</f>
        <v>1.3466119452353927E-2</v>
      </c>
      <c r="AT62" s="64">
        <f>($B24*AT81+$B25*AT81^$B$26+$B$29*(AT81/$B$27)^$B$28)*Parameters!$B$116*0.01</f>
        <v>1.3428489991527329E-2</v>
      </c>
      <c r="AU62" s="64">
        <f>($B24*AU81+$B25*AU81^$B$26+$B$29*(AU81/$B$27)^$B$28)*Parameters!$B$116*0.01</f>
        <v>1.3391518731032906E-2</v>
      </c>
      <c r="AV62" s="64">
        <f>($B24*AV81+$B25*AV81^$B$26+$B$29*(AV81/$B$27)^$B$28)*Parameters!$B$116*0.01</f>
        <v>1.3354972077082677E-2</v>
      </c>
      <c r="AW62" s="64">
        <f>($B24*AW81+$B25*AW81^$B$26+$B$29*(AW81/$B$27)^$B$28)*Parameters!$B$116*0.01</f>
        <v>1.3318661383160256E-2</v>
      </c>
      <c r="AX62" s="64">
        <f>($B24*AX81+$B25*AX81^$B$26+$B$29*(AX81/$B$27)^$B$28)*Parameters!$B$116*0.01</f>
        <v>1.3282435394672994E-2</v>
      </c>
      <c r="AY62" s="64">
        <f>($B24*AY81+$B25*AY81^$B$26+$B$29*(AY81/$B$27)^$B$28)*Parameters!$B$116*0.01</f>
        <v>1.3246173906096601E-2</v>
      </c>
      <c r="AZ62" s="64">
        <f>($B24*AZ81+$B25*AZ81^$B$26+$B$29*(AZ81/$B$27)^$B$28)*Parameters!$B$116*0.01</f>
        <v>1.3209782443896829E-2</v>
      </c>
      <c r="BA62" s="64">
        <f>($B24*BA81+$B25*BA81^$B$26+$B$29*(BA81/$B$27)^$B$28)*Parameters!$B$116*0.01</f>
        <v>1.33578230219963E-2</v>
      </c>
      <c r="BB62" s="64">
        <f>($B24*BB81+$B25*BB81^$B$26+$B$29*(BB81/$B$27)^$B$28)*Parameters!$B$116*0.01</f>
        <v>1.361036258709904E-2</v>
      </c>
      <c r="BC62" s="64">
        <f>($B24*BC81+$B25*BC81^$B$26+$B$29*(BC81/$B$27)^$B$28)*Parameters!$B$116*0.01</f>
        <v>1.3733954186411748E-2</v>
      </c>
      <c r="BD62" s="64">
        <f>($B24*BD81+$B25*BD81^$B$26+$B$29*(BD81/$B$27)^$B$28)*Parameters!$B$116*0.01</f>
        <v>1.3775023865740831E-2</v>
      </c>
      <c r="BE62" s="64">
        <f>($B24*BE81+$B25*BE81^$B$26+$B$29*(BE81/$B$27)^$B$28)*Parameters!$B$116*0.01</f>
        <v>1.3764824215228275E-2</v>
      </c>
      <c r="BF62" s="64">
        <f>($B24*BF81+$B25*BF81^$B$26+$B$29*(BF81/$B$27)^$B$28)*Parameters!$B$116*0.01</f>
        <v>1.3723966447689875E-2</v>
      </c>
      <c r="BG62" s="64">
        <f>($B24*BG81+$B25*BG81^$B$26+$B$29*(BG81/$B$27)^$B$28)*Parameters!$B$116*0.01</f>
        <v>1.3665788422665895E-2</v>
      </c>
      <c r="BH62" s="64">
        <f>($B24*BH81+$B25*BH81^$B$26+$B$29*(BH81/$B$27)^$B$28)*Parameters!$B$116*0.01</f>
        <v>1.359874633038355E-2</v>
      </c>
      <c r="BI62" s="64">
        <f>($B24*BI81+$B25*BI81^$B$26+$B$29*(BI81/$B$27)^$B$28)*Parameters!$B$116*0.01</f>
        <v>1.3528067351587101E-2</v>
      </c>
      <c r="BJ62" s="64">
        <f>($B24*BJ81+$B25*BJ81^$B$26+$B$29*(BJ81/$B$27)^$B$28)*Parameters!$B$116*0.01</f>
        <v>1.2850832595692764E-2</v>
      </c>
      <c r="BK62" s="64">
        <f>($B24*BK81+$B25*BK81^$B$26+$B$29*(BK81/$B$27)^$B$28)*Parameters!$B$116*0.01</f>
        <v>1.237407194811547E-2</v>
      </c>
      <c r="BL62" s="64">
        <f>($B24*BL81+$B25*BL81^$B$26+$B$29*(BL81/$B$27)^$B$28)*Parameters!$B$116*0.01</f>
        <v>1.2030210829787684E-2</v>
      </c>
      <c r="BM62" s="64">
        <f>($B24*BM81+$B25*BM81^$B$26+$B$29*(BM81/$B$27)^$B$28)*Parameters!$B$116*0.01</f>
        <v>1.177549117554892E-2</v>
      </c>
      <c r="BN62" s="64">
        <f>($B24*BN81+$B25*BN81^$B$26+$B$29*(BN81/$B$27)^$B$28)*Parameters!$B$116*0.01</f>
        <v>1.1581159004551375E-2</v>
      </c>
      <c r="BO62" s="64">
        <f>($B24*BO81+$B25*BO81^$B$26+$B$29*(BO81/$B$27)^$B$28)*Parameters!$B$116*0.01</f>
        <v>1.1428102757055827E-2</v>
      </c>
      <c r="BP62" s="64">
        <f>($B24*BP81+$B25*BP81^$B$26+$B$29*(BP81/$B$27)^$B$28)*Parameters!$B$116*0.01</f>
        <v>1.1303504289411702E-2</v>
      </c>
      <c r="BQ62" s="64">
        <f>($B24*BQ81+$B25*BQ81^$B$26+$B$29*(BQ81/$B$27)^$B$28)*Parameters!$B$116*0.01</f>
        <v>1.1198702151658276E-2</v>
      </c>
      <c r="BR62" s="64">
        <f>($B24*BR81+$B25*BR81^$B$26+$B$29*(BR81/$B$27)^$B$28)*Parameters!$B$116*0.01</f>
        <v>1.1107805566312173E-2</v>
      </c>
      <c r="BS62" s="64">
        <f>($B24*BS81+$B25*BS81^$B$26+$B$29*(BS81/$B$27)^$B$28)*Parameters!$B$116*0.01</f>
        <v>1.1026783924696731E-2</v>
      </c>
      <c r="BT62" s="64">
        <f>($B24*BT81+$B25*BT81^$B$26+$B$29*(BT81/$B$27)^$B$28)*Parameters!$B$116*0.01</f>
        <v>1.0952862899837284E-2</v>
      </c>
      <c r="BU62" s="64">
        <f>($B24*BU81+$B25*BU81^$B$26+$B$29*(BU81/$B$27)^$B$28)*Parameters!$B$116*0.01</f>
        <v>1.0884120975690598E-2</v>
      </c>
      <c r="BV62" s="64">
        <f>($B24*BV81+$B25*BV81^$B$26+$B$29*(BV81/$B$27)^$B$28)*Parameters!$B$116*0.01</f>
        <v>1.0819218324763829E-2</v>
      </c>
      <c r="BW62" s="64">
        <f>($B24*BW81+$B25*BW81^$B$26+$B$29*(BW81/$B$27)^$B$28)*Parameters!$B$116*0.01</f>
        <v>1.0757213759383179E-2</v>
      </c>
      <c r="BX62" s="64">
        <f>($B24*BX81+$B25*BX81^$B$26+$B$29*(BX81/$B$27)^$B$28)*Parameters!$B$116*0.01</f>
        <v>1.0697440637330038E-2</v>
      </c>
      <c r="BY62" s="64">
        <f>($B24*BY81+$B25*BY81^$B$26+$B$29*(BY81/$B$27)^$B$28)*Parameters!$B$116*0.01</f>
        <v>1.063942241154766E-2</v>
      </c>
      <c r="BZ62" s="64">
        <f>($B24*BZ81+$B25*BZ81^$B$26+$B$29*(BZ81/$B$27)^$B$28)*Parameters!$B$116*0.01</f>
        <v>1.0582814939263073E-2</v>
      </c>
      <c r="CA62" s="64">
        <f>($B24*CA81+$B25*CA81^$B$26+$B$29*(CA81/$B$27)^$B$28)*Parameters!$B$116*0.01</f>
        <v>1.0527366913047936E-2</v>
      </c>
      <c r="CB62" s="64">
        <f>($B24*CB81+$B25*CB81^$B$26+$B$29*(CB81/$B$27)^$B$28)*Parameters!$B$116*0.01</f>
        <v>1.0472892602272741E-2</v>
      </c>
      <c r="CC62" s="64">
        <f>($B24*CC81+$B25*CC81^$B$26+$B$29*(CC81/$B$27)^$B$28)*Parameters!$B$116*0.01</f>
        <v>1.0419252982974685E-2</v>
      </c>
      <c r="CD62" s="64">
        <f>($B24*CD81+$B25*CD81^$B$26+$B$29*(CD81/$B$27)^$B$28)*Parameters!$B$116*0.01</f>
        <v>1.0366342602350196E-2</v>
      </c>
      <c r="CE62" s="64">
        <f>($B24*CE81+$B25*CE81^$B$26+$B$29*(CE81/$B$27)^$B$28)*Parameters!$B$116*0.01</f>
        <v>1.0314080377731974E-2</v>
      </c>
      <c r="CF62" s="64">
        <f>($B24*CF81+$B25*CF81^$B$26+$B$29*(CF81/$B$27)^$B$28)*Parameters!$B$116*0.01</f>
        <v>1.0262403105911817E-2</v>
      </c>
      <c r="CG62" s="64">
        <f>($B24*CG81+$B25*CG81^$B$26+$B$29*(CG81/$B$27)^$B$28)*Parameters!$B$116*0.01</f>
        <v>1.0211260848154598E-2</v>
      </c>
      <c r="CH62" s="64">
        <f>($B24*CH81+$B25*CH81^$B$26+$B$29*(CH81/$B$27)^$B$28)*Parameters!$B$116*0.01</f>
        <v>1.0160613620141179E-2</v>
      </c>
      <c r="CI62" s="64">
        <f>($B24*CI81+$B25*CI81^$B$26+$B$29*(CI81/$B$27)^$B$28)*Parameters!$B$116*0.01</f>
        <v>1.0110428995237642E-2</v>
      </c>
      <c r="CJ62" s="64">
        <f>($B24*CJ81+$B25*CJ81^$B$26+$B$29*(CJ81/$B$27)^$B$28)*Parameters!$B$116*0.01</f>
        <v>1.006068035138369E-2</v>
      </c>
      <c r="CK62" s="64">
        <f>($B24*CK81+$B25*CK81^$B$26+$B$29*(CK81/$B$27)^$B$28)*Parameters!$B$116*0.01</f>
        <v>1.0011345575025794E-2</v>
      </c>
      <c r="CL62" s="64">
        <f>($B24*CL81+$B25*CL81^$B$26+$B$29*(CL81/$B$27)^$B$28)*Parameters!$B$116*0.01</f>
        <v>9.9624060923710796E-3</v>
      </c>
      <c r="CM62" s="64">
        <f>($B24*CM81+$B25*CM81^$B$26+$B$29*(CM81/$B$27)^$B$28)*Parameters!$B$116*0.01</f>
        <v>9.9138461372375274E-3</v>
      </c>
      <c r="CN62" s="64">
        <f>($B24*CN81+$B25*CN81^$B$26+$B$29*(CN81/$B$27)^$B$28)*Parameters!$B$116*0.01</f>
        <v>9.8656521916275861E-3</v>
      </c>
      <c r="CO62" s="64">
        <f>($B24*CO81+$B25*CO81^$B$26+$B$29*(CO81/$B$27)^$B$28)*Parameters!$B$116*0.01</f>
        <v>9.8178125537187553E-3</v>
      </c>
      <c r="CP62" s="64">
        <f>($B24*CP81+$B25*CP81^$B$26+$B$29*(CP81/$B$27)^$B$28)*Parameters!$B$116*0.01</f>
        <v>9.7703170008656588E-3</v>
      </c>
      <c r="CQ62" s="64">
        <f>($B24*CQ81+$B25*CQ81^$B$26+$B$29*(CQ81/$B$27)^$B$28)*Parameters!$B$116*0.01</f>
        <v>9.7231565242238537E-3</v>
      </c>
      <c r="CR62" s="64">
        <f>($B24*CR81+$B25*CR81^$B$26+$B$29*(CR81/$B$27)^$B$28)*Parameters!$B$116*0.01</f>
        <v>9.6763231179470884E-3</v>
      </c>
      <c r="CS62" s="64">
        <f>($B24*CS81+$B25*CS81^$B$26+$B$29*(CS81/$B$27)^$B$28)*Parameters!$B$116*0.01</f>
        <v>9.6298096104030957E-3</v>
      </c>
      <c r="CT62" s="64">
        <f>($B24*CT81+$B25*CT81^$B$26+$B$29*(CT81/$B$27)^$B$28)*Parameters!$B$116*0.01</f>
        <v>9.5836095280629873E-3</v>
      </c>
      <c r="CU62" s="64">
        <f>($B24*CU81+$B25*CU81^$B$26+$B$29*(CU81/$B$27)^$B$28)*Parameters!$B$116*0.01</f>
        <v>9.5377169850332597E-3</v>
      </c>
      <c r="CV62" s="64">
        <f>($B24*CV81+$B25*CV81^$B$26+$B$29*(CV81/$B$27)^$B$28)*Parameters!$B$116*0.01</f>
        <v>9.4921265928834247E-3</v>
      </c>
    </row>
    <row r="63" spans="1:105" s="64" customFormat="1" ht="18" customHeight="1">
      <c r="A63" s="581" t="s">
        <v>1129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4.6500773262738646E-3</v>
      </c>
      <c r="E63" s="64">
        <f t="shared" si="13"/>
        <v>6.2319193024050618E-3</v>
      </c>
      <c r="F63" s="64">
        <f t="shared" si="13"/>
        <v>8.0948285197592028E-3</v>
      </c>
      <c r="G63" s="64">
        <f t="shared" si="13"/>
        <v>1.0156253322093979E-2</v>
      </c>
      <c r="H63" s="64">
        <f t="shared" si="13"/>
        <v>1.232411855621897E-2</v>
      </c>
      <c r="I63" s="64">
        <f t="shared" si="13"/>
        <v>1.4513328795931188E-2</v>
      </c>
      <c r="J63" s="64">
        <f t="shared" si="13"/>
        <v>1.6651305959107163E-2</v>
      </c>
      <c r="K63" s="64">
        <f t="shared" si="13"/>
        <v>1.8672552746921117E-2</v>
      </c>
      <c r="L63" s="64">
        <f t="shared" si="13"/>
        <v>2.0516437041895097E-2</v>
      </c>
      <c r="M63" s="64">
        <f t="shared" si="13"/>
        <v>2.2032673373980967E-2</v>
      </c>
      <c r="N63" s="64">
        <f t="shared" si="13"/>
        <v>2.3163050167627229E-2</v>
      </c>
      <c r="O63" s="64">
        <f t="shared" si="13"/>
        <v>2.3944803909049114E-2</v>
      </c>
      <c r="P63" s="64">
        <f t="shared" si="13"/>
        <v>2.4411623429457158E-2</v>
      </c>
      <c r="Q63" s="64">
        <f t="shared" si="13"/>
        <v>2.4636682868603391E-2</v>
      </c>
      <c r="R63" s="64">
        <f t="shared" si="13"/>
        <v>2.4726349022352375E-2</v>
      </c>
      <c r="S63" s="64">
        <f t="shared" si="13"/>
        <v>2.4774369483090686E-2</v>
      </c>
      <c r="T63" s="64">
        <f t="shared" si="13"/>
        <v>2.4839774281572233E-2</v>
      </c>
      <c r="U63" s="64">
        <f t="shared" si="13"/>
        <v>2.4954145250562977E-2</v>
      </c>
      <c r="V63" s="64">
        <f t="shared" si="13"/>
        <v>2.5132093395323303E-2</v>
      </c>
      <c r="W63" s="64">
        <f t="shared" si="13"/>
        <v>2.5389644191879956E-2</v>
      </c>
      <c r="X63" s="64">
        <f t="shared" si="13"/>
        <v>2.5730938981787986E-2</v>
      </c>
      <c r="Y63" s="64">
        <f t="shared" si="13"/>
        <v>2.614282169270522E-2</v>
      </c>
      <c r="Z63" s="64">
        <f t="shared" si="13"/>
        <v>2.6618026564296661E-2</v>
      </c>
      <c r="AA63" s="64">
        <f t="shared" si="13"/>
        <v>2.714935002294146E-2</v>
      </c>
      <c r="AB63" s="64">
        <f t="shared" si="13"/>
        <v>2.7730014504669033E-2</v>
      </c>
      <c r="AC63" s="64">
        <f t="shared" si="13"/>
        <v>2.8355206563863099E-2</v>
      </c>
      <c r="AD63" s="64">
        <f t="shared" si="13"/>
        <v>2.9018149533938265E-2</v>
      </c>
      <c r="AE63" s="64">
        <f t="shared" si="13"/>
        <v>2.9713632169686623E-2</v>
      </c>
      <c r="AF63" s="64">
        <f t="shared" si="13"/>
        <v>3.0437426321267853E-2</v>
      </c>
      <c r="AG63" s="64">
        <f t="shared" si="13"/>
        <v>3.1178678544047801E-2</v>
      </c>
      <c r="AH63" s="64">
        <f t="shared" si="13"/>
        <v>3.193173855456815E-2</v>
      </c>
      <c r="AI63" s="64">
        <f t="shared" si="13"/>
        <v>3.2699929445030952E-2</v>
      </c>
      <c r="AJ63" s="64">
        <f t="shared" si="13"/>
        <v>3.3481955262466327E-2</v>
      </c>
      <c r="AK63" s="64">
        <f t="shared" si="13"/>
        <v>3.4276453131369435E-2</v>
      </c>
      <c r="AL63" s="64">
        <f t="shared" si="13"/>
        <v>3.50821267285788E-2</v>
      </c>
      <c r="AM63" s="64">
        <f t="shared" si="13"/>
        <v>3.5897802059849042E-2</v>
      </c>
      <c r="AN63" s="64">
        <f t="shared" si="13"/>
        <v>3.6722445592616629E-2</v>
      </c>
      <c r="AO63" s="64">
        <f t="shared" si="13"/>
        <v>3.7555163061090927E-2</v>
      </c>
      <c r="AP63" s="64">
        <f t="shared" si="13"/>
        <v>3.8395189061114332E-2</v>
      </c>
      <c r="AQ63" s="64">
        <f t="shared" si="13"/>
        <v>3.9241872937794263E-2</v>
      </c>
      <c r="AR63" s="64">
        <f t="shared" si="13"/>
        <v>4.0094663871763844E-2</v>
      </c>
      <c r="AS63" s="64">
        <f t="shared" si="13"/>
        <v>4.09530966193285E-2</v>
      </c>
      <c r="AT63" s="64">
        <f t="shared" si="13"/>
        <v>4.1816778562819033E-2</v>
      </c>
      <c r="AU63" s="64">
        <f t="shared" si="13"/>
        <v>4.2685378297434663E-2</v>
      </c>
      <c r="AV63" s="64">
        <f t="shared" si="13"/>
        <v>4.3558615758090738E-2</v>
      </c>
      <c r="AW63" s="64">
        <f t="shared" si="13"/>
        <v>4.4436253782140701E-2</v>
      </c>
      <c r="AX63" s="64">
        <f t="shared" si="13"/>
        <v>4.531809095901948E-2</v>
      </c>
      <c r="AY63" s="64">
        <f t="shared" si="13"/>
        <v>4.6203955606364915E-2</v>
      </c>
      <c r="AZ63" s="64">
        <f t="shared" si="13"/>
        <v>4.7093700717537434E-2</v>
      </c>
      <c r="BA63" s="64">
        <f t="shared" si="13"/>
        <v>4.8171834945309182E-2</v>
      </c>
      <c r="BB63" s="64">
        <f t="shared" si="13"/>
        <v>4.9368145382731612E-2</v>
      </c>
      <c r="BC63" s="64">
        <f t="shared" si="13"/>
        <v>5.0454486343665311E-2</v>
      </c>
      <c r="BD63" s="64">
        <f t="shared" si="13"/>
        <v>5.147043668546683E-2</v>
      </c>
      <c r="BE63" s="64">
        <f t="shared" si="13"/>
        <v>5.2443257411874618E-2</v>
      </c>
      <c r="BF63" s="64">
        <f t="shared" si="13"/>
        <v>5.3390916565431774E-2</v>
      </c>
      <c r="BG63" s="64">
        <f t="shared" si="13"/>
        <v>5.4325052025964861E-2</v>
      </c>
      <c r="BH63" s="64">
        <f t="shared" si="13"/>
        <v>5.5253068834637271E-2</v>
      </c>
      <c r="BI63" s="64">
        <f t="shared" si="13"/>
        <v>5.6179580451166458E-2</v>
      </c>
      <c r="BJ63" s="64">
        <f t="shared" si="13"/>
        <v>5.6501342458401604E-2</v>
      </c>
      <c r="BK63" s="64">
        <f t="shared" si="13"/>
        <v>5.661785135920358E-2</v>
      </c>
      <c r="BL63" s="64">
        <f t="shared" si="13"/>
        <v>5.6832074112627314E-2</v>
      </c>
      <c r="BM63" s="64">
        <f t="shared" si="13"/>
        <v>5.7108378263404189E-2</v>
      </c>
      <c r="BN63" s="64">
        <f t="shared" ref="BN63:CV63" si="14">+BN62+BN50/100</f>
        <v>5.742364291722387E-2</v>
      </c>
      <c r="BO63" s="64">
        <f t="shared" si="14"/>
        <v>5.7762678371915857E-2</v>
      </c>
      <c r="BP63" s="64">
        <f t="shared" si="14"/>
        <v>5.8115413082834876E-2</v>
      </c>
      <c r="BQ63" s="64">
        <f t="shared" si="14"/>
        <v>5.8475124202316819E-2</v>
      </c>
      <c r="BR63" s="64">
        <f t="shared" si="14"/>
        <v>5.8837303125257562E-2</v>
      </c>
      <c r="BS63" s="64">
        <f t="shared" si="14"/>
        <v>5.9198917346179963E-2</v>
      </c>
      <c r="BT63" s="64">
        <f t="shared" si="14"/>
        <v>5.955792475613992E-2</v>
      </c>
      <c r="BU63" s="64">
        <f t="shared" si="14"/>
        <v>5.9912951310295531E-2</v>
      </c>
      <c r="BV63" s="64">
        <f t="shared" si="14"/>
        <v>6.0263075707644512E-2</v>
      </c>
      <c r="BW63" s="64">
        <f t="shared" si="14"/>
        <v>6.0607684806013376E-2</v>
      </c>
      <c r="BX63" s="64">
        <f t="shared" si="14"/>
        <v>6.094637611426329E-2</v>
      </c>
      <c r="BY63" s="64">
        <f t="shared" si="14"/>
        <v>6.1278891781006588E-2</v>
      </c>
      <c r="BZ63" s="64">
        <f t="shared" si="14"/>
        <v>6.1605073743333905E-2</v>
      </c>
      <c r="CA63" s="64">
        <f t="shared" si="14"/>
        <v>6.192483314038609E-2</v>
      </c>
      <c r="CB63" s="64">
        <f t="shared" si="14"/>
        <v>6.2238129372851919E-2</v>
      </c>
      <c r="CC63" s="64">
        <f t="shared" si="14"/>
        <v>6.2544955703969271E-2</v>
      </c>
      <c r="CD63" s="64">
        <f t="shared" si="14"/>
        <v>6.2845329309727735E-2</v>
      </c>
      <c r="CE63" s="64">
        <f t="shared" si="14"/>
        <v>6.313928436464733E-2</v>
      </c>
      <c r="CF63" s="64">
        <f t="shared" si="14"/>
        <v>6.3426867205815668E-2</v>
      </c>
      <c r="CG63" s="64">
        <f t="shared" si="14"/>
        <v>6.3708132925351157E-2</v>
      </c>
      <c r="CH63" s="64">
        <f t="shared" si="14"/>
        <v>6.3983142949074506E-2</v>
      </c>
      <c r="CI63" s="64">
        <f t="shared" si="14"/>
        <v>6.4251963299617146E-2</v>
      </c>
      <c r="CJ63" s="64">
        <f t="shared" si="14"/>
        <v>6.451466333738784E-2</v>
      </c>
      <c r="CK63" s="64">
        <f t="shared" si="14"/>
        <v>6.4771314837467911E-2</v>
      </c>
      <c r="CL63" s="64">
        <f t="shared" si="14"/>
        <v>6.5021991304515067E-2</v>
      </c>
      <c r="CM63" s="64">
        <f t="shared" si="14"/>
        <v>6.5266767457788685E-2</v>
      </c>
      <c r="CN63" s="64">
        <f t="shared" si="14"/>
        <v>6.5505718838965943E-2</v>
      </c>
      <c r="CO63" s="64">
        <f t="shared" si="14"/>
        <v>6.5738921509540069E-2</v>
      </c>
      <c r="CP63" s="64">
        <f t="shared" si="14"/>
        <v>6.596645181432563E-2</v>
      </c>
      <c r="CQ63" s="64">
        <f t="shared" si="14"/>
        <v>6.6188386194345014E-2</v>
      </c>
      <c r="CR63" s="64">
        <f t="shared" si="14"/>
        <v>6.6404801037066183E-2</v>
      </c>
      <c r="CS63" s="64">
        <f t="shared" si="14"/>
        <v>6.661577255525683E-2</v>
      </c>
      <c r="CT63" s="64">
        <f t="shared" si="14"/>
        <v>6.682137668804336E-2</v>
      </c>
      <c r="CU63" s="64">
        <f t="shared" si="14"/>
        <v>6.702168901941559E-2</v>
      </c>
      <c r="CV63" s="64">
        <f t="shared" si="14"/>
        <v>6.7216784710606228E-2</v>
      </c>
    </row>
    <row r="64" spans="1:105" s="147" customFormat="1" ht="18" customHeight="1">
      <c r="A64" s="577" t="s">
        <v>1133</v>
      </c>
      <c r="B64" s="147">
        <f>+B61-B65</f>
        <v>6.9266590466727784E-3</v>
      </c>
      <c r="C64" s="147">
        <f>+C63*C61/(1+C63^Parameters!$B$125)</f>
        <v>1.4303319126798974E-2</v>
      </c>
      <c r="D64" s="147">
        <f>+D63*D61/(1+D63^Parameters!$B$125)</f>
        <v>3.2211307822228218E-2</v>
      </c>
      <c r="E64" s="147">
        <f>+E63*E61/(1+E63^Parameters!$B$125)</f>
        <v>6.6314769280038724E-2</v>
      </c>
      <c r="F64" s="147">
        <f>+F63*F61/(1+F63^Parameters!$B$125)</f>
        <v>0.124485194286345</v>
      </c>
      <c r="G64" s="147">
        <f>+G63*G61/(1+G63^Parameters!$B$125)</f>
        <v>0.21155787577725899</v>
      </c>
      <c r="H64" s="147">
        <f>+H63*H61/(1+H63^Parameters!$B$125)</f>
        <v>0.33285981977761453</v>
      </c>
      <c r="I64" s="147">
        <f>+I63*I61/(1+I63^Parameters!$B$125)</f>
        <v>0.49687913248026133</v>
      </c>
      <c r="J64" s="147">
        <f>+J63*J61/(1+J63^Parameters!$B$125)</f>
        <v>0.70859488399759762</v>
      </c>
      <c r="K64" s="147">
        <f>+K63*K61/(1+K63^Parameters!$B$125)</f>
        <v>0.97087130545754408</v>
      </c>
      <c r="L64" s="147">
        <f>+L63*L61/(1+L63^Parameters!$B$125)</f>
        <v>1.2728889139400077</v>
      </c>
      <c r="M64" s="147">
        <f>+M63*M61/(1+M63^Parameters!$B$125)</f>
        <v>1.599202378235187</v>
      </c>
      <c r="N64" s="147">
        <f>+N63*N61/(1+N63^Parameters!$B$125)</f>
        <v>1.9284152113271134</v>
      </c>
      <c r="O64" s="147">
        <f>+O63*O61/(1+O63^Parameters!$B$125)</f>
        <v>2.2644290684472752</v>
      </c>
      <c r="P64" s="147">
        <f>+P63*P61/(1+P63^Parameters!$B$125)</f>
        <v>2.5975047610640591</v>
      </c>
      <c r="Q64" s="147">
        <f>+Q63*Q61/(1+Q63^Parameters!$B$125)</f>
        <v>2.9233169196029363</v>
      </c>
      <c r="R64" s="147">
        <f>+R63*R61/(1+R63^Parameters!$B$125)</f>
        <v>3.2458064033689009</v>
      </c>
      <c r="S64" s="147">
        <f>+S63*S61/(1+S63^Parameters!$B$125)</f>
        <v>3.5719474732964431</v>
      </c>
      <c r="T64" s="147">
        <f>+T63*T61/(1+T63^Parameters!$B$125)</f>
        <v>3.9072237471469693</v>
      </c>
      <c r="U64" s="147">
        <f>+U63*U61/(1+U63^Parameters!$B$125)</f>
        <v>4.2558938669353745</v>
      </c>
      <c r="V64" s="147">
        <f>+V63*V61/(1+V63^Parameters!$B$125)</f>
        <v>4.6458832744309877</v>
      </c>
      <c r="W64" s="147">
        <f>+W63*W61/(1+W63^Parameters!$B$125)</f>
        <v>5.0938675151487987</v>
      </c>
      <c r="X64" s="147">
        <f>+X63*X61/(1+X63^Parameters!$B$125)</f>
        <v>5.5858629133607609</v>
      </c>
      <c r="Y64" s="147">
        <f>+Y63*Y61/(1+Y63^Parameters!$B$125)</f>
        <v>6.1202880219510511</v>
      </c>
      <c r="Z64" s="147">
        <f>+Z63*Z61/(1+Z63^Parameters!$B$125)</f>
        <v>6.6975946355403568</v>
      </c>
      <c r="AA64" s="147">
        <f>+AA63*AA61/(1+AA63^Parameters!$B$125)</f>
        <v>7.3186743180374583</v>
      </c>
      <c r="AB64" s="147">
        <f>+AB63*AB61/(1+AB63^Parameters!$B$125)</f>
        <v>7.9878530861464574</v>
      </c>
      <c r="AC64" s="147">
        <f>+AC63*AC61/(1+AC63^Parameters!$B$125)</f>
        <v>8.7040071812093309</v>
      </c>
      <c r="AD64" s="147">
        <f>+AD63*AD61/(1+AD63^Parameters!$B$125)</f>
        <v>9.467286076798084</v>
      </c>
      <c r="AE64" s="147">
        <f>+AE63*AE61/(1+AE63^Parameters!$B$125)</f>
        <v>10.278932747471291</v>
      </c>
      <c r="AF64" s="147">
        <f>+AF63*AF61/(1+AF63^Parameters!$B$125)</f>
        <v>11.121514669916213</v>
      </c>
      <c r="AG64" s="147">
        <f>+AG63*AG61/(1+AG63^Parameters!$B$125)</f>
        <v>11.985421077119785</v>
      </c>
      <c r="AH64" s="147">
        <f>+AH63*AH61/(1+AH63^Parameters!$B$125)</f>
        <v>12.885173633106398</v>
      </c>
      <c r="AI64" s="147">
        <f>+AI63*AI61/(1+AI63^Parameters!$B$125)</f>
        <v>13.826263747058286</v>
      </c>
      <c r="AJ64" s="147">
        <f>+AJ63*AJ61/(1+AJ63^Parameters!$B$125)</f>
        <v>14.811603417915849</v>
      </c>
      <c r="AK64" s="147">
        <f>+AK63*AK61/(1+AK63^Parameters!$B$125)</f>
        <v>15.843584418254022</v>
      </c>
      <c r="AL64" s="147">
        <f>+AL63*AL61/(1+AL63^Parameters!$B$125)</f>
        <v>16.924357775805671</v>
      </c>
      <c r="AM64" s="147">
        <f>+AM63*AM61/(1+AM63^Parameters!$B$125)</f>
        <v>18.055995839518445</v>
      </c>
      <c r="AN64" s="147">
        <f>+AN63*AN61/(1+AN63^Parameters!$B$125)</f>
        <v>19.240586939330587</v>
      </c>
      <c r="AO64" s="147">
        <f>+AO63*AO61/(1+AO63^Parameters!$B$125)</f>
        <v>20.480290517341231</v>
      </c>
      <c r="AP64" s="147">
        <f>+AP63*AP61/(1+AP63^Parameters!$B$125)</f>
        <v>21.777369181774674</v>
      </c>
      <c r="AQ64" s="147">
        <f>+AQ63*AQ61/(1+AQ63^Parameters!$B$125)</f>
        <v>23.134207388914142</v>
      </c>
      <c r="AR64" s="147">
        <f>+AR63*AR61/(1+AR63^Parameters!$B$125)</f>
        <v>24.553322473426309</v>
      </c>
      <c r="AS64" s="147">
        <f>+AS63*AS61/(1+AS63^Parameters!$B$125)</f>
        <v>26.037371395253839</v>
      </c>
      <c r="AT64" s="147">
        <f>+AT63*AT61/(1+AT63^Parameters!$B$125)</f>
        <v>27.589155183656338</v>
      </c>
      <c r="AU64" s="147">
        <f>+AU63*AU61/(1+AU63^Parameters!$B$125)</f>
        <v>29.211622240856446</v>
      </c>
      <c r="AV64" s="147">
        <f>+AV63*AV61/(1+AV63^Parameters!$B$125)</f>
        <v>30.90787118549974</v>
      </c>
      <c r="AW64" s="147">
        <f>+AW63*AW61/(1+AW63^Parameters!$B$125)</f>
        <v>32.681153631876185</v>
      </c>
      <c r="AX64" s="147">
        <f>+AX63*AX61/(1+AX63^Parameters!$B$125)</f>
        <v>34.534877133294643</v>
      </c>
      <c r="AY64" s="147">
        <f>+AY63*AY61/(1+AY63^Parameters!$B$125)</f>
        <v>36.472608419290736</v>
      </c>
      <c r="AZ64" s="147">
        <f>+AZ63*AZ61/(1+AZ63^Parameters!$B$125)</f>
        <v>38.4980769983095</v>
      </c>
      <c r="BA64" s="147">
        <f>+BA63*BA61/(1+BA63^Parameters!$B$125)</f>
        <v>40.771449836602166</v>
      </c>
      <c r="BB64" s="147">
        <f>+BB63*BB61/(1+BB63^Parameters!$B$125)</f>
        <v>43.250177297394579</v>
      </c>
      <c r="BC64" s="147">
        <f>+BC63*BC61/(1+BC63^Parameters!$B$125)</f>
        <v>45.742156382515411</v>
      </c>
      <c r="BD64" s="147">
        <f>+BD63*BD61/(1+BD63^Parameters!$B$125)</f>
        <v>48.280910874580506</v>
      </c>
      <c r="BE64" s="147">
        <f>+BE63*BE61/(1+BE63^Parameters!$B$125)</f>
        <v>50.89170905502985</v>
      </c>
      <c r="BF64" s="147">
        <f>+BF63*BF61/(1+BF63^Parameters!$B$125)</f>
        <v>53.593393141626791</v>
      </c>
      <c r="BG64" s="147">
        <f>+BG63*BG61/(1+BG63^Parameters!$B$125)</f>
        <v>56.400396515441123</v>
      </c>
      <c r="BH64" s="147">
        <f>+BH63*BH61/(1+BH63^Parameters!$B$125)</f>
        <v>59.32420092835671</v>
      </c>
      <c r="BI64" s="147">
        <f>+BI63*BI61/(1+BI63^Parameters!$B$125)</f>
        <v>62.374360072020551</v>
      </c>
      <c r="BJ64" s="147">
        <f>+BJ63*BJ61/(1+BJ63^Parameters!$B$125)</f>
        <v>62.731601958405967</v>
      </c>
      <c r="BK64" s="147">
        <f>+BK63*BK61/(1+BK63^Parameters!$B$125)</f>
        <v>62.860957999726175</v>
      </c>
      <c r="BL64" s="147">
        <f>+BL63*BL61/(1+BL63^Parameters!$B$125)</f>
        <v>63.098802551969492</v>
      </c>
      <c r="BM64" s="147">
        <f>+BM63*BM61/(1+BM63^Parameters!$B$125)</f>
        <v>63.405574059543639</v>
      </c>
      <c r="BN64" s="147">
        <f>+BN63*BN61/(1+BN63^Parameters!$B$125)</f>
        <v>63.755602145857793</v>
      </c>
      <c r="BO64" s="147">
        <f>+BO63*BO61/(1+BO63^Parameters!$B$125)</f>
        <v>64.13202217887023</v>
      </c>
      <c r="BP64" s="147">
        <f>+BP63*BP61/(1+BP63^Parameters!$B$125)</f>
        <v>64.523652050292839</v>
      </c>
      <c r="BQ64" s="147">
        <f>+BQ63*BQ61/(1+BQ63^Parameters!$B$125)</f>
        <v>64.923027601127984</v>
      </c>
      <c r="BR64" s="147">
        <f>+BR63*BR61/(1+BR63^Parameters!$B$125)</f>
        <v>65.32514307384011</v>
      </c>
      <c r="BS64" s="147">
        <f>+BS63*BS61/(1+BS63^Parameters!$B$125)</f>
        <v>65.726631576276731</v>
      </c>
      <c r="BT64" s="147">
        <f>+BT63*BT61/(1+BT63^Parameters!$B$125)</f>
        <v>66.125225821328158</v>
      </c>
      <c r="BU64" s="147">
        <f>+BU63*BU61/(1+BU63^Parameters!$B$125)</f>
        <v>66.519400251718309</v>
      </c>
      <c r="BV64" s="147">
        <f>+BV63*BV61/(1+BV63^Parameters!$B$125)</f>
        <v>66.908131976923841</v>
      </c>
      <c r="BW64" s="147">
        <f>+BW63*BW61/(1+BW63^Parameters!$B$125)</f>
        <v>67.290740245141336</v>
      </c>
      <c r="BX64" s="147">
        <f>+BX63*BX61/(1+BX63^Parameters!$B$125)</f>
        <v>67.666778183556602</v>
      </c>
      <c r="BY64" s="147">
        <f>+BY63*BY61/(1+BY63^Parameters!$B$125)</f>
        <v>68.035959508164439</v>
      </c>
      <c r="BZ64" s="147">
        <f>+BZ63*BZ61/(1+BZ63^Parameters!$B$125)</f>
        <v>68.398108726860059</v>
      </c>
      <c r="CA64" s="147">
        <f>+CA63*CA61/(1+CA63^Parameters!$B$125)</f>
        <v>68.753127180323077</v>
      </c>
      <c r="CB64" s="147">
        <f>+CB63*CB61/(1+CB63^Parameters!$B$125)</f>
        <v>69.100969792459352</v>
      </c>
      <c r="CC64" s="147">
        <f>+CC63*CC61/(1+CC63^Parameters!$B$125)</f>
        <v>69.441629083661141</v>
      </c>
      <c r="CD64" s="147">
        <f>+CD63*CD61/(1+CD63^Parameters!$B$125)</f>
        <v>69.775124123870782</v>
      </c>
      <c r="CE64" s="147">
        <f>+CE63*CE61/(1+CE63^Parameters!$B$125)</f>
        <v>70.101492855945793</v>
      </c>
      <c r="CF64" s="147">
        <f>+CF63*CF61/(1+CF63^Parameters!$B$125)</f>
        <v>70.420786726446707</v>
      </c>
      <c r="CG64" s="147">
        <f>+CG63*CG61/(1+CG63^Parameters!$B$125)</f>
        <v>70.733066902359909</v>
      </c>
      <c r="CH64" s="147">
        <f>+CH63*CH61/(1+CH63^Parameters!$B$125)</f>
        <v>71.038401582775293</v>
      </c>
      <c r="CI64" s="147">
        <f>+CI63*CI61/(1+CI63^Parameters!$B$125)</f>
        <v>71.336864070472188</v>
      </c>
      <c r="CJ64" s="147">
        <f>+CJ63*CJ61/(1+CJ63^Parameters!$B$125)</f>
        <v>71.628531374055399</v>
      </c>
      <c r="CK64" s="147">
        <f>+CK63*CK61/(1+CK63^Parameters!$B$125)</f>
        <v>71.913483183062127</v>
      </c>
      <c r="CL64" s="147">
        <f>+CL63*CL61/(1+CL63^Parameters!$B$125)</f>
        <v>72.191801107321965</v>
      </c>
      <c r="CM64" s="147">
        <f>+CM63*CM61/(1+CM63^Parameters!$B$125)</f>
        <v>72.463568105197254</v>
      </c>
      <c r="CN64" s="147">
        <f>+CN63*CN61/(1+CN63^Parameters!$B$125)</f>
        <v>72.728868048153984</v>
      </c>
      <c r="CO64" s="147">
        <f>+CO63*CO61/(1+CO63^Parameters!$B$125)</f>
        <v>72.987785384793028</v>
      </c>
      <c r="CP64" s="147">
        <f>+CP63*CP61/(1+CP63^Parameters!$B$125)</f>
        <v>73.240404878277729</v>
      </c>
      <c r="CQ64" s="147">
        <f>+CQ63*CQ61/(1+CQ63^Parameters!$B$125)</f>
        <v>73.486811398587818</v>
      </c>
      <c r="CR64" s="147">
        <f>+CR63*CR61/(1+CR63^Parameters!$B$125)</f>
        <v>73.727089756243288</v>
      </c>
      <c r="CS64" s="147">
        <f>+CS63*CS61/(1+CS63^Parameters!$B$125)</f>
        <v>73.961324567800162</v>
      </c>
      <c r="CT64" s="147">
        <f>+CT63*CT61/(1+CT63^Parameters!$B$125)</f>
        <v>74.189600145999393</v>
      </c>
      <c r="CU64" s="147">
        <f>+CU63*CU61/(1+CU63^Parameters!$B$125)</f>
        <v>74.412000409285341</v>
      </c>
      <c r="CV64" s="147">
        <f>+CV63*CV61/(1+CV63^Parameters!$B$125)</f>
        <v>74.628608806728934</v>
      </c>
    </row>
    <row r="65" spans="1:237" s="45" customFormat="1" ht="18" customHeight="1">
      <c r="A65" s="573" t="s">
        <v>21</v>
      </c>
      <c r="B65" s="45">
        <f>+B61/(1+B63)</f>
        <v>2.6122620778971029</v>
      </c>
      <c r="C65" s="45">
        <f t="shared" ref="C65:BN65" si="15">+C61-C64</f>
        <v>4.1649590629852913</v>
      </c>
      <c r="D65" s="45">
        <f t="shared" si="15"/>
        <v>6.8948364727013125</v>
      </c>
      <c r="E65" s="45">
        <f t="shared" si="15"/>
        <v>10.574832213230808</v>
      </c>
      <c r="F65" s="45">
        <f t="shared" si="15"/>
        <v>15.253875691615171</v>
      </c>
      <c r="G65" s="45">
        <f t="shared" si="15"/>
        <v>20.618749233344825</v>
      </c>
      <c r="H65" s="45">
        <f t="shared" si="15"/>
        <v>26.675953691647713</v>
      </c>
      <c r="I65" s="45">
        <f t="shared" si="15"/>
        <v>33.739176528269425</v>
      </c>
      <c r="J65" s="45">
        <f t="shared" si="15"/>
        <v>41.846318570706117</v>
      </c>
      <c r="K65" s="45">
        <f t="shared" si="15"/>
        <v>51.023696262044936</v>
      </c>
      <c r="L65" s="45">
        <f t="shared" si="15"/>
        <v>60.769507206825772</v>
      </c>
      <c r="M65" s="45">
        <f t="shared" si="15"/>
        <v>70.984017601040321</v>
      </c>
      <c r="N65" s="45">
        <f t="shared" si="15"/>
        <v>81.32552575808262</v>
      </c>
      <c r="O65" s="45">
        <f t="shared" si="15"/>
        <v>92.304274732526935</v>
      </c>
      <c r="P65" s="45">
        <f t="shared" si="15"/>
        <v>103.8069205148759</v>
      </c>
      <c r="Q65" s="45">
        <f t="shared" si="15"/>
        <v>115.73376590254786</v>
      </c>
      <c r="R65" s="45">
        <f t="shared" si="15"/>
        <v>128.02332679679438</v>
      </c>
      <c r="S65" s="45">
        <f t="shared" si="15"/>
        <v>140.60720008218075</v>
      </c>
      <c r="T65" s="45">
        <f t="shared" si="15"/>
        <v>153.38984758918974</v>
      </c>
      <c r="U65" s="45">
        <f t="shared" si="15"/>
        <v>166.29267929404514</v>
      </c>
      <c r="V65" s="45">
        <f t="shared" si="15"/>
        <v>180.21270376613424</v>
      </c>
      <c r="W65" s="45">
        <f t="shared" si="15"/>
        <v>195.53389538898463</v>
      </c>
      <c r="X65" s="45">
        <f t="shared" si="15"/>
        <v>211.50154758939473</v>
      </c>
      <c r="Y65" s="45">
        <f t="shared" si="15"/>
        <v>227.989407323553</v>
      </c>
      <c r="Z65" s="45">
        <f t="shared" si="15"/>
        <v>244.92115776753931</v>
      </c>
      <c r="AA65" s="45">
        <f t="shared" si="15"/>
        <v>262.25221087269864</v>
      </c>
      <c r="AB65" s="45">
        <f t="shared" si="15"/>
        <v>280.07016739564978</v>
      </c>
      <c r="AC65" s="45">
        <f t="shared" si="15"/>
        <v>298.25927173568761</v>
      </c>
      <c r="AD65" s="45">
        <f t="shared" si="15"/>
        <v>316.78666976989001</v>
      </c>
      <c r="AE65" s="45">
        <f t="shared" si="15"/>
        <v>335.65429711722703</v>
      </c>
      <c r="AF65" s="45">
        <f t="shared" si="15"/>
        <v>354.26794213002256</v>
      </c>
      <c r="AG65" s="45">
        <f t="shared" si="15"/>
        <v>372.4253890278481</v>
      </c>
      <c r="AH65" s="45">
        <f t="shared" si="15"/>
        <v>390.63728447192096</v>
      </c>
      <c r="AI65" s="45">
        <f t="shared" si="15"/>
        <v>408.99616987012888</v>
      </c>
      <c r="AJ65" s="45">
        <f t="shared" si="15"/>
        <v>427.56409721865538</v>
      </c>
      <c r="AK65" s="45">
        <f t="shared" si="15"/>
        <v>446.3858171342124</v>
      </c>
      <c r="AL65" s="45">
        <f t="shared" si="15"/>
        <v>465.49673108078019</v>
      </c>
      <c r="AM65" s="45">
        <f t="shared" si="15"/>
        <v>484.92732913997304</v>
      </c>
      <c r="AN65" s="45">
        <f t="shared" si="15"/>
        <v>504.70564346094432</v>
      </c>
      <c r="AO65" s="45">
        <f t="shared" si="15"/>
        <v>524.85858829477013</v>
      </c>
      <c r="AP65" s="45">
        <f t="shared" si="15"/>
        <v>545.41268025674697</v>
      </c>
      <c r="AQ65" s="45">
        <f t="shared" si="15"/>
        <v>566.39441744472731</v>
      </c>
      <c r="AR65" s="45">
        <f t="shared" si="15"/>
        <v>587.83047383314249</v>
      </c>
      <c r="AS65" s="45">
        <f t="shared" si="15"/>
        <v>609.74779614114721</v>
      </c>
      <c r="AT65" s="45">
        <f t="shared" si="15"/>
        <v>632.17365132261557</v>
      </c>
      <c r="AU65" s="45">
        <f t="shared" si="15"/>
        <v>655.13565090050895</v>
      </c>
      <c r="AV65" s="45">
        <f t="shared" si="15"/>
        <v>678.66176613153459</v>
      </c>
      <c r="AW65" s="45">
        <f t="shared" si="15"/>
        <v>702.78034121204769</v>
      </c>
      <c r="AX65" s="45">
        <f t="shared" si="15"/>
        <v>727.52010802760526</v>
      </c>
      <c r="AY65" s="45">
        <f t="shared" si="15"/>
        <v>752.91020395333658</v>
      </c>
      <c r="AZ65" s="45">
        <f t="shared" si="15"/>
        <v>778.980193168195</v>
      </c>
      <c r="BA65" s="45">
        <f t="shared" si="15"/>
        <v>805.60382075240204</v>
      </c>
      <c r="BB65" s="45">
        <f t="shared" si="15"/>
        <v>832.82440403631483</v>
      </c>
      <c r="BC65" s="45">
        <f t="shared" si="15"/>
        <v>860.86020343445932</v>
      </c>
      <c r="BD65" s="45">
        <f t="shared" si="15"/>
        <v>889.75097662676228</v>
      </c>
      <c r="BE65" s="45">
        <f t="shared" si="15"/>
        <v>919.52301280995027</v>
      </c>
      <c r="BF65" s="45">
        <f t="shared" si="15"/>
        <v>950.19894812595498</v>
      </c>
      <c r="BG65" s="45">
        <f t="shared" si="15"/>
        <v>981.80195050664679</v>
      </c>
      <c r="BH65" s="45">
        <f t="shared" si="15"/>
        <v>1014.3573552204855</v>
      </c>
      <c r="BI65" s="45">
        <f t="shared" si="15"/>
        <v>1047.8930995836877</v>
      </c>
      <c r="BJ65" s="45">
        <f t="shared" si="15"/>
        <v>1047.5358576973024</v>
      </c>
      <c r="BK65" s="45">
        <f t="shared" si="15"/>
        <v>1047.4065016559821</v>
      </c>
      <c r="BL65" s="45">
        <f t="shared" si="15"/>
        <v>1047.1686571037387</v>
      </c>
      <c r="BM65" s="45">
        <f t="shared" si="15"/>
        <v>1046.8618855961647</v>
      </c>
      <c r="BN65" s="45">
        <f t="shared" si="15"/>
        <v>1046.5118575098504</v>
      </c>
      <c r="BO65" s="45">
        <f t="shared" ref="BO65:CV65" si="16">+BO61-BO64</f>
        <v>1046.135437476838</v>
      </c>
      <c r="BP65" s="45">
        <f t="shared" si="16"/>
        <v>1045.7438076054154</v>
      </c>
      <c r="BQ65" s="45">
        <f t="shared" si="16"/>
        <v>1045.3444320545802</v>
      </c>
      <c r="BR65" s="45">
        <f t="shared" si="16"/>
        <v>1044.9423165818682</v>
      </c>
      <c r="BS65" s="45">
        <f t="shared" si="16"/>
        <v>1044.5408280794315</v>
      </c>
      <c r="BT65" s="45">
        <f t="shared" si="16"/>
        <v>1044.1422338343802</v>
      </c>
      <c r="BU65" s="45">
        <f t="shared" si="16"/>
        <v>1043.7480594039901</v>
      </c>
      <c r="BV65" s="45">
        <f t="shared" si="16"/>
        <v>1043.3593276787844</v>
      </c>
      <c r="BW65" s="45">
        <f t="shared" si="16"/>
        <v>1042.9767194105671</v>
      </c>
      <c r="BX65" s="45">
        <f t="shared" si="16"/>
        <v>1042.6006814721518</v>
      </c>
      <c r="BY65" s="45">
        <f t="shared" si="16"/>
        <v>1042.2315001475438</v>
      </c>
      <c r="BZ65" s="45">
        <f t="shared" si="16"/>
        <v>1041.8693509288482</v>
      </c>
      <c r="CA65" s="45">
        <f t="shared" si="16"/>
        <v>1041.5143324753853</v>
      </c>
      <c r="CB65" s="45">
        <f t="shared" si="16"/>
        <v>1041.1664898632489</v>
      </c>
      <c r="CC65" s="45">
        <f t="shared" si="16"/>
        <v>1040.8258305720472</v>
      </c>
      <c r="CD65" s="45">
        <f t="shared" si="16"/>
        <v>1040.4923355318376</v>
      </c>
      <c r="CE65" s="45">
        <f t="shared" si="16"/>
        <v>1040.1659667997626</v>
      </c>
      <c r="CF65" s="45">
        <f t="shared" si="16"/>
        <v>1039.8466729292616</v>
      </c>
      <c r="CG65" s="45">
        <f t="shared" si="16"/>
        <v>1039.5343927533484</v>
      </c>
      <c r="CH65" s="45">
        <f t="shared" si="16"/>
        <v>1039.229058072933</v>
      </c>
      <c r="CI65" s="45">
        <f t="shared" si="16"/>
        <v>1038.930595585236</v>
      </c>
      <c r="CJ65" s="45">
        <f t="shared" si="16"/>
        <v>1038.6389282816529</v>
      </c>
      <c r="CK65" s="45">
        <f t="shared" si="16"/>
        <v>1038.3539764726461</v>
      </c>
      <c r="CL65" s="45">
        <f t="shared" si="16"/>
        <v>1038.0756585483864</v>
      </c>
      <c r="CM65" s="45">
        <f t="shared" si="16"/>
        <v>1037.803891550511</v>
      </c>
      <c r="CN65" s="45">
        <f t="shared" si="16"/>
        <v>1037.5385916075543</v>
      </c>
      <c r="CO65" s="45">
        <f t="shared" si="16"/>
        <v>1037.2796742709152</v>
      </c>
      <c r="CP65" s="45">
        <f t="shared" si="16"/>
        <v>1037.0270547774305</v>
      </c>
      <c r="CQ65" s="45">
        <f t="shared" si="16"/>
        <v>1036.7806482571204</v>
      </c>
      <c r="CR65" s="45">
        <f t="shared" si="16"/>
        <v>1036.5403698994651</v>
      </c>
      <c r="CS65" s="45">
        <f t="shared" si="16"/>
        <v>1036.3061350879082</v>
      </c>
      <c r="CT65" s="45">
        <f t="shared" si="16"/>
        <v>1036.077859509709</v>
      </c>
      <c r="CU65" s="45">
        <f t="shared" si="16"/>
        <v>1035.8554592464229</v>
      </c>
      <c r="CV65" s="45">
        <f t="shared" si="16"/>
        <v>1035.6388508489795</v>
      </c>
    </row>
    <row r="66" spans="1:237" s="33" customFormat="1" ht="18" customHeight="1">
      <c r="A66" s="23" t="s">
        <v>159</v>
      </c>
      <c r="B66" s="33">
        <f t="shared" ref="B66:AG66" si="17">(B31*(B103)^$B38)</f>
        <v>1.8307754437246908E-11</v>
      </c>
      <c r="C66" s="33">
        <f t="shared" si="17"/>
        <v>2.6814130506486319E-4</v>
      </c>
      <c r="D66" s="33">
        <f t="shared" si="17"/>
        <v>5.2680942109187626E-4</v>
      </c>
      <c r="E66" s="33">
        <f t="shared" si="17"/>
        <v>7.6183134199671473E-4</v>
      </c>
      <c r="F66" s="33">
        <f t="shared" si="17"/>
        <v>1.0591943733291238E-3</v>
      </c>
      <c r="G66" s="33">
        <f t="shared" si="17"/>
        <v>1.4278395329516524E-3</v>
      </c>
      <c r="H66" s="33">
        <f t="shared" si="17"/>
        <v>1.8779347387248768E-3</v>
      </c>
      <c r="I66" s="33">
        <f t="shared" si="17"/>
        <v>2.4247492458829888E-3</v>
      </c>
      <c r="J66" s="33">
        <f t="shared" si="17"/>
        <v>3.0808827919243009E-3</v>
      </c>
      <c r="K66" s="33">
        <f t="shared" si="17"/>
        <v>3.8566978932531087E-3</v>
      </c>
      <c r="L66" s="33">
        <f t="shared" si="17"/>
        <v>4.7511758206877103E-3</v>
      </c>
      <c r="M66" s="33">
        <f t="shared" si="17"/>
        <v>5.7554020936782897E-3</v>
      </c>
      <c r="N66" s="33">
        <f t="shared" si="17"/>
        <v>6.8629023526208264E-3</v>
      </c>
      <c r="O66" s="33">
        <f t="shared" si="17"/>
        <v>8.0985754923025618E-3</v>
      </c>
      <c r="P66" s="33">
        <f t="shared" si="17"/>
        <v>9.3611838407789139E-3</v>
      </c>
      <c r="Q66" s="33">
        <f t="shared" si="17"/>
        <v>9.4145985908716534E-3</v>
      </c>
      <c r="R66" s="33">
        <f t="shared" si="17"/>
        <v>8.5167035273231093E-3</v>
      </c>
      <c r="S66" s="33">
        <f t="shared" si="17"/>
        <v>7.7340097159400902E-3</v>
      </c>
      <c r="T66" s="33">
        <f t="shared" si="17"/>
        <v>7.0478887041997536E-3</v>
      </c>
      <c r="U66" s="33">
        <f t="shared" si="17"/>
        <v>6.4432795949325491E-3</v>
      </c>
      <c r="V66" s="33">
        <f t="shared" si="17"/>
        <v>5.9079160007426551E-3</v>
      </c>
      <c r="W66" s="33">
        <f t="shared" si="17"/>
        <v>5.4317375285423356E-3</v>
      </c>
      <c r="X66" s="33">
        <f t="shared" si="17"/>
        <v>5.0064380249845606E-3</v>
      </c>
      <c r="Y66" s="33">
        <f t="shared" si="17"/>
        <v>4.6251160776140899E-3</v>
      </c>
      <c r="Z66" s="33">
        <f t="shared" si="17"/>
        <v>4.2820026148394485E-3</v>
      </c>
      <c r="AA66" s="33">
        <f t="shared" si="17"/>
        <v>2.0607600053606568E-3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4.7951464220769534E-11</v>
      </c>
      <c r="C67" s="147">
        <f>+C61*C66</f>
        <v>1.1206328693480247E-3</v>
      </c>
      <c r="D67" s="23">
        <f t="shared" ref="D67:BI67" si="19">+D61*D66</f>
        <v>3.6492340311333727E-3</v>
      </c>
      <c r="E67" s="23">
        <f t="shared" si="19"/>
        <v>8.10675928607053E-3</v>
      </c>
      <c r="F67" s="23">
        <f t="shared" si="19"/>
        <v>1.6288673321371565E-2</v>
      </c>
      <c r="G67" s="23">
        <f t="shared" si="19"/>
        <v>2.9742335973928363E-2</v>
      </c>
      <c r="H67" s="23">
        <f t="shared" si="19"/>
        <v>5.0720789144847442E-2</v>
      </c>
      <c r="I67" s="23">
        <f t="shared" si="19"/>
        <v>8.3013850145410822E-2</v>
      </c>
      <c r="J67" s="23">
        <f t="shared" si="19"/>
        <v>0.13110670057442458</v>
      </c>
      <c r="K67" s="23">
        <f t="shared" si="19"/>
        <v>0.20052733919819321</v>
      </c>
      <c r="L67" s="23">
        <f t="shared" si="19"/>
        <v>0.29477433230651134</v>
      </c>
      <c r="M67" s="23">
        <f t="shared" si="19"/>
        <v>0.41774561623463413</v>
      </c>
      <c r="N67" s="23">
        <f t="shared" si="19"/>
        <v>0.57136366734391741</v>
      </c>
      <c r="O67" s="23">
        <f t="shared" si="19"/>
        <v>0.7658717869413898</v>
      </c>
      <c r="P67" s="23">
        <f t="shared" si="19"/>
        <v>0.99607138648049653</v>
      </c>
      <c r="Q67" s="23">
        <f t="shared" si="19"/>
        <v>1.117108804734362</v>
      </c>
      <c r="R67" s="23">
        <f t="shared" si="19"/>
        <v>1.1179802897544777</v>
      </c>
      <c r="S67" s="23">
        <f t="shared" si="19"/>
        <v>1.1150829280300205</v>
      </c>
      <c r="T67" s="23">
        <f t="shared" si="19"/>
        <v>1.1086122522750703</v>
      </c>
      <c r="U67" s="23">
        <f t="shared" si="19"/>
        <v>1.0988921413930066</v>
      </c>
      <c r="V67" s="23">
        <f t="shared" si="19"/>
        <v>1.0921290042516341</v>
      </c>
      <c r="W67" s="23">
        <f t="shared" si="19"/>
        <v>1.0897573490338754</v>
      </c>
      <c r="X67" s="23">
        <f t="shared" si="19"/>
        <v>1.0868346666864277</v>
      </c>
      <c r="Y67" s="23">
        <f t="shared" si="19"/>
        <v>1.0827845158678271</v>
      </c>
      <c r="Z67" s="23">
        <f t="shared" si="19"/>
        <v>1.077432155732627</v>
      </c>
      <c r="AA67" s="23">
        <f t="shared" si="19"/>
        <v>0.5555208988107383</v>
      </c>
      <c r="AB67" s="23">
        <f t="shared" si="19"/>
        <v>0.28606260770380731</v>
      </c>
      <c r="AC67" s="23">
        <f t="shared" si="19"/>
        <v>0.1470744201052312</v>
      </c>
      <c r="AD67" s="23">
        <f t="shared" si="19"/>
        <v>7.5498862457435353E-2</v>
      </c>
      <c r="AE67" s="23">
        <f t="shared" si="19"/>
        <v>3.8701578628235145E-2</v>
      </c>
      <c r="AF67" s="23">
        <f t="shared" si="19"/>
        <v>1.9779726091875373E-2</v>
      </c>
      <c r="AG67" s="23">
        <f t="shared" si="19"/>
        <v>1.0076882498596066E-2</v>
      </c>
      <c r="AH67" s="23">
        <f t="shared" si="19"/>
        <v>5.1258900222208945E-3</v>
      </c>
      <c r="AI67" s="23">
        <f t="shared" si="19"/>
        <v>2.6043822891705522E-3</v>
      </c>
      <c r="AJ67" s="23">
        <f t="shared" si="19"/>
        <v>1.3219951561961288E-3</v>
      </c>
      <c r="AK67" s="23">
        <f t="shared" si="19"/>
        <v>6.7051752161607133E-4</v>
      </c>
      <c r="AL67" s="23">
        <f t="shared" si="19"/>
        <v>3.3985423082886059E-4</v>
      </c>
      <c r="AM67" s="23">
        <f t="shared" si="19"/>
        <v>1.7215264375602764E-4</v>
      </c>
      <c r="AN67" s="23">
        <f t="shared" si="19"/>
        <v>8.7157032492082842E-5</v>
      </c>
      <c r="AO67" s="23">
        <f t="shared" si="19"/>
        <v>4.4104559138996351E-5</v>
      </c>
      <c r="AP67" s="23">
        <f t="shared" si="19"/>
        <v>2.230889555770518E-5</v>
      </c>
      <c r="AQ67" s="23">
        <f t="shared" si="19"/>
        <v>1.1279889030115389E-5</v>
      </c>
      <c r="AR67" s="23">
        <f t="shared" si="19"/>
        <v>5.7013841129399484E-6</v>
      </c>
      <c r="AS67" s="23">
        <f t="shared" si="19"/>
        <v>2.8808409331857405E-6</v>
      </c>
      <c r="AT67" s="23">
        <f t="shared" si="19"/>
        <v>1.4552413605234708E-6</v>
      </c>
      <c r="AU67" s="23">
        <f t="shared" si="19"/>
        <v>7.3491902135157163E-7</v>
      </c>
      <c r="AV67" s="23">
        <f t="shared" si="19"/>
        <v>3.7105937304483117E-7</v>
      </c>
      <c r="AW67" s="23">
        <f t="shared" si="19"/>
        <v>1.8730806589067663E-7</v>
      </c>
      <c r="AX67" s="23">
        <f t="shared" si="19"/>
        <v>9.4533873391245717E-8</v>
      </c>
      <c r="AY67" s="23">
        <f t="shared" si="19"/>
        <v>4.770283819988913E-8</v>
      </c>
      <c r="AZ67" s="23">
        <f t="shared" si="19"/>
        <v>2.4067661937588778E-8</v>
      </c>
      <c r="BA67" s="23">
        <f t="shared" si="19"/>
        <v>1.2141236928276237E-8</v>
      </c>
      <c r="BB67" s="23">
        <f t="shared" si="19"/>
        <v>6.1237911016659156E-9</v>
      </c>
      <c r="BC67" s="23">
        <f t="shared" si="19"/>
        <v>3.0882239317692312E-9</v>
      </c>
      <c r="BD67" s="23">
        <f t="shared" si="19"/>
        <v>1.5572279552424949E-9</v>
      </c>
      <c r="BE67" s="23">
        <f t="shared" si="19"/>
        <v>7.851662359357225E-10</v>
      </c>
      <c r="BF67" s="23">
        <f t="shared" si="19"/>
        <v>3.9586040610543369E-10</v>
      </c>
      <c r="BG67" s="23">
        <f t="shared" si="19"/>
        <v>1.9957034710782009E-10</v>
      </c>
      <c r="BH67" s="23">
        <f t="shared" si="19"/>
        <v>1.0060625890004925E-10</v>
      </c>
      <c r="BI67" s="23">
        <f t="shared" si="19"/>
        <v>5.0714288079905E-11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4.163838430115943</v>
      </c>
      <c r="D68" s="23">
        <f>+D65-D67</f>
        <v>6.8911872386701791</v>
      </c>
      <c r="E68" s="23">
        <f>+E65-E67</f>
        <v>10.566725453944738</v>
      </c>
      <c r="F68" s="23">
        <f>+F65-F67</f>
        <v>15.2375870182938</v>
      </c>
      <c r="G68" s="23">
        <f t="shared" ref="G68:BI68" si="20">+G65-G67</f>
        <v>20.589006897370897</v>
      </c>
      <c r="H68" s="23">
        <f t="shared" si="20"/>
        <v>26.625232902502866</v>
      </c>
      <c r="I68" s="23">
        <f t="shared" si="20"/>
        <v>33.656162678124012</v>
      </c>
      <c r="J68" s="23">
        <f t="shared" si="20"/>
        <v>41.715211870131689</v>
      </c>
      <c r="K68" s="23">
        <f t="shared" si="20"/>
        <v>50.82316892284674</v>
      </c>
      <c r="L68" s="23">
        <f t="shared" si="20"/>
        <v>60.474732874519262</v>
      </c>
      <c r="M68" s="23">
        <f t="shared" si="20"/>
        <v>70.566271984805681</v>
      </c>
      <c r="N68" s="23">
        <f t="shared" si="20"/>
        <v>80.754162090738703</v>
      </c>
      <c r="O68" s="23">
        <f t="shared" si="20"/>
        <v>91.538402945585545</v>
      </c>
      <c r="P68" s="23">
        <f t="shared" si="20"/>
        <v>102.8108491283954</v>
      </c>
      <c r="Q68" s="23">
        <f t="shared" si="20"/>
        <v>114.6166570978135</v>
      </c>
      <c r="R68" s="23">
        <f t="shared" si="20"/>
        <v>126.90534650703989</v>
      </c>
      <c r="S68" s="23">
        <f t="shared" si="20"/>
        <v>139.49211715415072</v>
      </c>
      <c r="T68" s="23">
        <f t="shared" si="20"/>
        <v>152.28123533691468</v>
      </c>
      <c r="U68" s="23">
        <f t="shared" si="20"/>
        <v>165.19378715265213</v>
      </c>
      <c r="V68" s="23">
        <f t="shared" si="20"/>
        <v>179.12057476188261</v>
      </c>
      <c r="W68" s="23">
        <f t="shared" si="20"/>
        <v>194.44413803995076</v>
      </c>
      <c r="X68" s="23">
        <f t="shared" si="20"/>
        <v>210.4147129227083</v>
      </c>
      <c r="Y68" s="23">
        <f t="shared" si="20"/>
        <v>226.90662280768518</v>
      </c>
      <c r="Z68" s="23">
        <f t="shared" si="20"/>
        <v>243.84372561180669</v>
      </c>
      <c r="AA68" s="23">
        <f t="shared" si="20"/>
        <v>261.69668997388789</v>
      </c>
      <c r="AB68" s="23">
        <f t="shared" si="20"/>
        <v>279.78410478794598</v>
      </c>
      <c r="AC68" s="23">
        <f t="shared" si="20"/>
        <v>298.11219731558236</v>
      </c>
      <c r="AD68" s="23">
        <f t="shared" si="20"/>
        <v>316.71117090743257</v>
      </c>
      <c r="AE68" s="23">
        <f t="shared" si="20"/>
        <v>335.61559553859877</v>
      </c>
      <c r="AF68" s="23">
        <f t="shared" si="20"/>
        <v>354.24816240393068</v>
      </c>
      <c r="AG68" s="23">
        <f t="shared" si="20"/>
        <v>372.4153121453495</v>
      </c>
      <c r="AH68" s="23">
        <f t="shared" si="20"/>
        <v>390.63215858189875</v>
      </c>
      <c r="AI68" s="23">
        <f t="shared" si="20"/>
        <v>408.9935654878397</v>
      </c>
      <c r="AJ68" s="23">
        <f t="shared" si="20"/>
        <v>427.56277522349916</v>
      </c>
      <c r="AK68" s="23">
        <f t="shared" si="20"/>
        <v>446.3851466166908</v>
      </c>
      <c r="AL68" s="23">
        <f t="shared" si="20"/>
        <v>465.49639122654935</v>
      </c>
      <c r="AM68" s="23">
        <f t="shared" si="20"/>
        <v>484.92715698732928</v>
      </c>
      <c r="AN68" s="23">
        <f t="shared" si="20"/>
        <v>504.70555630391181</v>
      </c>
      <c r="AO68" s="23">
        <f t="shared" si="20"/>
        <v>524.85854419021098</v>
      </c>
      <c r="AP68" s="23">
        <f t="shared" si="20"/>
        <v>545.41265794785136</v>
      </c>
      <c r="AQ68" s="23">
        <f t="shared" si="20"/>
        <v>566.3944061648383</v>
      </c>
      <c r="AR68" s="23">
        <f t="shared" si="20"/>
        <v>587.83046813175838</v>
      </c>
      <c r="AS68" s="23">
        <f t="shared" si="20"/>
        <v>609.74779326030625</v>
      </c>
      <c r="AT68" s="23">
        <f t="shared" si="20"/>
        <v>632.17364986737425</v>
      </c>
      <c r="AU68" s="23">
        <f t="shared" si="20"/>
        <v>655.13565016558994</v>
      </c>
      <c r="AV68" s="23">
        <f t="shared" si="20"/>
        <v>678.66176576047519</v>
      </c>
      <c r="AW68" s="23">
        <f t="shared" si="20"/>
        <v>702.78034102473964</v>
      </c>
      <c r="AX68" s="23">
        <f t="shared" si="20"/>
        <v>727.52010793307136</v>
      </c>
      <c r="AY68" s="23">
        <f t="shared" si="20"/>
        <v>752.91020390563369</v>
      </c>
      <c r="AZ68" s="23">
        <f t="shared" si="20"/>
        <v>778.98019314412738</v>
      </c>
      <c r="BA68" s="23">
        <f t="shared" si="20"/>
        <v>805.60382074026086</v>
      </c>
      <c r="BB68" s="23">
        <f t="shared" si="20"/>
        <v>832.82440403019109</v>
      </c>
      <c r="BC68" s="23">
        <f t="shared" si="20"/>
        <v>860.86020343137113</v>
      </c>
      <c r="BD68" s="23">
        <f t="shared" si="20"/>
        <v>889.750976625205</v>
      </c>
      <c r="BE68" s="23">
        <f t="shared" si="20"/>
        <v>919.52301280916515</v>
      </c>
      <c r="BF68" s="23">
        <f t="shared" si="20"/>
        <v>950.19894812555913</v>
      </c>
      <c r="BG68" s="23">
        <f t="shared" si="20"/>
        <v>981.80195050644727</v>
      </c>
      <c r="BH68" s="23">
        <f t="shared" si="20"/>
        <v>1014.3573552203849</v>
      </c>
      <c r="BI68" s="23">
        <f t="shared" si="20"/>
        <v>1047.893099583637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1.1075093659355599</v>
      </c>
      <c r="D70" s="45">
        <f t="shared" si="21"/>
        <v>1.1669519293957533</v>
      </c>
      <c r="E70" s="45">
        <f t="shared" si="21"/>
        <v>1.2529210090483311</v>
      </c>
      <c r="F70" s="45">
        <f t="shared" si="21"/>
        <v>1.3387746701027188</v>
      </c>
      <c r="G70" s="45">
        <f t="shared" si="21"/>
        <v>1.3911988173682424</v>
      </c>
      <c r="H70" s="45">
        <f t="shared" si="21"/>
        <v>1.4096966393388908</v>
      </c>
      <c r="I70" s="45">
        <f t="shared" si="21"/>
        <v>1.4040360515365489</v>
      </c>
      <c r="J70" s="45">
        <f t="shared" si="21"/>
        <v>1.3665607372059789</v>
      </c>
      <c r="K70" s="45">
        <f t="shared" si="21"/>
        <v>1.2903217553658362</v>
      </c>
      <c r="L70" s="45">
        <f t="shared" si="21"/>
        <v>1.1611610582703031</v>
      </c>
      <c r="M70" s="45">
        <f t="shared" si="21"/>
        <v>0.98188092104275648</v>
      </c>
      <c r="N70" s="45">
        <f t="shared" si="21"/>
        <v>0.75357139726090194</v>
      </c>
      <c r="O70" s="45">
        <f t="shared" si="21"/>
        <v>0.48124893844157207</v>
      </c>
      <c r="P70" s="45">
        <f t="shared" si="21"/>
        <v>0.17815107294407131</v>
      </c>
      <c r="Q70" s="45">
        <f t="shared" si="21"/>
        <v>2.4629060462182412E-2</v>
      </c>
      <c r="R70" s="45">
        <f t="shared" si="21"/>
        <v>1.9703248369745931E-2</v>
      </c>
      <c r="S70" s="45">
        <f t="shared" si="21"/>
        <v>1.5762598695796746E-2</v>
      </c>
      <c r="T70" s="45">
        <f t="shared" si="21"/>
        <v>1.2610078956637398E-2</v>
      </c>
      <c r="U70" s="45">
        <f t="shared" si="21"/>
        <v>1.008806316530992E-2</v>
      </c>
      <c r="V70" s="45">
        <f t="shared" si="21"/>
        <v>8.0704505322479365E-3</v>
      </c>
      <c r="W70" s="45">
        <f t="shared" si="21"/>
        <v>6.4563604257983492E-3</v>
      </c>
      <c r="X70" s="45">
        <f t="shared" si="21"/>
        <v>5.1650883406386796E-3</v>
      </c>
      <c r="Y70" s="45">
        <f t="shared" si="21"/>
        <v>4.1320706725109435E-3</v>
      </c>
      <c r="Z70" s="45">
        <f t="shared" si="21"/>
        <v>3.3056565380087549E-3</v>
      </c>
      <c r="AA70" s="45">
        <f t="shared" si="21"/>
        <v>2.6445252304070042E-3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0.54750936593555988</v>
      </c>
      <c r="D71" s="46">
        <f t="shared" si="23"/>
        <v>0.71895192939575348</v>
      </c>
      <c r="E71" s="46">
        <f t="shared" si="23"/>
        <v>0.89452100904833109</v>
      </c>
      <c r="F71" s="46">
        <f t="shared" si="23"/>
        <v>1.0520546701027187</v>
      </c>
      <c r="G71" s="46">
        <f t="shared" si="23"/>
        <v>1.1618228173682423</v>
      </c>
      <c r="H71" s="46">
        <f t="shared" si="23"/>
        <v>1.2261958393388908</v>
      </c>
      <c r="I71" s="46">
        <f t="shared" si="23"/>
        <v>1.2572354115365489</v>
      </c>
      <c r="J71" s="46">
        <f t="shared" si="23"/>
        <v>1.249120225205979</v>
      </c>
      <c r="K71" s="46">
        <f t="shared" si="23"/>
        <v>1.1963693457658362</v>
      </c>
      <c r="L71" s="46">
        <f t="shared" si="23"/>
        <v>1.0859991305903032</v>
      </c>
      <c r="M71" s="46">
        <f t="shared" si="23"/>
        <v>0.92175137889875647</v>
      </c>
      <c r="N71" s="46">
        <f t="shared" si="23"/>
        <v>0.70546776354570195</v>
      </c>
      <c r="O71" s="46">
        <f t="shared" si="23"/>
        <v>0.44276603146941207</v>
      </c>
      <c r="P71" s="46">
        <f t="shared" si="23"/>
        <v>0.14736474736634331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1.1608323828840419</v>
      </c>
      <c r="D73" s="45">
        <f>(D97)*D68</f>
        <v>1.8326018689585866</v>
      </c>
      <c r="E73" s="45">
        <f>(E97)*E68</f>
        <v>2.6873825036880774</v>
      </c>
      <c r="F73" s="45">
        <f>(F97)*F68</f>
        <v>3.6786756905280646</v>
      </c>
      <c r="G73" s="45">
        <f t="shared" ref="G73:BI73" si="25">(G97)*G68</f>
        <v>4.8287675931583873</v>
      </c>
      <c r="H73" s="45">
        <f t="shared" si="25"/>
        <v>6.2024009002135259</v>
      </c>
      <c r="I73" s="45">
        <f t="shared" si="25"/>
        <v>7.8025653531569272</v>
      </c>
      <c r="J73" s="45">
        <f t="shared" si="25"/>
        <v>9.6464221214998034</v>
      </c>
      <c r="K73" s="45">
        <f t="shared" si="25"/>
        <v>11.62784129634472</v>
      </c>
      <c r="L73" s="45">
        <f t="shared" si="25"/>
        <v>13.87619783896179</v>
      </c>
      <c r="M73" s="45">
        <f t="shared" si="25"/>
        <v>15.78657182129578</v>
      </c>
      <c r="N73" s="45">
        <f t="shared" si="25"/>
        <v>18.06573230889261</v>
      </c>
      <c r="O73" s="45">
        <f t="shared" si="25"/>
        <v>20.478304037633634</v>
      </c>
      <c r="P73" s="45">
        <f t="shared" si="25"/>
        <v>23.00009350250626</v>
      </c>
      <c r="Q73" s="45">
        <f t="shared" si="25"/>
        <v>25.641202777171852</v>
      </c>
      <c r="R73" s="45">
        <f t="shared" si="25"/>
        <v>28.390338766531194</v>
      </c>
      <c r="S73" s="45">
        <f t="shared" si="25"/>
        <v>31.206159316915052</v>
      </c>
      <c r="T73" s="45">
        <f t="shared" si="25"/>
        <v>34.067247582520402</v>
      </c>
      <c r="U73" s="45">
        <f t="shared" si="25"/>
        <v>36.955949520455206</v>
      </c>
      <c r="V73" s="45">
        <f t="shared" si="25"/>
        <v>40.071548894620648</v>
      </c>
      <c r="W73" s="45">
        <f t="shared" si="25"/>
        <v>43.499624736567924</v>
      </c>
      <c r="X73" s="45">
        <f t="shared" si="25"/>
        <v>47.072445296910423</v>
      </c>
      <c r="Y73" s="45">
        <f t="shared" si="25"/>
        <v>50.761895122537943</v>
      </c>
      <c r="Z73" s="45">
        <f t="shared" si="25"/>
        <v>54.550940261829219</v>
      </c>
      <c r="AA73" s="45">
        <f t="shared" si="25"/>
        <v>58.544875270691726</v>
      </c>
      <c r="AB73" s="45">
        <f t="shared" si="25"/>
        <v>62.591259825131267</v>
      </c>
      <c r="AC73" s="45">
        <f t="shared" si="25"/>
        <v>66.691487042706058</v>
      </c>
      <c r="AD73" s="45">
        <f t="shared" si="25"/>
        <v>70.85231379678693</v>
      </c>
      <c r="AE73" s="45">
        <f t="shared" si="25"/>
        <v>75.081473830130307</v>
      </c>
      <c r="AF73" s="45">
        <f t="shared" si="25"/>
        <v>79.24981582640288</v>
      </c>
      <c r="AG73" s="45">
        <f t="shared" si="25"/>
        <v>83.314038097389457</v>
      </c>
      <c r="AH73" s="45">
        <f t="shared" si="25"/>
        <v>87.389378150637882</v>
      </c>
      <c r="AI73" s="45">
        <f t="shared" si="25"/>
        <v>91.497058218008959</v>
      </c>
      <c r="AJ73" s="45">
        <f t="shared" si="25"/>
        <v>95.651226419211554</v>
      </c>
      <c r="AK73" s="45">
        <f t="shared" si="25"/>
        <v>99.862030100461766</v>
      </c>
      <c r="AL73" s="45">
        <f t="shared" si="25"/>
        <v>104.13745839137169</v>
      </c>
      <c r="AM73" s="45">
        <f t="shared" si="25"/>
        <v>108.48436762431766</v>
      </c>
      <c r="AN73" s="45">
        <f t="shared" si="25"/>
        <v>112.9090469015328</v>
      </c>
      <c r="AO73" s="45">
        <f t="shared" si="25"/>
        <v>117.41752640218247</v>
      </c>
      <c r="AP73" s="45">
        <f t="shared" si="25"/>
        <v>122.01574285788443</v>
      </c>
      <c r="AQ73" s="45">
        <f t="shared" si="25"/>
        <v>126.70962657665491</v>
      </c>
      <c r="AR73" s="45">
        <f t="shared" si="25"/>
        <v>131.50514605484693</v>
      </c>
      <c r="AS73" s="45">
        <f t="shared" si="25"/>
        <v>136.40833021833811</v>
      </c>
      <c r="AT73" s="45">
        <f t="shared" si="25"/>
        <v>141.42527933615165</v>
      </c>
      <c r="AU73" s="45">
        <f t="shared" si="25"/>
        <v>146.56217061115692</v>
      </c>
      <c r="AV73" s="45">
        <f t="shared" si="25"/>
        <v>151.82526164698109</v>
      </c>
      <c r="AW73" s="45">
        <f t="shared" si="25"/>
        <v>157.22089344000852</v>
      </c>
      <c r="AX73" s="45">
        <f t="shared" si="25"/>
        <v>162.75549369811188</v>
      </c>
      <c r="AY73" s="45">
        <f t="shared" si="25"/>
        <v>168.4355808324691</v>
      </c>
      <c r="AZ73" s="45">
        <f t="shared" si="25"/>
        <v>174.26776873071182</v>
      </c>
      <c r="BA73" s="45">
        <f t="shared" si="25"/>
        <v>180.22381256536829</v>
      </c>
      <c r="BB73" s="45">
        <f t="shared" si="25"/>
        <v>186.31340297502709</v>
      </c>
      <c r="BC73" s="45">
        <f t="shared" si="25"/>
        <v>192.58536758879427</v>
      </c>
      <c r="BD73" s="45">
        <f t="shared" si="25"/>
        <v>199.04860070525291</v>
      </c>
      <c r="BE73" s="45">
        <f t="shared" si="25"/>
        <v>205.70898355196903</v>
      </c>
      <c r="BF73" s="45">
        <f t="shared" si="25"/>
        <v>212.57158012164399</v>
      </c>
      <c r="BG73" s="45">
        <f t="shared" si="25"/>
        <v>219.64157337510503</v>
      </c>
      <c r="BH73" s="45">
        <f t="shared" si="25"/>
        <v>226.92463113389647</v>
      </c>
      <c r="BI73" s="45">
        <f t="shared" si="25"/>
        <v>234.427003330703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6">+B74*(1-$B$8)^10+10*B73</f>
        <v>7.8343403082207699</v>
      </c>
      <c r="D74" s="45">
        <f t="shared" si="26"/>
        <v>14.339989386723392</v>
      </c>
      <c r="E74" s="45">
        <f t="shared" si="26"/>
        <v>23.326063819999135</v>
      </c>
      <c r="F74" s="45">
        <f t="shared" si="26"/>
        <v>35.007120583311121</v>
      </c>
      <c r="G74" s="45">
        <f t="shared" si="26"/>
        <v>48.992985102662175</v>
      </c>
      <c r="H74" s="45">
        <f t="shared" si="26"/>
        <v>65.370473553022663</v>
      </c>
      <c r="I74" s="45">
        <f t="shared" si="26"/>
        <v>84.817283749201522</v>
      </c>
      <c r="J74" s="45">
        <f t="shared" si="26"/>
        <v>107.59961172275996</v>
      </c>
      <c r="K74" s="45">
        <f t="shared" si="26"/>
        <v>133.98188598585568</v>
      </c>
      <c r="L74" s="45">
        <f t="shared" si="26"/>
        <v>162.99500797065144</v>
      </c>
      <c r="M74" s="45">
        <f t="shared" si="26"/>
        <v>195.59482351291172</v>
      </c>
      <c r="N74" s="45">
        <f t="shared" si="26"/>
        <v>226.06541616707469</v>
      </c>
      <c r="O74" s="45">
        <f t="shared" si="26"/>
        <v>259.48145975861905</v>
      </c>
      <c r="P74" s="45">
        <f t="shared" si="26"/>
        <v>295.25863099984258</v>
      </c>
      <c r="Q74" s="45">
        <f t="shared" si="26"/>
        <v>332.95125390814928</v>
      </c>
      <c r="R74" s="45">
        <f t="shared" si="26"/>
        <v>372.50495161375108</v>
      </c>
      <c r="S74" s="45">
        <f t="shared" si="26"/>
        <v>413.78783312352073</v>
      </c>
      <c r="T74" s="45">
        <f t="shared" si="26"/>
        <v>456.34048935501892</v>
      </c>
      <c r="U74" s="45">
        <f t="shared" si="26"/>
        <v>499.78856580798276</v>
      </c>
      <c r="V74" s="45">
        <f t="shared" si="26"/>
        <v>543.82499271029576</v>
      </c>
      <c r="W74" s="45">
        <f t="shared" si="26"/>
        <v>590.33553909182638</v>
      </c>
      <c r="X74" s="45">
        <f t="shared" si="26"/>
        <v>640.8335222718099</v>
      </c>
      <c r="Y74" s="45">
        <f t="shared" si="26"/>
        <v>694.16928587862753</v>
      </c>
      <c r="Z74" s="45">
        <f t="shared" si="26"/>
        <v>749.66081499087034</v>
      </c>
      <c r="AA74" s="45">
        <f t="shared" si="26"/>
        <v>806.89996619340354</v>
      </c>
      <c r="AB74" s="45">
        <f t="shared" si="26"/>
        <v>866.79737423597612</v>
      </c>
      <c r="AC74" s="45">
        <f t="shared" si="26"/>
        <v>928.14615458268895</v>
      </c>
      <c r="AD74" s="45">
        <f t="shared" si="26"/>
        <v>990.53942379176624</v>
      </c>
      <c r="AE74" s="45">
        <f t="shared" si="26"/>
        <v>1053.9028791131354</v>
      </c>
      <c r="AF74" s="45">
        <f t="shared" si="26"/>
        <v>1118.2879502073702</v>
      </c>
      <c r="AG74" s="45">
        <f t="shared" si="26"/>
        <v>1182.4210563249612</v>
      </c>
      <c r="AH74" s="45">
        <f t="shared" si="26"/>
        <v>1245.4251104346765</v>
      </c>
      <c r="AI74" s="45">
        <f t="shared" si="26"/>
        <v>1308.1466662741122</v>
      </c>
      <c r="AJ74" s="45">
        <f t="shared" si="26"/>
        <v>1371.0931211985626</v>
      </c>
      <c r="AK74" s="45">
        <f t="shared" si="26"/>
        <v>1434.5828749234706</v>
      </c>
      <c r="AL74" s="45">
        <f t="shared" si="26"/>
        <v>1498.8284200271071</v>
      </c>
      <c r="AM74" s="45">
        <f t="shared" si="26"/>
        <v>1563.9837393863163</v>
      </c>
      <c r="AN74" s="45">
        <f t="shared" si="26"/>
        <v>1630.1710868341625</v>
      </c>
      <c r="AO74" s="45">
        <f t="shared" si="26"/>
        <v>1697.4959806687857</v>
      </c>
      <c r="AP74" s="45">
        <f t="shared" si="26"/>
        <v>1766.0555146374368</v>
      </c>
      <c r="AQ74" s="45">
        <f t="shared" si="26"/>
        <v>1835.9429105526287</v>
      </c>
      <c r="AR74" s="45">
        <f t="shared" si="26"/>
        <v>1907.2499759306938</v>
      </c>
      <c r="AS74" s="45">
        <f t="shared" si="26"/>
        <v>1980.0684070367465</v>
      </c>
      <c r="AT74" s="45">
        <f t="shared" si="26"/>
        <v>2054.4904656402459</v>
      </c>
      <c r="AU74" s="45">
        <f t="shared" si="26"/>
        <v>2130.6093241212802</v>
      </c>
      <c r="AV74" s="45">
        <f t="shared" si="26"/>
        <v>2208.5192417086928</v>
      </c>
      <c r="AW74" s="45">
        <f t="shared" si="26"/>
        <v>2288.3156605996328</v>
      </c>
      <c r="AX74" s="45">
        <f t="shared" si="26"/>
        <v>2370.0952693943664</v>
      </c>
      <c r="AY74" s="45">
        <f t="shared" si="26"/>
        <v>2453.9560584019359</v>
      </c>
      <c r="AZ74" s="45">
        <f t="shared" si="26"/>
        <v>2539.997378842223</v>
      </c>
      <c r="BA74" s="45">
        <f t="shared" si="26"/>
        <v>2628.3200112199138</v>
      </c>
      <c r="BB74" s="45">
        <f t="shared" si="26"/>
        <v>2718.6766472494573</v>
      </c>
      <c r="BC74" s="45">
        <f t="shared" si="26"/>
        <v>2811.0779622495102</v>
      </c>
      <c r="BD74" s="45">
        <f t="shared" si="26"/>
        <v>2906.015954764589</v>
      </c>
      <c r="BE74" s="45">
        <f t="shared" si="26"/>
        <v>3003.7511170655589</v>
      </c>
      <c r="BF74" s="45">
        <f t="shared" si="26"/>
        <v>3104.4330894667428</v>
      </c>
      <c r="BG74" s="45">
        <f t="shared" si="26"/>
        <v>3208.1646882465284</v>
      </c>
      <c r="BH74" s="45">
        <f t="shared" si="26"/>
        <v>3315.0335928327531</v>
      </c>
      <c r="BI74" s="45">
        <f t="shared" si="26"/>
        <v>3425.1270533669885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148">
        <f t="shared" ref="B77:BI77" si="28">+$B$7*B61/B74</f>
        <v>0.17776547311154625</v>
      </c>
      <c r="C77" s="147">
        <f t="shared" si="28"/>
        <v>0.1600362845251955</v>
      </c>
      <c r="D77" s="23">
        <f t="shared" si="28"/>
        <v>0.14491742484001238</v>
      </c>
      <c r="E77" s="23">
        <f t="shared" si="28"/>
        <v>0.13685738491447599</v>
      </c>
      <c r="F77" s="23">
        <f t="shared" si="28"/>
        <v>0.13178771029714006</v>
      </c>
      <c r="G77" s="23">
        <f t="shared" si="28"/>
        <v>0.12755075281985753</v>
      </c>
      <c r="H77" s="23">
        <f t="shared" si="28"/>
        <v>0.12394960007220171</v>
      </c>
      <c r="I77" s="23">
        <f t="shared" si="28"/>
        <v>0.12109344044304644</v>
      </c>
      <c r="J77" s="23">
        <f t="shared" si="28"/>
        <v>0.1186479563634958</v>
      </c>
      <c r="K77" s="23">
        <f t="shared" si="28"/>
        <v>0.11642148604996833</v>
      </c>
      <c r="L77" s="23">
        <f t="shared" si="28"/>
        <v>0.11419195635476824</v>
      </c>
      <c r="M77" s="23">
        <f t="shared" si="28"/>
        <v>0.11132690325184007</v>
      </c>
      <c r="N77" s="23">
        <f t="shared" si="28"/>
        <v>0.11048210166018563</v>
      </c>
      <c r="O77" s="23">
        <f t="shared" si="28"/>
        <v>0.10933579287970648</v>
      </c>
      <c r="P77" s="23">
        <f t="shared" si="28"/>
        <v>0.10811310570223094</v>
      </c>
      <c r="Q77" s="23">
        <f t="shared" si="28"/>
        <v>0.10691392337109311</v>
      </c>
      <c r="R77" s="23">
        <f t="shared" si="28"/>
        <v>0.10571870196475326</v>
      </c>
      <c r="S77" s="23">
        <f t="shared" si="28"/>
        <v>0.10453121335187103</v>
      </c>
      <c r="T77" s="23">
        <f t="shared" si="28"/>
        <v>0.10340770214713364</v>
      </c>
      <c r="U77" s="23">
        <f t="shared" si="28"/>
        <v>0.10237243396230762</v>
      </c>
      <c r="V77" s="23">
        <f t="shared" si="28"/>
        <v>0.10197688016466853</v>
      </c>
      <c r="W77" s="23">
        <f t="shared" si="28"/>
        <v>0.10195613322523983</v>
      </c>
      <c r="X77" s="23">
        <f t="shared" si="28"/>
        <v>0.10162736637114206</v>
      </c>
      <c r="Y77" s="23">
        <f t="shared" si="28"/>
        <v>0.10117547698002174</v>
      </c>
      <c r="Z77" s="23">
        <f t="shared" si="28"/>
        <v>0.10069303905372616</v>
      </c>
      <c r="AA77" s="23">
        <f t="shared" si="28"/>
        <v>0.10022464858777429</v>
      </c>
      <c r="AB77" s="23">
        <f t="shared" si="28"/>
        <v>9.9697355706355281E-2</v>
      </c>
      <c r="AC77" s="23">
        <f t="shared" si="28"/>
        <v>9.9218192329282362E-2</v>
      </c>
      <c r="AD77" s="23">
        <f t="shared" si="28"/>
        <v>9.881099570912405E-2</v>
      </c>
      <c r="AE77" s="23">
        <f t="shared" si="28"/>
        <v>9.8472042363847462E-2</v>
      </c>
      <c r="AF77" s="23">
        <f t="shared" si="28"/>
        <v>9.8022013936262836E-2</v>
      </c>
      <c r="AG77" s="23">
        <f t="shared" si="28"/>
        <v>9.7531452450552794E-2</v>
      </c>
      <c r="AH77" s="23">
        <f t="shared" si="28"/>
        <v>9.7201137521032599E-2</v>
      </c>
      <c r="AI77" s="23">
        <f t="shared" si="28"/>
        <v>9.6966749490287191E-2</v>
      </c>
      <c r="AJ77" s="23">
        <f t="shared" si="28"/>
        <v>9.679336008553413E-2</v>
      </c>
      <c r="AK77" s="23">
        <f t="shared" si="28"/>
        <v>9.666142185974258E-2</v>
      </c>
      <c r="AL77" s="23">
        <f t="shared" si="28"/>
        <v>9.6559635995131649E-2</v>
      </c>
      <c r="AM77" s="23">
        <f t="shared" si="28"/>
        <v>9.6481180522411558E-2</v>
      </c>
      <c r="AN77" s="23">
        <f t="shared" si="28"/>
        <v>9.6421701003995774E-2</v>
      </c>
      <c r="AO77" s="23">
        <f t="shared" si="28"/>
        <v>9.6378233295832033E-2</v>
      </c>
      <c r="AP77" s="23">
        <f t="shared" si="28"/>
        <v>9.6348621785249458E-2</v>
      </c>
      <c r="AQ77" s="23">
        <f t="shared" si="28"/>
        <v>9.633120203985919E-2</v>
      </c>
      <c r="AR77" s="23">
        <f t="shared" si="28"/>
        <v>9.6324625093950733E-2</v>
      </c>
      <c r="AS77" s="23">
        <f t="shared" si="28"/>
        <v>9.6327757961839233E-2</v>
      </c>
      <c r="AT77" s="23">
        <f t="shared" si="28"/>
        <v>9.6339625450732144E-2</v>
      </c>
      <c r="AU77" s="23">
        <f t="shared" si="28"/>
        <v>9.6359374578013024E-2</v>
      </c>
      <c r="AV77" s="23">
        <f t="shared" si="28"/>
        <v>9.6386251554872487E-2</v>
      </c>
      <c r="AW77" s="23">
        <f t="shared" si="28"/>
        <v>9.6419585921708378E-2</v>
      </c>
      <c r="AX77" s="23">
        <f t="shared" si="28"/>
        <v>9.6458778894018313E-2</v>
      </c>
      <c r="AY77" s="23">
        <f t="shared" si="28"/>
        <v>9.6503294303487488E-2</v>
      </c>
      <c r="AZ77" s="23">
        <f t="shared" si="28"/>
        <v>9.6552651232159045E-2</v>
      </c>
      <c r="BA77" s="23">
        <f t="shared" si="28"/>
        <v>9.6606417823090637E-2</v>
      </c>
      <c r="BB77" s="23">
        <f t="shared" si="28"/>
        <v>9.6672906896087013E-2</v>
      </c>
      <c r="BC77" s="23">
        <f t="shared" si="28"/>
        <v>9.6753171415937964E-2</v>
      </c>
      <c r="BD77" s="23">
        <f t="shared" si="28"/>
        <v>9.6836896503962683E-2</v>
      </c>
      <c r="BE77" s="23">
        <f t="shared" si="28"/>
        <v>9.6920285740551268E-2</v>
      </c>
      <c r="BF77" s="23">
        <f t="shared" si="28"/>
        <v>9.7002477973201162E-2</v>
      </c>
      <c r="BG77" s="23">
        <f t="shared" si="28"/>
        <v>9.7083764199418318E-2</v>
      </c>
      <c r="BH77" s="23">
        <f t="shared" si="28"/>
        <v>9.7164767060296628E-2</v>
      </c>
      <c r="BI77" s="23">
        <f t="shared" si="28"/>
        <v>9.7246097066468237E-2</v>
      </c>
    </row>
    <row r="78" spans="1:237" s="37" customFormat="1" ht="18" customHeight="1">
      <c r="A78" s="35" t="s">
        <v>72</v>
      </c>
      <c r="B78" s="148">
        <f t="shared" ref="B78:BI78" si="29">+$B$7*B61/B74*(1-(1-$B$8)^10)/$B$8/10</f>
        <v>0.11578248524337378</v>
      </c>
      <c r="C78" s="147">
        <f t="shared" si="29"/>
        <v>0.10423508247755053</v>
      </c>
      <c r="D78" s="23">
        <f t="shared" si="29"/>
        <v>9.4387843203487837E-2</v>
      </c>
      <c r="E78" s="23">
        <f t="shared" si="29"/>
        <v>8.9138165426331212E-2</v>
      </c>
      <c r="F78" s="23">
        <f t="shared" si="29"/>
        <v>8.5836177046382536E-2</v>
      </c>
      <c r="G78" s="23">
        <f t="shared" si="29"/>
        <v>8.3076555293048915E-2</v>
      </c>
      <c r="H78" s="23">
        <f t="shared" si="29"/>
        <v>8.0731046868007555E-2</v>
      </c>
      <c r="I78" s="23">
        <f t="shared" si="29"/>
        <v>7.8870768523022744E-2</v>
      </c>
      <c r="J78" s="23">
        <f t="shared" si="29"/>
        <v>7.7277972017619184E-2</v>
      </c>
      <c r="K78" s="23">
        <f t="shared" si="29"/>
        <v>7.5827823899941443E-2</v>
      </c>
      <c r="L78" s="23">
        <f t="shared" si="29"/>
        <v>7.4375683141020346E-2</v>
      </c>
      <c r="M78" s="23">
        <f t="shared" si="29"/>
        <v>7.2509612284824831E-2</v>
      </c>
      <c r="N78" s="23">
        <f t="shared" si="29"/>
        <v>7.1959374794342459E-2</v>
      </c>
      <c r="O78" s="23">
        <f t="shared" si="29"/>
        <v>7.1212759171313714E-2</v>
      </c>
      <c r="P78" s="23">
        <f t="shared" si="29"/>
        <v>7.0416396651610619E-2</v>
      </c>
      <c r="Q78" s="23">
        <f t="shared" si="29"/>
        <v>6.9635343345089418E-2</v>
      </c>
      <c r="R78" s="23">
        <f t="shared" si="29"/>
        <v>6.8856869874286269E-2</v>
      </c>
      <c r="S78" s="23">
        <f t="shared" si="29"/>
        <v>6.8083432938580338E-2</v>
      </c>
      <c r="T78" s="23">
        <f t="shared" si="29"/>
        <v>6.7351665868145644E-2</v>
      </c>
      <c r="U78" s="23">
        <f t="shared" si="29"/>
        <v>6.6677373379089924E-2</v>
      </c>
      <c r="V78" s="23">
        <f t="shared" si="29"/>
        <v>6.6419740662587268E-2</v>
      </c>
      <c r="W78" s="23">
        <f t="shared" si="29"/>
        <v>6.6406227733635415E-2</v>
      </c>
      <c r="X78" s="23">
        <f t="shared" si="29"/>
        <v>6.6192094793381034E-2</v>
      </c>
      <c r="Y78" s="23">
        <f t="shared" si="29"/>
        <v>6.589776949025429E-2</v>
      </c>
      <c r="Z78" s="23">
        <f t="shared" si="29"/>
        <v>6.5583547267544534E-2</v>
      </c>
      <c r="AA78" s="23">
        <f t="shared" si="29"/>
        <v>6.5278474458618466E-2</v>
      </c>
      <c r="AB78" s="23">
        <f t="shared" si="29"/>
        <v>6.4935037236568474E-2</v>
      </c>
      <c r="AC78" s="23">
        <f t="shared" si="29"/>
        <v>6.4622947798366387E-2</v>
      </c>
      <c r="AD78" s="23">
        <f t="shared" si="29"/>
        <v>6.4357731860538864E-2</v>
      </c>
      <c r="AE78" s="23">
        <f t="shared" si="29"/>
        <v>6.4136964238959995E-2</v>
      </c>
      <c r="AF78" s="23">
        <f t="shared" si="29"/>
        <v>6.384385102150622E-2</v>
      </c>
      <c r="AG78" s="23">
        <f t="shared" si="29"/>
        <v>6.3524337749406704E-2</v>
      </c>
      <c r="AH78" s="23">
        <f t="shared" si="29"/>
        <v>6.3309196514253346E-2</v>
      </c>
      <c r="AI78" s="23">
        <f t="shared" si="29"/>
        <v>6.3156534536446374E-2</v>
      </c>
      <c r="AJ78" s="23">
        <f t="shared" si="29"/>
        <v>6.3043602278872471E-2</v>
      </c>
      <c r="AK78" s="23">
        <f t="shared" si="29"/>
        <v>6.2957668067839478E-2</v>
      </c>
      <c r="AL78" s="23">
        <f t="shared" si="29"/>
        <v>6.289137273972531E-2</v>
      </c>
      <c r="AM78" s="23">
        <f t="shared" si="29"/>
        <v>6.284027299885056E-2</v>
      </c>
      <c r="AN78" s="23">
        <f t="shared" si="29"/>
        <v>6.2801532706133895E-2</v>
      </c>
      <c r="AO78" s="23">
        <f t="shared" si="29"/>
        <v>6.277322125064741E-2</v>
      </c>
      <c r="AP78" s="23">
        <f t="shared" si="29"/>
        <v>6.2753934635383785E-2</v>
      </c>
      <c r="AQ78" s="23">
        <f t="shared" si="29"/>
        <v>6.274258877964313E-2</v>
      </c>
      <c r="AR78" s="23">
        <f t="shared" si="29"/>
        <v>6.2738305072974648E-2</v>
      </c>
      <c r="AS78" s="23">
        <f t="shared" si="29"/>
        <v>6.2740345577374762E-2</v>
      </c>
      <c r="AT78" s="23">
        <f t="shared" si="29"/>
        <v>6.2748075128752592E-2</v>
      </c>
      <c r="AU78" s="23">
        <f t="shared" si="29"/>
        <v>6.2760938161139826E-2</v>
      </c>
      <c r="AV78" s="23">
        <f t="shared" si="29"/>
        <v>6.277844371563332E-2</v>
      </c>
      <c r="AW78" s="23">
        <f t="shared" si="29"/>
        <v>6.2800155107439165E-2</v>
      </c>
      <c r="AX78" s="23">
        <f t="shared" si="29"/>
        <v>6.2825682335301183E-2</v>
      </c>
      <c r="AY78" s="23">
        <f t="shared" si="29"/>
        <v>6.2854676181236246E-2</v>
      </c>
      <c r="AZ78" s="23">
        <f t="shared" si="29"/>
        <v>6.2886823413010468E-2</v>
      </c>
      <c r="BA78" s="23">
        <f t="shared" si="29"/>
        <v>6.2921842752886536E-2</v>
      </c>
      <c r="BB78" s="23">
        <f t="shared" si="29"/>
        <v>6.296514851962684E-2</v>
      </c>
      <c r="BC78" s="23">
        <f t="shared" si="29"/>
        <v>6.3017426531900789E-2</v>
      </c>
      <c r="BD78" s="23">
        <f t="shared" si="29"/>
        <v>6.3071958486835805E-2</v>
      </c>
      <c r="BE78" s="23">
        <f t="shared" si="29"/>
        <v>6.3126271694489561E-2</v>
      </c>
      <c r="BF78" s="23">
        <f t="shared" si="29"/>
        <v>6.3179805267670752E-2</v>
      </c>
      <c r="BG78" s="23">
        <f t="shared" si="29"/>
        <v>6.3232748739328895E-2</v>
      </c>
      <c r="BH78" s="23">
        <f t="shared" si="29"/>
        <v>6.3285507649032527E-2</v>
      </c>
      <c r="BI78" s="23">
        <f t="shared" si="29"/>
        <v>6.3338479635518891E-2</v>
      </c>
    </row>
    <row r="79" spans="1:237" s="37" customFormat="1" ht="18" customHeight="1">
      <c r="A79" s="35" t="s">
        <v>70</v>
      </c>
      <c r="B79" s="148">
        <f>+C134</f>
        <v>5.7310601060055921E-2</v>
      </c>
      <c r="C79" s="147">
        <f t="shared" ref="C79:BI79" si="30">+D134</f>
        <v>7.8558320684983807E-2</v>
      </c>
      <c r="D79" s="23">
        <f t="shared" si="30"/>
        <v>7.0319470121227967E-2</v>
      </c>
      <c r="E79" s="23">
        <f t="shared" si="30"/>
        <v>6.4714255168948576E-2</v>
      </c>
      <c r="F79" s="23">
        <f t="shared" si="30"/>
        <v>5.904291042003007E-2</v>
      </c>
      <c r="G79" s="23">
        <f t="shared" si="30"/>
        <v>5.4053209507005429E-2</v>
      </c>
      <c r="H79" s="23">
        <f t="shared" si="30"/>
        <v>5.0365173734885138E-2</v>
      </c>
      <c r="I79" s="23">
        <f t="shared" si="30"/>
        <v>4.7161821528342474E-2</v>
      </c>
      <c r="J79" s="23">
        <f t="shared" si="30"/>
        <v>4.4846087220850483E-2</v>
      </c>
      <c r="K79" s="23">
        <f t="shared" si="30"/>
        <v>4.1911794694718951E-2</v>
      </c>
      <c r="L79" s="23">
        <f t="shared" si="30"/>
        <v>4.154506638335298E-2</v>
      </c>
      <c r="M79" s="23">
        <f t="shared" si="30"/>
        <v>3.7351929638435699E-2</v>
      </c>
      <c r="N79" s="23">
        <f t="shared" si="30"/>
        <v>3.5873493805452572E-2</v>
      </c>
      <c r="O79" s="23">
        <f t="shared" si="30"/>
        <v>3.4442369090515124E-2</v>
      </c>
      <c r="P79" s="23">
        <f t="shared" si="30"/>
        <v>3.3290119809703977E-2</v>
      </c>
      <c r="Q79" s="23">
        <f t="shared" si="30"/>
        <v>3.2228355929643682E-2</v>
      </c>
      <c r="R79" s="23">
        <f t="shared" si="30"/>
        <v>3.1101503171977907E-2</v>
      </c>
      <c r="S79" s="23">
        <f t="shared" si="30"/>
        <v>3.0043265004008557E-2</v>
      </c>
      <c r="T79" s="23">
        <f t="shared" si="30"/>
        <v>2.9065588350771776E-2</v>
      </c>
      <c r="U79" s="23">
        <f t="shared" si="30"/>
        <v>2.7817675307710399E-2</v>
      </c>
      <c r="V79" s="23">
        <f t="shared" si="30"/>
        <v>2.6817079054347381E-2</v>
      </c>
      <c r="W79" s="23">
        <f t="shared" si="30"/>
        <v>2.6331985683549108E-2</v>
      </c>
      <c r="X79" s="23">
        <f t="shared" si="30"/>
        <v>2.5796792539485969E-2</v>
      </c>
      <c r="Y79" s="23">
        <f t="shared" si="30"/>
        <v>2.5263127101096794E-2</v>
      </c>
      <c r="Z79" s="23">
        <f t="shared" si="30"/>
        <v>2.5058551888906599E-2</v>
      </c>
      <c r="AA79" s="23">
        <f t="shared" si="30"/>
        <v>2.4470359676007192E-2</v>
      </c>
      <c r="AB79" s="23">
        <f t="shared" si="30"/>
        <v>2.395101959576329E-2</v>
      </c>
      <c r="AC79" s="23">
        <f t="shared" si="30"/>
        <v>2.3500883786569116E-2</v>
      </c>
      <c r="AD79" s="23">
        <f t="shared" si="30"/>
        <v>2.3110376443215452E-2</v>
      </c>
      <c r="AE79" s="23">
        <f t="shared" si="30"/>
        <v>2.2882339236733218E-2</v>
      </c>
      <c r="AF79" s="23">
        <f t="shared" si="30"/>
        <v>2.2642954645792912E-2</v>
      </c>
      <c r="AG79" s="23">
        <f t="shared" si="30"/>
        <v>2.2297060230126453E-2</v>
      </c>
      <c r="AH79" s="23">
        <f t="shared" si="30"/>
        <v>2.2017458270646939E-2</v>
      </c>
      <c r="AI79" s="23">
        <f t="shared" si="30"/>
        <v>2.1782720558396473E-2</v>
      </c>
      <c r="AJ79" s="23">
        <f t="shared" si="30"/>
        <v>2.1580323401861223E-2</v>
      </c>
      <c r="AK79" s="23">
        <f t="shared" si="30"/>
        <v>2.1402766337487389E-2</v>
      </c>
      <c r="AL79" s="23">
        <f t="shared" si="30"/>
        <v>2.1245299044406973E-2</v>
      </c>
      <c r="AM79" s="23">
        <f t="shared" si="30"/>
        <v>2.1104709419756951E-2</v>
      </c>
      <c r="AN79" s="23">
        <f t="shared" si="30"/>
        <v>2.0978672500001405E-2</v>
      </c>
      <c r="AO79" s="23">
        <f t="shared" si="30"/>
        <v>2.0865397291952581E-2</v>
      </c>
      <c r="AP79" s="23">
        <f t="shared" si="30"/>
        <v>2.076343254847357E-2</v>
      </c>
      <c r="AQ79" s="23">
        <f t="shared" si="30"/>
        <v>2.067155773181284E-2</v>
      </c>
      <c r="AR79" s="23">
        <f t="shared" si="30"/>
        <v>2.0588719903934738E-2</v>
      </c>
      <c r="AS79" s="23">
        <f t="shared" si="30"/>
        <v>2.0513995594432455E-2</v>
      </c>
      <c r="AT79" s="23">
        <f t="shared" si="30"/>
        <v>2.0446566437302582E-2</v>
      </c>
      <c r="AU79" s="23">
        <f t="shared" si="30"/>
        <v>2.0385702557505825E-2</v>
      </c>
      <c r="AV79" s="23">
        <f t="shared" si="30"/>
        <v>2.0330750457097979E-2</v>
      </c>
      <c r="AW79" s="23">
        <f t="shared" si="30"/>
        <v>2.0281123630481179E-2</v>
      </c>
      <c r="AX79" s="23">
        <f t="shared" si="30"/>
        <v>2.023629493094159E-2</v>
      </c>
      <c r="AY79" s="23">
        <f t="shared" si="30"/>
        <v>2.0195790136745995E-2</v>
      </c>
      <c r="AZ79" s="23">
        <f t="shared" si="30"/>
        <v>2.0129502201677196E-2</v>
      </c>
      <c r="BA79" s="23">
        <f t="shared" si="30"/>
        <v>2.0072010103709292E-2</v>
      </c>
      <c r="BB79" s="23">
        <f t="shared" si="30"/>
        <v>2.005343003172988E-2</v>
      </c>
      <c r="BC79" s="23">
        <f t="shared" si="30"/>
        <v>2.0038158524274596E-2</v>
      </c>
      <c r="BD79" s="23">
        <f t="shared" si="30"/>
        <v>2.00234629030136E-2</v>
      </c>
      <c r="BE79" s="23">
        <f t="shared" si="30"/>
        <v>2.0008600443193414E-2</v>
      </c>
      <c r="BF79" s="23">
        <f t="shared" si="30"/>
        <v>1.9993593581755897E-2</v>
      </c>
      <c r="BG79" s="23">
        <f t="shared" si="30"/>
        <v>1.9978708194279715E-2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1.9829504354425098</v>
      </c>
      <c r="C84" s="397">
        <f t="shared" ref="C84:BH84" si="31">C68-C73</f>
        <v>3.0030060472319011</v>
      </c>
      <c r="D84" s="397">
        <f>D68-D73</f>
        <v>5.0585853697115928</v>
      </c>
      <c r="E84" s="397">
        <f>E68-E73</f>
        <v>7.8793429502566603</v>
      </c>
      <c r="F84" s="397">
        <f t="shared" si="31"/>
        <v>11.558911327765735</v>
      </c>
      <c r="G84" s="397">
        <f t="shared" si="31"/>
        <v>15.76023930421251</v>
      </c>
      <c r="H84" s="397">
        <f t="shared" si="31"/>
        <v>20.42283200228934</v>
      </c>
      <c r="I84" s="397">
        <f t="shared" si="31"/>
        <v>25.853597324967083</v>
      </c>
      <c r="J84" s="397">
        <f>J68-J73</f>
        <v>32.068789748631886</v>
      </c>
      <c r="K84" s="397">
        <f t="shared" si="31"/>
        <v>39.195327626502021</v>
      </c>
      <c r="L84" s="397">
        <f>L68-L73</f>
        <v>46.598535035557475</v>
      </c>
      <c r="M84" s="397">
        <f t="shared" si="31"/>
        <v>54.779700163509901</v>
      </c>
      <c r="N84" s="397">
        <f t="shared" si="31"/>
        <v>62.688429781846096</v>
      </c>
      <c r="O84" s="397">
        <f t="shared" si="31"/>
        <v>71.060098907951911</v>
      </c>
      <c r="P84" s="397">
        <f t="shared" si="31"/>
        <v>79.810755625889144</v>
      </c>
      <c r="Q84" s="397">
        <f t="shared" si="31"/>
        <v>88.975454320641646</v>
      </c>
      <c r="R84" s="397">
        <f t="shared" si="31"/>
        <v>98.515007740508707</v>
      </c>
      <c r="S84" s="397">
        <f t="shared" si="31"/>
        <v>108.28595783723567</v>
      </c>
      <c r="T84" s="397">
        <f t="shared" si="31"/>
        <v>118.21398775439428</v>
      </c>
      <c r="U84" s="397">
        <f t="shared" si="31"/>
        <v>128.23783763219694</v>
      </c>
      <c r="V84" s="397">
        <f t="shared" si="31"/>
        <v>139.04902586726195</v>
      </c>
      <c r="W84" s="397">
        <f t="shared" si="31"/>
        <v>150.94451330338285</v>
      </c>
      <c r="X84" s="397">
        <f t="shared" si="31"/>
        <v>163.34226762579789</v>
      </c>
      <c r="Y84" s="397">
        <f t="shared" si="31"/>
        <v>176.14472768514725</v>
      </c>
      <c r="Z84" s="397">
        <f t="shared" si="31"/>
        <v>189.29278534997746</v>
      </c>
      <c r="AA84" s="397">
        <f t="shared" si="31"/>
        <v>203.15181470319615</v>
      </c>
      <c r="AB84" s="397">
        <f t="shared" si="31"/>
        <v>217.19284496281472</v>
      </c>
      <c r="AC84" s="397">
        <f t="shared" si="31"/>
        <v>231.42071027287631</v>
      </c>
      <c r="AD84" s="397">
        <f t="shared" si="31"/>
        <v>245.85885711064566</v>
      </c>
      <c r="AE84" s="397">
        <f t="shared" si="31"/>
        <v>260.53412170846843</v>
      </c>
      <c r="AF84" s="397">
        <f t="shared" si="31"/>
        <v>274.9983465775278</v>
      </c>
      <c r="AG84" s="397">
        <f t="shared" si="31"/>
        <v>289.10127404796003</v>
      </c>
      <c r="AH84" s="397">
        <f t="shared" si="31"/>
        <v>303.24278043126088</v>
      </c>
      <c r="AI84" s="397">
        <f t="shared" si="31"/>
        <v>317.49650726983077</v>
      </c>
      <c r="AJ84" s="397">
        <f t="shared" si="31"/>
        <v>331.91154880428758</v>
      </c>
      <c r="AK84" s="397">
        <f t="shared" si="31"/>
        <v>346.52311651622904</v>
      </c>
      <c r="AL84" s="397">
        <f t="shared" si="31"/>
        <v>361.35893283517765</v>
      </c>
      <c r="AM84" s="397">
        <f t="shared" si="31"/>
        <v>376.44278936301163</v>
      </c>
      <c r="AN84" s="397">
        <f t="shared" si="31"/>
        <v>391.796509402379</v>
      </c>
      <c r="AO84" s="397">
        <f t="shared" si="31"/>
        <v>407.44101778802849</v>
      </c>
      <c r="AP84" s="397">
        <f t="shared" si="31"/>
        <v>423.39691508996691</v>
      </c>
      <c r="AQ84" s="397">
        <f t="shared" si="31"/>
        <v>439.6847795881834</v>
      </c>
      <c r="AR84" s="397">
        <f t="shared" si="31"/>
        <v>456.32532207691145</v>
      </c>
      <c r="AS84" s="397">
        <f t="shared" si="31"/>
        <v>473.33946304196814</v>
      </c>
      <c r="AT84" s="397">
        <f t="shared" si="31"/>
        <v>490.74837053122258</v>
      </c>
      <c r="AU84" s="397">
        <f t="shared" si="31"/>
        <v>508.57347955443299</v>
      </c>
      <c r="AV84" s="397">
        <f t="shared" si="31"/>
        <v>526.83650411349413</v>
      </c>
      <c r="AW84" s="397">
        <f t="shared" si="31"/>
        <v>545.55944758473106</v>
      </c>
      <c r="AX84" s="397">
        <f t="shared" si="31"/>
        <v>564.76461423495948</v>
      </c>
      <c r="AY84" s="397">
        <f t="shared" si="31"/>
        <v>584.47462307316459</v>
      </c>
      <c r="AZ84" s="397">
        <f t="shared" si="31"/>
        <v>604.71242441341553</v>
      </c>
      <c r="BA84" s="397">
        <f t="shared" si="31"/>
        <v>625.38000817489251</v>
      </c>
      <c r="BB84" s="397">
        <f t="shared" si="31"/>
        <v>646.511001055164</v>
      </c>
      <c r="BC84" s="397">
        <f t="shared" si="31"/>
        <v>668.27483584257686</v>
      </c>
      <c r="BD84" s="397">
        <f t="shared" si="31"/>
        <v>690.70237591995215</v>
      </c>
      <c r="BE84" s="397">
        <f t="shared" si="31"/>
        <v>713.81402925719613</v>
      </c>
      <c r="BF84" s="397">
        <f t="shared" si="31"/>
        <v>737.62736800391508</v>
      </c>
      <c r="BG84" s="397">
        <f t="shared" si="31"/>
        <v>762.16037713134222</v>
      </c>
      <c r="BH84" s="397">
        <f t="shared" si="31"/>
        <v>787.43272408648841</v>
      </c>
      <c r="BI84" s="397">
        <f>+BH84</f>
        <v>787.43272408648841</v>
      </c>
    </row>
    <row r="85" spans="1:103" s="397" customFormat="1" ht="18" customHeight="1">
      <c r="A85" s="427" t="s">
        <v>970</v>
      </c>
      <c r="B85" s="399">
        <f>+C85/C84*B84</f>
        <v>0.22544399907828847</v>
      </c>
      <c r="C85" s="399">
        <f>+(C74-B74)/10</f>
        <v>0.34141533769257515</v>
      </c>
      <c r="D85" s="399">
        <f t="shared" ref="D85:BI85" si="32">+(D74-C74)/10</f>
        <v>0.65056490785026222</v>
      </c>
      <c r="E85" s="399">
        <f t="shared" si="32"/>
        <v>0.89860744332757425</v>
      </c>
      <c r="F85" s="399">
        <f t="shared" si="32"/>
        <v>1.1681056763311986</v>
      </c>
      <c r="G85" s="399">
        <f t="shared" si="32"/>
        <v>1.3985864519351054</v>
      </c>
      <c r="H85" s="399">
        <f t="shared" si="32"/>
        <v>1.6377488450360489</v>
      </c>
      <c r="I85" s="399">
        <f t="shared" si="32"/>
        <v>1.9446810196178859</v>
      </c>
      <c r="J85" s="399">
        <f t="shared" si="32"/>
        <v>2.2782327973558436</v>
      </c>
      <c r="K85" s="399">
        <f t="shared" si="32"/>
        <v>2.6382274263095722</v>
      </c>
      <c r="L85" s="399">
        <f t="shared" si="32"/>
        <v>2.9013121984795758</v>
      </c>
      <c r="M85" s="399">
        <f t="shared" si="32"/>
        <v>3.2599815542260275</v>
      </c>
      <c r="N85" s="399">
        <f t="shared" si="32"/>
        <v>3.0470592654162969</v>
      </c>
      <c r="O85" s="399">
        <f t="shared" si="32"/>
        <v>3.3416043591544367</v>
      </c>
      <c r="P85" s="399">
        <f t="shared" si="32"/>
        <v>3.5777171241223527</v>
      </c>
      <c r="Q85" s="399">
        <f t="shared" si="32"/>
        <v>3.7692622908306701</v>
      </c>
      <c r="R85" s="399">
        <f t="shared" si="32"/>
        <v>3.9553697705601794</v>
      </c>
      <c r="S85" s="399">
        <f t="shared" si="32"/>
        <v>4.1282881509769656</v>
      </c>
      <c r="T85" s="399">
        <f t="shared" si="32"/>
        <v>4.2552656231498194</v>
      </c>
      <c r="U85" s="399">
        <f t="shared" si="32"/>
        <v>4.3448076452963846</v>
      </c>
      <c r="V85" s="399">
        <f t="shared" si="32"/>
        <v>4.4036426902312993</v>
      </c>
      <c r="W85" s="399">
        <f t="shared" si="32"/>
        <v>4.6510546381530613</v>
      </c>
      <c r="X85" s="399">
        <f t="shared" si="32"/>
        <v>5.0497983179983521</v>
      </c>
      <c r="Y85" s="399">
        <f t="shared" si="32"/>
        <v>5.3335763606817634</v>
      </c>
      <c r="Z85" s="399">
        <f t="shared" si="32"/>
        <v>5.5491529112242803</v>
      </c>
      <c r="AA85" s="399">
        <f t="shared" si="32"/>
        <v>5.7239151202533209</v>
      </c>
      <c r="AB85" s="399">
        <f t="shared" si="32"/>
        <v>5.9897408042572575</v>
      </c>
      <c r="AC85" s="399">
        <f t="shared" si="32"/>
        <v>6.1348780346712832</v>
      </c>
      <c r="AD85" s="399">
        <f t="shared" si="32"/>
        <v>6.2393269209077289</v>
      </c>
      <c r="AE85" s="399">
        <f t="shared" si="32"/>
        <v>6.33634553213692</v>
      </c>
      <c r="AF85" s="399">
        <f t="shared" si="32"/>
        <v>6.4385071094234716</v>
      </c>
      <c r="AG85" s="399">
        <f t="shared" si="32"/>
        <v>6.4133106117591065</v>
      </c>
      <c r="AH85" s="399">
        <f t="shared" si="32"/>
        <v>6.3004054109715302</v>
      </c>
      <c r="AI85" s="399">
        <f t="shared" si="32"/>
        <v>6.2721555839435723</v>
      </c>
      <c r="AJ85" s="399">
        <f t="shared" si="32"/>
        <v>6.2946454924450332</v>
      </c>
      <c r="AK85" s="399">
        <f t="shared" si="32"/>
        <v>6.3489753724908038</v>
      </c>
      <c r="AL85" s="399">
        <f t="shared" si="32"/>
        <v>6.4245545103636461</v>
      </c>
      <c r="AM85" s="399">
        <f t="shared" si="32"/>
        <v>6.5155319359209214</v>
      </c>
      <c r="AN85" s="399">
        <f t="shared" si="32"/>
        <v>6.6187347447846152</v>
      </c>
      <c r="AO85" s="399">
        <f t="shared" si="32"/>
        <v>6.7324893834623252</v>
      </c>
      <c r="AP85" s="399">
        <f t="shared" si="32"/>
        <v>6.8559533968651065</v>
      </c>
      <c r="AQ85" s="399">
        <f t="shared" si="32"/>
        <v>6.988739591519197</v>
      </c>
      <c r="AR85" s="399">
        <f t="shared" si="32"/>
        <v>7.1307065378065086</v>
      </c>
      <c r="AS85" s="399">
        <f t="shared" si="32"/>
        <v>7.2818431106052683</v>
      </c>
      <c r="AT85" s="399">
        <f t="shared" si="32"/>
        <v>7.442205860349941</v>
      </c>
      <c r="AU85" s="399">
        <f t="shared" si="32"/>
        <v>7.6118858481034293</v>
      </c>
      <c r="AV85" s="399">
        <f t="shared" si="32"/>
        <v>7.7909917587412565</v>
      </c>
      <c r="AW85" s="399">
        <f t="shared" si="32"/>
        <v>7.9796418890940002</v>
      </c>
      <c r="AX85" s="399">
        <f t="shared" si="32"/>
        <v>8.1779608794733569</v>
      </c>
      <c r="AY85" s="399">
        <f t="shared" si="32"/>
        <v>8.3860789007569565</v>
      </c>
      <c r="AZ85" s="399">
        <f t="shared" si="32"/>
        <v>8.6041320440287112</v>
      </c>
      <c r="BA85" s="399">
        <f t="shared" si="32"/>
        <v>8.8322632377690748</v>
      </c>
      <c r="BB85" s="399">
        <f t="shared" si="32"/>
        <v>9.0356636029543544</v>
      </c>
      <c r="BC85" s="399">
        <f t="shared" si="32"/>
        <v>9.2401315000052815</v>
      </c>
      <c r="BD85" s="399">
        <f t="shared" si="32"/>
        <v>9.4937992515078804</v>
      </c>
      <c r="BE85" s="399">
        <f t="shared" si="32"/>
        <v>9.7735162300969929</v>
      </c>
      <c r="BF85" s="399">
        <f t="shared" si="32"/>
        <v>10.068197240118389</v>
      </c>
      <c r="BG85" s="399">
        <f t="shared" si="32"/>
        <v>10.37315987797856</v>
      </c>
      <c r="BH85" s="399">
        <f t="shared" si="32"/>
        <v>10.686890458622475</v>
      </c>
      <c r="BI85" s="399">
        <f t="shared" si="32"/>
        <v>11.009346053423542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2.2083944345207982</v>
      </c>
      <c r="C87" s="399">
        <f>+SUM(C84:C86)</f>
        <v>3.3444213849244764</v>
      </c>
      <c r="D87" s="399">
        <f t="shared" ref="D87:BI87" si="35">+SUM(D84:D86)</f>
        <v>5.7091502775618554</v>
      </c>
      <c r="E87" s="399">
        <f t="shared" si="35"/>
        <v>8.7779503935842342</v>
      </c>
      <c r="F87" s="399">
        <f t="shared" si="35"/>
        <v>12.727017004096933</v>
      </c>
      <c r="G87" s="399">
        <f t="shared" si="35"/>
        <v>17.158825756147614</v>
      </c>
      <c r="H87" s="399">
        <f t="shared" si="35"/>
        <v>22.06058084732539</v>
      </c>
      <c r="I87" s="399">
        <f t="shared" si="35"/>
        <v>27.798278344584968</v>
      </c>
      <c r="J87" s="399">
        <f t="shared" si="35"/>
        <v>34.347022545987727</v>
      </c>
      <c r="K87" s="399">
        <f t="shared" si="35"/>
        <v>41.83355505281159</v>
      </c>
      <c r="L87" s="399">
        <f t="shared" si="35"/>
        <v>49.499847234037048</v>
      </c>
      <c r="M87" s="399">
        <f t="shared" si="35"/>
        <v>58.039681717735931</v>
      </c>
      <c r="N87" s="399">
        <f t="shared" si="35"/>
        <v>65.735489047262391</v>
      </c>
      <c r="O87" s="399">
        <f t="shared" si="35"/>
        <v>74.401703267106342</v>
      </c>
      <c r="P87" s="399">
        <f t="shared" si="35"/>
        <v>83.388472750011502</v>
      </c>
      <c r="Q87" s="399">
        <f t="shared" si="35"/>
        <v>92.744716611472313</v>
      </c>
      <c r="R87" s="399">
        <f t="shared" si="35"/>
        <v>102.47037751106889</v>
      </c>
      <c r="S87" s="399">
        <f t="shared" si="35"/>
        <v>112.41424598821264</v>
      </c>
      <c r="T87" s="399">
        <f t="shared" si="35"/>
        <v>122.46925337754411</v>
      </c>
      <c r="U87" s="399">
        <f t="shared" si="35"/>
        <v>132.58264527749333</v>
      </c>
      <c r="V87" s="399">
        <f t="shared" si="35"/>
        <v>143.45266855749324</v>
      </c>
      <c r="W87" s="399">
        <f t="shared" si="35"/>
        <v>155.5955679415359</v>
      </c>
      <c r="X87" s="399">
        <f t="shared" si="35"/>
        <v>168.39206594379624</v>
      </c>
      <c r="Y87" s="399">
        <f t="shared" si="35"/>
        <v>181.47830404582902</v>
      </c>
      <c r="Z87" s="399">
        <f t="shared" si="35"/>
        <v>194.84193826120173</v>
      </c>
      <c r="AA87" s="399">
        <f t="shared" si="35"/>
        <v>208.87572982344946</v>
      </c>
      <c r="AB87" s="399">
        <f t="shared" si="35"/>
        <v>223.18258576707197</v>
      </c>
      <c r="AC87" s="399">
        <f t="shared" si="35"/>
        <v>237.55558830754759</v>
      </c>
      <c r="AD87" s="399">
        <f t="shared" si="35"/>
        <v>252.09818403155339</v>
      </c>
      <c r="AE87" s="399">
        <f t="shared" si="35"/>
        <v>266.87046724060536</v>
      </c>
      <c r="AF87" s="399">
        <f t="shared" si="35"/>
        <v>281.43685368695128</v>
      </c>
      <c r="AG87" s="399">
        <f t="shared" si="35"/>
        <v>295.51458465971916</v>
      </c>
      <c r="AH87" s="399">
        <f t="shared" si="35"/>
        <v>309.54318584223239</v>
      </c>
      <c r="AI87" s="399">
        <f t="shared" si="35"/>
        <v>323.76866285377434</v>
      </c>
      <c r="AJ87" s="399">
        <f t="shared" si="35"/>
        <v>338.20619429673263</v>
      </c>
      <c r="AK87" s="399">
        <f t="shared" si="35"/>
        <v>352.87209188871986</v>
      </c>
      <c r="AL87" s="399">
        <f t="shared" si="35"/>
        <v>367.78348734554129</v>
      </c>
      <c r="AM87" s="399">
        <f t="shared" si="35"/>
        <v>382.95832129893256</v>
      </c>
      <c r="AN87" s="399">
        <f t="shared" si="35"/>
        <v>398.41524414716361</v>
      </c>
      <c r="AO87" s="399">
        <f t="shared" si="35"/>
        <v>414.17350717149083</v>
      </c>
      <c r="AP87" s="399">
        <f t="shared" si="35"/>
        <v>430.25286848683203</v>
      </c>
      <c r="AQ87" s="399">
        <f t="shared" si="35"/>
        <v>446.67351917970262</v>
      </c>
      <c r="AR87" s="399">
        <f t="shared" si="35"/>
        <v>463.45602861471798</v>
      </c>
      <c r="AS87" s="399">
        <f t="shared" si="35"/>
        <v>480.62130615257342</v>
      </c>
      <c r="AT87" s="399">
        <f t="shared" si="35"/>
        <v>498.19057639157251</v>
      </c>
      <c r="AU87" s="399">
        <f t="shared" si="35"/>
        <v>516.18536540253638</v>
      </c>
      <c r="AV87" s="399">
        <f t="shared" si="35"/>
        <v>534.62749587223539</v>
      </c>
      <c r="AW87" s="399">
        <f t="shared" si="35"/>
        <v>553.53908947382502</v>
      </c>
      <c r="AX87" s="399">
        <f t="shared" si="35"/>
        <v>572.94257511443288</v>
      </c>
      <c r="AY87" s="399">
        <f t="shared" si="35"/>
        <v>592.86070197392155</v>
      </c>
      <c r="AZ87" s="399">
        <f t="shared" si="35"/>
        <v>613.31655645744422</v>
      </c>
      <c r="BA87" s="399">
        <f t="shared" si="35"/>
        <v>634.21227141266161</v>
      </c>
      <c r="BB87" s="399">
        <f t="shared" si="35"/>
        <v>655.5466646581184</v>
      </c>
      <c r="BC87" s="399">
        <f t="shared" si="35"/>
        <v>677.51496734258217</v>
      </c>
      <c r="BD87" s="399">
        <f t="shared" si="35"/>
        <v>700.19617517146003</v>
      </c>
      <c r="BE87" s="399">
        <f t="shared" si="35"/>
        <v>723.58754548729314</v>
      </c>
      <c r="BF87" s="399">
        <f t="shared" si="35"/>
        <v>747.69556524403345</v>
      </c>
      <c r="BG87" s="399">
        <f t="shared" si="35"/>
        <v>772.53353700932075</v>
      </c>
      <c r="BH87" s="399">
        <f t="shared" si="35"/>
        <v>798.11961454511084</v>
      </c>
      <c r="BI87" s="399">
        <f t="shared" si="35"/>
        <v>798.44207013991195</v>
      </c>
    </row>
    <row r="88" spans="1:103" ht="18" customHeight="1">
      <c r="A88" s="21" t="s">
        <v>153</v>
      </c>
      <c r="B88" s="148">
        <f t="shared" ref="B88:AG88" si="36">(B84/B56)*1000</f>
        <v>2.1158342029235815</v>
      </c>
      <c r="C88" s="147">
        <f t="shared" si="36"/>
        <v>2.7779553604897633</v>
      </c>
      <c r="D88" s="23">
        <f t="shared" si="36"/>
        <v>4.164624710914377</v>
      </c>
      <c r="E88" s="23">
        <f t="shared" si="36"/>
        <v>5.932327174747833</v>
      </c>
      <c r="F88" s="23">
        <f t="shared" si="36"/>
        <v>8.1596576603318258</v>
      </c>
      <c r="G88" s="23">
        <f t="shared" si="36"/>
        <v>10.830671200155489</v>
      </c>
      <c r="H88" s="23">
        <f t="shared" si="36"/>
        <v>13.930455690309119</v>
      </c>
      <c r="I88" s="23">
        <f t="shared" si="36"/>
        <v>17.503590038420402</v>
      </c>
      <c r="J88" s="23">
        <f t="shared" si="36"/>
        <v>21.549912800902366</v>
      </c>
      <c r="K88" s="23">
        <f t="shared" si="36"/>
        <v>26.142916762311994</v>
      </c>
      <c r="L88" s="23">
        <f t="shared" si="36"/>
        <v>31.125771220234824</v>
      </c>
      <c r="M88" s="23">
        <f t="shared" si="36"/>
        <v>36.971489401878294</v>
      </c>
      <c r="N88" s="23">
        <f t="shared" si="36"/>
        <v>42.749803792640641</v>
      </c>
      <c r="O88" s="23">
        <f t="shared" si="36"/>
        <v>48.963446510172716</v>
      </c>
      <c r="P88" s="23">
        <f t="shared" si="36"/>
        <v>55.565731140795116</v>
      </c>
      <c r="Q88" s="23">
        <f t="shared" si="36"/>
        <v>62.591486113943162</v>
      </c>
      <c r="R88" s="23">
        <f t="shared" si="36"/>
        <v>70.023994767827062</v>
      </c>
      <c r="S88" s="23">
        <f t="shared" si="36"/>
        <v>77.77071073334578</v>
      </c>
      <c r="T88" s="23">
        <f t="shared" si="36"/>
        <v>85.785173031629824</v>
      </c>
      <c r="U88" s="23">
        <f t="shared" si="36"/>
        <v>94.028387485903551</v>
      </c>
      <c r="V88" s="23">
        <f t="shared" si="36"/>
        <v>102.23334864984699</v>
      </c>
      <c r="W88" s="23">
        <f t="shared" si="36"/>
        <v>110.4348627794588</v>
      </c>
      <c r="X88" s="23">
        <f t="shared" si="36"/>
        <v>118.91911642274768</v>
      </c>
      <c r="Y88" s="23">
        <f t="shared" si="36"/>
        <v>127.61066462559481</v>
      </c>
      <c r="Z88" s="23">
        <f t="shared" si="36"/>
        <v>136.46321932000365</v>
      </c>
      <c r="AA88" s="23">
        <f t="shared" si="36"/>
        <v>145.73587934767502</v>
      </c>
      <c r="AB88" s="23">
        <f t="shared" si="36"/>
        <v>155.04419930265453</v>
      </c>
      <c r="AC88" s="23">
        <f t="shared" si="36"/>
        <v>164.39040273900366</v>
      </c>
      <c r="AD88" s="23">
        <f t="shared" si="36"/>
        <v>173.78981643817193</v>
      </c>
      <c r="AE88" s="23">
        <f t="shared" si="36"/>
        <v>183.25984083093243</v>
      </c>
      <c r="AF88" s="23">
        <f t="shared" si="36"/>
        <v>192.95893431114072</v>
      </c>
      <c r="AG88" s="23">
        <f t="shared" si="36"/>
        <v>202.85457873675085</v>
      </c>
      <c r="AH88" s="23">
        <f t="shared" ref="AH88:BI88" si="37">(AH84/AH56)*1000</f>
        <v>212.77729294662205</v>
      </c>
      <c r="AI88" s="23">
        <f t="shared" si="37"/>
        <v>222.77874922794979</v>
      </c>
      <c r="AJ88" s="23">
        <f t="shared" si="37"/>
        <v>232.8933956873075</v>
      </c>
      <c r="AK88" s="23">
        <f t="shared" si="37"/>
        <v>243.14593927311572</v>
      </c>
      <c r="AL88" s="23">
        <f t="shared" si="37"/>
        <v>253.55583206762782</v>
      </c>
      <c r="AM88" s="23">
        <f t="shared" si="37"/>
        <v>264.1397679971933</v>
      </c>
      <c r="AN88" s="23">
        <f t="shared" si="37"/>
        <v>274.91305988559634</v>
      </c>
      <c r="AO88" s="23">
        <f t="shared" si="37"/>
        <v>285.89039012589143</v>
      </c>
      <c r="AP88" s="23">
        <f t="shared" si="37"/>
        <v>297.08621358329549</v>
      </c>
      <c r="AQ88" s="23">
        <f t="shared" si="37"/>
        <v>308.51496948272086</v>
      </c>
      <c r="AR88" s="23">
        <f t="shared" si="37"/>
        <v>320.19119003075599</v>
      </c>
      <c r="AS88" s="23">
        <f t="shared" si="37"/>
        <v>332.12955456892712</v>
      </c>
      <c r="AT88" s="23">
        <f t="shared" si="37"/>
        <v>344.34491614638574</v>
      </c>
      <c r="AU88" s="23">
        <f t="shared" si="37"/>
        <v>356.85231513225165</v>
      </c>
      <c r="AV88" s="23">
        <f t="shared" si="37"/>
        <v>369.66698765691405</v>
      </c>
      <c r="AW88" s="23">
        <f t="shared" si="37"/>
        <v>382.80437289700706</v>
      </c>
      <c r="AX88" s="23">
        <f t="shared" si="37"/>
        <v>396.28012115591957</v>
      </c>
      <c r="AY88" s="23">
        <f t="shared" si="37"/>
        <v>410.11010358314485</v>
      </c>
      <c r="AZ88" s="23">
        <f t="shared" si="37"/>
        <v>424.31042379603196</v>
      </c>
      <c r="BA88" s="23">
        <f t="shared" si="37"/>
        <v>438.81231076020157</v>
      </c>
      <c r="BB88" s="23">
        <f t="shared" si="37"/>
        <v>453.63935942379766</v>
      </c>
      <c r="BC88" s="23">
        <f t="shared" si="37"/>
        <v>468.91045621171594</v>
      </c>
      <c r="BD88" s="23">
        <f t="shared" si="37"/>
        <v>484.64725712855602</v>
      </c>
      <c r="BE88" s="23">
        <f t="shared" si="37"/>
        <v>500.86408189723096</v>
      </c>
      <c r="BF88" s="23">
        <f t="shared" si="37"/>
        <v>517.57326042191585</v>
      </c>
      <c r="BG88" s="23">
        <f t="shared" si="37"/>
        <v>534.78741227260446</v>
      </c>
      <c r="BH88" s="23">
        <f t="shared" si="37"/>
        <v>552.52033756723563</v>
      </c>
      <c r="BI88" s="23">
        <f t="shared" si="37"/>
        <v>552.52033756723563</v>
      </c>
    </row>
    <row r="89" spans="1:103" ht="18" customHeight="1">
      <c r="A89" s="21" t="s">
        <v>166</v>
      </c>
      <c r="C89" s="147">
        <f>+LN(C88/B88)/10</f>
        <v>2.7226601834452656E-2</v>
      </c>
      <c r="D89" s="23">
        <f>+LN(D88/C88)/10</f>
        <v>4.0491099087147486E-2</v>
      </c>
      <c r="E89" s="23">
        <f>+LN(E88/D88)/10</f>
        <v>3.5379041082403459E-2</v>
      </c>
      <c r="F89" s="23">
        <f>+LN(F88/E88)/10</f>
        <v>3.1878563774485544E-2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-0.37495719826539142</v>
      </c>
      <c r="C90" s="147">
        <f t="shared" si="38"/>
        <v>-0.19996164397327054</v>
      </c>
      <c r="D90" s="33">
        <f t="shared" si="38"/>
        <v>1.9963930623136839E-2</v>
      </c>
      <c r="E90" s="33">
        <f t="shared" si="38"/>
        <v>0.17885954640586543</v>
      </c>
      <c r="F90" s="33">
        <f t="shared" si="38"/>
        <v>0.29984527089949742</v>
      </c>
      <c r="G90" s="33">
        <f t="shared" si="38"/>
        <v>0.39228170622206804</v>
      </c>
      <c r="H90" s="33">
        <f t="shared" si="38"/>
        <v>0.46414494245307403</v>
      </c>
      <c r="I90" s="33">
        <f t="shared" si="38"/>
        <v>0.52195758776962853</v>
      </c>
      <c r="J90" s="33">
        <f t="shared" si="38"/>
        <v>0.56916871021730953</v>
      </c>
      <c r="K90" s="33">
        <f t="shared" si="38"/>
        <v>0.60884131666446151</v>
      </c>
      <c r="L90" s="33">
        <f t="shared" si="38"/>
        <v>0.64151586930251359</v>
      </c>
      <c r="M90" s="33">
        <f t="shared" si="38"/>
        <v>0.6710752733902513</v>
      </c>
      <c r="N90" s="33">
        <f t="shared" si="38"/>
        <v>0.69411165287885668</v>
      </c>
      <c r="O90" s="33">
        <f t="shared" si="38"/>
        <v>0.71417908468238633</v>
      </c>
      <c r="P90" s="33">
        <f t="shared" si="38"/>
        <v>0.73169641288919096</v>
      </c>
      <c r="Q90" s="33">
        <f t="shared" si="38"/>
        <v>0.74720273904133827</v>
      </c>
      <c r="R90" s="33">
        <f t="shared" si="38"/>
        <v>0.76099523793602775</v>
      </c>
      <c r="S90" s="33">
        <f t="shared" si="38"/>
        <v>0.77321101270994608</v>
      </c>
      <c r="T90" s="33">
        <f t="shared" si="38"/>
        <v>0.78406458291351955</v>
      </c>
      <c r="U90" s="33">
        <f t="shared" si="38"/>
        <v>0.79374689205258231</v>
      </c>
      <c r="V90" s="33">
        <f t="shared" si="38"/>
        <v>0.80219662269087877</v>
      </c>
      <c r="W90" s="33">
        <f t="shared" si="38"/>
        <v>0.80968330040034719</v>
      </c>
      <c r="X90" s="33">
        <f t="shared" si="38"/>
        <v>0.81659796137377971</v>
      </c>
      <c r="Y90" s="33">
        <f t="shared" si="38"/>
        <v>0.82295384052874676</v>
      </c>
      <c r="Z90" s="33">
        <f t="shared" si="38"/>
        <v>0.82879273506933426</v>
      </c>
      <c r="AA90" s="33">
        <f t="shared" si="38"/>
        <v>0.83432890116209357</v>
      </c>
      <c r="AB90" s="33">
        <f t="shared" si="38"/>
        <v>0.83937903366682254</v>
      </c>
      <c r="AC90" s="33">
        <f t="shared" si="38"/>
        <v>0.84401179306319229</v>
      </c>
      <c r="AD90" s="33">
        <f t="shared" si="38"/>
        <v>0.84828873367014113</v>
      </c>
      <c r="AE90" s="33">
        <f t="shared" si="38"/>
        <v>0.85226059584244596</v>
      </c>
      <c r="AF90" s="33">
        <f t="shared" si="38"/>
        <v>0.85602153148358517</v>
      </c>
      <c r="AG90" s="33">
        <f t="shared" si="38"/>
        <v>0.85957721302318646</v>
      </c>
      <c r="AH90" s="33">
        <f t="shared" si="38"/>
        <v>0.8628905603227992</v>
      </c>
      <c r="AI90" s="33">
        <f t="shared" si="38"/>
        <v>0.86600360480857819</v>
      </c>
      <c r="AJ90" s="33">
        <f t="shared" si="38"/>
        <v>0.86894565955755509</v>
      </c>
      <c r="AK90" s="33">
        <f t="shared" si="38"/>
        <v>0.87173844962006897</v>
      </c>
      <c r="AL90" s="33">
        <f t="shared" si="38"/>
        <v>0.87439897212355444</v>
      </c>
      <c r="AM90" s="33">
        <f t="shared" si="38"/>
        <v>0.87694107989740511</v>
      </c>
      <c r="AN90" s="33">
        <f t="shared" si="38"/>
        <v>0.87937639333407236</v>
      </c>
      <c r="AO90" s="33">
        <f t="shared" si="38"/>
        <v>0.88171485216121137</v>
      </c>
      <c r="AP90" s="33">
        <f t="shared" si="38"/>
        <v>0.88396506953335618</v>
      </c>
      <c r="AQ90" s="33">
        <f t="shared" si="38"/>
        <v>0.88613457407592877</v>
      </c>
      <c r="AR90" s="33">
        <f t="shared" si="38"/>
        <v>0.88822998568993561</v>
      </c>
      <c r="AS90" s="33">
        <f t="shared" si="38"/>
        <v>0.89025715010196482</v>
      </c>
      <c r="AT90" s="33">
        <f t="shared" si="38"/>
        <v>0.89222124615513421</v>
      </c>
      <c r="AU90" s="33">
        <f t="shared" si="38"/>
        <v>0.89412687396808399</v>
      </c>
      <c r="AV90" s="33">
        <f t="shared" si="38"/>
        <v>0.89597812890319251</v>
      </c>
      <c r="AW90" s="33">
        <f t="shared" si="38"/>
        <v>0.89777866451562649</v>
      </c>
      <c r="AX90" s="33">
        <f t="shared" si="38"/>
        <v>0.89953174664080648</v>
      </c>
      <c r="AY90" s="33">
        <f t="shared" si="38"/>
        <v>0.90124030017271484</v>
      </c>
      <c r="AZ90" s="33">
        <f t="shared" si="38"/>
        <v>0.90290694970607632</v>
      </c>
      <c r="BA90" s="33">
        <f t="shared" si="38"/>
        <v>0.90452479619226078</v>
      </c>
      <c r="BB90" s="33">
        <f t="shared" si="38"/>
        <v>0.90609804560186569</v>
      </c>
      <c r="BC90" s="33">
        <f t="shared" si="38"/>
        <v>0.90763976333571728</v>
      </c>
      <c r="BD90" s="33">
        <f t="shared" si="38"/>
        <v>0.90915163492341478</v>
      </c>
      <c r="BE90" s="33">
        <f t="shared" si="38"/>
        <v>0.91063446670652959</v>
      </c>
      <c r="BF90" s="33">
        <f t="shared" si="38"/>
        <v>0.91208882594508611</v>
      </c>
      <c r="BG90" s="33">
        <f t="shared" si="38"/>
        <v>0.91351527526388998</v>
      </c>
      <c r="BH90" s="33">
        <f t="shared" si="38"/>
        <v>0.9149144400262692</v>
      </c>
      <c r="BI90" s="33">
        <f t="shared" si="38"/>
        <v>0.9149144400262692</v>
      </c>
    </row>
    <row r="91" spans="1:103" ht="18" customHeight="1">
      <c r="A91" s="21" t="s">
        <v>115</v>
      </c>
      <c r="B91" s="148">
        <f t="shared" ref="B91:AG91" si="39">B17*B56*B90</f>
        <v>-351.40822402118783</v>
      </c>
      <c r="C91" s="147">
        <f t="shared" si="39"/>
        <v>-186.25897994165902</v>
      </c>
      <c r="D91" s="23">
        <f t="shared" si="39"/>
        <v>18.004390296198384</v>
      </c>
      <c r="E91" s="23">
        <f t="shared" si="39"/>
        <v>151.98326370182326</v>
      </c>
      <c r="F91" s="23">
        <f t="shared" si="39"/>
        <v>234.15342115828724</v>
      </c>
      <c r="G91" s="23">
        <f t="shared" si="39"/>
        <v>271.14611052568421</v>
      </c>
      <c r="H91" s="23">
        <f t="shared" si="39"/>
        <v>278.51060021693644</v>
      </c>
      <c r="I91" s="23">
        <f t="shared" si="39"/>
        <v>271.89805775302017</v>
      </c>
      <c r="J91" s="23">
        <f t="shared" si="39"/>
        <v>257.39178998302879</v>
      </c>
      <c r="K91" s="23">
        <f t="shared" si="39"/>
        <v>239.02348429005983</v>
      </c>
      <c r="L91" s="23">
        <f t="shared" si="39"/>
        <v>216.69820890226163</v>
      </c>
      <c r="M91" s="23">
        <f t="shared" si="39"/>
        <v>193.31221356486972</v>
      </c>
      <c r="N91" s="23">
        <f t="shared" si="39"/>
        <v>170.51301418244705</v>
      </c>
      <c r="O91" s="23">
        <f t="shared" si="39"/>
        <v>149.61511221776757</v>
      </c>
      <c r="P91" s="23">
        <f t="shared" si="39"/>
        <v>130.71920574922538</v>
      </c>
      <c r="Q91" s="23">
        <f t="shared" si="39"/>
        <v>113.83795067772593</v>
      </c>
      <c r="R91" s="23">
        <f t="shared" si="39"/>
        <v>98.871401887911219</v>
      </c>
      <c r="S91" s="23">
        <f t="shared" si="39"/>
        <v>85.66963628964541</v>
      </c>
      <c r="T91" s="23">
        <f t="shared" si="39"/>
        <v>74.083393573207616</v>
      </c>
      <c r="U91" s="23">
        <f t="shared" si="39"/>
        <v>63.957460068582343</v>
      </c>
      <c r="V91" s="23">
        <f t="shared" si="39"/>
        <v>55.54535461371777</v>
      </c>
      <c r="W91" s="23">
        <f t="shared" si="39"/>
        <v>48.546446430492068</v>
      </c>
      <c r="X91" s="23">
        <f t="shared" si="39"/>
        <v>42.396099554972444</v>
      </c>
      <c r="Y91" s="23">
        <f t="shared" si="39"/>
        <v>36.997164191153807</v>
      </c>
      <c r="Z91" s="23">
        <f t="shared" si="39"/>
        <v>32.263705503388451</v>
      </c>
      <c r="AA91" s="23">
        <f t="shared" si="39"/>
        <v>28.124249745509136</v>
      </c>
      <c r="AB91" s="23">
        <f t="shared" si="39"/>
        <v>24.500622778215817</v>
      </c>
      <c r="AC91" s="23">
        <f t="shared" si="39"/>
        <v>21.332554820333158</v>
      </c>
      <c r="AD91" s="23">
        <f t="shared" si="39"/>
        <v>18.565788693622512</v>
      </c>
      <c r="AE91" s="23">
        <f t="shared" si="39"/>
        <v>16.151671093641138</v>
      </c>
      <c r="AF91" s="23">
        <f t="shared" si="39"/>
        <v>14.013196262444376</v>
      </c>
      <c r="AG91" s="23">
        <f t="shared" si="39"/>
        <v>12.12486711369365</v>
      </c>
      <c r="AH91" s="23">
        <f t="shared" ref="AH91:BI91" si="40">AH17*AH56*AH90</f>
        <v>10.487872257369055</v>
      </c>
      <c r="AI91" s="23">
        <f t="shared" si="40"/>
        <v>9.0696587804449109</v>
      </c>
      <c r="AJ91" s="23">
        <f t="shared" si="40"/>
        <v>7.8415775937208148</v>
      </c>
      <c r="AK91" s="23">
        <f t="shared" si="40"/>
        <v>6.7785469005966386</v>
      </c>
      <c r="AL91" s="23">
        <f t="shared" si="40"/>
        <v>5.8586778667102406</v>
      </c>
      <c r="AM91" s="23">
        <f t="shared" si="40"/>
        <v>5.0629072733739777</v>
      </c>
      <c r="AN91" s="23">
        <f t="shared" si="40"/>
        <v>4.3746563109640233</v>
      </c>
      <c r="AO91" s="23">
        <f t="shared" si="40"/>
        <v>3.7795219328084988</v>
      </c>
      <c r="AP91" s="23">
        <f t="shared" si="40"/>
        <v>3.2650015739064888</v>
      </c>
      <c r="AQ91" s="23">
        <f t="shared" si="40"/>
        <v>2.8202496252869236</v>
      </c>
      <c r="AR91" s="23">
        <f t="shared" si="40"/>
        <v>2.4358630998154052</v>
      </c>
      <c r="AS91" s="23">
        <f t="shared" si="40"/>
        <v>2.1036936399976995</v>
      </c>
      <c r="AT91" s="23">
        <f t="shared" si="40"/>
        <v>1.8166830401786891</v>
      </c>
      <c r="AU91" s="23">
        <f t="shared" si="40"/>
        <v>1.5687196147628144</v>
      </c>
      <c r="AV91" s="23">
        <f t="shared" si="40"/>
        <v>1.3545129596885956</v>
      </c>
      <c r="AW91" s="23">
        <f t="shared" si="40"/>
        <v>1.1694848870055916</v>
      </c>
      <c r="AX91" s="23">
        <f t="shared" si="40"/>
        <v>1.0096745426745162</v>
      </c>
      <c r="AY91" s="23">
        <f t="shared" si="40"/>
        <v>0.87165593620667958</v>
      </c>
      <c r="AZ91" s="23">
        <f t="shared" si="40"/>
        <v>0.75246631312728707</v>
      </c>
      <c r="BA91" s="23">
        <f t="shared" si="40"/>
        <v>0.64953733712592976</v>
      </c>
      <c r="BB91" s="23">
        <f t="shared" si="40"/>
        <v>0.5606585052060501</v>
      </c>
      <c r="BC91" s="23">
        <f t="shared" si="40"/>
        <v>0.4839230542658855</v>
      </c>
      <c r="BD91" s="23">
        <f t="shared" si="40"/>
        <v>0.41767521055161028</v>
      </c>
      <c r="BE91" s="23">
        <f t="shared" si="40"/>
        <v>0.36048403667519013</v>
      </c>
      <c r="BF91" s="23">
        <f t="shared" si="40"/>
        <v>0.31111336368320319</v>
      </c>
      <c r="BG91" s="23">
        <f t="shared" si="40"/>
        <v>0.26849544506821055</v>
      </c>
      <c r="BH91" s="23">
        <f t="shared" si="40"/>
        <v>0.23170807452238382</v>
      </c>
      <c r="BI91" s="23">
        <f t="shared" si="40"/>
        <v>0.19965525514138013</v>
      </c>
    </row>
    <row r="92" spans="1:103" ht="18" customHeight="1">
      <c r="A92" s="57" t="s">
        <v>62</v>
      </c>
      <c r="B92" s="148">
        <f>SUM(B91:AO91)*10*B52+B53</f>
        <v>100.60692418472691</v>
      </c>
      <c r="C92" s="85">
        <v>66.606869528485447</v>
      </c>
      <c r="D92" s="201">
        <f>+B92-C92</f>
        <v>34.00005465624146</v>
      </c>
      <c r="I92" s="33"/>
    </row>
    <row r="93" spans="1:103" s="33" customFormat="1" ht="18" customHeight="1">
      <c r="A93" s="32" t="s">
        <v>270</v>
      </c>
      <c r="B93" s="33">
        <f>+B90*Data!B370</f>
        <v>-0.37495719826539142</v>
      </c>
      <c r="C93" s="33">
        <f>+C90*Data!C370</f>
        <v>-0.18070986622873897</v>
      </c>
      <c r="D93" s="33">
        <f>+D90*Data!D370</f>
        <v>2.1621251940851252E-2</v>
      </c>
      <c r="E93" s="33">
        <f>+E90*Data!E370</f>
        <v>0.22566453032053893</v>
      </c>
      <c r="F93" s="33">
        <f>+F90*Data!F370</f>
        <v>0.43215461230194196</v>
      </c>
      <c r="G93" s="33">
        <f>+G90*Data!G370</f>
        <v>0.63022867794857651</v>
      </c>
      <c r="H93" s="33">
        <f>+H90*Data!H370</f>
        <v>0.81357223409310875</v>
      </c>
      <c r="I93" s="33">
        <f>+I90*Data!I370</f>
        <v>0.98490441558779862</v>
      </c>
      <c r="J93" s="33">
        <f>+J90*Data!J370</f>
        <v>1.143234708806758</v>
      </c>
      <c r="K93" s="33">
        <f>+K90*Data!K370</f>
        <v>1.2963055694321692</v>
      </c>
      <c r="L93" s="33">
        <f>+L90*Data!L370</f>
        <v>1.4327707872726856</v>
      </c>
      <c r="M93" s="33">
        <f>+M90*Data!M370</f>
        <v>1.597494402966342</v>
      </c>
      <c r="N93" s="33">
        <f>+N90*Data!N370</f>
        <v>1.7194700851959472</v>
      </c>
      <c r="O93" s="33">
        <f>+O90*Data!O370</f>
        <v>1.8324926905430241</v>
      </c>
      <c r="P93" s="33">
        <f>+P90*Data!P370</f>
        <v>1.9368922939084667</v>
      </c>
      <c r="Q93" s="33">
        <f>+Q90*Data!Q370</f>
        <v>2.033502063185411</v>
      </c>
      <c r="R93" s="33">
        <f>+R90*Data!R370</f>
        <v>2.1226446749748518</v>
      </c>
      <c r="S93" s="33">
        <f>+S90*Data!S370</f>
        <v>2.2042497069818521</v>
      </c>
      <c r="T93" s="33">
        <f>+T90*Data!T370</f>
        <v>2.2784809402200938</v>
      </c>
      <c r="U93" s="33">
        <f>+U90*Data!U370</f>
        <v>2.3454553081034422</v>
      </c>
      <c r="V93" s="33">
        <f>+V90*Data!V370</f>
        <v>2.40066980434344</v>
      </c>
      <c r="W93" s="33">
        <f>+W90*Data!W370</f>
        <v>2.4428303068558321</v>
      </c>
      <c r="X93" s="33">
        <f>+X90*Data!X370</f>
        <v>2.476832831255209</v>
      </c>
      <c r="Y93" s="33">
        <f>+Y90*Data!Y370</f>
        <v>2.5002467381743192</v>
      </c>
      <c r="Z93" s="33">
        <f>+Z90*Data!Z370</f>
        <v>2.51407722919105</v>
      </c>
      <c r="AA93" s="33">
        <f>+AA90*Data!AA370</f>
        <v>2.5193350339159277</v>
      </c>
      <c r="AB93" s="33">
        <f>+AB90*Data!AB370</f>
        <v>2.514616134604267</v>
      </c>
      <c r="AC93" s="33">
        <f>+AC90*Data!AC370</f>
        <v>2.5043020951478923</v>
      </c>
      <c r="AD93" s="33">
        <f>+AD90*Data!AD370</f>
        <v>2.4864085717161699</v>
      </c>
      <c r="AE93" s="33">
        <f>+AE90*Data!AE370</f>
        <v>2.4613922921425124</v>
      </c>
      <c r="AF93" s="33">
        <f>+AF90*Data!AF370</f>
        <v>2.4297285724767637</v>
      </c>
      <c r="AG93" s="33">
        <f>+AG90*Data!AG370</f>
        <v>2.3920932379509434</v>
      </c>
      <c r="AH93" s="33">
        <f>+AH90*Data!AH370</f>
        <v>2.3491720882022373</v>
      </c>
      <c r="AI93" s="33">
        <f>+AI90*Data!AI370</f>
        <v>2.3013375509547234</v>
      </c>
      <c r="AJ93" s="33">
        <f>+AJ90*Data!AJ370</f>
        <v>2.2489743606210202</v>
      </c>
      <c r="AK93" s="33">
        <f>+AK90*Data!AK370</f>
        <v>2.1924163996166861</v>
      </c>
      <c r="AL93" s="33">
        <f>+AL90*Data!AL370</f>
        <v>2.1319570022839467</v>
      </c>
      <c r="AM93" s="33">
        <f>+AM90*Data!AM370</f>
        <v>2.0678613016445975</v>
      </c>
      <c r="AN93" s="33">
        <f>+AN90*Data!AN370</f>
        <v>2.0003778641377772</v>
      </c>
      <c r="AO93" s="33">
        <f>+AO90*Data!AO370</f>
        <v>1.9297491864875898</v>
      </c>
      <c r="AP93" s="33">
        <f>+AP90*Data!AP370</f>
        <v>1.8562210420966583</v>
      </c>
      <c r="AQ93" s="33">
        <f>+AQ90*Data!AQ370</f>
        <v>1.7800508373383335</v>
      </c>
      <c r="AR93" s="33">
        <f>+AR90*Data!AR370</f>
        <v>1.7015152090071413</v>
      </c>
      <c r="AS93" s="33">
        <f>+AS90*Data!AS370</f>
        <v>1.6209171151227173</v>
      </c>
      <c r="AT93" s="33">
        <f>+AT90*Data!AT370</f>
        <v>1.538592663355081</v>
      </c>
      <c r="AU93" s="33">
        <f>+AU90*Data!AU370</f>
        <v>1.4549178888648777</v>
      </c>
      <c r="AV93" s="33">
        <f>+AV90*Data!AV370</f>
        <v>1.3703156310750002</v>
      </c>
      <c r="AW93" s="33">
        <f>+AW90*Data!AW370</f>
        <v>1.2852625567370797</v>
      </c>
      <c r="AX93" s="33">
        <f>+AX90*Data!AX370</f>
        <v>1.2002962249957967</v>
      </c>
      <c r="AY93" s="33">
        <f>+AY90*Data!AY370</f>
        <v>1.1160218880514738</v>
      </c>
      <c r="AZ93" s="33">
        <f>+AZ90*Data!AZ370</f>
        <v>1.033118489840982</v>
      </c>
      <c r="BA93" s="33">
        <f>+BA90*Data!BA370</f>
        <v>0.95233338123295674</v>
      </c>
      <c r="BB93" s="33">
        <f>+BB90*Data!BB370</f>
        <v>0.87450843055827332</v>
      </c>
      <c r="BC93" s="33">
        <f>+BC90*Data!BC370</f>
        <v>0.80057238548737886</v>
      </c>
      <c r="BD93" s="33">
        <f>+BD90*Data!BD370</f>
        <v>0.7315187180266477</v>
      </c>
      <c r="BE93" s="33">
        <f>+BE90*Data!BE370</f>
        <v>0.66841698269597982</v>
      </c>
      <c r="BF93" s="33">
        <f>+BF90*Data!BF370</f>
        <v>0.61242163171280251</v>
      </c>
      <c r="BG93" s="33">
        <f>+BG90*Data!BG370</f>
        <v>0.56480429701443524</v>
      </c>
      <c r="BH93" s="33">
        <f>+BH90*Data!BH370</f>
        <v>0.52703599566331105</v>
      </c>
      <c r="BI93" s="33">
        <f>+BI90*Data!BI370</f>
        <v>0.52677961399619122</v>
      </c>
    </row>
    <row r="94" spans="1:103" ht="18" customHeight="1">
      <c r="A94" s="21" t="s">
        <v>271</v>
      </c>
      <c r="B94" s="29">
        <f>B$17*B$56*B93</f>
        <v>-351.40822402118783</v>
      </c>
      <c r="C94" s="29">
        <f t="shared" ref="C94:BH94" si="41">C$17*C$56*C93</f>
        <v>-168.32645841648437</v>
      </c>
      <c r="D94" s="29">
        <f t="shared" si="41"/>
        <v>19.499038840797045</v>
      </c>
      <c r="E94" s="29">
        <f t="shared" si="41"/>
        <v>191.75510901737272</v>
      </c>
      <c r="F94" s="29">
        <f t="shared" si="41"/>
        <v>337.47566081757594</v>
      </c>
      <c r="G94" s="29">
        <f t="shared" si="41"/>
        <v>435.61566103407392</v>
      </c>
      <c r="H94" s="29">
        <f t="shared" si="41"/>
        <v>488.18476840349109</v>
      </c>
      <c r="I94" s="29">
        <f t="shared" si="41"/>
        <v>513.05624047923482</v>
      </c>
      <c r="J94" s="29">
        <f t="shared" si="41"/>
        <v>516.99825163992148</v>
      </c>
      <c r="K94" s="29">
        <f t="shared" si="41"/>
        <v>508.91334971776757</v>
      </c>
      <c r="L94" s="29">
        <f t="shared" si="41"/>
        <v>483.97690256211683</v>
      </c>
      <c r="M94" s="29">
        <f t="shared" si="41"/>
        <v>460.17964219541119</v>
      </c>
      <c r="N94" s="29">
        <f t="shared" si="41"/>
        <v>422.39894087252964</v>
      </c>
      <c r="O94" s="29">
        <f t="shared" si="41"/>
        <v>383.8933475008767</v>
      </c>
      <c r="P94" s="29">
        <f t="shared" si="41"/>
        <v>346.03015379255828</v>
      </c>
      <c r="Q94" s="29">
        <f t="shared" si="41"/>
        <v>309.80843013096586</v>
      </c>
      <c r="R94" s="29">
        <f t="shared" si="41"/>
        <v>275.78208674981965</v>
      </c>
      <c r="S94" s="29">
        <f t="shared" si="41"/>
        <v>244.2247557065397</v>
      </c>
      <c r="T94" s="29">
        <f t="shared" si="41"/>
        <v>215.28532715524446</v>
      </c>
      <c r="U94" s="29">
        <f t="shared" si="41"/>
        <v>188.98891537421343</v>
      </c>
      <c r="V94" s="29">
        <f t="shared" si="41"/>
        <v>166.22614932659081</v>
      </c>
      <c r="W94" s="29">
        <f t="shared" si="41"/>
        <v>146.46557557988672</v>
      </c>
      <c r="X94" s="29">
        <f t="shared" si="41"/>
        <v>128.59210561616254</v>
      </c>
      <c r="Y94" s="29">
        <f t="shared" si="41"/>
        <v>112.40246358313316</v>
      </c>
      <c r="Z94" s="29">
        <f t="shared" si="41"/>
        <v>97.869399553326417</v>
      </c>
      <c r="AA94" s="29">
        <f t="shared" si="41"/>
        <v>84.923832301353627</v>
      </c>
      <c r="AB94" s="29">
        <f t="shared" si="41"/>
        <v>73.39909489615539</v>
      </c>
      <c r="AC94" s="29">
        <f t="shared" si="41"/>
        <v>63.296700556194395</v>
      </c>
      <c r="AD94" s="29">
        <f t="shared" si="41"/>
        <v>54.41795265719562</v>
      </c>
      <c r="AE94" s="29">
        <f t="shared" si="41"/>
        <v>46.647233169112489</v>
      </c>
      <c r="AF94" s="29">
        <f t="shared" si="41"/>
        <v>39.775008102396775</v>
      </c>
      <c r="AG94" s="29">
        <f t="shared" si="41"/>
        <v>33.741951501613386</v>
      </c>
      <c r="AH94" s="29">
        <f t="shared" si="41"/>
        <v>28.552655347655211</v>
      </c>
      <c r="AI94" s="29">
        <f t="shared" si="41"/>
        <v>24.10191621592352</v>
      </c>
      <c r="AJ94" s="29">
        <f t="shared" si="41"/>
        <v>20.295293222452983</v>
      </c>
      <c r="AK94" s="29">
        <f t="shared" si="41"/>
        <v>17.048000345649541</v>
      </c>
      <c r="AL94" s="29">
        <f t="shared" si="41"/>
        <v>14.284611144641127</v>
      </c>
      <c r="AM94" s="29">
        <f t="shared" si="41"/>
        <v>11.938533003437183</v>
      </c>
      <c r="AN94" s="29">
        <f t="shared" si="41"/>
        <v>9.9513310955330532</v>
      </c>
      <c r="AO94" s="29">
        <f t="shared" si="41"/>
        <v>8.2719819874551295</v>
      </c>
      <c r="AP94" s="29">
        <f t="shared" si="41"/>
        <v>6.856113247962722</v>
      </c>
      <c r="AQ94" s="29">
        <f t="shared" si="41"/>
        <v>5.6652655859074432</v>
      </c>
      <c r="AR94" s="29">
        <f t="shared" si="41"/>
        <v>4.6661992706492734</v>
      </c>
      <c r="AS94" s="29">
        <f t="shared" si="41"/>
        <v>3.8302562643350044</v>
      </c>
      <c r="AT94" s="29">
        <f t="shared" si="41"/>
        <v>3.1327826021916239</v>
      </c>
      <c r="AU94" s="29">
        <f t="shared" si="41"/>
        <v>2.5526111523778083</v>
      </c>
      <c r="AV94" s="29">
        <f t="shared" si="41"/>
        <v>2.0716022202763957</v>
      </c>
      <c r="AW94" s="29">
        <f t="shared" si="41"/>
        <v>1.6742379779643548</v>
      </c>
      <c r="AX94" s="29">
        <f t="shared" si="41"/>
        <v>1.3472660043098048</v>
      </c>
      <c r="AY94" s="29">
        <f t="shared" si="41"/>
        <v>1.0793870441326552</v>
      </c>
      <c r="AZ94" s="29">
        <f t="shared" si="41"/>
        <v>0.86098225440322218</v>
      </c>
      <c r="BA94" s="29">
        <f t="shared" si="41"/>
        <v>0.68386858061402056</v>
      </c>
      <c r="BB94" s="29">
        <f t="shared" si="41"/>
        <v>0.54111207042855236</v>
      </c>
      <c r="BC94" s="29">
        <f t="shared" si="41"/>
        <v>0.42683832242228598</v>
      </c>
      <c r="BD94" s="29">
        <f t="shared" si="41"/>
        <v>0.33606850918764719</v>
      </c>
      <c r="BE94" s="29">
        <f t="shared" si="41"/>
        <v>0.26459974986006068</v>
      </c>
      <c r="BF94" s="29">
        <f t="shared" si="41"/>
        <v>0.20889692803450394</v>
      </c>
      <c r="BG94" s="29">
        <f t="shared" si="41"/>
        <v>0.16600420946384473</v>
      </c>
      <c r="BH94" s="29">
        <f t="shared" si="41"/>
        <v>0.13347531792768177</v>
      </c>
      <c r="BI94" s="29">
        <f>BI$17*BI$56*BI93/(1-(BJ17/BI17))</f>
        <v>0.83100599221608684</v>
      </c>
    </row>
    <row r="95" spans="1:103" ht="39" customHeight="1">
      <c r="A95" s="57" t="s">
        <v>62</v>
      </c>
      <c r="B95" s="197">
        <f>SUM(B94:BI94)*10*B52+B53-C53</f>
        <v>101.53793041750771</v>
      </c>
      <c r="C95" s="85">
        <v>100.11806208984765</v>
      </c>
      <c r="D95" s="189">
        <f>+B95-C95</f>
        <v>1.4198683276600548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1.0000000000000015E-3</v>
      </c>
      <c r="C101" s="479">
        <f t="shared" si="42"/>
        <v>37.699592117087839</v>
      </c>
      <c r="D101" s="479">
        <f t="shared" si="42"/>
        <v>64.022639968439151</v>
      </c>
      <c r="E101" s="479">
        <f t="shared" si="42"/>
        <v>88.44194732359226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194.90075329161564</v>
      </c>
      <c r="I101" s="479">
        <f t="shared" si="42"/>
        <v>243.11113645924254</v>
      </c>
      <c r="J101" s="479">
        <f t="shared" si="42"/>
        <v>298.4719880635148</v>
      </c>
      <c r="K101" s="479">
        <f t="shared" si="42"/>
        <v>361.14776783382575</v>
      </c>
      <c r="L101" s="479">
        <f t="shared" si="42"/>
        <v>430.58472580113994</v>
      </c>
      <c r="M101" s="479">
        <f t="shared" si="42"/>
        <v>505.82064755955662</v>
      </c>
      <c r="N101" s="479">
        <f t="shared" si="42"/>
        <v>586.1122491696359</v>
      </c>
      <c r="O101" s="479">
        <f t="shared" si="42"/>
        <v>672.45010898844362</v>
      </c>
      <c r="P101" s="479">
        <f t="shared" si="42"/>
        <v>759.14072694218498</v>
      </c>
      <c r="Q101" s="479">
        <f t="shared" si="42"/>
        <v>781.64670600139198</v>
      </c>
      <c r="R101" s="479">
        <f t="shared" si="42"/>
        <v>750.12437070132228</v>
      </c>
      <c r="S101" s="479">
        <f t="shared" si="42"/>
        <v>720.17815216625615</v>
      </c>
      <c r="T101" s="479">
        <f t="shared" si="42"/>
        <v>691.72924455794328</v>
      </c>
      <c r="U101" s="479">
        <f t="shared" si="42"/>
        <v>664.70278233004615</v>
      </c>
      <c r="V101" s="479">
        <f t="shared" si="42"/>
        <v>639.0276432135438</v>
      </c>
      <c r="W101" s="479">
        <f t="shared" si="42"/>
        <v>614.63626105286664</v>
      </c>
      <c r="X101" s="479">
        <f t="shared" si="42"/>
        <v>591.46444800022323</v>
      </c>
      <c r="Y101" s="479">
        <f t="shared" si="42"/>
        <v>569.45122560021196</v>
      </c>
      <c r="Z101" s="479">
        <f t="shared" si="42"/>
        <v>548.53866432020141</v>
      </c>
      <c r="AA101" s="479">
        <f t="shared" si="42"/>
        <v>274.2693321601007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6" t="s">
        <v>955</v>
      </c>
      <c r="B102" s="481">
        <f>+B119*(1-MIN(B103,1))</f>
        <v>0.36381783863801526</v>
      </c>
      <c r="C102" s="481">
        <f>+C119*(1-MIN(C103,1))</f>
        <v>0.54750936593555988</v>
      </c>
      <c r="D102" s="481">
        <f t="shared" ref="D102:BI102" si="44">+D119*(1-MIN(D103,1))</f>
        <v>0.71895192939575348</v>
      </c>
      <c r="E102" s="481">
        <f t="shared" si="44"/>
        <v>0.89452100904833109</v>
      </c>
      <c r="F102" s="481">
        <f t="shared" si="44"/>
        <v>1.0520546701027187</v>
      </c>
      <c r="G102" s="481">
        <f t="shared" si="44"/>
        <v>1.1618228173682423</v>
      </c>
      <c r="H102" s="481">
        <f t="shared" si="44"/>
        <v>1.2261958393388908</v>
      </c>
      <c r="I102" s="481">
        <f t="shared" si="44"/>
        <v>1.2572354115365489</v>
      </c>
      <c r="J102" s="481">
        <f t="shared" si="44"/>
        <v>1.249120225205979</v>
      </c>
      <c r="K102" s="481">
        <f t="shared" si="44"/>
        <v>1.1963693457658362</v>
      </c>
      <c r="L102" s="481">
        <f t="shared" si="44"/>
        <v>1.0859991305903032</v>
      </c>
      <c r="M102" s="481">
        <f t="shared" si="44"/>
        <v>0.92175137889875647</v>
      </c>
      <c r="N102" s="481">
        <f t="shared" si="44"/>
        <v>0.70546776354570195</v>
      </c>
      <c r="O102" s="481">
        <f t="shared" si="44"/>
        <v>0.44276603146941207</v>
      </c>
      <c r="P102" s="481">
        <f t="shared" si="44"/>
        <v>0.14736474736634331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3.6890595990008481E-4</v>
      </c>
      <c r="C103" s="484">
        <f>+IF($B$98&gt;0,C109,IF($B$99&gt;0,C114,C122))</f>
        <v>0.13195752472495018</v>
      </c>
      <c r="D103" s="484">
        <f t="shared" ref="D103:BI103" si="45">+IF($B$98&gt;0,D109,IF($B$99&gt;0,D114,D122))</f>
        <v>0.18166026894505932</v>
      </c>
      <c r="E103" s="484">
        <f t="shared" si="45"/>
        <v>0.22294918454221024</v>
      </c>
      <c r="F103" s="484">
        <f t="shared" si="45"/>
        <v>0.26849023220721602</v>
      </c>
      <c r="G103" s="484">
        <f t="shared" si="45"/>
        <v>0.31838061868402767</v>
      </c>
      <c r="H103" s="484">
        <f t="shared" si="45"/>
        <v>0.37274660580306113</v>
      </c>
      <c r="I103" s="484">
        <f t="shared" si="45"/>
        <v>0.43197272120478153</v>
      </c>
      <c r="J103" s="484">
        <f t="shared" si="45"/>
        <v>0.49612891416735072</v>
      </c>
      <c r="K103" s="484">
        <f t="shared" si="45"/>
        <v>0.56512575409789645</v>
      </c>
      <c r="L103" s="484">
        <f t="shared" si="45"/>
        <v>0.63834426156217583</v>
      </c>
      <c r="M103" s="484">
        <f t="shared" si="45"/>
        <v>0.71499924997359365</v>
      </c>
      <c r="N103" s="484">
        <f t="shared" si="45"/>
        <v>0.79462426068900194</v>
      </c>
      <c r="O103" s="484">
        <f t="shared" si="45"/>
        <v>0.87808507990678353</v>
      </c>
      <c r="P103" s="484">
        <f t="shared" si="45"/>
        <v>0.96143551294496032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759.14072694218498</v>
      </c>
      <c r="Q106" s="389">
        <f t="shared" si="46"/>
        <v>781.64670600139198</v>
      </c>
      <c r="R106" s="389">
        <f t="shared" si="46"/>
        <v>750.12437070132228</v>
      </c>
      <c r="S106" s="389">
        <f t="shared" si="46"/>
        <v>720.17815216625615</v>
      </c>
      <c r="T106" s="389">
        <f t="shared" si="46"/>
        <v>691.72924455794328</v>
      </c>
      <c r="U106" s="389">
        <f t="shared" si="46"/>
        <v>664.70278233004615</v>
      </c>
      <c r="V106" s="389">
        <f t="shared" si="46"/>
        <v>639.0276432135438</v>
      </c>
      <c r="W106" s="389">
        <f t="shared" si="46"/>
        <v>614.63626105286664</v>
      </c>
      <c r="X106" s="389">
        <f t="shared" si="46"/>
        <v>591.46444800022323</v>
      </c>
      <c r="Y106" s="389">
        <f t="shared" si="46"/>
        <v>569.45122560021196</v>
      </c>
      <c r="Z106" s="389">
        <f t="shared" si="46"/>
        <v>548.53866432020141</v>
      </c>
      <c r="AA106" s="389">
        <f t="shared" si="46"/>
        <v>274.2693321601007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37.699592117087825</v>
      </c>
      <c r="D108" s="389">
        <f>+Controls!D22</f>
        <v>64.022639968439137</v>
      </c>
      <c r="E108" s="389">
        <f>+Controls!E22</f>
        <v>88.44194732359226</v>
      </c>
      <c r="F108" s="389">
        <f>+Controls!F22</f>
        <v>118.11282996379477</v>
      </c>
      <c r="G108" s="389">
        <f>+Controls!G22</f>
        <v>153.45763947341564</v>
      </c>
      <c r="H108" s="389">
        <f>+Controls!H22</f>
        <v>194.90075329157744</v>
      </c>
      <c r="I108" s="389">
        <f>+Controls!I22</f>
        <v>243.11113645899107</v>
      </c>
      <c r="J108" s="389">
        <f>+Controls!J22</f>
        <v>298.47198806235912</v>
      </c>
      <c r="K108" s="389">
        <f>+Controls!K22</f>
        <v>361.14776782986883</v>
      </c>
      <c r="L108" s="389">
        <f>+Controls!L22</f>
        <v>430.5847257906488</v>
      </c>
      <c r="M108" s="389">
        <f>+Controls!M22</f>
        <v>505.82064753755714</v>
      </c>
      <c r="N108" s="389">
        <f>+Controls!N22</f>
        <v>586.11224913261344</v>
      </c>
      <c r="O108" s="389">
        <f>+Controls!O22</f>
        <v>672.4501089362808</v>
      </c>
      <c r="P108" s="389">
        <f>+Controls!P22</f>
        <v>759.14072687963437</v>
      </c>
      <c r="Q108" s="389">
        <f>+Controls!Q22</f>
        <v>857.5774545443262</v>
      </c>
      <c r="R108" s="389">
        <f>+Controls!R22</f>
        <v>880.49767911549066</v>
      </c>
      <c r="S108" s="389">
        <f>+Controls!S22</f>
        <v>847.14993958213279</v>
      </c>
      <c r="T108" s="389">
        <f>+Controls!T22</f>
        <v>809.48154170211774</v>
      </c>
      <c r="U108" s="389">
        <f>+Controls!U22</f>
        <v>783.54623463460405</v>
      </c>
      <c r="V108" s="389">
        <f>+Controls!V22</f>
        <v>753.18325167100852</v>
      </c>
      <c r="W108" s="389">
        <f>+Controls!W22</f>
        <v>729.34178871195445</v>
      </c>
      <c r="X108" s="389">
        <f>+Controls!X22</f>
        <v>697.49720536048142</v>
      </c>
      <c r="Y108" s="389">
        <f>+Controls!Y22</f>
        <v>681.60368669129923</v>
      </c>
      <c r="Z108" s="389">
        <f>+Controls!Z22</f>
        <v>650.96217075027084</v>
      </c>
      <c r="AA108" s="389">
        <f>+Controls!AA22</f>
        <v>1200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7">+(C106/(1000*C$36))^(1/($B$38-1))</f>
        <v>0.13195752472495018</v>
      </c>
      <c r="D109" s="391">
        <f t="shared" si="47"/>
        <v>0.18166026894505932</v>
      </c>
      <c r="E109" s="391">
        <f t="shared" si="47"/>
        <v>0.22294918454221024</v>
      </c>
      <c r="F109" s="391">
        <f t="shared" si="47"/>
        <v>0.26849023220721602</v>
      </c>
      <c r="G109" s="391">
        <f t="shared" si="47"/>
        <v>0.31838061868402767</v>
      </c>
      <c r="H109" s="391">
        <f t="shared" si="47"/>
        <v>0.37274660580306113</v>
      </c>
      <c r="I109" s="391">
        <f t="shared" si="47"/>
        <v>0.43197272120478153</v>
      </c>
      <c r="J109" s="391">
        <f t="shared" si="47"/>
        <v>0.49612891416735072</v>
      </c>
      <c r="K109" s="391">
        <f t="shared" si="47"/>
        <v>0.56512575409789645</v>
      </c>
      <c r="L109" s="391">
        <f t="shared" si="47"/>
        <v>0.63834426156217583</v>
      </c>
      <c r="M109" s="391">
        <f t="shared" si="47"/>
        <v>0.71499924997359365</v>
      </c>
      <c r="N109" s="391">
        <f t="shared" si="47"/>
        <v>0.79462426068900194</v>
      </c>
      <c r="O109" s="391">
        <f t="shared" si="47"/>
        <v>0.87808507990678353</v>
      </c>
      <c r="P109" s="391">
        <f t="shared" si="47"/>
        <v>0.96143551294496032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0.36395210273783341</v>
      </c>
      <c r="C112" s="471">
        <f>+C40*C61</f>
        <v>0.63074029385725028</v>
      </c>
      <c r="D112" s="471">
        <f t="shared" ref="D112:BI112" si="48">+D40*D61</f>
        <v>0.87854946070983975</v>
      </c>
      <c r="E112" s="471">
        <f t="shared" si="48"/>
        <v>1.1511744035959028</v>
      </c>
      <c r="F112" s="471">
        <f t="shared" si="48"/>
        <v>1.4381963391645864</v>
      </c>
      <c r="G112" s="471">
        <f t="shared" si="48"/>
        <v>1.7045037879133698</v>
      </c>
      <c r="H112" s="471">
        <f t="shared" si="48"/>
        <v>1.9548652118634875</v>
      </c>
      <c r="I112" s="471">
        <f t="shared" si="48"/>
        <v>2.21333632814807</v>
      </c>
      <c r="J112" s="471">
        <f t="shared" si="48"/>
        <v>2.4790472411049387</v>
      </c>
      <c r="K112" s="471">
        <f t="shared" si="48"/>
        <v>2.7510696644821686</v>
      </c>
      <c r="L112" s="471">
        <f t="shared" si="48"/>
        <v>3.002853308180006</v>
      </c>
      <c r="M112" s="471">
        <f t="shared" si="48"/>
        <v>3.2342068531867123</v>
      </c>
      <c r="N112" s="471">
        <f t="shared" si="48"/>
        <v>3.435010220352368</v>
      </c>
      <c r="O112" s="471">
        <f t="shared" si="48"/>
        <v>3.6317624711632668</v>
      </c>
      <c r="P112" s="471">
        <f t="shared" si="48"/>
        <v>3.821255217423809</v>
      </c>
      <c r="Q112" s="471">
        <f t="shared" si="48"/>
        <v>4.0016859653351409</v>
      </c>
      <c r="R112" s="471">
        <f t="shared" si="48"/>
        <v>4.1731010664082921</v>
      </c>
      <c r="S112" s="471">
        <f t="shared" si="48"/>
        <v>4.3353608952070468</v>
      </c>
      <c r="T112" s="471">
        <f t="shared" si="48"/>
        <v>4.487470105957299</v>
      </c>
      <c r="U112" s="471">
        <f t="shared" si="48"/>
        <v>4.6289831751789494</v>
      </c>
      <c r="V112" s="471">
        <f t="shared" si="48"/>
        <v>4.785334788533862</v>
      </c>
      <c r="W112" s="471">
        <f t="shared" si="48"/>
        <v>4.964433064960998</v>
      </c>
      <c r="X112" s="471">
        <f t="shared" si="48"/>
        <v>5.1450887318942433</v>
      </c>
      <c r="Y112" s="471">
        <f t="shared" si="48"/>
        <v>5.3240672916883209</v>
      </c>
      <c r="Z112" s="471">
        <f t="shared" si="48"/>
        <v>5.4997217740157991</v>
      </c>
      <c r="AA112" s="471">
        <f t="shared" si="48"/>
        <v>5.6712812344695216</v>
      </c>
      <c r="AB112" s="471">
        <f t="shared" si="48"/>
        <v>5.8407937574522757</v>
      </c>
      <c r="AC112" s="471">
        <f t="shared" si="48"/>
        <v>6.0058975322003594</v>
      </c>
      <c r="AD112" s="471">
        <f t="shared" si="48"/>
        <v>6.1661087141137365</v>
      </c>
      <c r="AE112" s="471">
        <f t="shared" si="48"/>
        <v>6.321635411766839</v>
      </c>
      <c r="AF112" s="471">
        <f t="shared" si="48"/>
        <v>6.4617631285057451</v>
      </c>
      <c r="AG112" s="471">
        <f t="shared" si="48"/>
        <v>6.5839564690897303</v>
      </c>
      <c r="AH112" s="471">
        <f t="shared" si="48"/>
        <v>6.698229690848474</v>
      </c>
      <c r="AI112" s="471">
        <f t="shared" si="48"/>
        <v>6.8065255789798718</v>
      </c>
      <c r="AJ112" s="471">
        <f t="shared" si="48"/>
        <v>6.9100407289301584</v>
      </c>
      <c r="AK112" s="471">
        <f t="shared" si="48"/>
        <v>7.0095618158845552</v>
      </c>
      <c r="AL112" s="471">
        <f t="shared" si="48"/>
        <v>7.105643514410132</v>
      </c>
      <c r="AM112" s="471">
        <f t="shared" si="48"/>
        <v>7.1987058310865475</v>
      </c>
      <c r="AN112" s="471">
        <f t="shared" si="48"/>
        <v>7.2890874555504848</v>
      </c>
      <c r="AO112" s="471">
        <f t="shared" si="48"/>
        <v>7.3770751380697943</v>
      </c>
      <c r="AP112" s="471">
        <f t="shared" si="48"/>
        <v>7.4629200241128473</v>
      </c>
      <c r="AQ112" s="471">
        <f t="shared" si="48"/>
        <v>7.5468469064165813</v>
      </c>
      <c r="AR112" s="471">
        <f t="shared" si="48"/>
        <v>7.6290596370509398</v>
      </c>
      <c r="AS112" s="471">
        <f t="shared" si="48"/>
        <v>7.7097444581043586</v>
      </c>
      <c r="AT112" s="471">
        <f t="shared" si="48"/>
        <v>7.789072201284708</v>
      </c>
      <c r="AU112" s="471">
        <f t="shared" si="48"/>
        <v>7.8671998675817809</v>
      </c>
      <c r="AV112" s="471">
        <f t="shared" si="48"/>
        <v>7.9442718603599305</v>
      </c>
      <c r="AW112" s="471">
        <f t="shared" si="48"/>
        <v>8.0204210170643684</v>
      </c>
      <c r="AX112" s="471">
        <f t="shared" si="48"/>
        <v>8.0957695160247667</v>
      </c>
      <c r="AY112" s="471">
        <f t="shared" si="48"/>
        <v>8.1704296983199107</v>
      </c>
      <c r="AZ112" s="471">
        <f t="shared" si="48"/>
        <v>8.2445048254783355</v>
      </c>
      <c r="BA112" s="471">
        <f t="shared" si="48"/>
        <v>8.3180897838784897</v>
      </c>
      <c r="BB112" s="471">
        <f t="shared" si="48"/>
        <v>8.3909480561640368</v>
      </c>
      <c r="BC112" s="471">
        <f t="shared" si="48"/>
        <v>8.463099464718475</v>
      </c>
      <c r="BD112" s="471">
        <f t="shared" si="48"/>
        <v>8.5349866885509318</v>
      </c>
      <c r="BE112" s="471">
        <f t="shared" si="48"/>
        <v>8.6068110316803015</v>
      </c>
      <c r="BF112" s="471">
        <f t="shared" si="48"/>
        <v>8.678660783759458</v>
      </c>
      <c r="BG112" s="471">
        <f t="shared" si="48"/>
        <v>8.7505763058536257</v>
      </c>
      <c r="BH112" s="471">
        <f t="shared" si="48"/>
        <v>8.8225806900633472</v>
      </c>
      <c r="BI112" s="471">
        <f t="shared" si="48"/>
        <v>8.8946931058950369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0.42447439297714473</v>
      </c>
      <c r="G114" s="399">
        <f t="shared" si="49"/>
        <v>0.65807214150222082</v>
      </c>
      <c r="H114" s="399">
        <f t="shared" si="49"/>
        <v>0.75780170906648814</v>
      </c>
      <c r="I114" s="399">
        <f t="shared" si="49"/>
        <v>0.82267499072174577</v>
      </c>
      <c r="J114" s="399">
        <f t="shared" si="49"/>
        <v>0.86584194524715707</v>
      </c>
      <c r="K114" s="399">
        <f t="shared" si="49"/>
        <v>0.89522532329358806</v>
      </c>
      <c r="L114" s="399">
        <f t="shared" si="49"/>
        <v>0.91450656045373835</v>
      </c>
      <c r="M114" s="399">
        <f t="shared" si="49"/>
        <v>0.92836152628630009</v>
      </c>
      <c r="N114" s="399">
        <f t="shared" si="49"/>
        <v>0.93912579612116631</v>
      </c>
      <c r="O114" s="399">
        <f t="shared" si="49"/>
        <v>0.94803737262244481</v>
      </c>
      <c r="P114" s="399">
        <f t="shared" si="49"/>
        <v>0.95542927438214509</v>
      </c>
      <c r="Q114" s="399">
        <f t="shared" si="49"/>
        <v>0.96158861598424061</v>
      </c>
      <c r="R114" s="399">
        <f t="shared" si="49"/>
        <v>0.96675768445917953</v>
      </c>
      <c r="S114" s="399">
        <f t="shared" si="49"/>
        <v>0.97112166666806288</v>
      </c>
      <c r="T114" s="399">
        <f t="shared" si="49"/>
        <v>0.97482073648044021</v>
      </c>
      <c r="U114" s="399">
        <f t="shared" si="49"/>
        <v>0.97797042088459651</v>
      </c>
      <c r="V114" s="399">
        <f t="shared" si="49"/>
        <v>0.98076790101048927</v>
      </c>
      <c r="W114" s="399">
        <f t="shared" si="49"/>
        <v>0.98238863741550564</v>
      </c>
      <c r="X114" s="399">
        <f t="shared" si="49"/>
        <v>0.98385666146398465</v>
      </c>
      <c r="Y114" s="399">
        <f t="shared" si="49"/>
        <v>0.98517938271363503</v>
      </c>
      <c r="Z114" s="399">
        <f t="shared" si="49"/>
        <v>0.9863700985922087</v>
      </c>
      <c r="AA114" s="399">
        <f t="shared" si="49"/>
        <v>0.98744329026749922</v>
      </c>
      <c r="AB114" s="399">
        <f t="shared" si="49"/>
        <v>0.98841732759821144</v>
      </c>
      <c r="AC114" s="399">
        <f t="shared" si="49"/>
        <v>0.98929895152532077</v>
      </c>
      <c r="AD114" s="399">
        <f t="shared" si="49"/>
        <v>0.99009814237381533</v>
      </c>
      <c r="AE114" s="399">
        <f t="shared" si="49"/>
        <v>0.99082466319442752</v>
      </c>
      <c r="AF114" s="399">
        <f t="shared" si="49"/>
        <v>0.99147245476723522</v>
      </c>
      <c r="AG114" s="399">
        <f t="shared" si="49"/>
        <v>0.99204918368773864</v>
      </c>
      <c r="AH114" s="399">
        <f t="shared" si="49"/>
        <v>0.99257558498823661</v>
      </c>
      <c r="AI114" s="399">
        <f t="shared" si="49"/>
        <v>0.99305902627304798</v>
      </c>
      <c r="AJ114" s="399">
        <f t="shared" si="49"/>
        <v>0.99350485457099491</v>
      </c>
      <c r="AK114" s="399">
        <f t="shared" si="49"/>
        <v>0.99391721842221437</v>
      </c>
      <c r="AL114" s="399">
        <f t="shared" si="49"/>
        <v>0.99429949564374198</v>
      </c>
      <c r="AM114" s="399">
        <f t="shared" si="49"/>
        <v>0.99465453025579353</v>
      </c>
      <c r="AN114" s="399">
        <f t="shared" si="49"/>
        <v>0.99498477124474571</v>
      </c>
      <c r="AO114" s="399">
        <f t="shared" si="49"/>
        <v>0.99529235932855165</v>
      </c>
      <c r="AP114" s="399">
        <f t="shared" si="49"/>
        <v>0.99557918510423615</v>
      </c>
      <c r="AQ114" s="399">
        <f t="shared" si="49"/>
        <v>0.99584693064577479</v>
      </c>
      <c r="AR114" s="399">
        <f t="shared" si="49"/>
        <v>0.99609710094110959</v>
      </c>
      <c r="AS114" s="399">
        <f t="shared" si="49"/>
        <v>0.99633104866866928</v>
      </c>
      <c r="AT114" s="399">
        <f t="shared" si="49"/>
        <v>0.99654999432029145</v>
      </c>
      <c r="AU114" s="399">
        <f t="shared" si="49"/>
        <v>0.99675504288729422</v>
      </c>
      <c r="AV114" s="399">
        <f t="shared" si="49"/>
        <v>0.99694719789487174</v>
      </c>
      <c r="AW114" s="399">
        <f t="shared" si="49"/>
        <v>0.99712737332403778</v>
      </c>
      <c r="AX114" s="399">
        <f t="shared" si="49"/>
        <v>0.997296403812579</v>
      </c>
      <c r="AY114" s="399">
        <f t="shared" si="49"/>
        <v>0.9974550534322385</v>
      </c>
      <c r="AZ114" s="399">
        <f t="shared" si="49"/>
        <v>0.99760402327548692</v>
      </c>
      <c r="BA114" s="399">
        <f t="shared" si="49"/>
        <v>0.99774395803950044</v>
      </c>
      <c r="BB114" s="399">
        <f t="shared" si="49"/>
        <v>0.99787536980504188</v>
      </c>
      <c r="BC114" s="399">
        <f t="shared" si="49"/>
        <v>0.99799880899488025</v>
      </c>
      <c r="BD114" s="399">
        <f t="shared" si="49"/>
        <v>0.99811488111403845</v>
      </c>
      <c r="BE114" s="399">
        <f t="shared" si="49"/>
        <v>0.99822408191467726</v>
      </c>
      <c r="BF114" s="399">
        <f t="shared" si="49"/>
        <v>0.99832684533230243</v>
      </c>
      <c r="BG114" s="399">
        <f t="shared" si="49"/>
        <v>0.99842356614838079</v>
      </c>
      <c r="BH114" s="399">
        <f t="shared" si="49"/>
        <v>0.99851461041450162</v>
      </c>
      <c r="BI114" s="399">
        <f t="shared" si="49"/>
        <v>0.99860032034244373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269.37574278678517</v>
      </c>
      <c r="G115" s="400">
        <f t="shared" si="50"/>
        <v>566.99196450106581</v>
      </c>
      <c r="H115" s="400">
        <f t="shared" si="50"/>
        <v>698.98669136118042</v>
      </c>
      <c r="I115" s="400">
        <f t="shared" si="50"/>
        <v>775.16544446898638</v>
      </c>
      <c r="J115" s="400">
        <f t="shared" si="50"/>
        <v>813.24785701578389</v>
      </c>
      <c r="K115" s="400">
        <f t="shared" si="50"/>
        <v>826.6125625138576</v>
      </c>
      <c r="L115" s="400">
        <f t="shared" si="50"/>
        <v>822.42438755284638</v>
      </c>
      <c r="M115" s="400">
        <f t="shared" si="50"/>
        <v>809.35180382546423</v>
      </c>
      <c r="N115" s="400">
        <f t="shared" si="50"/>
        <v>791.75772093591218</v>
      </c>
      <c r="O115" s="400">
        <f t="shared" si="50"/>
        <v>771.93372746726425</v>
      </c>
      <c r="P115" s="400">
        <f t="shared" si="50"/>
        <v>750.62561894996293</v>
      </c>
      <c r="Q115" s="400">
        <f t="shared" si="50"/>
        <v>728.43577332969755</v>
      </c>
      <c r="R115" s="400">
        <f t="shared" si="50"/>
        <v>705.83796568914443</v>
      </c>
      <c r="S115" s="400">
        <f t="shared" si="50"/>
        <v>683.17584234065964</v>
      </c>
      <c r="T115" s="400">
        <f t="shared" si="50"/>
        <v>660.69451759517972</v>
      </c>
      <c r="U115" s="400">
        <f t="shared" si="50"/>
        <v>638.57776406899961</v>
      </c>
      <c r="V115" s="400">
        <f t="shared" si="50"/>
        <v>617.07632429393095</v>
      </c>
      <c r="W115" s="400">
        <f t="shared" si="50"/>
        <v>595.28943303247593</v>
      </c>
      <c r="X115" s="400">
        <f t="shared" si="50"/>
        <v>574.38876935362873</v>
      </c>
      <c r="Y115" s="400">
        <f t="shared" si="50"/>
        <v>554.35005921723439</v>
      </c>
      <c r="Z115" s="400">
        <f t="shared" si="50"/>
        <v>535.15435214398281</v>
      </c>
      <c r="AA115" s="400">
        <f t="shared" si="50"/>
        <v>268.10143751897152</v>
      </c>
      <c r="AB115" s="400">
        <f t="shared" si="50"/>
        <v>134.28882808514209</v>
      </c>
      <c r="AC115" s="400">
        <f t="shared" si="50"/>
        <v>67.252254152770163</v>
      </c>
      <c r="AD115" s="400">
        <f t="shared" si="50"/>
        <v>33.675038760153456</v>
      </c>
      <c r="AE115" s="400">
        <f t="shared" si="50"/>
        <v>16.859765172460026</v>
      </c>
      <c r="AF115" s="400">
        <f t="shared" si="50"/>
        <v>8.439805656609618</v>
      </c>
      <c r="AG115" s="400">
        <f t="shared" si="50"/>
        <v>4.2243222665195814</v>
      </c>
      <c r="AH115" s="400">
        <f t="shared" si="50"/>
        <v>2.1141789209415878</v>
      </c>
      <c r="AI115" s="400">
        <f t="shared" si="50"/>
        <v>1.0580163948594681</v>
      </c>
      <c r="AJ115" s="400">
        <f t="shared" si="50"/>
        <v>0.52943576568627737</v>
      </c>
      <c r="AK115" s="400">
        <f t="shared" si="50"/>
        <v>0.26491568839396362</v>
      </c>
      <c r="AL115" s="400">
        <f t="shared" si="50"/>
        <v>0.13254956021733072</v>
      </c>
      <c r="AM115" s="400">
        <f t="shared" si="50"/>
        <v>6.6317382727755253E-2</v>
      </c>
      <c r="AN115" s="400">
        <f t="shared" si="50"/>
        <v>3.3178510570739533E-2</v>
      </c>
      <c r="AO115" s="400">
        <f t="shared" si="50"/>
        <v>1.6598487505832857E-2</v>
      </c>
      <c r="AP115" s="400">
        <f t="shared" si="50"/>
        <v>8.303549302455809E-3</v>
      </c>
      <c r="AQ115" s="400">
        <f t="shared" si="50"/>
        <v>4.153784666851199E-3</v>
      </c>
      <c r="AR115" s="400">
        <f t="shared" si="50"/>
        <v>2.0778315662842257E-3</v>
      </c>
      <c r="AS115" s="400">
        <f t="shared" si="50"/>
        <v>1.0393550321625864E-3</v>
      </c>
      <c r="AT115" s="400">
        <f t="shared" si="50"/>
        <v>5.198830943787101E-4</v>
      </c>
      <c r="AU115" s="400">
        <f t="shared" si="50"/>
        <v>2.6003782841145078E-4</v>
      </c>
      <c r="AV115" s="400">
        <f t="shared" si="50"/>
        <v>1.3006403490200478E-4</v>
      </c>
      <c r="AW115" s="400">
        <f t="shared" si="50"/>
        <v>6.5053174472841599E-5</v>
      </c>
      <c r="AX115" s="400">
        <f t="shared" si="50"/>
        <v>3.2536512792750328E-5</v>
      </c>
      <c r="AY115" s="400">
        <f t="shared" si="50"/>
        <v>1.6272915001817176E-5</v>
      </c>
      <c r="AZ115" s="400">
        <f t="shared" si="50"/>
        <v>8.1386449544350062E-6</v>
      </c>
      <c r="BA115" s="400">
        <f t="shared" si="50"/>
        <v>4.0703499880445381E-6</v>
      </c>
      <c r="BB115" s="400">
        <f t="shared" si="50"/>
        <v>2.0356575106522896E-6</v>
      </c>
      <c r="BC115" s="400">
        <f t="shared" si="50"/>
        <v>1.0180553999748086E-6</v>
      </c>
      <c r="BD115" s="400">
        <f t="shared" si="50"/>
        <v>5.0913426926342696E-7</v>
      </c>
      <c r="BE115" s="400">
        <f t="shared" si="50"/>
        <v>2.5461726941438332E-7</v>
      </c>
      <c r="BF115" s="400">
        <f t="shared" si="50"/>
        <v>1.27332226380481E-7</v>
      </c>
      <c r="BG115" s="400">
        <f t="shared" si="50"/>
        <v>6.3677216306176031E-8</v>
      </c>
      <c r="BH115" s="400">
        <f t="shared" si="50"/>
        <v>3.184383428293608E-8</v>
      </c>
      <c r="BI115" s="400">
        <f t="shared" si="50"/>
        <v>1.5924377279539046E-8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0.36381783863801526</v>
      </c>
      <c r="C116" s="399">
        <f t="shared" si="51"/>
        <v>0.54750936593555988</v>
      </c>
      <c r="D116" s="399">
        <f t="shared" si="51"/>
        <v>0.71895192939575348</v>
      </c>
      <c r="E116" s="399">
        <f t="shared" si="51"/>
        <v>0.89452100904833109</v>
      </c>
      <c r="F116" s="399">
        <f t="shared" si="51"/>
        <v>1.0520546701027187</v>
      </c>
      <c r="G116" s="399">
        <f t="shared" si="51"/>
        <v>1.1618228173682423</v>
      </c>
      <c r="H116" s="399">
        <f t="shared" si="51"/>
        <v>1.2261958393388908</v>
      </c>
      <c r="I116" s="399">
        <f t="shared" si="51"/>
        <v>1.2572354115365489</v>
      </c>
      <c r="J116" s="399">
        <f t="shared" si="51"/>
        <v>1.249120225205979</v>
      </c>
      <c r="K116" s="399">
        <f t="shared" si="51"/>
        <v>1.1963693457658362</v>
      </c>
      <c r="L116" s="399">
        <f t="shared" si="51"/>
        <v>1.0859991305903032</v>
      </c>
      <c r="M116" s="399">
        <f t="shared" si="51"/>
        <v>0.92175137889875647</v>
      </c>
      <c r="N116" s="399">
        <f t="shared" si="51"/>
        <v>0.70546776354570195</v>
      </c>
      <c r="O116" s="399">
        <f t="shared" si="51"/>
        <v>0.44276603146941207</v>
      </c>
      <c r="P116" s="399">
        <f t="shared" si="51"/>
        <v>0.14736474736634331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0.36395210273783341</v>
      </c>
      <c r="C119" s="421">
        <f t="shared" ref="C119:BI120" si="53">+C112</f>
        <v>0.63074029385725028</v>
      </c>
      <c r="D119" s="421">
        <f t="shared" si="53"/>
        <v>0.87854946070983975</v>
      </c>
      <c r="E119" s="421">
        <f t="shared" si="53"/>
        <v>1.1511744035959028</v>
      </c>
      <c r="F119" s="421">
        <f t="shared" si="53"/>
        <v>1.4381963391645864</v>
      </c>
      <c r="G119" s="421">
        <f t="shared" si="53"/>
        <v>1.7045037879133698</v>
      </c>
      <c r="H119" s="421">
        <f t="shared" si="53"/>
        <v>1.9548652118634875</v>
      </c>
      <c r="I119" s="421">
        <f t="shared" si="53"/>
        <v>2.21333632814807</v>
      </c>
      <c r="J119" s="421">
        <f t="shared" si="53"/>
        <v>2.4790472411049387</v>
      </c>
      <c r="K119" s="421">
        <f t="shared" si="53"/>
        <v>2.7510696644821686</v>
      </c>
      <c r="L119" s="421">
        <f t="shared" si="53"/>
        <v>3.002853308180006</v>
      </c>
      <c r="M119" s="421">
        <f t="shared" si="53"/>
        <v>3.2342068531867123</v>
      </c>
      <c r="N119" s="421">
        <f t="shared" si="53"/>
        <v>3.435010220352368</v>
      </c>
      <c r="O119" s="421">
        <f t="shared" si="53"/>
        <v>3.6317624711632668</v>
      </c>
      <c r="P119" s="421">
        <f t="shared" si="53"/>
        <v>3.821255217423809</v>
      </c>
      <c r="Q119" s="421">
        <f t="shared" si="53"/>
        <v>4.0016859653351409</v>
      </c>
      <c r="R119" s="421">
        <f t="shared" si="53"/>
        <v>4.1731010664082921</v>
      </c>
      <c r="S119" s="421">
        <f t="shared" si="53"/>
        <v>4.3353608952070468</v>
      </c>
      <c r="T119" s="421">
        <f t="shared" si="53"/>
        <v>4.487470105957299</v>
      </c>
      <c r="U119" s="421">
        <f t="shared" si="53"/>
        <v>4.6289831751789494</v>
      </c>
      <c r="V119" s="421">
        <f t="shared" si="53"/>
        <v>4.785334788533862</v>
      </c>
      <c r="W119" s="421">
        <f t="shared" si="53"/>
        <v>4.964433064960998</v>
      </c>
      <c r="X119" s="421">
        <f t="shared" si="53"/>
        <v>5.1450887318942433</v>
      </c>
      <c r="Y119" s="421">
        <f t="shared" si="53"/>
        <v>5.3240672916883209</v>
      </c>
      <c r="Z119" s="421">
        <f t="shared" si="53"/>
        <v>5.4997217740157991</v>
      </c>
      <c r="AA119" s="421">
        <f t="shared" si="53"/>
        <v>5.6712812344695216</v>
      </c>
      <c r="AB119" s="421">
        <f t="shared" si="53"/>
        <v>5.8407937574522757</v>
      </c>
      <c r="AC119" s="421">
        <f t="shared" si="53"/>
        <v>6.0058975322003594</v>
      </c>
      <c r="AD119" s="421">
        <f t="shared" si="53"/>
        <v>6.1661087141137365</v>
      </c>
      <c r="AE119" s="421">
        <f t="shared" si="53"/>
        <v>6.321635411766839</v>
      </c>
      <c r="AF119" s="421">
        <f t="shared" si="53"/>
        <v>6.4617631285057451</v>
      </c>
      <c r="AG119" s="421">
        <f t="shared" si="53"/>
        <v>6.5839564690897303</v>
      </c>
      <c r="AH119" s="421">
        <f t="shared" si="53"/>
        <v>6.698229690848474</v>
      </c>
      <c r="AI119" s="421">
        <f t="shared" si="53"/>
        <v>6.8065255789798718</v>
      </c>
      <c r="AJ119" s="421">
        <f t="shared" si="53"/>
        <v>6.9100407289301584</v>
      </c>
      <c r="AK119" s="421">
        <f t="shared" si="53"/>
        <v>7.0095618158845552</v>
      </c>
      <c r="AL119" s="421">
        <f t="shared" si="53"/>
        <v>7.105643514410132</v>
      </c>
      <c r="AM119" s="421">
        <f t="shared" si="53"/>
        <v>7.1987058310865475</v>
      </c>
      <c r="AN119" s="421">
        <f t="shared" si="53"/>
        <v>7.2890874555504848</v>
      </c>
      <c r="AO119" s="421">
        <f t="shared" si="53"/>
        <v>7.3770751380697943</v>
      </c>
      <c r="AP119" s="421">
        <f t="shared" si="53"/>
        <v>7.4629200241128473</v>
      </c>
      <c r="AQ119" s="421">
        <f t="shared" si="53"/>
        <v>7.5468469064165813</v>
      </c>
      <c r="AR119" s="421">
        <f t="shared" si="53"/>
        <v>7.6290596370509398</v>
      </c>
      <c r="AS119" s="421">
        <f t="shared" si="53"/>
        <v>7.7097444581043586</v>
      </c>
      <c r="AT119" s="421">
        <f t="shared" si="53"/>
        <v>7.789072201284708</v>
      </c>
      <c r="AU119" s="421">
        <f t="shared" si="53"/>
        <v>7.8671998675817809</v>
      </c>
      <c r="AV119" s="421">
        <f t="shared" si="53"/>
        <v>7.9442718603599305</v>
      </c>
      <c r="AW119" s="421">
        <f t="shared" si="53"/>
        <v>8.0204210170643684</v>
      </c>
      <c r="AX119" s="421">
        <f t="shared" si="53"/>
        <v>8.0957695160247667</v>
      </c>
      <c r="AY119" s="421">
        <f t="shared" si="53"/>
        <v>8.1704296983199107</v>
      </c>
      <c r="AZ119" s="421">
        <f t="shared" si="53"/>
        <v>8.2445048254783355</v>
      </c>
      <c r="BA119" s="421">
        <f t="shared" si="53"/>
        <v>8.3180897838784897</v>
      </c>
      <c r="BB119" s="421">
        <f t="shared" si="53"/>
        <v>8.3909480561640368</v>
      </c>
      <c r="BC119" s="421">
        <f t="shared" si="53"/>
        <v>8.463099464718475</v>
      </c>
      <c r="BD119" s="421">
        <f t="shared" si="53"/>
        <v>8.5349866885509318</v>
      </c>
      <c r="BE119" s="421">
        <f t="shared" si="53"/>
        <v>8.6068110316803015</v>
      </c>
      <c r="BF119" s="421">
        <f t="shared" si="53"/>
        <v>8.678660783759458</v>
      </c>
      <c r="BG119" s="421">
        <f t="shared" si="53"/>
        <v>8.7505763058536257</v>
      </c>
      <c r="BH119" s="421">
        <f t="shared" si="53"/>
        <v>8.8225806900633472</v>
      </c>
      <c r="BI119" s="421">
        <f t="shared" si="53"/>
        <v>8.8946931058950369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965</v>
      </c>
      <c r="B121" s="421">
        <f>+B119*(1-B122)</f>
        <v>0.36395210273783341</v>
      </c>
      <c r="C121" s="421">
        <f t="shared" ref="C121:BI121" si="54">+C119*(1-C122)</f>
        <v>0.63074029385725028</v>
      </c>
      <c r="D121" s="421">
        <f t="shared" si="54"/>
        <v>0.87854946070983975</v>
      </c>
      <c r="E121" s="421">
        <f t="shared" si="54"/>
        <v>1.1511744035959028</v>
      </c>
      <c r="F121" s="421">
        <f t="shared" si="54"/>
        <v>0.87371534458683831</v>
      </c>
      <c r="G121" s="421">
        <f t="shared" si="54"/>
        <v>0.86054924912570074</v>
      </c>
      <c r="H121" s="421">
        <f t="shared" si="54"/>
        <v>0.87480252367787903</v>
      </c>
      <c r="I121" s="421">
        <f t="shared" si="54"/>
        <v>0.99746270401975545</v>
      </c>
      <c r="J121" s="421">
        <f t="shared" si="54"/>
        <v>1.0247234508251624</v>
      </c>
      <c r="K121" s="421">
        <f t="shared" si="54"/>
        <v>1.0606751480668204</v>
      </c>
      <c r="L121" s="421">
        <f t="shared" si="54"/>
        <v>1.0978509563774814</v>
      </c>
      <c r="M121" s="421">
        <f t="shared" si="54"/>
        <v>1.1327184898885858</v>
      </c>
      <c r="N121" s="421">
        <f t="shared" si="54"/>
        <v>1.157874097655766</v>
      </c>
      <c r="O121" s="421">
        <f t="shared" si="54"/>
        <v>1.1816259065301458</v>
      </c>
      <c r="P121" s="421">
        <f t="shared" si="54"/>
        <v>1.2055336450102703</v>
      </c>
      <c r="Q121" s="421">
        <f t="shared" si="54"/>
        <v>1.2283365195318556</v>
      </c>
      <c r="R121" s="421">
        <f t="shared" si="54"/>
        <v>1.2508563592469131</v>
      </c>
      <c r="S121" s="421">
        <f t="shared" si="54"/>
        <v>1.2739213104258245</v>
      </c>
      <c r="T121" s="421">
        <f t="shared" si="54"/>
        <v>1.2938986263380323</v>
      </c>
      <c r="U121" s="421">
        <f t="shared" si="54"/>
        <v>1.311144608884645</v>
      </c>
      <c r="V121" s="421">
        <f t="shared" si="54"/>
        <v>1.3332311046147867</v>
      </c>
      <c r="W121" s="421">
        <f t="shared" si="54"/>
        <v>1.5129158834785086</v>
      </c>
      <c r="X121" s="421">
        <f t="shared" si="54"/>
        <v>1.6985403139300641</v>
      </c>
      <c r="Y121" s="421">
        <f t="shared" si="54"/>
        <v>1.8887615384799354</v>
      </c>
      <c r="Z121" s="421">
        <f t="shared" si="54"/>
        <v>2.0825317172583846</v>
      </c>
      <c r="AA121" s="421">
        <f t="shared" si="54"/>
        <v>0.78669639651242351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0.36395210273783341</v>
      </c>
      <c r="C124" s="421">
        <f t="shared" ref="C124:BI124" si="57">+C119*(1-C122)</f>
        <v>0.63074029385725028</v>
      </c>
      <c r="D124" s="421">
        <f t="shared" si="57"/>
        <v>0.87854946070983975</v>
      </c>
      <c r="E124" s="421">
        <f t="shared" si="57"/>
        <v>1.1511744035959028</v>
      </c>
      <c r="F124" s="421">
        <f t="shared" si="57"/>
        <v>0.87371534458683831</v>
      </c>
      <c r="G124" s="421">
        <f t="shared" si="57"/>
        <v>0.86054924912570074</v>
      </c>
      <c r="H124" s="421">
        <f t="shared" si="57"/>
        <v>0.87480252367787903</v>
      </c>
      <c r="I124" s="421">
        <f t="shared" si="57"/>
        <v>0.99746270401975545</v>
      </c>
      <c r="J124" s="421">
        <f t="shared" si="57"/>
        <v>1.0247234508251624</v>
      </c>
      <c r="K124" s="421">
        <f t="shared" si="57"/>
        <v>1.0606751480668204</v>
      </c>
      <c r="L124" s="421">
        <f t="shared" si="57"/>
        <v>1.0978509563774814</v>
      </c>
      <c r="M124" s="421">
        <f t="shared" si="57"/>
        <v>1.1327184898885858</v>
      </c>
      <c r="N124" s="421">
        <f t="shared" si="57"/>
        <v>1.157874097655766</v>
      </c>
      <c r="O124" s="421">
        <f t="shared" si="57"/>
        <v>1.1816259065301458</v>
      </c>
      <c r="P124" s="421">
        <f t="shared" si="57"/>
        <v>1.2055336450102703</v>
      </c>
      <c r="Q124" s="421">
        <f t="shared" si="57"/>
        <v>1.2283365195318556</v>
      </c>
      <c r="R124" s="421">
        <f t="shared" si="57"/>
        <v>1.2508563592469131</v>
      </c>
      <c r="S124" s="421">
        <f t="shared" si="57"/>
        <v>1.2739213104258245</v>
      </c>
      <c r="T124" s="421">
        <f t="shared" si="57"/>
        <v>1.2938986263380323</v>
      </c>
      <c r="U124" s="421">
        <f t="shared" si="57"/>
        <v>1.311144608884645</v>
      </c>
      <c r="V124" s="421">
        <f t="shared" si="57"/>
        <v>1.3332311046147867</v>
      </c>
      <c r="W124" s="421">
        <f t="shared" si="57"/>
        <v>1.5129158834785086</v>
      </c>
      <c r="X124" s="421">
        <f t="shared" si="57"/>
        <v>1.6985403139300641</v>
      </c>
      <c r="Y124" s="421">
        <f t="shared" si="57"/>
        <v>1.8887615384799354</v>
      </c>
      <c r="Z124" s="421">
        <f t="shared" si="57"/>
        <v>2.0825317172583846</v>
      </c>
      <c r="AA124" s="421">
        <f t="shared" si="57"/>
        <v>0.78669639651242351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0.1600362845251955</v>
      </c>
      <c r="D128" s="23">
        <f t="shared" si="58"/>
        <v>0.14491742484001238</v>
      </c>
      <c r="E128" s="23">
        <f t="shared" si="58"/>
        <v>0.13685738491447599</v>
      </c>
      <c r="F128" s="23">
        <f t="shared" si="58"/>
        <v>0.13178771029714006</v>
      </c>
      <c r="G128" s="23">
        <f t="shared" si="58"/>
        <v>0.12755075281985753</v>
      </c>
      <c r="H128" s="23">
        <f t="shared" si="58"/>
        <v>0.12394960007220171</v>
      </c>
      <c r="I128" s="23">
        <f t="shared" si="58"/>
        <v>0.12109344044304644</v>
      </c>
      <c r="J128" s="23">
        <f t="shared" si="58"/>
        <v>0.1186479563634958</v>
      </c>
      <c r="K128" s="23">
        <f t="shared" si="58"/>
        <v>0.11642148604996833</v>
      </c>
      <c r="L128" s="23">
        <f t="shared" si="58"/>
        <v>0.11419195635476824</v>
      </c>
      <c r="M128" s="23">
        <f t="shared" si="58"/>
        <v>0.11132690325184007</v>
      </c>
      <c r="N128" s="23">
        <f t="shared" si="58"/>
        <v>0.11048210166018563</v>
      </c>
      <c r="O128" s="23">
        <f t="shared" si="58"/>
        <v>0.10933579287970648</v>
      </c>
      <c r="P128" s="23">
        <f t="shared" si="58"/>
        <v>0.10811310570223094</v>
      </c>
      <c r="Q128" s="23">
        <f t="shared" si="58"/>
        <v>0.10691392337109311</v>
      </c>
      <c r="R128" s="23">
        <f t="shared" si="58"/>
        <v>0.10571870196475326</v>
      </c>
      <c r="S128" s="23">
        <f t="shared" si="58"/>
        <v>0.10453121335187103</v>
      </c>
      <c r="T128" s="23">
        <f t="shared" si="58"/>
        <v>0.10340770214713364</v>
      </c>
      <c r="U128" s="23">
        <f t="shared" si="58"/>
        <v>0.10237243396230762</v>
      </c>
      <c r="V128" s="23">
        <f t="shared" si="58"/>
        <v>0.10197688016466853</v>
      </c>
      <c r="W128" s="23">
        <f t="shared" si="58"/>
        <v>0.10195613322523983</v>
      </c>
      <c r="X128" s="23">
        <f t="shared" si="58"/>
        <v>0.10162736637114206</v>
      </c>
      <c r="Y128" s="23">
        <f t="shared" si="58"/>
        <v>0.10117547698002174</v>
      </c>
      <c r="Z128" s="23">
        <f t="shared" si="58"/>
        <v>0.10069303905372616</v>
      </c>
      <c r="AA128" s="23">
        <f t="shared" si="58"/>
        <v>0.10022464858777429</v>
      </c>
      <c r="AB128" s="23">
        <f t="shared" si="58"/>
        <v>9.9697355706355281E-2</v>
      </c>
      <c r="AC128" s="23">
        <f t="shared" si="58"/>
        <v>9.9218192329282362E-2</v>
      </c>
      <c r="AD128" s="23">
        <f t="shared" si="58"/>
        <v>9.881099570912405E-2</v>
      </c>
      <c r="AE128" s="23">
        <f t="shared" si="58"/>
        <v>9.8472042363847462E-2</v>
      </c>
      <c r="AF128" s="23">
        <f t="shared" si="58"/>
        <v>9.8022013936262836E-2</v>
      </c>
      <c r="AG128" s="23">
        <f t="shared" si="58"/>
        <v>9.7531452450552794E-2</v>
      </c>
      <c r="AH128" s="23">
        <f t="shared" si="58"/>
        <v>9.7201137521032599E-2</v>
      </c>
      <c r="AI128" s="23">
        <f t="shared" si="58"/>
        <v>9.6966749490287191E-2</v>
      </c>
      <c r="AJ128" s="23">
        <f t="shared" si="58"/>
        <v>9.679336008553413E-2</v>
      </c>
      <c r="AK128" s="23">
        <f t="shared" si="58"/>
        <v>9.666142185974258E-2</v>
      </c>
      <c r="AL128" s="23">
        <f t="shared" si="58"/>
        <v>9.6559635995131649E-2</v>
      </c>
      <c r="AM128" s="23">
        <f t="shared" si="58"/>
        <v>9.6481180522411558E-2</v>
      </c>
      <c r="AN128" s="23">
        <f t="shared" si="58"/>
        <v>9.6421701003995774E-2</v>
      </c>
      <c r="AO128" s="23">
        <f t="shared" si="58"/>
        <v>9.6378233295832033E-2</v>
      </c>
      <c r="AP128" s="23">
        <f t="shared" si="58"/>
        <v>9.6348621785249458E-2</v>
      </c>
      <c r="AQ128" s="23">
        <f t="shared" si="58"/>
        <v>9.633120203985919E-2</v>
      </c>
      <c r="AR128" s="23">
        <f t="shared" si="58"/>
        <v>9.6324625093950733E-2</v>
      </c>
      <c r="AS128" s="23">
        <f t="shared" si="58"/>
        <v>9.6327757961839233E-2</v>
      </c>
      <c r="AT128" s="23">
        <f t="shared" si="58"/>
        <v>9.6339625450732144E-2</v>
      </c>
      <c r="AU128" s="23">
        <f t="shared" si="58"/>
        <v>9.6359374578013024E-2</v>
      </c>
      <c r="AV128" s="23">
        <f t="shared" si="58"/>
        <v>9.6386251554872487E-2</v>
      </c>
      <c r="AW128" s="23">
        <f t="shared" si="58"/>
        <v>9.6419585921708378E-2</v>
      </c>
      <c r="AX128" s="23">
        <f t="shared" si="58"/>
        <v>9.6458778894018313E-2</v>
      </c>
      <c r="AY128" s="23">
        <f t="shared" si="58"/>
        <v>9.6503294303487488E-2</v>
      </c>
      <c r="AZ128" s="23">
        <f t="shared" si="58"/>
        <v>9.6552651232159045E-2</v>
      </c>
      <c r="BA128" s="23">
        <f t="shared" si="58"/>
        <v>9.6606417823090637E-2</v>
      </c>
      <c r="BB128" s="23">
        <f t="shared" si="58"/>
        <v>9.6672906896087013E-2</v>
      </c>
      <c r="BC128" s="23">
        <f t="shared" si="58"/>
        <v>9.6753171415937964E-2</v>
      </c>
      <c r="BD128" s="23">
        <f t="shared" si="58"/>
        <v>9.6836896503962683E-2</v>
      </c>
      <c r="BE128" s="23">
        <f t="shared" si="58"/>
        <v>9.6920285740551268E-2</v>
      </c>
      <c r="BF128" s="23">
        <f t="shared" si="58"/>
        <v>9.7002477973201162E-2</v>
      </c>
      <c r="BG128" s="23">
        <f t="shared" si="58"/>
        <v>9.7083764199418318E-2</v>
      </c>
      <c r="BH128" s="23">
        <f t="shared" si="58"/>
        <v>9.7164767060296628E-2</v>
      </c>
      <c r="BI128" s="23">
        <f t="shared" si="58"/>
        <v>9.7246097066468237E-2</v>
      </c>
    </row>
    <row r="129" spans="1:61" ht="18" customHeight="1">
      <c r="A129" s="23" t="s">
        <v>11</v>
      </c>
      <c r="B129" s="147"/>
      <c r="C129" s="147">
        <f>+$B$14+LN(D56/C56)/10+$B$18*LN(D88/C88)/10</f>
        <v>8.7392856571515243E-2</v>
      </c>
      <c r="D129" s="23">
        <f t="shared" ref="D129:BH129" si="59">+$B$14+LN(E56/D56)/10+$B$18*LN(E88/D88)/10</f>
        <v>7.7005285084939562E-2</v>
      </c>
      <c r="E129" s="23">
        <f t="shared" si="59"/>
        <v>6.9260498343683238E-2</v>
      </c>
      <c r="F129" s="23">
        <f t="shared" si="59"/>
        <v>6.0162349577839426E-2</v>
      </c>
      <c r="G129" s="23">
        <f t="shared" si="59"/>
        <v>5.3501095471639323E-2</v>
      </c>
      <c r="H129" s="23">
        <f t="shared" si="59"/>
        <v>4.9996051439314348E-2</v>
      </c>
      <c r="I129" s="23">
        <f t="shared" si="59"/>
        <v>4.694164050278811E-2</v>
      </c>
      <c r="J129" s="23">
        <f t="shared" si="59"/>
        <v>4.4727752836638254E-2</v>
      </c>
      <c r="K129" s="23">
        <f t="shared" si="59"/>
        <v>4.1024048130585432E-2</v>
      </c>
      <c r="L129" s="23">
        <f t="shared" si="59"/>
        <v>3.9780604985567916E-2</v>
      </c>
      <c r="M129" s="23">
        <f t="shared" si="59"/>
        <v>3.5746598068191152E-2</v>
      </c>
      <c r="N129" s="23">
        <f t="shared" si="59"/>
        <v>3.4320379706336092E-2</v>
      </c>
      <c r="O129" s="23">
        <f t="shared" si="59"/>
        <v>3.2937861252476011E-2</v>
      </c>
      <c r="P129" s="23">
        <f t="shared" si="59"/>
        <v>3.1823355961036165E-2</v>
      </c>
      <c r="Q129" s="23">
        <f t="shared" si="59"/>
        <v>3.0795271258767704E-2</v>
      </c>
      <c r="R129" s="23">
        <f t="shared" si="59"/>
        <v>2.9703004925561095E-2</v>
      </c>
      <c r="S129" s="23">
        <f t="shared" si="59"/>
        <v>2.8676159769128587E-2</v>
      </c>
      <c r="T129" s="23">
        <f t="shared" si="59"/>
        <v>2.7726548265964726E-2</v>
      </c>
      <c r="U129" s="23">
        <f t="shared" si="59"/>
        <v>2.7277052928031592E-2</v>
      </c>
      <c r="V129" s="23">
        <f t="shared" si="59"/>
        <v>2.7066970157494687E-2</v>
      </c>
      <c r="W129" s="23">
        <f t="shared" si="59"/>
        <v>2.6594434199774163E-2</v>
      </c>
      <c r="X129" s="23">
        <f t="shared" si="59"/>
        <v>2.6072836177392089E-2</v>
      </c>
      <c r="Y129" s="23">
        <f t="shared" si="59"/>
        <v>2.5552456011681969E-2</v>
      </c>
      <c r="Z129" s="23">
        <f t="shared" si="59"/>
        <v>2.5352901751523368E-2</v>
      </c>
      <c r="AA129" s="23">
        <f t="shared" si="59"/>
        <v>2.4778923774702692E-2</v>
      </c>
      <c r="AB129" s="23">
        <f t="shared" si="59"/>
        <v>2.4271860045894933E-2</v>
      </c>
      <c r="AC129" s="23">
        <f t="shared" si="59"/>
        <v>2.3832156611882364E-2</v>
      </c>
      <c r="AD129" s="23">
        <f t="shared" si="59"/>
        <v>2.3450543009258994E-2</v>
      </c>
      <c r="AE129" s="23">
        <f t="shared" si="59"/>
        <v>2.2981742198271166E-2</v>
      </c>
      <c r="AF129" s="23">
        <f t="shared" si="59"/>
        <v>2.2501795613250324E-2</v>
      </c>
      <c r="AG129" s="23">
        <f t="shared" si="59"/>
        <v>2.2163502639912153E-2</v>
      </c>
      <c r="AH129" s="23">
        <f t="shared" si="59"/>
        <v>2.1889961598460399E-2</v>
      </c>
      <c r="AI129" s="23">
        <f t="shared" si="59"/>
        <v>2.166025449136233E-2</v>
      </c>
      <c r="AJ129" s="23">
        <f t="shared" si="59"/>
        <v>2.1462152487124408E-2</v>
      </c>
      <c r="AK129" s="23">
        <f t="shared" si="59"/>
        <v>2.1288331112182285E-2</v>
      </c>
      <c r="AL129" s="23">
        <f t="shared" si="59"/>
        <v>2.1134151548839276E-2</v>
      </c>
      <c r="AM129" s="23">
        <f t="shared" si="59"/>
        <v>2.0996477179324013E-2</v>
      </c>
      <c r="AN129" s="23">
        <f t="shared" si="59"/>
        <v>2.0873037636128543E-2</v>
      </c>
      <c r="AO129" s="23">
        <f t="shared" si="59"/>
        <v>2.076208380783107E-2</v>
      </c>
      <c r="AP129" s="23">
        <f t="shared" si="59"/>
        <v>2.0662198126287407E-2</v>
      </c>
      <c r="AQ129" s="23">
        <f t="shared" si="59"/>
        <v>2.057218809201241E-2</v>
      </c>
      <c r="AR129" s="23">
        <f t="shared" si="59"/>
        <v>2.0491024676615469E-2</v>
      </c>
      <c r="AS129" s="23">
        <f t="shared" si="59"/>
        <v>2.0417805128213069E-2</v>
      </c>
      <c r="AT129" s="23">
        <f t="shared" si="59"/>
        <v>2.0351729224142599E-2</v>
      </c>
      <c r="AU129" s="23">
        <f t="shared" si="59"/>
        <v>2.0292083087868135E-2</v>
      </c>
      <c r="AV129" s="23">
        <f t="shared" si="59"/>
        <v>2.0238227393864387E-2</v>
      </c>
      <c r="AW129" s="23">
        <f t="shared" si="59"/>
        <v>2.0189588231016159E-2</v>
      </c>
      <c r="AX129" s="23">
        <f t="shared" si="59"/>
        <v>2.0145649670003377E-2</v>
      </c>
      <c r="AY129" s="23">
        <f t="shared" si="59"/>
        <v>2.0105947496628172E-2</v>
      </c>
      <c r="AZ129" s="23">
        <f t="shared" si="59"/>
        <v>2.0040969686137517E-2</v>
      </c>
      <c r="BA129" s="23">
        <f t="shared" si="59"/>
        <v>1.9984610451389426E-2</v>
      </c>
      <c r="BB129" s="23">
        <f t="shared" si="59"/>
        <v>1.9966395814568789E-2</v>
      </c>
      <c r="BC129" s="23">
        <f t="shared" si="59"/>
        <v>1.9951424420597042E-2</v>
      </c>
      <c r="BD129" s="23">
        <f t="shared" si="59"/>
        <v>1.9937017383959584E-2</v>
      </c>
      <c r="BE129" s="23">
        <f t="shared" si="59"/>
        <v>1.9922446573934115E-2</v>
      </c>
      <c r="BF129" s="23">
        <f t="shared" si="59"/>
        <v>1.9907733980504723E-2</v>
      </c>
      <c r="BG129" s="23">
        <f t="shared" si="59"/>
        <v>1.9893140265224037E-2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7.0116095741036444E-2</v>
      </c>
      <c r="D130" s="23">
        <f t="shared" ref="D130:BH130" si="60">+$B$14+LN(D56/C56)/10+$B$18*LN(D88/C88)/10</f>
        <v>8.7392856571515243E-2</v>
      </c>
      <c r="E130" s="23">
        <f t="shared" si="60"/>
        <v>7.7005285084939562E-2</v>
      </c>
      <c r="F130" s="23">
        <f t="shared" si="60"/>
        <v>6.9260498343683238E-2</v>
      </c>
      <c r="G130" s="23">
        <f t="shared" si="60"/>
        <v>6.0162349577839426E-2</v>
      </c>
      <c r="H130" s="23">
        <f t="shared" si="60"/>
        <v>5.3501095471639323E-2</v>
      </c>
      <c r="I130" s="23">
        <f t="shared" si="60"/>
        <v>4.9996051439314348E-2</v>
      </c>
      <c r="J130" s="23">
        <f t="shared" si="60"/>
        <v>4.694164050278811E-2</v>
      </c>
      <c r="K130" s="23">
        <f t="shared" si="60"/>
        <v>4.4727752836638254E-2</v>
      </c>
      <c r="L130" s="23">
        <f t="shared" si="60"/>
        <v>4.1024048130585432E-2</v>
      </c>
      <c r="M130" s="23">
        <f t="shared" si="60"/>
        <v>3.9780604985567916E-2</v>
      </c>
      <c r="N130" s="23">
        <f t="shared" si="60"/>
        <v>3.5746598068191152E-2</v>
      </c>
      <c r="O130" s="23">
        <f t="shared" si="60"/>
        <v>3.4320379706336092E-2</v>
      </c>
      <c r="P130" s="23">
        <f t="shared" si="60"/>
        <v>3.2937861252476011E-2</v>
      </c>
      <c r="Q130" s="23">
        <f t="shared" si="60"/>
        <v>3.1823355961036165E-2</v>
      </c>
      <c r="R130" s="23">
        <f t="shared" si="60"/>
        <v>3.0795271258767704E-2</v>
      </c>
      <c r="S130" s="23">
        <f t="shared" si="60"/>
        <v>2.9703004925561095E-2</v>
      </c>
      <c r="T130" s="23">
        <f t="shared" si="60"/>
        <v>2.8676159769128587E-2</v>
      </c>
      <c r="U130" s="23">
        <f t="shared" si="60"/>
        <v>2.7726548265964726E-2</v>
      </c>
      <c r="V130" s="23">
        <f t="shared" si="60"/>
        <v>2.7277052928031592E-2</v>
      </c>
      <c r="W130" s="23">
        <f t="shared" si="60"/>
        <v>2.7066970157494687E-2</v>
      </c>
      <c r="X130" s="23">
        <f t="shared" si="60"/>
        <v>2.6594434199774163E-2</v>
      </c>
      <c r="Y130" s="23">
        <f t="shared" si="60"/>
        <v>2.6072836177392089E-2</v>
      </c>
      <c r="Z130" s="23">
        <f t="shared" si="60"/>
        <v>2.5552456011681969E-2</v>
      </c>
      <c r="AA130" s="23">
        <f t="shared" si="60"/>
        <v>2.5352901751523368E-2</v>
      </c>
      <c r="AB130" s="23">
        <f t="shared" si="60"/>
        <v>2.4778923774702692E-2</v>
      </c>
      <c r="AC130" s="23">
        <f t="shared" si="60"/>
        <v>2.4271860045894933E-2</v>
      </c>
      <c r="AD130" s="23">
        <f t="shared" si="60"/>
        <v>2.3832156611882364E-2</v>
      </c>
      <c r="AE130" s="23">
        <f t="shared" si="60"/>
        <v>2.3450543009258994E-2</v>
      </c>
      <c r="AF130" s="23">
        <f t="shared" si="60"/>
        <v>2.2981742198271166E-2</v>
      </c>
      <c r="AG130" s="23">
        <f t="shared" si="60"/>
        <v>2.2501795613250324E-2</v>
      </c>
      <c r="AH130" s="23">
        <f t="shared" si="60"/>
        <v>2.2163502639912153E-2</v>
      </c>
      <c r="AI130" s="23">
        <f t="shared" si="60"/>
        <v>2.1889961598460399E-2</v>
      </c>
      <c r="AJ130" s="23">
        <f t="shared" si="60"/>
        <v>2.166025449136233E-2</v>
      </c>
      <c r="AK130" s="23">
        <f t="shared" si="60"/>
        <v>2.1462152487124408E-2</v>
      </c>
      <c r="AL130" s="23">
        <f t="shared" si="60"/>
        <v>2.1288331112182285E-2</v>
      </c>
      <c r="AM130" s="23">
        <f t="shared" si="60"/>
        <v>2.1134151548839276E-2</v>
      </c>
      <c r="AN130" s="23">
        <f t="shared" si="60"/>
        <v>2.0996477179324013E-2</v>
      </c>
      <c r="AO130" s="23">
        <f t="shared" si="60"/>
        <v>2.0873037636128543E-2</v>
      </c>
      <c r="AP130" s="23">
        <f t="shared" si="60"/>
        <v>2.076208380783107E-2</v>
      </c>
      <c r="AQ130" s="23">
        <f t="shared" si="60"/>
        <v>2.0662198126287407E-2</v>
      </c>
      <c r="AR130" s="23">
        <f t="shared" si="60"/>
        <v>2.057218809201241E-2</v>
      </c>
      <c r="AS130" s="23">
        <f t="shared" si="60"/>
        <v>2.0491024676615469E-2</v>
      </c>
      <c r="AT130" s="23">
        <f t="shared" si="60"/>
        <v>2.0417805128213069E-2</v>
      </c>
      <c r="AU130" s="23">
        <f t="shared" si="60"/>
        <v>2.0351729224142599E-2</v>
      </c>
      <c r="AV130" s="23">
        <f t="shared" si="60"/>
        <v>2.0292083087868135E-2</v>
      </c>
      <c r="AW130" s="23">
        <f t="shared" si="60"/>
        <v>2.0238227393864387E-2</v>
      </c>
      <c r="AX130" s="23">
        <f t="shared" si="60"/>
        <v>2.0189588231016159E-2</v>
      </c>
      <c r="AY130" s="23">
        <f t="shared" si="60"/>
        <v>2.0145649670003377E-2</v>
      </c>
      <c r="AZ130" s="23">
        <f t="shared" si="60"/>
        <v>2.0105947496628172E-2</v>
      </c>
      <c r="BA130" s="23">
        <f t="shared" si="60"/>
        <v>2.0040969686137517E-2</v>
      </c>
      <c r="BB130" s="23">
        <f t="shared" si="60"/>
        <v>1.9984610451389426E-2</v>
      </c>
      <c r="BC130" s="23">
        <f t="shared" si="60"/>
        <v>1.9966395814568789E-2</v>
      </c>
      <c r="BD130" s="23">
        <f t="shared" si="60"/>
        <v>1.9951424420597042E-2</v>
      </c>
      <c r="BE130" s="23">
        <f t="shared" si="60"/>
        <v>1.9937017383959584E-2</v>
      </c>
      <c r="BF130" s="23">
        <f t="shared" si="60"/>
        <v>1.9922446573934115E-2</v>
      </c>
      <c r="BG130" s="23">
        <f t="shared" si="60"/>
        <v>1.9907733980504723E-2</v>
      </c>
      <c r="BH130" s="23">
        <f t="shared" si="60"/>
        <v>1.9893140265224037E-2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1">+AVERAGE(C129:C130)</f>
        <v>7.8754476156275843E-2</v>
      </c>
      <c r="D131" s="23">
        <f t="shared" si="61"/>
        <v>8.2199070828227402E-2</v>
      </c>
      <c r="E131" s="23">
        <f t="shared" si="61"/>
        <v>7.3132891714311393E-2</v>
      </c>
      <c r="F131" s="23">
        <f t="shared" si="61"/>
        <v>6.4711423960761336E-2</v>
      </c>
      <c r="G131" s="23">
        <f t="shared" si="61"/>
        <v>5.6831722524739378E-2</v>
      </c>
      <c r="H131" s="23">
        <f t="shared" si="61"/>
        <v>5.1748573455476836E-2</v>
      </c>
      <c r="I131" s="23">
        <f t="shared" si="61"/>
        <v>4.8468845971051229E-2</v>
      </c>
      <c r="J131" s="23">
        <f t="shared" si="61"/>
        <v>4.5834696669713182E-2</v>
      </c>
      <c r="K131" s="23">
        <f t="shared" si="61"/>
        <v>4.287590048361184E-2</v>
      </c>
      <c r="L131" s="23">
        <f t="shared" si="61"/>
        <v>4.0402326558076671E-2</v>
      </c>
      <c r="M131" s="23">
        <f t="shared" si="61"/>
        <v>3.7763601526879534E-2</v>
      </c>
      <c r="N131" s="23">
        <f t="shared" si="61"/>
        <v>3.5033488887263625E-2</v>
      </c>
      <c r="O131" s="23">
        <f t="shared" si="61"/>
        <v>3.3629120479406055E-2</v>
      </c>
      <c r="P131" s="23">
        <f t="shared" si="61"/>
        <v>3.2380608606756088E-2</v>
      </c>
      <c r="Q131" s="23">
        <f t="shared" si="61"/>
        <v>3.1309313609901933E-2</v>
      </c>
      <c r="R131" s="23">
        <f t="shared" si="61"/>
        <v>3.0249138092164399E-2</v>
      </c>
      <c r="S131" s="23">
        <f t="shared" si="61"/>
        <v>2.9189582347344839E-2</v>
      </c>
      <c r="T131" s="23">
        <f t="shared" si="61"/>
        <v>2.8201354017546656E-2</v>
      </c>
      <c r="U131" s="23">
        <f t="shared" si="61"/>
        <v>2.7501800596998159E-2</v>
      </c>
      <c r="V131" s="23">
        <f t="shared" si="61"/>
        <v>2.7172011542763139E-2</v>
      </c>
      <c r="W131" s="23">
        <f t="shared" si="61"/>
        <v>2.6830702178634425E-2</v>
      </c>
      <c r="X131" s="23">
        <f t="shared" si="61"/>
        <v>2.6333635188583126E-2</v>
      </c>
      <c r="Y131" s="23">
        <f t="shared" si="61"/>
        <v>2.5812646094537029E-2</v>
      </c>
      <c r="Z131" s="23">
        <f t="shared" si="61"/>
        <v>2.5452678881602669E-2</v>
      </c>
      <c r="AA131" s="23">
        <f t="shared" si="61"/>
        <v>2.506591276311303E-2</v>
      </c>
      <c r="AB131" s="23">
        <f t="shared" si="61"/>
        <v>2.4525391910298813E-2</v>
      </c>
      <c r="AC131" s="23">
        <f t="shared" si="61"/>
        <v>2.4052008328888649E-2</v>
      </c>
      <c r="AD131" s="23">
        <f t="shared" si="61"/>
        <v>2.3641349810570679E-2</v>
      </c>
      <c r="AE131" s="23">
        <f t="shared" si="61"/>
        <v>2.3216142603765082E-2</v>
      </c>
      <c r="AF131" s="23">
        <f t="shared" si="61"/>
        <v>2.2741768905760747E-2</v>
      </c>
      <c r="AG131" s="23">
        <f t="shared" si="61"/>
        <v>2.2332649126581238E-2</v>
      </c>
      <c r="AH131" s="23">
        <f t="shared" si="61"/>
        <v>2.2026732119186276E-2</v>
      </c>
      <c r="AI131" s="23">
        <f t="shared" si="61"/>
        <v>2.1775108044911364E-2</v>
      </c>
      <c r="AJ131" s="23">
        <f t="shared" si="61"/>
        <v>2.1561203489243369E-2</v>
      </c>
      <c r="AK131" s="23">
        <f t="shared" si="61"/>
        <v>2.1375241799653347E-2</v>
      </c>
      <c r="AL131" s="23">
        <f t="shared" si="61"/>
        <v>2.1211241330510781E-2</v>
      </c>
      <c r="AM131" s="23">
        <f t="shared" si="61"/>
        <v>2.1065314364081645E-2</v>
      </c>
      <c r="AN131" s="23">
        <f t="shared" si="61"/>
        <v>2.0934757407726278E-2</v>
      </c>
      <c r="AO131" s="23">
        <f t="shared" si="61"/>
        <v>2.0817560721979808E-2</v>
      </c>
      <c r="AP131" s="23">
        <f t="shared" si="61"/>
        <v>2.0712140967059239E-2</v>
      </c>
      <c r="AQ131" s="23">
        <f t="shared" si="61"/>
        <v>2.061719310914991E-2</v>
      </c>
      <c r="AR131" s="23">
        <f t="shared" si="61"/>
        <v>2.0531606384313939E-2</v>
      </c>
      <c r="AS131" s="23">
        <f t="shared" si="61"/>
        <v>2.0454414902414269E-2</v>
      </c>
      <c r="AT131" s="23">
        <f t="shared" si="61"/>
        <v>2.0384767176177834E-2</v>
      </c>
      <c r="AU131" s="23">
        <f t="shared" si="61"/>
        <v>2.0321906156005369E-2</v>
      </c>
      <c r="AV131" s="23">
        <f t="shared" si="61"/>
        <v>2.0265155240866261E-2</v>
      </c>
      <c r="AW131" s="23">
        <f t="shared" si="61"/>
        <v>2.0213907812440271E-2</v>
      </c>
      <c r="AX131" s="23">
        <f t="shared" si="61"/>
        <v>2.0167618950509766E-2</v>
      </c>
      <c r="AY131" s="23">
        <f t="shared" si="61"/>
        <v>2.0125798583315774E-2</v>
      </c>
      <c r="AZ131" s="23">
        <f t="shared" si="61"/>
        <v>2.0073458591382844E-2</v>
      </c>
      <c r="BA131" s="23">
        <f t="shared" si="61"/>
        <v>2.001279006876347E-2</v>
      </c>
      <c r="BB131" s="23">
        <f t="shared" si="61"/>
        <v>1.9975503132979106E-2</v>
      </c>
      <c r="BC131" s="23">
        <f>+AVERAGE(BC129:BC130)</f>
        <v>1.9958910117582915E-2</v>
      </c>
      <c r="BD131" s="23">
        <f>+AVERAGE(BD129:BD130)</f>
        <v>1.9944220902278313E-2</v>
      </c>
      <c r="BE131" s="23">
        <f>+AVERAGE(BE129:BE130)</f>
        <v>1.992973197894685E-2</v>
      </c>
      <c r="BF131" s="23">
        <f>+AVERAGE(BF129:BF130)</f>
        <v>1.9915090277219417E-2</v>
      </c>
      <c r="BG131" s="23">
        <f>+AVERAGE(BG129:BG130)</f>
        <v>1.9900437122864378E-2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0.32492082705854891</v>
      </c>
      <c r="C132" s="147">
        <f t="shared" si="62"/>
        <v>0.21597928840759209</v>
      </c>
      <c r="D132" s="23">
        <f t="shared" si="62"/>
        <v>0.11766199086420061</v>
      </c>
      <c r="E132" s="23">
        <f t="shared" si="62"/>
        <v>6.9208965504253317E-2</v>
      </c>
      <c r="F132" s="23">
        <f t="shared" si="62"/>
        <v>4.2903437757217742E-2</v>
      </c>
      <c r="G132" s="23">
        <f t="shared" si="62"/>
        <v>2.8055430847591746E-2</v>
      </c>
      <c r="H132" s="23">
        <f t="shared" si="62"/>
        <v>1.9233220702166251E-2</v>
      </c>
      <c r="I132" s="23">
        <f t="shared" si="62"/>
        <v>1.3655553265960515E-2</v>
      </c>
      <c r="J132" s="23">
        <f t="shared" si="62"/>
        <v>9.9961260577502205E-3</v>
      </c>
      <c r="K132" s="23">
        <f t="shared" si="62"/>
        <v>7.4811599427084298E-3</v>
      </c>
      <c r="L132" s="23">
        <f t="shared" si="62"/>
        <v>5.7586385275561662E-3</v>
      </c>
      <c r="M132" s="23">
        <f t="shared" si="62"/>
        <v>4.4483564488618935E-3</v>
      </c>
      <c r="N132" s="23">
        <f t="shared" si="62"/>
        <v>3.5776579069797024E-3</v>
      </c>
      <c r="O132" s="23">
        <f t="shared" si="62"/>
        <v>2.9187172849263277E-3</v>
      </c>
      <c r="P132" s="23">
        <f t="shared" si="62"/>
        <v>2.4142900813359991E-3</v>
      </c>
      <c r="Q132" s="23">
        <f t="shared" si="62"/>
        <v>2.0194221023803693E-3</v>
      </c>
      <c r="R132" s="23">
        <f t="shared" si="62"/>
        <v>1.7065918822285224E-3</v>
      </c>
      <c r="S132" s="23">
        <f t="shared" si="62"/>
        <v>1.4580616864082055E-3</v>
      </c>
      <c r="T132" s="23">
        <f t="shared" si="62"/>
        <v>1.2585823951585604E-3</v>
      </c>
      <c r="U132" s="23">
        <f t="shared" si="62"/>
        <v>1.0967597842637602E-3</v>
      </c>
      <c r="V132" s="23">
        <f t="shared" si="62"/>
        <v>9.6741122110068653E-4</v>
      </c>
      <c r="W132" s="23">
        <f t="shared" si="62"/>
        <v>8.6166947107871197E-4</v>
      </c>
      <c r="X132" s="23">
        <f t="shared" si="62"/>
        <v>7.7112092716128636E-4</v>
      </c>
      <c r="Y132" s="23">
        <f t="shared" si="62"/>
        <v>6.9369656521537759E-4</v>
      </c>
      <c r="Z132" s="23">
        <f t="shared" si="62"/>
        <v>6.2730186853201782E-4</v>
      </c>
      <c r="AA132" s="23">
        <f t="shared" si="62"/>
        <v>5.6839502934851426E-4</v>
      </c>
      <c r="AB132" s="23">
        <f t="shared" si="62"/>
        <v>5.1798444268023479E-4</v>
      </c>
      <c r="AC132" s="23">
        <f t="shared" si="62"/>
        <v>4.7444438464106718E-4</v>
      </c>
      <c r="AD132" s="23">
        <f t="shared" si="62"/>
        <v>4.364791603995743E-4</v>
      </c>
      <c r="AE132" s="23">
        <f t="shared" si="62"/>
        <v>4.0308723255372655E-4</v>
      </c>
      <c r="AF132" s="23">
        <f t="shared" si="62"/>
        <v>3.7308059621705221E-4</v>
      </c>
      <c r="AG132" s="23">
        <f t="shared" si="62"/>
        <v>3.4611687803962125E-4</v>
      </c>
      <c r="AH132" s="23">
        <f t="shared" si="62"/>
        <v>3.2219001797244529E-4</v>
      </c>
      <c r="AI132" s="23">
        <f t="shared" si="62"/>
        <v>3.0073872767441372E-4</v>
      </c>
      <c r="AJ132" s="23">
        <f t="shared" si="62"/>
        <v>2.8136122120526774E-4</v>
      </c>
      <c r="AK132" s="23">
        <f t="shared" si="62"/>
        <v>2.6375425138369315E-4</v>
      </c>
      <c r="AL132" s="23">
        <f t="shared" si="62"/>
        <v>2.4767923272012415E-4</v>
      </c>
      <c r="AM132" s="23">
        <f t="shared" si="62"/>
        <v>2.3294281098918543E-4</v>
      </c>
      <c r="AN132" s="23">
        <f t="shared" si="62"/>
        <v>2.1938500614726092E-4</v>
      </c>
      <c r="AO132" s="23">
        <f t="shared" si="62"/>
        <v>2.0687150027446177E-4</v>
      </c>
      <c r="AP132" s="23">
        <f t="shared" si="62"/>
        <v>1.9528831221599349E-4</v>
      </c>
      <c r="AQ132" s="23">
        <f t="shared" si="62"/>
        <v>1.8453792714659263E-4</v>
      </c>
      <c r="AR132" s="23">
        <f t="shared" si="62"/>
        <v>1.7453636731748953E-4</v>
      </c>
      <c r="AS132" s="23">
        <f t="shared" si="62"/>
        <v>1.6521090699150672E-4</v>
      </c>
      <c r="AT132" s="23">
        <f t="shared" si="62"/>
        <v>1.5649825043307378E-4</v>
      </c>
      <c r="AU132" s="23">
        <f t="shared" si="62"/>
        <v>1.4834305613609217E-4</v>
      </c>
      <c r="AV132" s="23">
        <f t="shared" si="62"/>
        <v>1.4069672782540937E-4</v>
      </c>
      <c r="AW132" s="23">
        <f t="shared" si="62"/>
        <v>1.3351641559209158E-4</v>
      </c>
      <c r="AX132" s="23">
        <f t="shared" si="62"/>
        <v>1.2676418522601513E-4</v>
      </c>
      <c r="AY132" s="23">
        <f t="shared" si="62"/>
        <v>1.2040632377063946E-4</v>
      </c>
      <c r="AZ132" s="23">
        <f t="shared" si="62"/>
        <v>1.1441275637927385E-4</v>
      </c>
      <c r="BA132" s="23">
        <f t="shared" si="62"/>
        <v>1.087882010902763E-4</v>
      </c>
      <c r="BB132" s="23">
        <f t="shared" si="62"/>
        <v>1.0349846463654136E-4</v>
      </c>
      <c r="BC132" s="23">
        <f t="shared" si="62"/>
        <v>9.8483874096615847E-5</v>
      </c>
      <c r="BD132" s="23">
        <f t="shared" si="62"/>
        <v>9.3726275905124014E-5</v>
      </c>
      <c r="BE132" s="23">
        <f t="shared" si="62"/>
        <v>8.9211361448560247E-5</v>
      </c>
      <c r="BF132" s="23">
        <f t="shared" si="62"/>
        <v>8.4926309739466016E-5</v>
      </c>
      <c r="BG132" s="23">
        <f t="shared" si="62"/>
        <v>8.0858975689600759E-5</v>
      </c>
      <c r="BH132" s="23">
        <f t="shared" si="62"/>
        <v>7.699767247334751E-5</v>
      </c>
      <c r="BI132" s="23">
        <f t="shared" si="62"/>
        <v>7.699767247334751E-5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0.57276191629895923</v>
      </c>
      <c r="D133" s="23">
        <f t="shared" si="63"/>
        <v>0.26886718329768039</v>
      </c>
      <c r="E133" s="23">
        <f t="shared" si="63"/>
        <v>0.1362710305250365</v>
      </c>
      <c r="F133" s="23">
        <f t="shared" si="63"/>
        <v>7.2790189940265385E-2</v>
      </c>
      <c r="G133" s="23">
        <f t="shared" si="63"/>
        <v>4.1014486641888177E-2</v>
      </c>
      <c r="H133" s="23">
        <f t="shared" si="63"/>
        <v>2.4227685654053244E-2</v>
      </c>
      <c r="I133" s="23">
        <f t="shared" si="63"/>
        <v>1.4822067719751898E-2</v>
      </c>
      <c r="J133" s="23">
        <f t="shared" si="63"/>
        <v>9.349121293626866E-3</v>
      </c>
      <c r="K133" s="23">
        <f t="shared" si="63"/>
        <v>6.0290319776246182E-3</v>
      </c>
      <c r="L133" s="23">
        <f t="shared" si="63"/>
        <v>3.9988769773195544E-3</v>
      </c>
      <c r="M133" s="23">
        <f t="shared" si="63"/>
        <v>2.6616894471467247E-3</v>
      </c>
      <c r="N133" s="23">
        <f t="shared" si="63"/>
        <v>1.8445744611428918E-3</v>
      </c>
      <c r="O133" s="23">
        <f t="shared" si="63"/>
        <v>1.2966685805641731E-3</v>
      </c>
      <c r="P133" s="23">
        <f t="shared" si="63"/>
        <v>9.2420004483377051E-4</v>
      </c>
      <c r="Q133" s="23">
        <f t="shared" si="63"/>
        <v>6.6610580404273621E-4</v>
      </c>
      <c r="R133" s="23">
        <f t="shared" si="63"/>
        <v>4.8504872304536498E-4</v>
      </c>
      <c r="S133" s="23">
        <f t="shared" si="63"/>
        <v>3.5708463697362236E-4</v>
      </c>
      <c r="T133" s="23">
        <f t="shared" si="63"/>
        <v>2.6559292245454459E-4</v>
      </c>
      <c r="U133" s="23">
        <f t="shared" si="63"/>
        <v>1.9942791101210062E-4</v>
      </c>
      <c r="V133" s="23">
        <f t="shared" si="63"/>
        <v>1.5157414272908785E-4</v>
      </c>
      <c r="W133" s="23">
        <f t="shared" si="63"/>
        <v>1.1633068457732754E-4</v>
      </c>
      <c r="X133" s="23">
        <f t="shared" si="63"/>
        <v>8.9704792217960592E-5</v>
      </c>
      <c r="Y133" s="23">
        <f t="shared" si="63"/>
        <v>6.9534810716848731E-5</v>
      </c>
      <c r="Z133" s="23">
        <f t="shared" si="63"/>
        <v>5.4181233909986E-5</v>
      </c>
      <c r="AA133" s="23">
        <f t="shared" si="63"/>
        <v>4.2302122544023942E-5</v>
      </c>
      <c r="AB133" s="23">
        <f t="shared" si="63"/>
        <v>3.3217594666511811E-5</v>
      </c>
      <c r="AC133" s="23">
        <f t="shared" si="63"/>
        <v>2.6216599134425982E-5</v>
      </c>
      <c r="AD133" s="23">
        <f t="shared" si="63"/>
        <v>2.07823250609066E-5</v>
      </c>
      <c r="AE133" s="23">
        <f t="shared" si="63"/>
        <v>1.6537476503942394E-5</v>
      </c>
      <c r="AF133" s="23">
        <f t="shared" si="63"/>
        <v>1.3189017282394032E-5</v>
      </c>
      <c r="AG133" s="23">
        <f t="shared" si="63"/>
        <v>1.0543192364507506E-5</v>
      </c>
      <c r="AH133" s="23">
        <f t="shared" ref="AH133:BI133" si="64">+AH17*AH132/$B132</f>
        <v>8.4567016930467748E-6</v>
      </c>
      <c r="AI133" s="23">
        <f t="shared" si="64"/>
        <v>6.801706155140815E-6</v>
      </c>
      <c r="AJ133" s="23">
        <f t="shared" si="64"/>
        <v>5.4831777595775704E-6</v>
      </c>
      <c r="AK133" s="23">
        <f t="shared" si="64"/>
        <v>4.4290147985425559E-6</v>
      </c>
      <c r="AL133" s="23">
        <f t="shared" si="64"/>
        <v>3.5837428036356055E-6</v>
      </c>
      <c r="AM133" s="23">
        <f t="shared" si="64"/>
        <v>2.9042642550286889E-6</v>
      </c>
      <c r="AN133" s="23">
        <f t="shared" si="64"/>
        <v>2.3568575685511055E-6</v>
      </c>
      <c r="AO133" s="23">
        <f t="shared" si="64"/>
        <v>1.9149905572945174E-6</v>
      </c>
      <c r="AP133" s="23">
        <f t="shared" si="64"/>
        <v>1.5576927634683523E-6</v>
      </c>
      <c r="AQ133" s="23">
        <f t="shared" si="64"/>
        <v>1.2683256216897339E-6</v>
      </c>
      <c r="AR133" s="23">
        <f t="shared" si="64"/>
        <v>1.0336431667079085E-6</v>
      </c>
      <c r="AS133" s="23">
        <f t="shared" si="64"/>
        <v>8.4306876286353463E-7</v>
      </c>
      <c r="AT133" s="23">
        <f t="shared" si="64"/>
        <v>6.8813452386166672E-7</v>
      </c>
      <c r="AU133" s="23">
        <f t="shared" si="64"/>
        <v>5.6204444506362239E-7</v>
      </c>
      <c r="AV133" s="23">
        <f t="shared" si="64"/>
        <v>4.5933232821579271E-7</v>
      </c>
      <c r="AW133" s="23">
        <f t="shared" si="64"/>
        <v>3.7559279924738739E-7</v>
      </c>
      <c r="AX133" s="23">
        <f t="shared" si="64"/>
        <v>3.072689948201284E-7</v>
      </c>
      <c r="AY133" s="23">
        <f t="shared" si="64"/>
        <v>2.5148439676825177E-7</v>
      </c>
      <c r="AZ133" s="23">
        <f t="shared" si="64"/>
        <v>2.0590921072963232E-7</v>
      </c>
      <c r="BA133" s="23">
        <f t="shared" si="64"/>
        <v>1.6870295829476657E-7</v>
      </c>
      <c r="BB133" s="23">
        <f t="shared" si="64"/>
        <v>1.3829751852023208E-7</v>
      </c>
      <c r="BC133" s="23">
        <f t="shared" si="64"/>
        <v>1.1339272238045297E-7</v>
      </c>
      <c r="BD133" s="23">
        <f t="shared" si="64"/>
        <v>9.2986734533221493E-8</v>
      </c>
      <c r="BE133" s="23">
        <f t="shared" si="64"/>
        <v>7.6263964886779772E-8</v>
      </c>
      <c r="BF133" s="23">
        <f t="shared" si="64"/>
        <v>6.255773898861551E-8</v>
      </c>
      <c r="BG133" s="23">
        <f t="shared" si="64"/>
        <v>5.1322358188041741E-8</v>
      </c>
      <c r="BH133" s="23">
        <f t="shared" si="64"/>
        <v>4.2110998843843159E-8</v>
      </c>
      <c r="BI133" s="23">
        <f t="shared" si="64"/>
        <v>3.6285667798830454E-8</v>
      </c>
    </row>
    <row r="134" spans="1:61" ht="18" customHeight="1">
      <c r="A134" s="23" t="s">
        <v>15</v>
      </c>
      <c r="B134" s="147"/>
      <c r="C134" s="147">
        <f>+(C133/B133)^-0.1-1</f>
        <v>5.7310601060055921E-2</v>
      </c>
      <c r="D134" s="23">
        <f t="shared" ref="D134:BI134" si="65">+(D133/C133)^-0.1-1</f>
        <v>7.8558320684983807E-2</v>
      </c>
      <c r="E134" s="23">
        <f t="shared" si="65"/>
        <v>7.0319470121227967E-2</v>
      </c>
      <c r="F134" s="23">
        <f t="shared" si="65"/>
        <v>6.4714255168948576E-2</v>
      </c>
      <c r="G134" s="23">
        <f t="shared" si="65"/>
        <v>5.904291042003007E-2</v>
      </c>
      <c r="H134" s="23">
        <f t="shared" si="65"/>
        <v>5.4053209507005429E-2</v>
      </c>
      <c r="I134" s="23">
        <f t="shared" si="65"/>
        <v>5.0365173734885138E-2</v>
      </c>
      <c r="J134" s="23">
        <f t="shared" si="65"/>
        <v>4.7161821528342474E-2</v>
      </c>
      <c r="K134" s="23">
        <f t="shared" si="65"/>
        <v>4.4846087220850483E-2</v>
      </c>
      <c r="L134" s="23">
        <f t="shared" si="65"/>
        <v>4.1911794694718951E-2</v>
      </c>
      <c r="M134" s="23">
        <f t="shared" si="65"/>
        <v>4.154506638335298E-2</v>
      </c>
      <c r="N134" s="23">
        <f t="shared" si="65"/>
        <v>3.7351929638435699E-2</v>
      </c>
      <c r="O134" s="23">
        <f t="shared" si="65"/>
        <v>3.5873493805452572E-2</v>
      </c>
      <c r="P134" s="23">
        <f t="shared" si="65"/>
        <v>3.4442369090515124E-2</v>
      </c>
      <c r="Q134" s="23">
        <f t="shared" si="65"/>
        <v>3.3290119809703977E-2</v>
      </c>
      <c r="R134" s="23">
        <f t="shared" si="65"/>
        <v>3.2228355929643682E-2</v>
      </c>
      <c r="S134" s="23">
        <f t="shared" si="65"/>
        <v>3.1101503171977907E-2</v>
      </c>
      <c r="T134" s="23">
        <f t="shared" si="65"/>
        <v>3.0043265004008557E-2</v>
      </c>
      <c r="U134" s="23">
        <f t="shared" si="65"/>
        <v>2.9065588350771776E-2</v>
      </c>
      <c r="V134" s="23">
        <f t="shared" si="65"/>
        <v>2.7817675307710399E-2</v>
      </c>
      <c r="W134" s="23">
        <f t="shared" si="65"/>
        <v>2.6817079054347381E-2</v>
      </c>
      <c r="X134" s="23">
        <f t="shared" si="65"/>
        <v>2.6331985683549108E-2</v>
      </c>
      <c r="Y134" s="23">
        <f t="shared" si="65"/>
        <v>2.5796792539485969E-2</v>
      </c>
      <c r="Z134" s="23">
        <f t="shared" si="65"/>
        <v>2.5263127101096794E-2</v>
      </c>
      <c r="AA134" s="23">
        <f t="shared" si="65"/>
        <v>2.5058551888906599E-2</v>
      </c>
      <c r="AB134" s="23">
        <f t="shared" si="65"/>
        <v>2.4470359676007192E-2</v>
      </c>
      <c r="AC134" s="23">
        <f t="shared" si="65"/>
        <v>2.395101959576329E-2</v>
      </c>
      <c r="AD134" s="23">
        <f t="shared" si="65"/>
        <v>2.3500883786569116E-2</v>
      </c>
      <c r="AE134" s="23">
        <f t="shared" si="65"/>
        <v>2.3110376443215452E-2</v>
      </c>
      <c r="AF134" s="23">
        <f t="shared" si="65"/>
        <v>2.2882339236733218E-2</v>
      </c>
      <c r="AG134" s="23">
        <f t="shared" si="65"/>
        <v>2.2642954645792912E-2</v>
      </c>
      <c r="AH134" s="23">
        <f t="shared" si="65"/>
        <v>2.2297060230126453E-2</v>
      </c>
      <c r="AI134" s="23">
        <f t="shared" si="65"/>
        <v>2.2017458270646939E-2</v>
      </c>
      <c r="AJ134" s="23">
        <f t="shared" si="65"/>
        <v>2.1782720558396473E-2</v>
      </c>
      <c r="AK134" s="23">
        <f t="shared" si="65"/>
        <v>2.1580323401861223E-2</v>
      </c>
      <c r="AL134" s="23">
        <f t="shared" si="65"/>
        <v>2.1402766337487389E-2</v>
      </c>
      <c r="AM134" s="23">
        <f t="shared" si="65"/>
        <v>2.1245299044406973E-2</v>
      </c>
      <c r="AN134" s="23">
        <f t="shared" si="65"/>
        <v>2.1104709419756951E-2</v>
      </c>
      <c r="AO134" s="23">
        <f t="shared" si="65"/>
        <v>2.0978672500001405E-2</v>
      </c>
      <c r="AP134" s="23">
        <f t="shared" si="65"/>
        <v>2.0865397291952581E-2</v>
      </c>
      <c r="AQ134" s="23">
        <f t="shared" si="65"/>
        <v>2.076343254847357E-2</v>
      </c>
      <c r="AR134" s="23">
        <f t="shared" si="65"/>
        <v>2.067155773181284E-2</v>
      </c>
      <c r="AS134" s="23">
        <f t="shared" si="65"/>
        <v>2.0588719903934738E-2</v>
      </c>
      <c r="AT134" s="23">
        <f t="shared" si="65"/>
        <v>2.0513995594432455E-2</v>
      </c>
      <c r="AU134" s="23">
        <f t="shared" si="65"/>
        <v>2.0446566437302582E-2</v>
      </c>
      <c r="AV134" s="23">
        <f t="shared" si="65"/>
        <v>2.0385702557505825E-2</v>
      </c>
      <c r="AW134" s="23">
        <f t="shared" si="65"/>
        <v>2.0330750457097979E-2</v>
      </c>
      <c r="AX134" s="23">
        <f t="shared" si="65"/>
        <v>2.0281123630481179E-2</v>
      </c>
      <c r="AY134" s="23">
        <f t="shared" si="65"/>
        <v>2.023629493094159E-2</v>
      </c>
      <c r="AZ134" s="23">
        <f t="shared" si="65"/>
        <v>2.0195790136745995E-2</v>
      </c>
      <c r="BA134" s="23">
        <f t="shared" si="65"/>
        <v>2.0129502201677196E-2</v>
      </c>
      <c r="BB134" s="23">
        <f t="shared" si="65"/>
        <v>2.0072010103709292E-2</v>
      </c>
      <c r="BC134" s="23">
        <f t="shared" si="65"/>
        <v>2.005343003172988E-2</v>
      </c>
      <c r="BD134" s="23">
        <f t="shared" si="65"/>
        <v>2.0038158524274596E-2</v>
      </c>
      <c r="BE134" s="23">
        <f t="shared" si="65"/>
        <v>2.00234629030136E-2</v>
      </c>
      <c r="BF134" s="23">
        <f t="shared" si="65"/>
        <v>2.0008600443193414E-2</v>
      </c>
      <c r="BG134" s="23">
        <f t="shared" si="65"/>
        <v>1.9993593581755897E-2</v>
      </c>
      <c r="BH134" s="23">
        <f t="shared" si="65"/>
        <v>1.9978708194279715E-2</v>
      </c>
      <c r="BI134" s="23">
        <f t="shared" si="65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207</v>
      </c>
      <c r="B136" s="147"/>
      <c r="C136" s="147">
        <f>+C134+C135</f>
        <v>7.1586794049413385E-2</v>
      </c>
      <c r="D136" s="23">
        <f t="shared" ref="D136:K136" si="67">+D134+D135</f>
        <v>9.0214528625777821E-2</v>
      </c>
      <c r="E136" s="23">
        <f t="shared" si="67"/>
        <v>7.9256193582562348E-2</v>
      </c>
      <c r="F136" s="23">
        <f t="shared" si="67"/>
        <v>7.1156907850903506E-2</v>
      </c>
      <c r="G136" s="23">
        <f t="shared" si="67"/>
        <v>6.1728286938740051E-2</v>
      </c>
      <c r="H136" s="23">
        <f t="shared" si="67"/>
        <v>5.479998522423795E-2</v>
      </c>
      <c r="I136" s="23">
        <f t="shared" si="67"/>
        <v>5.111194945211766E-2</v>
      </c>
      <c r="J136" s="23">
        <f t="shared" si="67"/>
        <v>4.7908597245574995E-2</v>
      </c>
      <c r="K136" s="23">
        <f t="shared" si="67"/>
        <v>4.5592862938083005E-2</v>
      </c>
    </row>
    <row r="137" spans="1:61" ht="18" customHeight="1">
      <c r="A137" s="23" t="s">
        <v>208</v>
      </c>
      <c r="B137" s="147"/>
      <c r="C137" s="147">
        <f>+C136-C129</f>
        <v>-1.5806062522101857E-2</v>
      </c>
      <c r="D137" s="23">
        <f t="shared" ref="D137:K137" si="68">+D136-D129</f>
        <v>1.3209243540838259E-2</v>
      </c>
      <c r="E137" s="23">
        <f t="shared" si="68"/>
        <v>9.9956952388791098E-3</v>
      </c>
      <c r="F137" s="23">
        <f t="shared" si="68"/>
        <v>1.099455827306408E-2</v>
      </c>
      <c r="G137" s="23">
        <f t="shared" si="68"/>
        <v>8.2271914671007279E-3</v>
      </c>
      <c r="H137" s="23">
        <f t="shared" si="68"/>
        <v>4.8039337849236016E-3</v>
      </c>
      <c r="I137" s="23">
        <f t="shared" si="68"/>
        <v>4.17030894932955E-3</v>
      </c>
      <c r="J137" s="23">
        <f t="shared" si="68"/>
        <v>3.1808444089367408E-3</v>
      </c>
      <c r="K137" s="23">
        <f t="shared" si="68"/>
        <v>4.5688148074975732E-3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9">+$B$7*B68/B74-(1-(1-0.1)^10)/10</f>
        <v>0.11216320177106752</v>
      </c>
      <c r="C139" s="147">
        <f t="shared" si="69"/>
        <v>9.4313499915962731E-2</v>
      </c>
      <c r="D139" s="23">
        <f t="shared" si="69"/>
        <v>7.9035047753895735E-2</v>
      </c>
      <c r="E139" s="23">
        <f t="shared" si="69"/>
        <v>7.0768082500539245E-2</v>
      </c>
      <c r="F139" s="23">
        <f t="shared" si="69"/>
        <v>6.5449166590052385E-2</v>
      </c>
      <c r="G139" s="23">
        <f t="shared" si="69"/>
        <v>6.0941037065461348E-2</v>
      </c>
      <c r="H139" s="23">
        <f t="shared" si="69"/>
        <v>5.7057105256089355E-2</v>
      </c>
      <c r="I139" s="23">
        <f t="shared" si="69"/>
        <v>5.3910194308470355E-2</v>
      </c>
      <c r="J139" s="23">
        <f t="shared" si="69"/>
        <v>5.1174616503607162E-2</v>
      </c>
      <c r="K139" s="23">
        <f t="shared" si="69"/>
        <v>4.8666441220847054E-2</v>
      </c>
      <c r="L139" s="23">
        <f t="shared" si="69"/>
        <v>4.6174442219575035E-2</v>
      </c>
      <c r="M139" s="23">
        <f t="shared" si="69"/>
        <v>4.3101186872697136E-2</v>
      </c>
      <c r="N139" s="23">
        <f t="shared" si="69"/>
        <v>4.2032615331399709E-2</v>
      </c>
      <c r="O139" s="23">
        <f t="shared" si="69"/>
        <v>4.0700148596314462E-2</v>
      </c>
      <c r="P139" s="23">
        <f t="shared" si="69"/>
        <v>3.9329666629962873E-2</v>
      </c>
      <c r="Q139" s="23">
        <f t="shared" si="69"/>
        <v>3.8141211284447293E-2</v>
      </c>
      <c r="R139" s="23">
        <f t="shared" si="69"/>
        <v>3.7072133609855493E-2</v>
      </c>
      <c r="S139" s="23">
        <f t="shared" si="69"/>
        <v>3.6000917040093644E-2</v>
      </c>
      <c r="T139" s="23">
        <f t="shared" si="69"/>
        <v>3.4978116200932774E-2</v>
      </c>
      <c r="U139" s="23">
        <f t="shared" si="69"/>
        <v>3.4026047170725632E-2</v>
      </c>
      <c r="V139" s="23">
        <f t="shared" si="69"/>
        <v>3.3679360856175733E-2</v>
      </c>
      <c r="W139" s="23">
        <f t="shared" si="69"/>
        <v>3.3681548334366512E-2</v>
      </c>
      <c r="X139" s="23">
        <f t="shared" si="69"/>
        <v>3.3371451706786875E-2</v>
      </c>
      <c r="Y139" s="23">
        <f t="shared" si="69"/>
        <v>3.2930360210418078E-2</v>
      </c>
      <c r="Z139" s="23">
        <f t="shared" si="69"/>
        <v>3.2449465218830173E-2</v>
      </c>
      <c r="AA139" s="23">
        <f t="shared" si="69"/>
        <v>3.2164919584977497E-2</v>
      </c>
      <c r="AB139" s="23">
        <f t="shared" si="69"/>
        <v>3.1701583856486137E-2</v>
      </c>
      <c r="AC139" s="23">
        <f t="shared" si="69"/>
        <v>3.1225145877921537E-2</v>
      </c>
      <c r="AD139" s="23">
        <f t="shared" si="69"/>
        <v>3.0788661485916774E-2</v>
      </c>
      <c r="AE139" s="23">
        <f t="shared" si="69"/>
        <v>3.0402907683330413E-2</v>
      </c>
      <c r="AF139" s="23">
        <f t="shared" si="69"/>
        <v>2.9901013867076776E-2</v>
      </c>
      <c r="AG139" s="23">
        <f t="shared" si="69"/>
        <v>2.9355837983019994E-2</v>
      </c>
      <c r="AH139" s="23">
        <f t="shared" si="69"/>
        <v>2.896394548788675E-2</v>
      </c>
      <c r="AI139" s="23">
        <f t="shared" si="69"/>
        <v>2.866319036502521E-2</v>
      </c>
      <c r="AJ139" s="23">
        <f t="shared" si="69"/>
        <v>2.8420083886254027E-2</v>
      </c>
      <c r="AK139" s="23">
        <f t="shared" si="69"/>
        <v>2.8215914955117855E-2</v>
      </c>
      <c r="AL139" s="23">
        <f t="shared" si="69"/>
        <v>2.8039894594308515E-2</v>
      </c>
      <c r="AM139" s="23">
        <f t="shared" si="69"/>
        <v>2.7885529189567299E-2</v>
      </c>
      <c r="AN139" s="23">
        <f t="shared" si="69"/>
        <v>2.774868830544093E-2</v>
      </c>
      <c r="AO139" s="23">
        <f t="shared" si="69"/>
        <v>2.7626569244228613E-2</v>
      </c>
      <c r="AP139" s="23">
        <f t="shared" si="69"/>
        <v>2.7517138456413071E-2</v>
      </c>
      <c r="AQ139" s="23">
        <f t="shared" si="69"/>
        <v>2.7418827416289676E-2</v>
      </c>
      <c r="AR139" s="23">
        <f t="shared" si="69"/>
        <v>2.7330364741438587E-2</v>
      </c>
      <c r="AS139" s="23">
        <f t="shared" si="69"/>
        <v>2.7250681556428846E-2</v>
      </c>
      <c r="AT139" s="23">
        <f t="shared" si="69"/>
        <v>2.7178856463937362E-2</v>
      </c>
      <c r="AU139" s="23">
        <f t="shared" si="69"/>
        <v>2.7114082128166309E-2</v>
      </c>
      <c r="AV139" s="23">
        <f t="shared" si="69"/>
        <v>2.705564381862742E-2</v>
      </c>
      <c r="AW139" s="23">
        <f t="shared" si="69"/>
        <v>2.7002904717566334E-2</v>
      </c>
      <c r="AX139" s="23">
        <f t="shared" si="69"/>
        <v>2.6955295176337588E-2</v>
      </c>
      <c r="AY139" s="23">
        <f t="shared" si="69"/>
        <v>2.6912304381789653E-2</v>
      </c>
      <c r="AZ139" s="23">
        <f t="shared" si="69"/>
        <v>2.6873473578704607E-2</v>
      </c>
      <c r="BA139" s="23">
        <f t="shared" si="69"/>
        <v>2.6820553417673657E-2</v>
      </c>
      <c r="BB139" s="23">
        <f t="shared" si="69"/>
        <v>2.676818878319441E-2</v>
      </c>
      <c r="BC139" s="23">
        <f t="shared" si="69"/>
        <v>2.673938385969718E-2</v>
      </c>
      <c r="BD139" s="23">
        <f t="shared" si="69"/>
        <v>2.6720503163478279E-2</v>
      </c>
      <c r="BE139" s="23">
        <f t="shared" si="69"/>
        <v>2.6705314256949497E-2</v>
      </c>
      <c r="BF139" s="23">
        <f t="shared" si="69"/>
        <v>2.6691270775056578E-2</v>
      </c>
      <c r="BG139" s="23">
        <f t="shared" si="69"/>
        <v>2.667752766839096E-2</v>
      </c>
      <c r="BH139" s="23">
        <f t="shared" si="69"/>
        <v>2.666395950760489E-2</v>
      </c>
      <c r="BI139" s="23">
        <f t="shared" si="69"/>
        <v>2.6650696142757918E-2</v>
      </c>
    </row>
    <row r="140" spans="1:61" ht="18" customHeight="1">
      <c r="A140" s="23" t="s">
        <v>94</v>
      </c>
      <c r="B140" s="147">
        <v>1</v>
      </c>
      <c r="C140" s="147">
        <f t="shared" ref="C140:AH140" si="70">+B140/(1+C131)^10</f>
        <v>0.46856936624013679</v>
      </c>
      <c r="D140" s="23">
        <f t="shared" si="70"/>
        <v>0.21266808728705699</v>
      </c>
      <c r="E140" s="23">
        <f t="shared" si="70"/>
        <v>0.10499467228205847</v>
      </c>
      <c r="F140" s="23">
        <f t="shared" si="70"/>
        <v>5.6085180668679693E-2</v>
      </c>
      <c r="G140" s="23">
        <f t="shared" si="70"/>
        <v>3.2269312634362078E-2</v>
      </c>
      <c r="H140" s="23">
        <f t="shared" si="70"/>
        <v>1.9483653540459001E-2</v>
      </c>
      <c r="I140" s="23">
        <f t="shared" si="70"/>
        <v>1.2137104575758052E-2</v>
      </c>
      <c r="J140" s="23">
        <f t="shared" si="70"/>
        <v>7.7532651211007671E-3</v>
      </c>
      <c r="K140" s="23">
        <f t="shared" si="70"/>
        <v>5.0951657781556992E-3</v>
      </c>
      <c r="L140" s="23">
        <f t="shared" si="70"/>
        <v>3.4288238294879151E-3</v>
      </c>
      <c r="M140" s="23">
        <f t="shared" si="70"/>
        <v>2.3667960180367587E-3</v>
      </c>
      <c r="N140" s="23">
        <f t="shared" si="70"/>
        <v>1.6773234246789061E-3</v>
      </c>
      <c r="O140" s="23">
        <f t="shared" si="70"/>
        <v>1.2049511762050424E-3</v>
      </c>
      <c r="P140" s="23">
        <f t="shared" si="70"/>
        <v>8.7613507028039403E-4</v>
      </c>
      <c r="Q140" s="23">
        <f t="shared" si="70"/>
        <v>6.4369726904685721E-4</v>
      </c>
      <c r="R140" s="23">
        <f t="shared" si="70"/>
        <v>4.7781421725242706E-4</v>
      </c>
      <c r="S140" s="23">
        <f t="shared" si="70"/>
        <v>3.5834822072491846E-4</v>
      </c>
      <c r="T140" s="23">
        <f t="shared" si="70"/>
        <v>2.7134607129598789E-4</v>
      </c>
      <c r="U140" s="23">
        <f t="shared" si="70"/>
        <v>2.0687005119212124E-4</v>
      </c>
      <c r="V140" s="23">
        <f t="shared" si="70"/>
        <v>1.5822162840818007E-4</v>
      </c>
      <c r="W140" s="23">
        <f t="shared" si="70"/>
        <v>1.2141641183068401E-4</v>
      </c>
      <c r="X140" s="23">
        <f t="shared" si="70"/>
        <v>9.3624988003551798E-5</v>
      </c>
      <c r="Y140" s="23">
        <f t="shared" si="70"/>
        <v>7.2562341448397294E-5</v>
      </c>
      <c r="Z140" s="23">
        <f t="shared" si="70"/>
        <v>5.6435847135776191E-5</v>
      </c>
      <c r="AA140" s="23">
        <f t="shared" si="70"/>
        <v>4.4059253020453967E-5</v>
      </c>
      <c r="AB140" s="23">
        <f t="shared" si="70"/>
        <v>3.4578795825522262E-5</v>
      </c>
      <c r="AC140" s="23">
        <f t="shared" si="70"/>
        <v>2.7264009788593647E-5</v>
      </c>
      <c r="AD140" s="23">
        <f t="shared" si="70"/>
        <v>2.1582985592956787E-5</v>
      </c>
      <c r="AE140" s="23">
        <f t="shared" si="70"/>
        <v>1.7156855353498892E-5</v>
      </c>
      <c r="AF140" s="23">
        <f t="shared" si="70"/>
        <v>1.3701804299840677E-5</v>
      </c>
      <c r="AG140" s="23">
        <f t="shared" si="70"/>
        <v>1.0986401193214531E-5</v>
      </c>
      <c r="AH140" s="23">
        <f t="shared" si="70"/>
        <v>8.8355359999471609E-6</v>
      </c>
      <c r="AI140" s="23">
        <f t="shared" ref="AI140:BG140" si="71">+AH140/(1+AI131)^10</f>
        <v>7.1232750914892992E-6</v>
      </c>
      <c r="AJ140" s="23">
        <f t="shared" si="71"/>
        <v>5.75487381921894E-6</v>
      </c>
      <c r="AK140" s="23">
        <f t="shared" si="71"/>
        <v>4.6578182969795606E-6</v>
      </c>
      <c r="AL140" s="23">
        <f t="shared" si="71"/>
        <v>3.7759538226279927E-6</v>
      </c>
      <c r="AM140" s="23">
        <f t="shared" si="71"/>
        <v>3.0654302597789468E-6</v>
      </c>
      <c r="AN140" s="23">
        <f t="shared" si="71"/>
        <v>2.4917906119625335E-6</v>
      </c>
      <c r="AO140" s="23">
        <f t="shared" si="71"/>
        <v>2.0278238230305986E-6</v>
      </c>
      <c r="AP140" s="23">
        <f t="shared" si="71"/>
        <v>1.6519519664189688E-6</v>
      </c>
      <c r="AQ140" s="23">
        <f t="shared" si="71"/>
        <v>1.3470031592209033E-6</v>
      </c>
      <c r="AR140" s="23">
        <f t="shared" si="71"/>
        <v>1.0992690954011212E-6</v>
      </c>
      <c r="AS140" s="23">
        <f t="shared" si="71"/>
        <v>8.9777587097529929E-7</v>
      </c>
      <c r="AT140" s="23">
        <f t="shared" si="71"/>
        <v>7.337164612356441E-7</v>
      </c>
      <c r="AU140" s="23">
        <f t="shared" si="71"/>
        <v>6.0000677307817339E-7</v>
      </c>
      <c r="AV140" s="23">
        <f t="shared" si="71"/>
        <v>4.9093682194053203E-7</v>
      </c>
      <c r="AW140" s="23">
        <f t="shared" si="71"/>
        <v>4.0189556197612951E-7</v>
      </c>
      <c r="AX140" s="23">
        <f t="shared" si="71"/>
        <v>3.2915303605335927E-7</v>
      </c>
      <c r="AY140" s="23">
        <f t="shared" si="71"/>
        <v>2.6968733822945668E-7</v>
      </c>
      <c r="AZ140" s="23">
        <f t="shared" si="71"/>
        <v>2.2107828114720006E-7</v>
      </c>
      <c r="BA140" s="23">
        <f t="shared" si="71"/>
        <v>1.8133845225342194E-7</v>
      </c>
      <c r="BB140" s="23">
        <f t="shared" si="71"/>
        <v>1.4879642289312393E-7</v>
      </c>
      <c r="BC140" s="23">
        <f t="shared" si="71"/>
        <v>1.2211407630807569E-7</v>
      </c>
      <c r="BD140" s="23">
        <f t="shared" si="71"/>
        <v>1.0023087304758874E-7</v>
      </c>
      <c r="BE140" s="23">
        <f t="shared" si="71"/>
        <v>8.2280892215566086E-8</v>
      </c>
      <c r="BF140" s="23">
        <f t="shared" si="71"/>
        <v>6.7555205192933566E-8</v>
      </c>
      <c r="BG140" s="23">
        <f t="shared" si="71"/>
        <v>5.547292143663149E-8</v>
      </c>
      <c r="BH140" s="23">
        <f>+BG140</f>
        <v>5.547292143663149E-8</v>
      </c>
      <c r="BI140" s="23">
        <f>+BH140</f>
        <v>5.547292143663149E-8</v>
      </c>
    </row>
    <row r="141" spans="1:61" ht="18" customHeight="1">
      <c r="A141" s="23" t="s">
        <v>208</v>
      </c>
      <c r="B141" s="147">
        <f t="shared" ref="B141:K141" si="72">+B139-C131</f>
        <v>3.3408725614791676E-2</v>
      </c>
      <c r="C141" s="147">
        <f t="shared" si="72"/>
        <v>1.2114429087735329E-2</v>
      </c>
      <c r="D141" s="23">
        <f t="shared" si="72"/>
        <v>5.9021560395843414E-3</v>
      </c>
      <c r="E141" s="23">
        <f t="shared" si="72"/>
        <v>6.0566585397779094E-3</v>
      </c>
      <c r="F141" s="23">
        <f t="shared" si="72"/>
        <v>8.6174440653130069E-3</v>
      </c>
      <c r="G141" s="23">
        <f t="shared" si="72"/>
        <v>9.1924636099845122E-3</v>
      </c>
      <c r="H141" s="23">
        <f t="shared" si="72"/>
        <v>8.5882592850381259E-3</v>
      </c>
      <c r="I141" s="23">
        <f t="shared" si="72"/>
        <v>8.0754976387571731E-3</v>
      </c>
      <c r="J141" s="23">
        <f t="shared" si="72"/>
        <v>8.2987160199953225E-3</v>
      </c>
      <c r="K141" s="23">
        <f t="shared" si="72"/>
        <v>8.2641146627703832E-3</v>
      </c>
    </row>
    <row r="142" spans="1:61" ht="18" customHeight="1">
      <c r="A142" s="23" t="s">
        <v>13</v>
      </c>
      <c r="B142" s="147"/>
      <c r="C142" s="147">
        <f>+EXP(C128-0.1)</f>
        <v>1.0618750754792841</v>
      </c>
      <c r="D142" s="23">
        <f>+EXP(D128-0.1)</f>
        <v>1.0459414875569879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83.619381643554107</v>
      </c>
    </row>
    <row r="145" spans="1:74" ht="18" customHeight="1">
      <c r="A145" s="23" t="s">
        <v>150</v>
      </c>
      <c r="B145" s="147">
        <f>+SUMPRODUCT(B140:AE140*B84:AE84)*10</f>
        <v>84.735699144351997</v>
      </c>
    </row>
    <row r="146" spans="1:74" ht="18" customHeight="1">
      <c r="A146" s="23" t="s">
        <v>151</v>
      </c>
      <c r="B146" s="147">
        <f>+SUMPRODUCT(B140:BI140*B84:BI84)*10</f>
        <v>84.977373133919784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3">+B148/(1+B79)^10</f>
        <v>0.57276191629895967</v>
      </c>
      <c r="D148" s="23">
        <f t="shared" si="73"/>
        <v>0.26886718329768022</v>
      </c>
      <c r="E148" s="23">
        <f t="shared" si="73"/>
        <v>0.13627103052503639</v>
      </c>
      <c r="F148" s="23">
        <f t="shared" si="73"/>
        <v>7.2790189940265371E-2</v>
      </c>
      <c r="G148" s="23">
        <f t="shared" si="73"/>
        <v>4.1014486641888143E-2</v>
      </c>
      <c r="H148" s="23">
        <f t="shared" si="73"/>
        <v>2.4227685654053192E-2</v>
      </c>
      <c r="I148" s="23">
        <f t="shared" si="73"/>
        <v>1.4822067719751879E-2</v>
      </c>
      <c r="J148" s="23">
        <f t="shared" si="73"/>
        <v>9.3491212936268539E-3</v>
      </c>
      <c r="K148" s="23">
        <f t="shared" si="73"/>
        <v>6.0290319776246165E-3</v>
      </c>
      <c r="L148" s="23">
        <f t="shared" si="73"/>
        <v>3.9988769773195536E-3</v>
      </c>
      <c r="M148" s="23">
        <f t="shared" si="73"/>
        <v>2.6616894471467251E-3</v>
      </c>
      <c r="N148" s="23">
        <f t="shared" si="73"/>
        <v>1.844574461142892E-3</v>
      </c>
      <c r="O148" s="23">
        <f t="shared" si="73"/>
        <v>1.2966685805641724E-3</v>
      </c>
      <c r="P148" s="23">
        <f t="shared" si="73"/>
        <v>9.2420004483377007E-4</v>
      </c>
      <c r="Q148" s="23">
        <f t="shared" si="73"/>
        <v>6.6610580404273664E-4</v>
      </c>
      <c r="R148" s="23">
        <f t="shared" si="73"/>
        <v>4.8504872304536546E-4</v>
      </c>
      <c r="S148" s="23">
        <f t="shared" si="73"/>
        <v>3.5708463697362253E-4</v>
      </c>
      <c r="T148" s="23">
        <f t="shared" si="73"/>
        <v>2.6559292245454487E-4</v>
      </c>
      <c r="U148" s="23">
        <f t="shared" si="73"/>
        <v>1.9942791101210089E-4</v>
      </c>
      <c r="V148" s="23">
        <f t="shared" si="73"/>
        <v>1.5157414272908826E-4</v>
      </c>
      <c r="W148" s="23">
        <f t="shared" si="73"/>
        <v>1.1633068457732781E-4</v>
      </c>
      <c r="X148" s="23">
        <f t="shared" si="73"/>
        <v>8.9704792217960836E-5</v>
      </c>
      <c r="Y148" s="23">
        <f t="shared" si="73"/>
        <v>6.9534810716848894E-5</v>
      </c>
      <c r="Z148" s="23">
        <f t="shared" si="73"/>
        <v>5.4181233909986149E-5</v>
      </c>
      <c r="AA148" s="23">
        <f t="shared" si="73"/>
        <v>4.2302122544024037E-5</v>
      </c>
      <c r="AB148" s="23">
        <f t="shared" si="73"/>
        <v>3.3217594666511912E-5</v>
      </c>
      <c r="AC148" s="23">
        <f t="shared" si="73"/>
        <v>2.6216599134426036E-5</v>
      </c>
      <c r="AD148" s="23">
        <f t="shared" si="73"/>
        <v>2.0782325060906637E-5</v>
      </c>
      <c r="AE148" s="23">
        <f t="shared" si="73"/>
        <v>1.6537476503942418E-5</v>
      </c>
      <c r="AF148" s="23">
        <f t="shared" si="73"/>
        <v>1.3189017282394059E-5</v>
      </c>
      <c r="AG148" s="23">
        <f t="shared" si="73"/>
        <v>1.0543192364507529E-5</v>
      </c>
      <c r="AH148" s="23">
        <f t="shared" si="73"/>
        <v>8.4567016930467884E-6</v>
      </c>
      <c r="AI148" s="23">
        <f t="shared" ref="AI148:BI148" si="74">+AH148/(1+AH79)^10</f>
        <v>6.801706155140826E-6</v>
      </c>
      <c r="AJ148" s="23">
        <f t="shared" si="74"/>
        <v>5.4831777595775797E-6</v>
      </c>
      <c r="AK148" s="23">
        <f t="shared" si="74"/>
        <v>4.4290147985425669E-6</v>
      </c>
      <c r="AL148" s="23">
        <f t="shared" si="74"/>
        <v>3.5837428036356182E-6</v>
      </c>
      <c r="AM148" s="23">
        <f t="shared" si="74"/>
        <v>2.9042642550286995E-6</v>
      </c>
      <c r="AN148" s="23">
        <f t="shared" si="74"/>
        <v>2.3568575685511136E-6</v>
      </c>
      <c r="AO148" s="23">
        <f t="shared" si="74"/>
        <v>1.9149905572945229E-6</v>
      </c>
      <c r="AP148" s="23">
        <f t="shared" si="74"/>
        <v>1.5576927634683561E-6</v>
      </c>
      <c r="AQ148" s="23">
        <f t="shared" si="74"/>
        <v>1.2683256216897369E-6</v>
      </c>
      <c r="AR148" s="23">
        <f t="shared" si="74"/>
        <v>1.0336431667079108E-6</v>
      </c>
      <c r="AS148" s="23">
        <f t="shared" si="74"/>
        <v>8.4306876286353643E-7</v>
      </c>
      <c r="AT148" s="23">
        <f t="shared" si="74"/>
        <v>6.8813452386166756E-7</v>
      </c>
      <c r="AU148" s="23">
        <f t="shared" si="74"/>
        <v>5.6204444506362303E-7</v>
      </c>
      <c r="AV148" s="23">
        <f t="shared" si="74"/>
        <v>4.5933232821579345E-7</v>
      </c>
      <c r="AW148" s="23">
        <f t="shared" si="74"/>
        <v>3.7559279924738855E-7</v>
      </c>
      <c r="AX148" s="23">
        <f t="shared" si="74"/>
        <v>3.072689948201293E-7</v>
      </c>
      <c r="AY148" s="23">
        <f t="shared" si="74"/>
        <v>2.5148439676825225E-7</v>
      </c>
      <c r="AZ148" s="23">
        <f t="shared" si="74"/>
        <v>2.0590921072963295E-7</v>
      </c>
      <c r="BA148" s="23">
        <f t="shared" si="74"/>
        <v>1.6870295829476691E-7</v>
      </c>
      <c r="BB148" s="23">
        <f t="shared" si="74"/>
        <v>1.3829751852023253E-7</v>
      </c>
      <c r="BC148" s="23">
        <f t="shared" si="74"/>
        <v>1.1339272238045344E-7</v>
      </c>
      <c r="BD148" s="23">
        <f t="shared" si="74"/>
        <v>9.298673453322185E-8</v>
      </c>
      <c r="BE148" s="23">
        <f t="shared" si="74"/>
        <v>7.6263964886780116E-8</v>
      </c>
      <c r="BF148" s="23">
        <f t="shared" si="74"/>
        <v>6.2557738988615827E-8</v>
      </c>
      <c r="BG148" s="23">
        <f t="shared" si="74"/>
        <v>5.1322358188041959E-8</v>
      </c>
      <c r="BH148" s="23">
        <f t="shared" si="74"/>
        <v>4.2110998843843377E-8</v>
      </c>
      <c r="BI148" s="23">
        <f t="shared" si="74"/>
        <v>3.6285667798830639E-8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98.550460423113307</v>
      </c>
    </row>
    <row r="152" spans="1:74" ht="18" customHeight="1">
      <c r="A152" s="23" t="s">
        <v>150</v>
      </c>
      <c r="B152" s="147">
        <f>+SUMPRODUCT(B148:AE148*B84:AE84)*10</f>
        <v>99.621321853723998</v>
      </c>
    </row>
    <row r="153" spans="1:74" ht="18" customHeight="1">
      <c r="A153" s="23" t="s">
        <v>151</v>
      </c>
      <c r="B153" s="147">
        <f>+SUMPRODUCT(B148:BI148*B84:BI84)*10</f>
        <v>99.851175418482384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6.9450257358172748E-3</v>
      </c>
      <c r="C155" s="148">
        <f t="shared" ref="C155:BI155" si="75">+C63*C61</f>
        <v>1.4303319126798974E-2</v>
      </c>
      <c r="D155" s="29">
        <f t="shared" si="75"/>
        <v>3.2211307822228218E-2</v>
      </c>
      <c r="E155" s="29">
        <f t="shared" si="75"/>
        <v>6.6314769280038724E-2</v>
      </c>
      <c r="F155" s="29">
        <f t="shared" si="75"/>
        <v>0.124485194286345</v>
      </c>
      <c r="G155" s="29">
        <f t="shared" si="75"/>
        <v>0.21155787577725899</v>
      </c>
      <c r="H155" s="29">
        <f t="shared" si="75"/>
        <v>0.33285981977761453</v>
      </c>
      <c r="I155" s="29">
        <f t="shared" si="75"/>
        <v>0.49687913248026133</v>
      </c>
      <c r="J155" s="29">
        <f t="shared" si="75"/>
        <v>0.70859488399759762</v>
      </c>
      <c r="K155" s="29">
        <f t="shared" si="75"/>
        <v>0.97087130545754408</v>
      </c>
      <c r="L155" s="29">
        <f t="shared" si="75"/>
        <v>1.2728889139400077</v>
      </c>
      <c r="M155" s="29">
        <f t="shared" si="75"/>
        <v>1.599202378235187</v>
      </c>
      <c r="N155" s="29">
        <f t="shared" si="75"/>
        <v>1.9284152113271134</v>
      </c>
      <c r="O155" s="29">
        <f t="shared" si="75"/>
        <v>2.2644290684472752</v>
      </c>
      <c r="P155" s="29">
        <f t="shared" si="75"/>
        <v>2.5975047610640591</v>
      </c>
      <c r="Q155" s="29">
        <f t="shared" si="75"/>
        <v>2.9233169196029363</v>
      </c>
      <c r="R155" s="29">
        <f t="shared" si="75"/>
        <v>3.2458064033689009</v>
      </c>
      <c r="S155" s="29">
        <f t="shared" si="75"/>
        <v>3.5719474732964431</v>
      </c>
      <c r="T155" s="29">
        <f t="shared" si="75"/>
        <v>3.9072237471469693</v>
      </c>
      <c r="U155" s="29">
        <f t="shared" si="75"/>
        <v>4.2558938669353745</v>
      </c>
      <c r="V155" s="29">
        <f t="shared" si="75"/>
        <v>4.6458832744309877</v>
      </c>
      <c r="W155" s="29">
        <f t="shared" si="75"/>
        <v>5.0938675151487995</v>
      </c>
      <c r="X155" s="29">
        <f t="shared" si="75"/>
        <v>5.5858629133607618</v>
      </c>
      <c r="Y155" s="29">
        <f t="shared" si="75"/>
        <v>6.1202880219510529</v>
      </c>
      <c r="Z155" s="29">
        <f t="shared" si="75"/>
        <v>6.6975946355403586</v>
      </c>
      <c r="AA155" s="29">
        <f t="shared" si="75"/>
        <v>7.31867431803746</v>
      </c>
      <c r="AB155" s="29">
        <f t="shared" si="75"/>
        <v>7.9878530861464592</v>
      </c>
      <c r="AC155" s="29">
        <f t="shared" si="75"/>
        <v>8.7040071812093345</v>
      </c>
      <c r="AD155" s="29">
        <f t="shared" si="75"/>
        <v>9.4672860767980875</v>
      </c>
      <c r="AE155" s="29">
        <f t="shared" si="75"/>
        <v>10.278932747471297</v>
      </c>
      <c r="AF155" s="29">
        <f t="shared" si="75"/>
        <v>11.12151466991622</v>
      </c>
      <c r="AG155" s="29">
        <f t="shared" si="75"/>
        <v>11.985421077119796</v>
      </c>
      <c r="AH155" s="29">
        <f t="shared" si="75"/>
        <v>12.885173633106412</v>
      </c>
      <c r="AI155" s="29">
        <f t="shared" si="75"/>
        <v>13.826263747058304</v>
      </c>
      <c r="AJ155" s="29">
        <f t="shared" si="75"/>
        <v>14.811603417915876</v>
      </c>
      <c r="AK155" s="29">
        <f t="shared" si="75"/>
        <v>15.843584418254057</v>
      </c>
      <c r="AL155" s="29">
        <f t="shared" si="75"/>
        <v>16.924357775805721</v>
      </c>
      <c r="AM155" s="29">
        <f t="shared" si="75"/>
        <v>18.055995839518509</v>
      </c>
      <c r="AN155" s="29">
        <f t="shared" si="75"/>
        <v>19.240586939330672</v>
      </c>
      <c r="AO155" s="29">
        <f t="shared" si="75"/>
        <v>20.480290517341345</v>
      </c>
      <c r="AP155" s="29">
        <f t="shared" si="75"/>
        <v>21.777369181774823</v>
      </c>
      <c r="AQ155" s="29">
        <f t="shared" si="75"/>
        <v>23.134207388914341</v>
      </c>
      <c r="AR155" s="29">
        <f t="shared" si="75"/>
        <v>24.553322473426572</v>
      </c>
      <c r="AS155" s="29">
        <f t="shared" si="75"/>
        <v>26.037371395254187</v>
      </c>
      <c r="AT155" s="29">
        <f t="shared" si="75"/>
        <v>27.589155183656793</v>
      </c>
      <c r="AU155" s="29">
        <f t="shared" si="75"/>
        <v>29.211622240857029</v>
      </c>
      <c r="AV155" s="29">
        <f t="shared" si="75"/>
        <v>30.9078711855005</v>
      </c>
      <c r="AW155" s="29">
        <f t="shared" si="75"/>
        <v>32.681153631877166</v>
      </c>
      <c r="AX155" s="29">
        <f t="shared" si="75"/>
        <v>34.534877133295907</v>
      </c>
      <c r="AY155" s="29">
        <f t="shared" si="75"/>
        <v>36.472608419292357</v>
      </c>
      <c r="AZ155" s="29">
        <f t="shared" si="75"/>
        <v>38.498076998311568</v>
      </c>
      <c r="BA155" s="29">
        <f t="shared" si="75"/>
        <v>40.771449836604909</v>
      </c>
      <c r="BB155" s="29">
        <f t="shared" si="75"/>
        <v>43.250177297398295</v>
      </c>
      <c r="BC155" s="29">
        <f t="shared" si="75"/>
        <v>45.742156382520299</v>
      </c>
      <c r="BD155" s="29">
        <f t="shared" si="75"/>
        <v>48.280910874586809</v>
      </c>
      <c r="BE155" s="29">
        <f t="shared" si="75"/>
        <v>50.891709055037865</v>
      </c>
      <c r="BF155" s="29">
        <f t="shared" si="75"/>
        <v>53.593393141636881</v>
      </c>
      <c r="BG155" s="29">
        <f t="shared" si="75"/>
        <v>56.40039651545375</v>
      </c>
      <c r="BH155" s="29">
        <f t="shared" si="75"/>
        <v>59.324200928372441</v>
      </c>
      <c r="BI155" s="29">
        <f t="shared" si="75"/>
        <v>62.374360072040076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ColWidth="9.1640625" defaultRowHeight="14.4"/>
  <cols>
    <col min="1" max="1" width="33.1640625" style="223" customWidth="1"/>
    <col min="2" max="3" width="7.71875" style="254" customWidth="1"/>
    <col min="4" max="4" width="7.1640625" style="254" customWidth="1"/>
    <col min="5" max="6" width="8" style="254" customWidth="1"/>
    <col min="7" max="11" width="0.71875" style="254" customWidth="1"/>
    <col min="12" max="12" width="7.5546875" style="254" customWidth="1"/>
    <col min="13" max="41" width="0.71875" style="254" customWidth="1"/>
    <col min="42" max="42" width="7.44140625" style="254" customWidth="1"/>
    <col min="43" max="45" width="0.71875" style="254" customWidth="1"/>
    <col min="46" max="46" width="0.44140625" style="254" customWidth="1"/>
    <col min="47" max="86" width="0.71875" style="254" customWidth="1"/>
    <col min="87" max="101" width="0.5546875" style="254" customWidth="1"/>
    <col min="102" max="122" width="6.71875" style="254" customWidth="1"/>
    <col min="123" max="127" width="6.83203125" style="223" customWidth="1"/>
    <col min="128" max="16384" width="9.164062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1.1980029582341192</v>
      </c>
      <c r="E3" s="255">
        <f>+Global!E70</f>
        <v>1.4403565782557473</v>
      </c>
      <c r="F3" s="255">
        <f>+Global!F70</f>
        <v>1.689405921524564</v>
      </c>
      <c r="G3" s="255">
        <f>+Global!G70</f>
        <v>1.9323210936624604</v>
      </c>
      <c r="H3" s="255">
        <f>+Global!H70</f>
        <v>2.1600213424302184</v>
      </c>
      <c r="I3" s="255">
        <f>+Global!I70</f>
        <v>2.366746271443791</v>
      </c>
      <c r="J3" s="255">
        <f>+Global!J70</f>
        <v>2.5490075997123509</v>
      </c>
      <c r="K3" s="255">
        <f>+Global!K70</f>
        <v>2.7044694834303189</v>
      </c>
      <c r="L3" s="255">
        <f>+Global!L70</f>
        <v>2.8312003484858028</v>
      </c>
      <c r="M3" s="255">
        <f>+Global!M70</f>
        <v>2.9198910543008276</v>
      </c>
      <c r="N3" s="255">
        <f>+Global!N70</f>
        <v>2.9724518466511691</v>
      </c>
      <c r="O3" s="255">
        <f>+Global!O70</f>
        <v>2.9915148535784519</v>
      </c>
      <c r="P3" s="255">
        <f>+Global!P70</f>
        <v>2.9805382474314737</v>
      </c>
      <c r="Q3" s="255">
        <f>+Global!Q70</f>
        <v>2.9460417543055284</v>
      </c>
      <c r="R3" s="255">
        <f>+Global!R70</f>
        <v>2.8970410906687949</v>
      </c>
      <c r="S3" s="255">
        <f>+Global!S70</f>
        <v>2.8415862774098604</v>
      </c>
      <c r="T3" s="255">
        <f>+Global!T70</f>
        <v>2.7850279395493232</v>
      </c>
      <c r="U3" s="255">
        <f>+Global!U70</f>
        <v>2.7305554720755398</v>
      </c>
      <c r="V3" s="255">
        <f>+Global!V70</f>
        <v>2.6799357945927165</v>
      </c>
      <c r="W3" s="255">
        <f>+Global!W70</f>
        <v>2.6340144065320623</v>
      </c>
      <c r="X3" s="255">
        <f>+Global!X70</f>
        <v>2.5930537220635514</v>
      </c>
      <c r="Y3" s="255">
        <f>+Global!Y70</f>
        <v>2.5569600069827096</v>
      </c>
      <c r="Z3" s="255">
        <f>+Global!Z70</f>
        <v>2.5254341282855002</v>
      </c>
      <c r="AA3" s="255">
        <f>+Global!AA70</f>
        <v>2.4980703175467109</v>
      </c>
      <c r="AB3" s="255">
        <f>+Global!AB70</f>
        <v>2.4744196008400405</v>
      </c>
      <c r="AC3" s="255">
        <f>+Global!AC70</f>
        <v>2.454029356657768</v>
      </c>
      <c r="AD3" s="255">
        <f>+Global!AD70</f>
        <v>2.4364668837253753</v>
      </c>
      <c r="AE3" s="255">
        <f>+Global!AE70</f>
        <v>2.4213323875444988</v>
      </c>
      <c r="AF3" s="255">
        <f>+Global!AF70</f>
        <v>2.4082650839421538</v>
      </c>
      <c r="AG3" s="255">
        <f>+Global!AG70</f>
        <v>2.3969449345192655</v>
      </c>
      <c r="AH3" s="255">
        <f>+Global!AH70</f>
        <v>2.3870917109232397</v>
      </c>
      <c r="AI3" s="255">
        <f>+Global!AI70</f>
        <v>2.378462520656345</v>
      </c>
      <c r="AJ3" s="255">
        <f>+Global!AJ70</f>
        <v>2.3708485392998937</v>
      </c>
      <c r="AK3" s="255">
        <f>+Global!AK70</f>
        <v>2.3640714288014584</v>
      </c>
      <c r="AL3" s="255">
        <f>+Global!AL70</f>
        <v>2.3579797413684305</v>
      </c>
      <c r="AM3" s="255">
        <f>+Global!AM70</f>
        <v>2.3524454873915914</v>
      </c>
      <c r="AN3" s="255">
        <f>+Global!AN70</f>
        <v>2.3473609654340044</v>
      </c>
      <c r="AO3" s="255">
        <f>+Global!AO70</f>
        <v>2.3426358999236521</v>
      </c>
      <c r="AP3" s="255">
        <f>+Global!AP70</f>
        <v>2.3381948989019907</v>
      </c>
      <c r="AQ3" s="255">
        <f>+Global!AQ70</f>
        <v>2.3339752238280416</v>
      </c>
      <c r="AR3" s="255">
        <f>+Global!AR70</f>
        <v>2.3299248517367319</v>
      </c>
      <c r="AS3" s="255">
        <f>+Global!AS70</f>
        <v>2.3260008040460916</v>
      </c>
      <c r="AT3" s="255">
        <f>+Global!AT70</f>
        <v>2.3221677139739079</v>
      </c>
      <c r="AU3" s="255">
        <f>+Global!AU70</f>
        <v>2.3183966044815785</v>
      </c>
      <c r="AV3" s="255">
        <f>+Global!AV70</f>
        <v>2.3146638499825336</v>
      </c>
      <c r="AW3" s="255">
        <f>+Global!AW70</f>
        <v>2.3109502971180795</v>
      </c>
      <c r="AX3" s="255">
        <f>+Global!AX70</f>
        <v>2.3072405223128545</v>
      </c>
      <c r="AY3" s="255">
        <f>+Global!AY70</f>
        <v>2.3035222063201775</v>
      </c>
      <c r="AZ3" s="255">
        <f>+Global!AZ70</f>
        <v>2.2997856083986132</v>
      </c>
      <c r="BA3" s="255">
        <f>+Global!BA70</f>
        <v>2.3149552137033491</v>
      </c>
      <c r="BB3" s="255">
        <f>+Global!BB70</f>
        <v>2.3406461843867064</v>
      </c>
      <c r="BC3" s="255">
        <f>+Global!BC70</f>
        <v>2.3531350842727705</v>
      </c>
      <c r="BD3" s="255">
        <f>+Global!BD70</f>
        <v>2.3572731064602368</v>
      </c>
      <c r="BE3" s="255">
        <f>+Global!BE70</f>
        <v>2.3562459874726045</v>
      </c>
      <c r="BF3" s="255">
        <f>+Global!BF70</f>
        <v>2.3521278526600424</v>
      </c>
      <c r="BG3" s="255">
        <f>+Global!BG70</f>
        <v>2.3462537140196691</v>
      </c>
      <c r="BH3" s="255">
        <f>+Global!BH70</f>
        <v>2.3394695464611375</v>
      </c>
      <c r="BI3" s="255">
        <f>+Global!BI70</f>
        <v>2.3322997935163339</v>
      </c>
      <c r="BJ3" s="255">
        <f>+Global!BJ70</f>
        <v>2.262659227274916</v>
      </c>
      <c r="BK3" s="255">
        <f>+Global!BK70</f>
        <v>2.2125637708883867</v>
      </c>
      <c r="BL3" s="255">
        <f>+Global!BL70</f>
        <v>2.1758519005248291</v>
      </c>
      <c r="BM3" s="255">
        <f>+Global!BM70</f>
        <v>2.1483297387364377</v>
      </c>
      <c r="BN3" s="255">
        <f>+Global!BN70</f>
        <v>2.1271389249346098</v>
      </c>
      <c r="BO3" s="255">
        <f>+Global!BO70</f>
        <v>2.1103281931256594</v>
      </c>
      <c r="BP3" s="255">
        <f>+Global!BP70</f>
        <v>2.0965629059638626</v>
      </c>
      <c r="BQ3" s="255">
        <f>+Global!BQ70</f>
        <v>2.0849280342645753</v>
      </c>
      <c r="BR3" s="255">
        <f>+Global!BR70</f>
        <v>2.0747944469335482</v>
      </c>
      <c r="BS3" s="255">
        <f>+Global!BS70</f>
        <v>2.0657281066491877</v>
      </c>
      <c r="BT3" s="255">
        <f>+Global!BT70</f>
        <v>2.0574283531179631</v>
      </c>
      <c r="BU3" s="255">
        <f>+Global!BU70</f>
        <v>2.0496859144415462</v>
      </c>
      <c r="BV3" s="255">
        <f>+Global!BV70</f>
        <v>2.0423543057433098</v>
      </c>
      <c r="BW3" s="255">
        <f>+Global!BW70</f>
        <v>2.0353303180732238</v>
      </c>
      <c r="BX3" s="255">
        <f>+Global!BX70</f>
        <v>2.0285406846920573</v>
      </c>
      <c r="BY3" s="255">
        <f>+Global!BY70</f>
        <v>2.0219329492807603</v>
      </c>
      <c r="BZ3" s="255">
        <f>+Global!BZ70</f>
        <v>2.0154691956931341</v>
      </c>
      <c r="CA3" s="255">
        <f>+Global!CA70</f>
        <v>2.0091217292133381</v>
      </c>
      <c r="CB3" s="255">
        <f>+Global!CB70</f>
        <v>2.0028700909878014</v>
      </c>
      <c r="CC3" s="255">
        <f>+Global!CC70</f>
        <v>1.996698985114032</v>
      </c>
      <c r="CD3" s="255">
        <f>+Global!CD70</f>
        <v>1.9905968320752572</v>
      </c>
      <c r="CE3" s="255">
        <f>+Global!CE70</f>
        <v>1.9845547533169463</v>
      </c>
      <c r="CF3" s="255">
        <f>+Global!CF70</f>
        <v>1.9785658536553954</v>
      </c>
      <c r="CG3" s="255">
        <f>+Global!CG70</f>
        <v>1.9726247102943328</v>
      </c>
      <c r="CH3" s="255">
        <f>+Global!CH70</f>
        <v>1.9667270058735811</v>
      </c>
      <c r="CI3" s="255">
        <f>+Global!CI70</f>
        <v>1.960869262500633</v>
      </c>
      <c r="CJ3" s="255">
        <f>+Global!CJ70</f>
        <v>1.9550486470471402</v>
      </c>
      <c r="CK3" s="255">
        <f>+Global!CK70</f>
        <v>1.9492628271113279</v>
      </c>
      <c r="CL3" s="255">
        <f>+Global!CL70</f>
        <v>1.943509863299751</v>
      </c>
      <c r="CM3" s="255">
        <f>+Global!CM70</f>
        <v>1.9377881277807827</v>
      </c>
      <c r="CN3" s="255">
        <f>+Global!CN70</f>
        <v>1.9320962420279899</v>
      </c>
      <c r="CO3" s="255">
        <f>+Global!CO70</f>
        <v>1.9264330287256981</v>
      </c>
      <c r="CP3" s="255">
        <f>+Global!CP70</f>
        <v>1.9207974742383938</v>
      </c>
      <c r="CQ3" s="255">
        <f>+Global!CQ70</f>
        <v>1.9151886990456359</v>
      </c>
      <c r="CR3" s="255">
        <f>+Global!CR70</f>
        <v>1.909605934248136</v>
      </c>
      <c r="CS3" s="255">
        <f>+Global!CS70</f>
        <v>1.9040485027497946</v>
      </c>
      <c r="CT3" s="255">
        <f>+Global!CT70</f>
        <v>1.8985158040771728</v>
      </c>
      <c r="CU3" s="255">
        <f>+Global!CU70</f>
        <v>1.8930073020550151</v>
      </c>
      <c r="CV3" s="255">
        <f>+Global!CV70</f>
        <v>1.8875225147435852</v>
      </c>
      <c r="CW3" s="255">
        <f>+Global!CW70</f>
        <v>1.8820610061811427</v>
      </c>
      <c r="CX3" s="255">
        <f>+Global!CX70</f>
        <v>1.8766223795770973</v>
      </c>
      <c r="CY3" s="255">
        <f>+Global!CY70</f>
        <v>1.8712062716781237</v>
      </c>
      <c r="CZ3" s="255">
        <f>+Global!CZ70</f>
        <v>1.8658123480877686</v>
      </c>
      <c r="DA3" s="255">
        <f>+Global!DA70</f>
        <v>1.8604402993647617</v>
      </c>
      <c r="DB3" s="255">
        <f>+Global!DB70</f>
        <v>1.8550898377598561</v>
      </c>
      <c r="DC3" s="255">
        <f>+Global!DC70</f>
        <v>1.8497606944780984</v>
      </c>
      <c r="DD3" s="255">
        <f>+Global!DD70</f>
        <v>1.8444526173747822</v>
      </c>
      <c r="DE3" s="255">
        <f>+Global!DE70</f>
        <v>1.8391653690103218</v>
      </c>
      <c r="DF3" s="255">
        <f>+Global!DF70</f>
        <v>1.8338987250028906</v>
      </c>
      <c r="DG3" s="255">
        <f>+Global!DG70</f>
        <v>1.8286524726286131</v>
      </c>
      <c r="DH3" s="255">
        <f>+Global!DH70</f>
        <v>1.8234264096279891</v>
      </c>
      <c r="DI3" s="255">
        <f>+Global!DI70</f>
        <v>1.8182203431844459</v>
      </c>
      <c r="DJ3" s="255">
        <f>+Global!DJ70</f>
        <v>1.8130340890468215</v>
      </c>
      <c r="DK3" s="255">
        <f>+Global!DK70</f>
        <v>1.8078674707724163</v>
      </c>
      <c r="DL3" s="255">
        <f>+Global!DL70</f>
        <v>1.8027203190712391</v>
      </c>
      <c r="DM3" s="255">
        <f>+Global!DM70</f>
        <v>1.7975924712353437</v>
      </c>
      <c r="DN3" s="255">
        <f>+Global!DN70</f>
        <v>1.7924837706398604</v>
      </c>
      <c r="DO3" s="255">
        <f>+Global!DO70</f>
        <v>1.7873940663045758</v>
      </c>
      <c r="DP3" s="255">
        <f>+Global!DP70</f>
        <v>1.782323212506757</v>
      </c>
      <c r="DQ3" s="255">
        <f>+Global!DQ70</f>
        <v>1.7772710684374642</v>
      </c>
      <c r="DR3" s="255">
        <f>+Global!DR70</f>
        <v>1.7722374978948683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424.04385542699367</v>
      </c>
      <c r="E4" s="257">
        <f>+Global!E60</f>
        <v>457.70465430048262</v>
      </c>
      <c r="F4" s="257">
        <f>+Global!F60</f>
        <v>489.58800567823386</v>
      </c>
      <c r="G4" s="257">
        <f>+Global!G60</f>
        <v>518.68429733861842</v>
      </c>
      <c r="H4" s="257">
        <f>+Global!H60</f>
        <v>543.86627776405783</v>
      </c>
      <c r="I4" s="257">
        <f>+Global!I60</f>
        <v>564.56468130350629</v>
      </c>
      <c r="J4" s="257">
        <f>+Global!J60</f>
        <v>580.58206994722934</v>
      </c>
      <c r="K4" s="257">
        <f>+Global!K60</f>
        <v>591.66234320850231</v>
      </c>
      <c r="L4" s="257">
        <f>+Global!L60</f>
        <v>597.49552758483776</v>
      </c>
      <c r="M4" s="257">
        <f>+Global!M60</f>
        <v>597.70088220385878</v>
      </c>
      <c r="N4" s="257">
        <f>+Global!N60</f>
        <v>592.08449561308282</v>
      </c>
      <c r="O4" s="257">
        <f>+Global!O60</f>
        <v>581.95591836292215</v>
      </c>
      <c r="P4" s="257">
        <f>+Global!P60</f>
        <v>567.87049931429465</v>
      </c>
      <c r="Q4" s="257">
        <f>+Global!Q60</f>
        <v>551.53292175868296</v>
      </c>
      <c r="R4" s="257">
        <f>+Global!R60</f>
        <v>535.79461084720447</v>
      </c>
      <c r="S4" s="257">
        <f>+Global!S60</f>
        <v>522.26341999313991</v>
      </c>
      <c r="T4" s="257">
        <f>+Global!T60</f>
        <v>510.87370108329958</v>
      </c>
      <c r="U4" s="257">
        <f>+Global!U60</f>
        <v>501.27147565846963</v>
      </c>
      <c r="V4" s="257">
        <f>+Global!V60</f>
        <v>493.16112951544693</v>
      </c>
      <c r="W4" s="257">
        <f>+Global!W60</f>
        <v>486.29583398377662</v>
      </c>
      <c r="X4" s="257">
        <f>+Global!X60</f>
        <v>480.46953011904799</v>
      </c>
      <c r="Y4" s="257">
        <f>+Global!Y60</f>
        <v>475.51022267577252</v>
      </c>
      <c r="Z4" s="257">
        <f>+Global!Z60</f>
        <v>471.27437133443397</v>
      </c>
      <c r="AA4" s="257">
        <f>+Global!AA60</f>
        <v>467.6422008340644</v>
      </c>
      <c r="AB4" s="257">
        <f>+Global!AB60</f>
        <v>464.51378040632073</v>
      </c>
      <c r="AC4" s="257">
        <f>+Global!AC60</f>
        <v>461.80574706949972</v>
      </c>
      <c r="AD4" s="257">
        <f>+Global!AD60</f>
        <v>459.44856764110926</v>
      </c>
      <c r="AE4" s="257">
        <f>+Global!AE60</f>
        <v>457.38425137447427</v>
      </c>
      <c r="AF4" s="257">
        <f>+Global!AF60</f>
        <v>455.56443943316634</v>
      </c>
      <c r="AG4" s="257">
        <f>+Global!AG60</f>
        <v>453.94880942147051</v>
      </c>
      <c r="AH4" s="257">
        <f>+Global!AH60</f>
        <v>452.50374325645885</v>
      </c>
      <c r="AI4" s="257">
        <f>+Global!AI60</f>
        <v>451.20121510678581</v>
      </c>
      <c r="AJ4" s="257">
        <f>+Global!AJ60</f>
        <v>450.01786319563968</v>
      </c>
      <c r="AK4" s="257">
        <f>+Global!AK60</f>
        <v>448.93421518979807</v>
      </c>
      <c r="AL4" s="257">
        <f>+Global!AL60</f>
        <v>447.93404185807071</v>
      </c>
      <c r="AM4" s="257">
        <f>+Global!AM60</f>
        <v>447.00381783584947</v>
      </c>
      <c r="AN4" s="257">
        <f>+Global!AN60</f>
        <v>446.13227180854398</v>
      </c>
      <c r="AO4" s="257">
        <f>+Global!AO60</f>
        <v>445.31001133499979</v>
      </c>
      <c r="AP4" s="257">
        <f>+Global!AP60</f>
        <v>444.52920996465161</v>
      </c>
      <c r="AQ4" s="257">
        <f>+Global!AQ60</f>
        <v>443.78334633642777</v>
      </c>
      <c r="AR4" s="257">
        <f>+Global!AR60</f>
        <v>443.06698664811898</v>
      </c>
      <c r="AS4" s="257">
        <f>+Global!AS60</f>
        <v>442.37560330642725</v>
      </c>
      <c r="AT4" s="257">
        <f>+Global!AT60</f>
        <v>441.70542375578157</v>
      </c>
      <c r="AU4" s="257">
        <f>+Global!AU60</f>
        <v>441.05330447644195</v>
      </c>
      <c r="AV4" s="257">
        <f>+Global!AV60</f>
        <v>440.41662597139788</v>
      </c>
      <c r="AW4" s="257">
        <f>+Global!AW60</f>
        <v>439.79320525388493</v>
      </c>
      <c r="AX4" s="257">
        <f>+Global!AX60</f>
        <v>439.18122292542586</v>
      </c>
      <c r="AY4" s="257">
        <f>+Global!AY60</f>
        <v>438.57916241690913</v>
      </c>
      <c r="AZ4" s="257">
        <f>+Global!AZ60</f>
        <v>437.98575936805446</v>
      </c>
      <c r="BA4" s="257">
        <f>+Global!BA60</f>
        <v>437.39995945680789</v>
      </c>
      <c r="BB4" s="257">
        <f>+Global!BB60</f>
        <v>451.45641214757927</v>
      </c>
      <c r="BC4" s="257">
        <f>+Global!BC60</f>
        <v>449.12706245826547</v>
      </c>
      <c r="BD4" s="257">
        <f>+Global!BD60</f>
        <v>447.09645649522776</v>
      </c>
      <c r="BE4" s="257">
        <f>+Global!BE60</f>
        <v>445.31466578333198</v>
      </c>
      <c r="BF4" s="257">
        <f>+Global!BF60</f>
        <v>443.74017191129542</v>
      </c>
      <c r="BG4" s="257">
        <f>+Global!BG60</f>
        <v>442.33844964978169</v>
      </c>
      <c r="BH4" s="257">
        <f>+Global!BH60</f>
        <v>441.08078877668845</v>
      </c>
      <c r="BI4" s="257">
        <f>+Global!BI60</f>
        <v>439.94331439428362</v>
      </c>
      <c r="BJ4" s="257">
        <f>+Global!BJ60</f>
        <v>438.90617229788046</v>
      </c>
      <c r="BK4" s="257">
        <f>+Global!BK60</f>
        <v>437.95284007770613</v>
      </c>
      <c r="BL4" s="257">
        <f>+Global!BL60</f>
        <v>437.06960207417535</v>
      </c>
      <c r="BM4" s="257">
        <f>+Global!BM60</f>
        <v>436.24503814038695</v>
      </c>
      <c r="BN4" s="257">
        <f>+Global!BN60</f>
        <v>435.46965057868925</v>
      </c>
      <c r="BO4" s="257">
        <f>+Global!BO60</f>
        <v>434.73554024347874</v>
      </c>
      <c r="BP4" s="257">
        <f>+Global!BP60</f>
        <v>434.0361372158813</v>
      </c>
      <c r="BQ4" s="257">
        <f>+Global!BQ60</f>
        <v>433.3659768557585</v>
      </c>
      <c r="BR4" s="257">
        <f>+Global!BR60</f>
        <v>432.72051358562516</v>
      </c>
      <c r="BS4" s="257">
        <f>+Global!BS60</f>
        <v>432.09596604920813</v>
      </c>
      <c r="BT4" s="257">
        <f>+Global!BT60</f>
        <v>431.489188358479</v>
      </c>
      <c r="BU4" s="257">
        <f>+Global!BU60</f>
        <v>430.89756303363856</v>
      </c>
      <c r="BV4" s="257">
        <f>+Global!BV60</f>
        <v>430.31891198110856</v>
      </c>
      <c r="BW4" s="257">
        <f>+Global!BW60</f>
        <v>429.75142247039196</v>
      </c>
      <c r="BX4" s="257">
        <f>+Global!BX60</f>
        <v>429.19358558271426</v>
      </c>
      <c r="BY4" s="257">
        <f>+Global!BY60</f>
        <v>428.64414503013285</v>
      </c>
      <c r="BZ4" s="257">
        <f>+Global!BZ60</f>
        <v>428.10205459784441</v>
      </c>
      <c r="CA4" s="257">
        <f>+Global!CA60</f>
        <v>427.56644275680748</v>
      </c>
      <c r="CB4" s="257">
        <f>+Global!CB60</f>
        <v>427.03658323858832</v>
      </c>
      <c r="CC4" s="257">
        <f>+Global!CC60</f>
        <v>426.51187056788348</v>
      </c>
      <c r="CD4" s="257">
        <f>+Global!CD60</f>
        <v>425.99179971742223</v>
      </c>
      <c r="CE4" s="257">
        <f>+Global!CE60</f>
        <v>425.47594919069059</v>
      </c>
      <c r="CF4" s="257">
        <f>+Global!CF60</f>
        <v>424.96396695493763</v>
      </c>
      <c r="CG4" s="257">
        <f>+Global!CG60</f>
        <v>424.45555874423519</v>
      </c>
      <c r="CH4" s="257">
        <f>+Global!CH60</f>
        <v>423.95047833327078</v>
      </c>
      <c r="CI4" s="257">
        <f>+Global!CI60</f>
        <v>423.44851944983475</v>
      </c>
      <c r="CJ4" s="257">
        <f>+Global!CJ60</f>
        <v>422.94950904990588</v>
      </c>
      <c r="CK4" s="257">
        <f>+Global!CK60</f>
        <v>422.45330172575802</v>
      </c>
      <c r="CL4" s="257">
        <f>+Global!CL60</f>
        <v>421.95977505618976</v>
      </c>
      <c r="CM4" s="257">
        <f>+Global!CM60</f>
        <v>421.46882574014444</v>
      </c>
      <c r="CN4" s="257">
        <f>+Global!CN60</f>
        <v>420.9803663817296</v>
      </c>
      <c r="CO4" s="257">
        <f>+Global!CO60</f>
        <v>420.49432281688627</v>
      </c>
      <c r="CP4" s="257">
        <f>+Global!CP60</f>
        <v>420.01063189044669</v>
      </c>
      <c r="CQ4" s="257">
        <f>+Global!CQ60</f>
        <v>419.52923960769778</v>
      </c>
      <c r="CR4" s="257">
        <f>+Global!CR60</f>
        <v>419.05009959735133</v>
      </c>
      <c r="CS4" s="257">
        <f>+Global!CS60</f>
        <v>418.5731718334539</v>
      </c>
      <c r="CT4" s="257">
        <f>+Global!CT60</f>
        <v>418.09842157260812</v>
      </c>
      <c r="CU4" s="257">
        <f>+Global!CU60</f>
        <v>417.62581847023034</v>
      </c>
      <c r="CV4" s="257">
        <f>+Global!CV60</f>
        <v>417.15533584567811</v>
      </c>
      <c r="CW4" s="257">
        <f>+Global!CW60</f>
        <v>416.68695007116594</v>
      </c>
      <c r="CX4" s="257">
        <f>+Global!CX60</f>
        <v>416.22064006361347</v>
      </c>
      <c r="CY4" s="257">
        <f>+Global!CY60</f>
        <v>415.75638686208214</v>
      </c>
      <c r="CZ4" s="257">
        <f>+Global!CZ60</f>
        <v>415.29417327638185</v>
      </c>
      <c r="DA4" s="257">
        <f>+Global!DA60</f>
        <v>414.83398359485523</v>
      </c>
      <c r="DB4" s="257">
        <f>+Global!DB60</f>
        <v>414.37580334136953</v>
      </c>
      <c r="DC4" s="257">
        <f>+Global!DC60</f>
        <v>413.91961907322576</v>
      </c>
      <c r="DD4" s="257">
        <f>+Global!DD60</f>
        <v>413.46541821309103</v>
      </c>
      <c r="DE4" s="257">
        <f>+Global!DE60</f>
        <v>413.0131889092213</v>
      </c>
      <c r="DF4" s="257">
        <f>+Global!DF60</f>
        <v>412.56291991920949</v>
      </c>
      <c r="DG4" s="257">
        <f>+Global!DG60</f>
        <v>412.11460051329357</v>
      </c>
      <c r="DH4" s="257">
        <f>+Global!DH60</f>
        <v>411.6682203939306</v>
      </c>
      <c r="DI4" s="257">
        <f>+Global!DI60</f>
        <v>411.22376962889592</v>
      </c>
      <c r="DJ4" s="257">
        <f>+Global!DJ60</f>
        <v>410.78123859562817</v>
      </c>
      <c r="DK4" s="257">
        <f>+Global!DK60</f>
        <v>410.34061793492606</v>
      </c>
      <c r="DL4" s="257">
        <f>+Global!DL60</f>
        <v>409.90189851242195</v>
      </c>
      <c r="DM4" s="257">
        <f>+Global!DM60</f>
        <v>409.46507138652026</v>
      </c>
      <c r="DN4" s="257">
        <f>+Global!DN60</f>
        <v>409.03012778171382</v>
      </c>
      <c r="DO4" s="257">
        <f>+Global!DO60</f>
        <v>408.59705906637049</v>
      </c>
      <c r="DP4" s="257">
        <f>+Global!DP60</f>
        <v>408.16585673423765</v>
      </c>
      <c r="DQ4" s="257">
        <f>+Global!DQ60</f>
        <v>407.73651238903824</v>
      </c>
      <c r="DR4" s="257">
        <f>+Global!DR60</f>
        <v>407.30901773163737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0.59900147911705959</v>
      </c>
      <c r="E37" s="263">
        <f t="shared" si="2"/>
        <v>0.72017828912787363</v>
      </c>
      <c r="F37" s="263">
        <f t="shared" si="2"/>
        <v>0.84470296076228202</v>
      </c>
      <c r="G37" s="263">
        <f t="shared" si="2"/>
        <v>0.9661605468312302</v>
      </c>
      <c r="H37" s="263">
        <f t="shared" si="2"/>
        <v>1.0800106712151092</v>
      </c>
      <c r="I37" s="263">
        <f t="shared" si="2"/>
        <v>1.1833731357218955</v>
      </c>
      <c r="J37" s="263">
        <f t="shared" si="2"/>
        <v>1.2745037998561755</v>
      </c>
      <c r="K37" s="263">
        <f t="shared" si="2"/>
        <v>1.3522347417151594</v>
      </c>
      <c r="L37" s="263">
        <f t="shared" si="2"/>
        <v>1.4156001742429014</v>
      </c>
      <c r="M37" s="263">
        <f t="shared" si="2"/>
        <v>1.4599455271504138</v>
      </c>
      <c r="N37" s="263">
        <f t="shared" si="2"/>
        <v>1.4862259233255846</v>
      </c>
      <c r="O37" s="263">
        <f t="shared" si="2"/>
        <v>1.495757426789226</v>
      </c>
      <c r="P37" s="263">
        <f t="shared" si="2"/>
        <v>1.4902691237157368</v>
      </c>
      <c r="Q37" s="263">
        <f t="shared" si="2"/>
        <v>1.4730208771527642</v>
      </c>
      <c r="R37" s="263">
        <f t="shared" si="2"/>
        <v>1.4485205453343974</v>
      </c>
      <c r="S37" s="263">
        <f t="shared" si="2"/>
        <v>1.4207931387049302</v>
      </c>
      <c r="T37" s="263">
        <f t="shared" si="2"/>
        <v>1.3925139697746616</v>
      </c>
      <c r="U37" s="263">
        <f t="shared" si="2"/>
        <v>1.3652777360377699</v>
      </c>
      <c r="V37" s="263">
        <f t="shared" si="2"/>
        <v>1.3399678972963582</v>
      </c>
      <c r="W37" s="263">
        <f t="shared" si="2"/>
        <v>1.3170072032660312</v>
      </c>
      <c r="X37" s="263">
        <f t="shared" si="2"/>
        <v>1.2965268610317757</v>
      </c>
      <c r="Y37" s="263">
        <f t="shared" si="2"/>
        <v>1.2784800034913548</v>
      </c>
      <c r="Z37" s="263">
        <f t="shared" si="2"/>
        <v>1.2627170641427501</v>
      </c>
      <c r="AA37" s="263">
        <f t="shared" si="2"/>
        <v>1.2490351587733555</v>
      </c>
      <c r="AB37" s="263">
        <f t="shared" si="2"/>
        <v>1.2372098004200203</v>
      </c>
      <c r="AC37" s="263">
        <f t="shared" si="2"/>
        <v>1.227014678328884</v>
      </c>
      <c r="AD37" s="263">
        <f t="shared" si="2"/>
        <v>1.2182334418626877</v>
      </c>
      <c r="AE37" s="263">
        <f t="shared" si="2"/>
        <v>1.2106661937722494</v>
      </c>
      <c r="AF37" s="263">
        <f t="shared" si="2"/>
        <v>1.2041325419710769</v>
      </c>
      <c r="AG37" s="263">
        <f t="shared" si="2"/>
        <v>1.1984724672596327</v>
      </c>
      <c r="AH37" s="263">
        <f t="shared" si="2"/>
        <v>1.1935458554616198</v>
      </c>
      <c r="AI37" s="263">
        <f t="shared" si="2"/>
        <v>1.1892312603281725</v>
      </c>
      <c r="AJ37" s="263">
        <f t="shared" si="2"/>
        <v>1.1854242696499468</v>
      </c>
      <c r="AK37" s="263">
        <f t="shared" si="2"/>
        <v>1.1820357144007292</v>
      </c>
      <c r="AL37" s="263">
        <f t="shared" si="2"/>
        <v>1.1789898706842152</v>
      </c>
      <c r="AM37" s="263">
        <f t="shared" si="2"/>
        <v>1.1762227436957957</v>
      </c>
      <c r="AN37" s="263">
        <f t="shared" si="2"/>
        <v>1.1736804827170022</v>
      </c>
      <c r="AO37" s="263">
        <f t="shared" si="2"/>
        <v>1.171317949961826</v>
      </c>
      <c r="AP37" s="263">
        <f t="shared" si="2"/>
        <v>1.1690974494509954</v>
      </c>
      <c r="AQ37" s="263">
        <f t="shared" si="2"/>
        <v>1.1669876119140208</v>
      </c>
      <c r="AR37" s="263">
        <f t="shared" si="2"/>
        <v>1.164962425868366</v>
      </c>
      <c r="AS37" s="263">
        <f t="shared" si="2"/>
        <v>1.1630004020230458</v>
      </c>
      <c r="AT37" s="263">
        <f t="shared" si="2"/>
        <v>1.1610838569869539</v>
      </c>
      <c r="AU37" s="263">
        <f t="shared" si="2"/>
        <v>1.1591983022407892</v>
      </c>
      <c r="AV37" s="263">
        <f t="shared" si="2"/>
        <v>1.1573319249912668</v>
      </c>
      <c r="AW37" s="263">
        <f t="shared" si="2"/>
        <v>1.1554751485590398</v>
      </c>
      <c r="AX37" s="263">
        <f t="shared" si="2"/>
        <v>1.1536202611564272</v>
      </c>
      <c r="AY37" s="263">
        <f t="shared" si="2"/>
        <v>1.1517611031600887</v>
      </c>
      <c r="AZ37" s="263">
        <f t="shared" si="2"/>
        <v>1.1498928041993066</v>
      </c>
      <c r="BA37" s="263">
        <f t="shared" si="2"/>
        <v>1.1574776068516746</v>
      </c>
      <c r="BB37" s="263">
        <f t="shared" si="2"/>
        <v>1.1703230921933532</v>
      </c>
      <c r="BC37" s="263">
        <f t="shared" si="2"/>
        <v>1.1765675421363853</v>
      </c>
      <c r="BD37" s="263">
        <f t="shared" si="2"/>
        <v>1.1786365532301184</v>
      </c>
      <c r="BE37" s="263">
        <f t="shared" si="2"/>
        <v>1.1781229937363022</v>
      </c>
      <c r="BF37" s="263">
        <f t="shared" si="2"/>
        <v>1.1760639263300212</v>
      </c>
      <c r="BG37" s="263">
        <f t="shared" si="2"/>
        <v>1.1731268570098345</v>
      </c>
      <c r="BH37" s="263">
        <f t="shared" si="2"/>
        <v>1.1697347732305687</v>
      </c>
      <c r="BI37" s="263">
        <f t="shared" si="2"/>
        <v>1.1661498967581669</v>
      </c>
      <c r="BJ37" s="263">
        <f t="shared" si="2"/>
        <v>1.131329613637458</v>
      </c>
      <c r="BK37" s="263">
        <f t="shared" si="2"/>
        <v>1.1062818854441934</v>
      </c>
      <c r="BL37" s="263">
        <f t="shared" si="2"/>
        <v>1.0879259502624146</v>
      </c>
      <c r="BM37" s="263">
        <f t="shared" si="2"/>
        <v>1.0741648693682189</v>
      </c>
      <c r="BN37" s="263">
        <f t="shared" ref="BN37:DR37" si="3">+BN3*$B$7</f>
        <v>1.0635694624673049</v>
      </c>
      <c r="BO37" s="263">
        <f t="shared" si="3"/>
        <v>1.0551640965628297</v>
      </c>
      <c r="BP37" s="263">
        <f t="shared" si="3"/>
        <v>1.0482814529819313</v>
      </c>
      <c r="BQ37" s="263">
        <f t="shared" si="3"/>
        <v>1.0424640171322876</v>
      </c>
      <c r="BR37" s="263">
        <f t="shared" si="3"/>
        <v>1.0373972234667741</v>
      </c>
      <c r="BS37" s="263">
        <f t="shared" si="3"/>
        <v>1.0328640533245939</v>
      </c>
      <c r="BT37" s="263">
        <f t="shared" si="3"/>
        <v>1.0287141765589816</v>
      </c>
      <c r="BU37" s="263">
        <f t="shared" si="3"/>
        <v>1.0248429572207731</v>
      </c>
      <c r="BV37" s="263">
        <f t="shared" si="3"/>
        <v>1.0211771528716549</v>
      </c>
      <c r="BW37" s="263">
        <f t="shared" si="3"/>
        <v>1.0176651590366119</v>
      </c>
      <c r="BX37" s="263">
        <f t="shared" si="3"/>
        <v>1.0142703423460286</v>
      </c>
      <c r="BY37" s="263">
        <f t="shared" si="3"/>
        <v>1.0109664746403801</v>
      </c>
      <c r="BZ37" s="263">
        <f t="shared" si="3"/>
        <v>1.007734597846567</v>
      </c>
      <c r="CA37" s="263">
        <f t="shared" si="3"/>
        <v>1.004560864606669</v>
      </c>
      <c r="CB37" s="263">
        <f t="shared" si="3"/>
        <v>1.0014350454939007</v>
      </c>
      <c r="CC37" s="263">
        <f t="shared" si="3"/>
        <v>0.99834949255701599</v>
      </c>
      <c r="CD37" s="263">
        <f t="shared" si="3"/>
        <v>0.99529841603762859</v>
      </c>
      <c r="CE37" s="263">
        <f t="shared" si="3"/>
        <v>0.99227737665847315</v>
      </c>
      <c r="CF37" s="263">
        <f t="shared" si="3"/>
        <v>0.9892829268276977</v>
      </c>
      <c r="CG37" s="263">
        <f t="shared" si="3"/>
        <v>0.98631235514716642</v>
      </c>
      <c r="CH37" s="263">
        <f t="shared" si="3"/>
        <v>0.98336350293679053</v>
      </c>
      <c r="CI37" s="263">
        <f t="shared" si="3"/>
        <v>0.98043463125031649</v>
      </c>
      <c r="CJ37" s="263">
        <f t="shared" si="3"/>
        <v>0.9775243235235701</v>
      </c>
      <c r="CK37" s="263">
        <f t="shared" si="3"/>
        <v>0.97463141355566396</v>
      </c>
      <c r="CL37" s="263">
        <f t="shared" si="3"/>
        <v>0.97175493164987548</v>
      </c>
      <c r="CM37" s="263">
        <f t="shared" si="3"/>
        <v>0.96889406389039134</v>
      </c>
      <c r="CN37" s="263">
        <f t="shared" si="3"/>
        <v>0.96604812101399495</v>
      </c>
      <c r="CO37" s="263">
        <f t="shared" si="3"/>
        <v>0.96321651436284905</v>
      </c>
      <c r="CP37" s="263">
        <f t="shared" si="3"/>
        <v>0.96039873711919688</v>
      </c>
      <c r="CQ37" s="263">
        <f t="shared" si="3"/>
        <v>0.95759434952281797</v>
      </c>
      <c r="CR37" s="263">
        <f t="shared" si="3"/>
        <v>0.95480296712406798</v>
      </c>
      <c r="CS37" s="263">
        <f t="shared" si="3"/>
        <v>0.95202425137489732</v>
      </c>
      <c r="CT37" s="263">
        <f t="shared" si="3"/>
        <v>0.9492579020385864</v>
      </c>
      <c r="CU37" s="263">
        <f t="shared" si="3"/>
        <v>0.94650365102750755</v>
      </c>
      <c r="CV37" s="263">
        <f t="shared" si="3"/>
        <v>0.94376125737179262</v>
      </c>
      <c r="CW37" s="263">
        <f t="shared" si="3"/>
        <v>0.94103050309057135</v>
      </c>
      <c r="CX37" s="263">
        <f t="shared" si="3"/>
        <v>0.93831118978854866</v>
      </c>
      <c r="CY37" s="263">
        <f t="shared" si="3"/>
        <v>0.93560313583906185</v>
      </c>
      <c r="CZ37" s="263">
        <f t="shared" si="3"/>
        <v>0.93290617404388432</v>
      </c>
      <c r="DA37" s="263">
        <f t="shared" si="3"/>
        <v>0.93022014968238087</v>
      </c>
      <c r="DB37" s="263">
        <f t="shared" si="3"/>
        <v>0.92754491887992807</v>
      </c>
      <c r="DC37" s="263">
        <f t="shared" si="3"/>
        <v>0.92488034723904922</v>
      </c>
      <c r="DD37" s="263">
        <f t="shared" si="3"/>
        <v>0.92222630868739108</v>
      </c>
      <c r="DE37" s="263">
        <f t="shared" si="3"/>
        <v>0.9195826845051609</v>
      </c>
      <c r="DF37" s="263">
        <f t="shared" si="3"/>
        <v>0.91694936250144532</v>
      </c>
      <c r="DG37" s="263">
        <f t="shared" si="3"/>
        <v>0.91432623631430654</v>
      </c>
      <c r="DH37" s="263">
        <f t="shared" si="3"/>
        <v>0.91171320481399454</v>
      </c>
      <c r="DI37" s="263">
        <f t="shared" si="3"/>
        <v>0.90911017159222296</v>
      </c>
      <c r="DJ37" s="263">
        <f t="shared" si="3"/>
        <v>0.90651704452341075</v>
      </c>
      <c r="DK37" s="263">
        <f t="shared" si="3"/>
        <v>0.90393373538620814</v>
      </c>
      <c r="DL37" s="263">
        <f t="shared" si="3"/>
        <v>0.90136015953561954</v>
      </c>
      <c r="DM37" s="263">
        <f t="shared" si="3"/>
        <v>0.89879623561767186</v>
      </c>
      <c r="DN37" s="263">
        <f t="shared" si="3"/>
        <v>0.89624188531993021</v>
      </c>
      <c r="DO37" s="263">
        <f t="shared" si="3"/>
        <v>0.89369703315228788</v>
      </c>
      <c r="DP37" s="263">
        <f t="shared" si="3"/>
        <v>0.89116160625337848</v>
      </c>
      <c r="DQ37" s="263">
        <f t="shared" si="3"/>
        <v>0.88863553421873209</v>
      </c>
      <c r="DR37" s="263">
        <f t="shared" si="3"/>
        <v>0.88611874894743414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0.12102687062557695</v>
      </c>
      <c r="E38" s="263">
        <f t="shared" si="4"/>
        <v>0.13545212474809354</v>
      </c>
      <c r="F38" s="263">
        <f t="shared" si="4"/>
        <v>0.15252814798723874</v>
      </c>
      <c r="G38" s="263">
        <f t="shared" si="4"/>
        <v>0.17211727646660721</v>
      </c>
      <c r="H38" s="263">
        <f t="shared" si="4"/>
        <v>0.1939758459883803</v>
      </c>
      <c r="I38" s="263">
        <f t="shared" ref="I38:BT38" si="5">+H38+$B$8*(I37-H38)</f>
        <v>0.2177967147901462</v>
      </c>
      <c r="J38" s="263">
        <f t="shared" si="5"/>
        <v>0.24323814372516392</v>
      </c>
      <c r="K38" s="263">
        <f t="shared" si="5"/>
        <v>0.26993850235404154</v>
      </c>
      <c r="L38" s="263">
        <f t="shared" si="5"/>
        <v>0.29752161447740988</v>
      </c>
      <c r="M38" s="263">
        <f t="shared" si="5"/>
        <v>0.32550829667589964</v>
      </c>
      <c r="N38" s="263">
        <f t="shared" si="5"/>
        <v>0.3534538980912485</v>
      </c>
      <c r="O38" s="263">
        <f t="shared" si="5"/>
        <v>0.38095615908514879</v>
      </c>
      <c r="P38" s="263">
        <f t="shared" si="5"/>
        <v>0.40766413460192069</v>
      </c>
      <c r="Q38" s="263">
        <f t="shared" si="5"/>
        <v>0.43331381391144819</v>
      </c>
      <c r="R38" s="263">
        <f t="shared" si="5"/>
        <v>0.45775607447435024</v>
      </c>
      <c r="S38" s="263">
        <f t="shared" si="5"/>
        <v>0.48094229076614259</v>
      </c>
      <c r="T38" s="263">
        <f t="shared" si="5"/>
        <v>0.50288941917895236</v>
      </c>
      <c r="U38" s="263">
        <f t="shared" si="5"/>
        <v>0.52365240202237884</v>
      </c>
      <c r="V38" s="263">
        <f t="shared" si="5"/>
        <v>0.54330612911011666</v>
      </c>
      <c r="W38" s="263">
        <f t="shared" si="5"/>
        <v>0.56193386537995971</v>
      </c>
      <c r="X38" s="263">
        <f t="shared" si="5"/>
        <v>0.57962003003160456</v>
      </c>
      <c r="Y38" s="263">
        <f t="shared" si="5"/>
        <v>0.59644588139721133</v>
      </c>
      <c r="Z38" s="263">
        <f t="shared" si="5"/>
        <v>0.61248712043765141</v>
      </c>
      <c r="AA38" s="263">
        <f t="shared" si="5"/>
        <v>0.627812740857837</v>
      </c>
      <c r="AB38" s="263">
        <f t="shared" si="5"/>
        <v>0.64248467048069102</v>
      </c>
      <c r="AC38" s="263">
        <f t="shared" si="5"/>
        <v>0.65655789745647675</v>
      </c>
      <c r="AD38" s="263">
        <f t="shared" si="5"/>
        <v>0.67008087714450926</v>
      </c>
      <c r="AE38" s="263">
        <f t="shared" si="5"/>
        <v>0.68309608553164647</v>
      </c>
      <c r="AF38" s="263">
        <f t="shared" si="5"/>
        <v>0.69564063280155419</v>
      </c>
      <c r="AG38" s="263">
        <f t="shared" si="5"/>
        <v>0.70774688302304334</v>
      </c>
      <c r="AH38" s="263">
        <f t="shared" si="5"/>
        <v>0.71944304765435019</v>
      </c>
      <c r="AI38" s="263">
        <f t="shared" si="5"/>
        <v>0.7307537349736305</v>
      </c>
      <c r="AJ38" s="263">
        <f t="shared" si="5"/>
        <v>0.74170044694357173</v>
      </c>
      <c r="AK38" s="263">
        <f t="shared" si="5"/>
        <v>0.75230202099651122</v>
      </c>
      <c r="AL38" s="263">
        <f t="shared" si="5"/>
        <v>0.76257501789289039</v>
      </c>
      <c r="AM38" s="263">
        <f t="shared" si="5"/>
        <v>0.77253405892599625</v>
      </c>
      <c r="AN38" s="263">
        <f t="shared" si="5"/>
        <v>0.78219211684729584</v>
      </c>
      <c r="AO38" s="263">
        <f t="shared" si="5"/>
        <v>0.79156076533075359</v>
      </c>
      <c r="AP38" s="263">
        <f t="shared" si="5"/>
        <v>0.8006503918272081</v>
      </c>
      <c r="AQ38" s="263">
        <f t="shared" si="5"/>
        <v>0.80947037844678127</v>
      </c>
      <c r="AR38" s="263">
        <f t="shared" si="5"/>
        <v>0.81802925515846248</v>
      </c>
      <c r="AS38" s="263">
        <f t="shared" si="5"/>
        <v>0.82633482918330059</v>
      </c>
      <c r="AT38" s="263">
        <f t="shared" si="5"/>
        <v>0.83439429402676835</v>
      </c>
      <c r="AU38" s="263">
        <f t="shared" si="5"/>
        <v>0.8422143211748494</v>
      </c>
      <c r="AV38" s="263">
        <f t="shared" si="5"/>
        <v>0.84980113708341076</v>
      </c>
      <c r="AW38" s="263">
        <f t="shared" si="5"/>
        <v>0.85716058772980541</v>
      </c>
      <c r="AX38" s="263">
        <f t="shared" si="5"/>
        <v>0.86429819267272168</v>
      </c>
      <c r="AY38" s="263">
        <f t="shared" si="5"/>
        <v>0.87121919028121286</v>
      </c>
      <c r="AZ38" s="263">
        <f t="shared" si="5"/>
        <v>0.87792857554488668</v>
      </c>
      <c r="BA38" s="263">
        <f t="shared" si="5"/>
        <v>0.88465903748117647</v>
      </c>
      <c r="BB38" s="263">
        <f t="shared" si="5"/>
        <v>0.89153672558411445</v>
      </c>
      <c r="BC38" s="263">
        <f t="shared" si="5"/>
        <v>0.89839916775573248</v>
      </c>
      <c r="BD38" s="263">
        <f t="shared" si="5"/>
        <v>0.90514620260412304</v>
      </c>
      <c r="BE38" s="263">
        <f t="shared" si="5"/>
        <v>0.91171843035829259</v>
      </c>
      <c r="BF38" s="263">
        <f t="shared" si="5"/>
        <v>0.9180828498318655</v>
      </c>
      <c r="BG38" s="263">
        <f t="shared" si="5"/>
        <v>0.92422332534832807</v>
      </c>
      <c r="BH38" s="263">
        <f t="shared" si="5"/>
        <v>0.930134293621659</v>
      </c>
      <c r="BI38" s="263">
        <f t="shared" si="5"/>
        <v>0.9358166385965464</v>
      </c>
      <c r="BJ38" s="263">
        <f t="shared" si="5"/>
        <v>0.94052383658042893</v>
      </c>
      <c r="BK38" s="263">
        <f t="shared" si="5"/>
        <v>0.94451465076174124</v>
      </c>
      <c r="BL38" s="263">
        <f t="shared" si="5"/>
        <v>0.94796744145112788</v>
      </c>
      <c r="BM38" s="263">
        <f t="shared" si="5"/>
        <v>0.9510057885385178</v>
      </c>
      <c r="BN38" s="263">
        <f t="shared" si="5"/>
        <v>0.95371588744047109</v>
      </c>
      <c r="BO38" s="263">
        <f t="shared" si="5"/>
        <v>0.95615836884278893</v>
      </c>
      <c r="BP38" s="263">
        <f t="shared" si="5"/>
        <v>0.95837633721976279</v>
      </c>
      <c r="BQ38" s="263">
        <f t="shared" si="5"/>
        <v>0.96040084407037352</v>
      </c>
      <c r="BR38" s="263">
        <f t="shared" si="5"/>
        <v>0.96225461976881577</v>
      </c>
      <c r="BS38" s="263">
        <f t="shared" si="5"/>
        <v>0.96395462245767716</v>
      </c>
      <c r="BT38" s="263">
        <f t="shared" si="5"/>
        <v>0.96551378262307797</v>
      </c>
      <c r="BU38" s="263">
        <f t="shared" ref="BU38:DR38" si="6">+BT38+$B$8*(BU37-BT38)</f>
        <v>0.96694220020504795</v>
      </c>
      <c r="BV38" s="263">
        <f t="shared" si="6"/>
        <v>0.96824796858075191</v>
      </c>
      <c r="BW38" s="263">
        <f t="shared" si="6"/>
        <v>0.96943774383343928</v>
      </c>
      <c r="BX38" s="263">
        <f t="shared" si="6"/>
        <v>0.97051713980338206</v>
      </c>
      <c r="BY38" s="263">
        <f t="shared" si="6"/>
        <v>0.97149100369837049</v>
      </c>
      <c r="BZ38" s="263">
        <f t="shared" si="6"/>
        <v>0.97236360958689194</v>
      </c>
      <c r="CA38" s="263">
        <f t="shared" si="6"/>
        <v>0.97313879524341385</v>
      </c>
      <c r="CB38" s="263">
        <f t="shared" si="6"/>
        <v>0.97382005975848074</v>
      </c>
      <c r="CC38" s="263">
        <f t="shared" si="6"/>
        <v>0.97441063384488547</v>
      </c>
      <c r="CD38" s="263">
        <f t="shared" si="6"/>
        <v>0.97491353103728351</v>
      </c>
      <c r="CE38" s="263">
        <f t="shared" si="6"/>
        <v>0.97533158543537857</v>
      </c>
      <c r="CF38" s="263">
        <f t="shared" si="6"/>
        <v>0.97566747989998193</v>
      </c>
      <c r="CG38" s="263">
        <f t="shared" si="6"/>
        <v>0.97592376741896492</v>
      </c>
      <c r="CH38" s="263">
        <f t="shared" si="6"/>
        <v>0.97610288754141616</v>
      </c>
      <c r="CI38" s="263">
        <f t="shared" si="6"/>
        <v>0.97620717921438038</v>
      </c>
      <c r="CJ38" s="263">
        <f t="shared" si="6"/>
        <v>0.97623889096668426</v>
      </c>
      <c r="CK38" s="263">
        <f t="shared" si="6"/>
        <v>0.97620018911363993</v>
      </c>
      <c r="CL38" s="263">
        <f t="shared" si="6"/>
        <v>0.97609316446749106</v>
      </c>
      <c r="CM38" s="263">
        <f t="shared" si="6"/>
        <v>0.97591983790583858</v>
      </c>
      <c r="CN38" s="263">
        <f t="shared" si="6"/>
        <v>0.97568216505655059</v>
      </c>
      <c r="CO38" s="263">
        <f t="shared" si="6"/>
        <v>0.97538204029091347</v>
      </c>
      <c r="CP38" s="263">
        <f t="shared" si="6"/>
        <v>0.97502130016884714</v>
      </c>
      <c r="CQ38" s="263">
        <f t="shared" si="6"/>
        <v>0.97460172644526666</v>
      </c>
      <c r="CR38" s="263">
        <f t="shared" si="6"/>
        <v>0.97412504872124028</v>
      </c>
      <c r="CS38" s="263">
        <f t="shared" si="6"/>
        <v>0.97359294680478625</v>
      </c>
      <c r="CT38" s="263">
        <f t="shared" si="6"/>
        <v>0.97300705283208611</v>
      </c>
      <c r="CU38" s="263">
        <f t="shared" si="6"/>
        <v>0.97236895318926475</v>
      </c>
      <c r="CV38" s="263">
        <f t="shared" si="6"/>
        <v>0.97168019026676633</v>
      </c>
      <c r="CW38" s="263">
        <f t="shared" si="6"/>
        <v>0.97094226407208684</v>
      </c>
      <c r="CX38" s="263">
        <f t="shared" si="6"/>
        <v>0.97015663372173666</v>
      </c>
      <c r="CY38" s="263">
        <f t="shared" si="6"/>
        <v>0.96932471882946225</v>
      </c>
      <c r="CZ38" s="263">
        <f t="shared" si="6"/>
        <v>0.96844790080470078</v>
      </c>
      <c r="DA38" s="263">
        <f t="shared" si="6"/>
        <v>0.96752752407280518</v>
      </c>
      <c r="DB38" s="263">
        <f t="shared" si="6"/>
        <v>0.96656489722660788</v>
      </c>
      <c r="DC38" s="263">
        <f t="shared" si="6"/>
        <v>0.96556129411730307</v>
      </c>
      <c r="DD38" s="263">
        <f t="shared" si="6"/>
        <v>0.96451795489132808</v>
      </c>
      <c r="DE38" s="263">
        <f t="shared" si="6"/>
        <v>0.96343608697886485</v>
      </c>
      <c r="DF38" s="263">
        <f t="shared" si="6"/>
        <v>0.9623168660387118</v>
      </c>
      <c r="DG38" s="263">
        <f t="shared" si="6"/>
        <v>0.96116143686355504</v>
      </c>
      <c r="DH38" s="263">
        <f t="shared" si="6"/>
        <v>0.95997091424907621</v>
      </c>
      <c r="DI38" s="263">
        <f t="shared" si="6"/>
        <v>0.95874638382983923</v>
      </c>
      <c r="DJ38" s="263">
        <f t="shared" si="6"/>
        <v>0.95748890288448874</v>
      </c>
      <c r="DK38" s="263">
        <f t="shared" si="6"/>
        <v>0.95619950111244956</v>
      </c>
      <c r="DL38" s="263">
        <f t="shared" si="6"/>
        <v>0.95487918138403316</v>
      </c>
      <c r="DM38" s="263">
        <f t="shared" si="6"/>
        <v>0.95352892046561399</v>
      </c>
      <c r="DN38" s="263">
        <f t="shared" si="6"/>
        <v>0.95214966972134019</v>
      </c>
      <c r="DO38" s="263">
        <f t="shared" si="6"/>
        <v>0.95074235579267186</v>
      </c>
      <c r="DP38" s="263">
        <f t="shared" si="6"/>
        <v>0.94930788125689802</v>
      </c>
      <c r="DQ38" s="263">
        <f t="shared" si="6"/>
        <v>0.94784712526566151</v>
      </c>
      <c r="DR38" s="263">
        <f t="shared" si="6"/>
        <v>0.94636094416441896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0.22918980542122147</v>
      </c>
      <c r="F41" s="263">
        <f t="shared" si="7"/>
        <v>0.21903241945483343</v>
      </c>
      <c r="G41" s="263">
        <f t="shared" si="7"/>
        <v>0.2076467374107458</v>
      </c>
      <c r="H41" s="263">
        <f t="shared" si="7"/>
        <v>0.19530088600370044</v>
      </c>
      <c r="I41" s="263">
        <f t="shared" si="7"/>
        <v>0.18232076040482278</v>
      </c>
      <c r="J41" s="263">
        <f t="shared" si="7"/>
        <v>0.16904362256190245</v>
      </c>
      <c r="K41" s="263">
        <f t="shared" si="7"/>
        <v>0.15578536168211182</v>
      </c>
      <c r="L41" s="263">
        <f t="shared" si="7"/>
        <v>0.1428217691702833</v>
      </c>
      <c r="M41" s="263">
        <f t="shared" si="7"/>
        <v>0.13038001401193669</v>
      </c>
      <c r="N41" s="263">
        <f t="shared" si="7"/>
        <v>0.11866630827122682</v>
      </c>
      <c r="O41" s="263">
        <f t="shared" si="7"/>
        <v>0.10781308097411652</v>
      </c>
      <c r="P41" s="263">
        <f t="shared" si="7"/>
        <v>9.7889252261989551E-2</v>
      </c>
      <c r="Q41" s="263">
        <f t="shared" si="7"/>
        <v>8.8911939634933324E-2</v>
      </c>
      <c r="R41" s="263">
        <f t="shared" si="7"/>
        <v>8.0852300046600822E-2</v>
      </c>
      <c r="S41" s="263">
        <f t="shared" si="7"/>
        <v>7.3645148184752041E-2</v>
      </c>
      <c r="T41" s="263">
        <f t="shared" si="7"/>
        <v>6.7206100723841061E-2</v>
      </c>
      <c r="U41" s="263">
        <f t="shared" si="7"/>
        <v>6.1446997086177568E-2</v>
      </c>
      <c r="V41" s="263">
        <f t="shared" si="7"/>
        <v>5.6284399112753819E-2</v>
      </c>
      <c r="W41" s="263">
        <f t="shared" si="7"/>
        <v>5.1643212163233476E-2</v>
      </c>
      <c r="X41" s="263">
        <f t="shared" si="7"/>
        <v>4.7457705552847368E-2</v>
      </c>
      <c r="Y41" s="263">
        <f t="shared" si="7"/>
        <v>4.3671232321327164E-2</v>
      </c>
      <c r="Z41" s="263">
        <f t="shared" si="7"/>
        <v>4.0235367875133793E-2</v>
      </c>
      <c r="AA41" s="263">
        <f t="shared" si="7"/>
        <v>3.7108851838334261E-2</v>
      </c>
      <c r="AB41" s="263">
        <f t="shared" si="7"/>
        <v>3.4256528106162532E-2</v>
      </c>
      <c r="AC41" s="263">
        <f t="shared" si="7"/>
        <v>3.1648373503005117E-2</v>
      </c>
      <c r="AD41" s="263">
        <f t="shared" si="7"/>
        <v>2.9258649267102199E-2</v>
      </c>
      <c r="AE41" s="263">
        <f t="shared" si="7"/>
        <v>2.7065180651661275E-2</v>
      </c>
      <c r="AF41" s="263">
        <f t="shared" si="7"/>
        <v>2.5048756082842488E-2</v>
      </c>
      <c r="AG41" s="263">
        <f t="shared" si="7"/>
        <v>2.3192631631442695E-2</v>
      </c>
      <c r="AH41" s="263">
        <f t="shared" si="7"/>
        <v>2.1482125141991687E-2</v>
      </c>
      <c r="AI41" s="263">
        <f t="shared" si="7"/>
        <v>1.9904285054008181E-2</v>
      </c>
      <c r="AJ41" s="263">
        <f t="shared" si="7"/>
        <v>1.844762056165683E-2</v>
      </c>
      <c r="AK41" s="263">
        <f t="shared" si="7"/>
        <v>1.7101881661282597E-2</v>
      </c>
      <c r="AL41" s="263">
        <f t="shared" si="7"/>
        <v>1.5857879513153927E-2</v>
      </c>
      <c r="AM41" s="263">
        <f t="shared" si="7"/>
        <v>1.470733924752074E-2</v>
      </c>
      <c r="AN41" s="263">
        <f t="shared" si="7"/>
        <v>1.3642778821540191E-2</v>
      </c>
      <c r="AO41" s="263">
        <f t="shared" si="7"/>
        <v>1.2657408776440698E-2</v>
      </c>
      <c r="AP41" s="263">
        <f t="shared" si="7"/>
        <v>1.1745048770296113E-2</v>
      </c>
      <c r="AQ41" s="263">
        <f t="shared" si="7"/>
        <v>1.0900057597309609E-2</v>
      </c>
      <c r="AR41" s="263">
        <f t="shared" si="7"/>
        <v>1.0117274078219773E-2</v>
      </c>
      <c r="AS41" s="263">
        <f t="shared" si="7"/>
        <v>9.3919667457066369E-3</v>
      </c>
      <c r="AT41" s="263">
        <f t="shared" si="7"/>
        <v>8.71979067795009E-3</v>
      </c>
      <c r="AU41" s="263">
        <f t="shared" si="7"/>
        <v>8.0967501737979064E-3</v>
      </c>
      <c r="AV41" s="263">
        <f t="shared" si="7"/>
        <v>7.519166231943486E-3</v>
      </c>
      <c r="AW41" s="263">
        <f t="shared" si="7"/>
        <v>6.9836480085869179E-3</v>
      </c>
      <c r="AX41" s="263">
        <f t="shared" si="7"/>
        <v>6.4870675950357559E-3</v>
      </c>
      <c r="AY41" s="263">
        <f t="shared" si="7"/>
        <v>6.0265375880742544E-3</v>
      </c>
      <c r="AZ41" s="263">
        <f t="shared" si="7"/>
        <v>5.5993910292634341E-3</v>
      </c>
      <c r="BA41" s="263">
        <f t="shared" si="7"/>
        <v>5.2031633706512426E-3</v>
      </c>
      <c r="BB41" s="263">
        <f t="shared" si="7"/>
        <v>4.8325452114931222E-3</v>
      </c>
      <c r="BC41" s="263">
        <f t="shared" si="7"/>
        <v>4.4845058727190357E-3</v>
      </c>
      <c r="BD41" s="263">
        <f t="shared" si="7"/>
        <v>4.1598090079583705E-3</v>
      </c>
      <c r="BE41" s="263">
        <f t="shared" si="7"/>
        <v>3.8580919032669692E-3</v>
      </c>
      <c r="BF41" s="263">
        <f t="shared" si="7"/>
        <v>3.5783807166093196E-3</v>
      </c>
      <c r="BG41" s="263">
        <f t="shared" si="7"/>
        <v>3.3194019796567442E-3</v>
      </c>
      <c r="BH41" s="263">
        <f t="shared" si="7"/>
        <v>3.0797663112538398E-3</v>
      </c>
      <c r="BI41" s="263">
        <f t="shared" si="7"/>
        <v>2.8580734037031985E-3</v>
      </c>
      <c r="BJ41" s="263">
        <f t="shared" si="7"/>
        <v>2.6529692803397564E-3</v>
      </c>
      <c r="BK41" s="263">
        <f t="shared" si="7"/>
        <v>2.4682688058216828E-3</v>
      </c>
      <c r="BL41" s="263">
        <f t="shared" si="7"/>
        <v>2.3002318170040059E-3</v>
      </c>
      <c r="BM41" s="263">
        <f t="shared" si="7"/>
        <v>2.1462329317524231E-3</v>
      </c>
      <c r="BN41" s="263">
        <f t="shared" si="7"/>
        <v>2.0043616691819977E-3</v>
      </c>
      <c r="BO41" s="263">
        <f t="shared" ref="BO41:DR41" si="8">+$B$41-BN43</f>
        <v>1.8731753391461603E-3</v>
      </c>
      <c r="BP41" s="263">
        <f t="shared" si="8"/>
        <v>1.7515441167194612E-3</v>
      </c>
      <c r="BQ41" s="263">
        <f t="shared" si="8"/>
        <v>1.6385526575418141E-3</v>
      </c>
      <c r="BR41" s="263">
        <f t="shared" si="8"/>
        <v>1.5334368307317603E-3</v>
      </c>
      <c r="BS41" s="263">
        <f t="shared" si="8"/>
        <v>1.4355424854663457E-3</v>
      </c>
      <c r="BT41" s="263">
        <f t="shared" si="8"/>
        <v>1.3442981636042628E-3</v>
      </c>
      <c r="BU41" s="263">
        <f t="shared" si="8"/>
        <v>1.2591967126244774E-3</v>
      </c>
      <c r="BV41" s="263">
        <f t="shared" si="8"/>
        <v>1.1797826275359302E-3</v>
      </c>
      <c r="BW41" s="263">
        <f t="shared" si="8"/>
        <v>1.105643115868582E-3</v>
      </c>
      <c r="BX41" s="263">
        <f t="shared" si="8"/>
        <v>1.0364016095702477E-3</v>
      </c>
      <c r="BY41" s="263">
        <f t="shared" si="8"/>
        <v>9.7171290708736313E-4</v>
      </c>
      <c r="BZ41" s="263">
        <f t="shared" si="8"/>
        <v>9.112594195771484E-4</v>
      </c>
      <c r="CA41" s="263">
        <f t="shared" si="8"/>
        <v>8.5474817990199847E-4</v>
      </c>
      <c r="CB41" s="263">
        <f t="shared" si="8"/>
        <v>8.0190839094057553E-4</v>
      </c>
      <c r="CC41" s="263">
        <f t="shared" si="8"/>
        <v>7.5248936534283439E-4</v>
      </c>
      <c r="CD41" s="263">
        <f t="shared" si="8"/>
        <v>7.0625875758623113E-4</v>
      </c>
      <c r="CE41" s="263">
        <f t="shared" si="8"/>
        <v>6.6300102080235623E-4</v>
      </c>
      <c r="CF41" s="263">
        <f t="shared" si="8"/>
        <v>6.2251604150120876E-4</v>
      </c>
      <c r="CG41" s="263">
        <f t="shared" si="8"/>
        <v>5.8461791894531823E-4</v>
      </c>
      <c r="CH41" s="263">
        <f t="shared" si="8"/>
        <v>5.4913386500710093E-4</v>
      </c>
      <c r="CI41" s="263">
        <f t="shared" si="8"/>
        <v>5.1590320647942889E-4</v>
      </c>
      <c r="CJ41" s="263">
        <f t="shared" si="8"/>
        <v>4.8477647601757878E-4</v>
      </c>
      <c r="CK41" s="263">
        <f t="shared" si="8"/>
        <v>4.5561458083115403E-4</v>
      </c>
      <c r="CL41" s="263">
        <f t="shared" si="8"/>
        <v>4.2828804034178436E-4</v>
      </c>
      <c r="CM41" s="263">
        <f t="shared" si="8"/>
        <v>4.0267628554985224E-4</v>
      </c>
      <c r="CN41" s="263">
        <f t="shared" si="8"/>
        <v>3.7866701399669189E-4</v>
      </c>
      <c r="CO41" s="263">
        <f t="shared" si="8"/>
        <v>3.5615559508211936E-4</v>
      </c>
      <c r="CP41" s="263">
        <f t="shared" si="8"/>
        <v>3.3504452118265915E-4</v>
      </c>
      <c r="CQ41" s="263">
        <f t="shared" si="8"/>
        <v>3.1524290056589299E-4</v>
      </c>
      <c r="CR41" s="263">
        <f t="shared" si="8"/>
        <v>2.9666598854688475E-4</v>
      </c>
      <c r="CS41" s="263">
        <f t="shared" si="8"/>
        <v>2.7923475370938977E-4</v>
      </c>
      <c r="CT41" s="263">
        <f t="shared" si="8"/>
        <v>2.6287547633352393E-4</v>
      </c>
      <c r="CU41" s="263">
        <f t="shared" si="8"/>
        <v>2.4751937644662547E-4</v>
      </c>
      <c r="CV41" s="263">
        <f t="shared" si="8"/>
        <v>2.3310226915390642E-4</v>
      </c>
      <c r="CW41" s="263">
        <f t="shared" si="8"/>
        <v>2.1956424511493378E-4</v>
      </c>
      <c r="CX41" s="263">
        <f t="shared" si="8"/>
        <v>2.068493742201083E-4</v>
      </c>
      <c r="CY41" s="263">
        <f t="shared" si="8"/>
        <v>1.9490543068584332E-4</v>
      </c>
      <c r="CZ41" s="263">
        <f t="shared" si="8"/>
        <v>1.836836379386364E-4</v>
      </c>
      <c r="DA41" s="263">
        <f t="shared" si="8"/>
        <v>1.7313843179073141E-4</v>
      </c>
      <c r="DB41" s="263">
        <f t="shared" si="8"/>
        <v>1.6322724053313697E-4</v>
      </c>
      <c r="DC41" s="263">
        <f t="shared" si="8"/>
        <v>1.5391028068212353E-4</v>
      </c>
      <c r="DD41" s="263">
        <f t="shared" si="8"/>
        <v>1.4515036721496344E-4</v>
      </c>
      <c r="DE41" s="263">
        <f t="shared" si="8"/>
        <v>1.3691273722349351E-4</v>
      </c>
      <c r="DF41" s="263">
        <f t="shared" si="8"/>
        <v>1.2916488599645781E-4</v>
      </c>
      <c r="DG41" s="263">
        <f t="shared" si="8"/>
        <v>1.2187641461969267E-4</v>
      </c>
      <c r="DH41" s="263">
        <f t="shared" si="8"/>
        <v>1.1501888825199424E-4</v>
      </c>
      <c r="DI41" s="263">
        <f t="shared" si="8"/>
        <v>1.0856570429984558E-4</v>
      </c>
      <c r="DJ41" s="263">
        <f t="shared" si="8"/>
        <v>1.0249196977274444E-4</v>
      </c>
      <c r="DK41" s="263">
        <f t="shared" si="8"/>
        <v>9.6774387155773578E-5</v>
      </c>
      <c r="DL41" s="263">
        <f t="shared" si="8"/>
        <v>9.139114818523808E-5</v>
      </c>
      <c r="DM41" s="263">
        <f t="shared" si="8"/>
        <v>8.6321834960101373E-5</v>
      </c>
      <c r="DN41" s="263">
        <f t="shared" si="8"/>
        <v>8.1547327863862318E-5</v>
      </c>
      <c r="DO41" s="263">
        <f t="shared" si="8"/>
        <v>7.7049719810484696E-5</v>
      </c>
      <c r="DP41" s="263">
        <f t="shared" si="8"/>
        <v>7.2812236364350191E-5</v>
      </c>
      <c r="DQ41" s="263">
        <f t="shared" si="8"/>
        <v>6.8819161317401623E-5</v>
      </c>
      <c r="DR41" s="263">
        <f t="shared" si="8"/>
        <v>6.5055767337007797E-5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8.7716468864708508E-3</v>
      </c>
      <c r="E42" s="265">
        <f t="shared" si="9"/>
        <v>1.0157385966388034E-2</v>
      </c>
      <c r="F42" s="265">
        <f t="shared" si="9"/>
        <v>1.1385682044087622E-2</v>
      </c>
      <c r="G42" s="265">
        <f t="shared" si="9"/>
        <v>1.2345851407045355E-2</v>
      </c>
      <c r="H42" s="265">
        <f t="shared" si="9"/>
        <v>1.2980125598877663E-2</v>
      </c>
      <c r="I42" s="265">
        <f t="shared" si="9"/>
        <v>1.3277137842920341E-2</v>
      </c>
      <c r="J42" s="265">
        <f t="shared" si="9"/>
        <v>1.3258260879790632E-2</v>
      </c>
      <c r="K42" s="265">
        <f t="shared" si="9"/>
        <v>1.2963592511828503E-2</v>
      </c>
      <c r="L42" s="265">
        <f t="shared" si="9"/>
        <v>1.2441755158346614E-2</v>
      </c>
      <c r="M42" s="265">
        <f t="shared" si="9"/>
        <v>1.1713705740709863E-2</v>
      </c>
      <c r="N42" s="265">
        <f t="shared" si="9"/>
        <v>1.0853227297110309E-2</v>
      </c>
      <c r="O42" s="265">
        <f t="shared" si="9"/>
        <v>9.923828712126952E-3</v>
      </c>
      <c r="P42" s="265">
        <f t="shared" si="9"/>
        <v>8.977312627056238E-3</v>
      </c>
      <c r="Q42" s="265">
        <f t="shared" si="9"/>
        <v>8.0596395883324994E-3</v>
      </c>
      <c r="R42" s="265">
        <f t="shared" si="9"/>
        <v>7.2071518618487714E-3</v>
      </c>
      <c r="S42" s="265">
        <f t="shared" si="9"/>
        <v>6.4390474609109872E-3</v>
      </c>
      <c r="T42" s="265">
        <f t="shared" si="9"/>
        <v>5.7591036376634869E-3</v>
      </c>
      <c r="U42" s="265">
        <f t="shared" si="9"/>
        <v>5.162597973423751E-3</v>
      </c>
      <c r="V42" s="265">
        <f t="shared" si="9"/>
        <v>4.6411869495203532E-3</v>
      </c>
      <c r="W42" s="265">
        <f t="shared" si="9"/>
        <v>4.1855066103861169E-3</v>
      </c>
      <c r="X42" s="265">
        <f t="shared" si="9"/>
        <v>3.7864732315202134E-3</v>
      </c>
      <c r="Y42" s="265">
        <f t="shared" si="9"/>
        <v>3.4358644461933612E-3</v>
      </c>
      <c r="Z42" s="265">
        <f t="shared" si="9"/>
        <v>3.1265160367995363E-3</v>
      </c>
      <c r="AA42" s="265">
        <f t="shared" si="9"/>
        <v>2.8523237321717385E-3</v>
      </c>
      <c r="AB42" s="265">
        <f t="shared" si="9"/>
        <v>2.6081546031574252E-3</v>
      </c>
      <c r="AC42" s="265">
        <f t="shared" si="9"/>
        <v>2.3897242359029046E-3</v>
      </c>
      <c r="AD42" s="265">
        <f t="shared" si="9"/>
        <v>2.1934686154409305E-3</v>
      </c>
      <c r="AE42" s="265">
        <f t="shared" si="9"/>
        <v>2.0164245688187739E-3</v>
      </c>
      <c r="AF42" s="265">
        <f t="shared" si="9"/>
        <v>1.8561244513997908E-3</v>
      </c>
      <c r="AG42" s="265">
        <f t="shared" si="9"/>
        <v>1.7105064894510111E-3</v>
      </c>
      <c r="AH42" s="265">
        <f t="shared" si="9"/>
        <v>1.5778400879835103E-3</v>
      </c>
      <c r="AI42" s="265">
        <f t="shared" si="9"/>
        <v>1.4566644923513447E-3</v>
      </c>
      <c r="AJ42" s="265">
        <f t="shared" si="9"/>
        <v>1.3457389003742393E-3</v>
      </c>
      <c r="AK42" s="265">
        <f t="shared" si="9"/>
        <v>1.2440021481286711E-3</v>
      </c>
      <c r="AL42" s="265">
        <f t="shared" si="9"/>
        <v>1.1505402656331824E-3</v>
      </c>
      <c r="AM42" s="265">
        <f t="shared" si="9"/>
        <v>1.0645604259805356E-3</v>
      </c>
      <c r="AN42" s="265">
        <f t="shared" si="9"/>
        <v>9.8537004509948226E-4</v>
      </c>
      <c r="AO42" s="265">
        <f t="shared" si="9"/>
        <v>9.1236000614457506E-4</v>
      </c>
      <c r="AP42" s="265">
        <f t="shared" si="9"/>
        <v>8.4499117298650664E-4</v>
      </c>
      <c r="AQ42" s="265">
        <f t="shared" si="9"/>
        <v>7.8278351908982289E-4</v>
      </c>
      <c r="AR42" s="265">
        <f t="shared" si="9"/>
        <v>7.2530733251311038E-4</v>
      </c>
      <c r="AS42" s="265">
        <f t="shared" si="9"/>
        <v>6.7217606775654736E-4</v>
      </c>
      <c r="AT42" s="265">
        <f t="shared" si="9"/>
        <v>6.2304050415219552E-4</v>
      </c>
      <c r="AU42" s="265">
        <f t="shared" si="9"/>
        <v>5.7758394185442139E-4</v>
      </c>
      <c r="AV42" s="265">
        <f t="shared" si="9"/>
        <v>5.3551822335658368E-4</v>
      </c>
      <c r="AW42" s="265">
        <f t="shared" si="9"/>
        <v>4.9658041355113913E-4</v>
      </c>
      <c r="AX42" s="265">
        <f t="shared" si="9"/>
        <v>4.6053000696151048E-4</v>
      </c>
      <c r="AY42" s="265">
        <f t="shared" si="9"/>
        <v>4.2714655881083961E-4</v>
      </c>
      <c r="AZ42" s="265">
        <f t="shared" si="9"/>
        <v>3.9622765861219519E-4</v>
      </c>
      <c r="BA42" s="265">
        <f t="shared" si="9"/>
        <v>3.7061815915813494E-4</v>
      </c>
      <c r="BB42" s="265">
        <f t="shared" si="9"/>
        <v>3.480393387740808E-4</v>
      </c>
      <c r="BC42" s="265">
        <f t="shared" si="9"/>
        <v>3.2469686476069049E-4</v>
      </c>
      <c r="BD42" s="265">
        <f t="shared" si="9"/>
        <v>3.0171710469142476E-4</v>
      </c>
      <c r="BE42" s="265">
        <f t="shared" si="9"/>
        <v>2.797111866576412E-4</v>
      </c>
      <c r="BF42" s="265">
        <f t="shared" si="9"/>
        <v>2.5897873695256564E-4</v>
      </c>
      <c r="BG42" s="265">
        <f t="shared" si="9"/>
        <v>2.3963566840288854E-4</v>
      </c>
      <c r="BH42" s="265">
        <f t="shared" si="9"/>
        <v>2.2169290755062493E-4</v>
      </c>
      <c r="BI42" s="265">
        <f t="shared" si="9"/>
        <v>2.0510412336343062E-4</v>
      </c>
      <c r="BJ42" s="265">
        <f t="shared" si="9"/>
        <v>1.8470047451808131E-4</v>
      </c>
      <c r="BK42" s="265">
        <f t="shared" si="9"/>
        <v>1.6803698881769221E-4</v>
      </c>
      <c r="BL42" s="265">
        <f t="shared" si="9"/>
        <v>1.5399888525156452E-4</v>
      </c>
      <c r="BM42" s="265">
        <f t="shared" si="9"/>
        <v>1.418712625704376E-4</v>
      </c>
      <c r="BN42" s="265">
        <f t="shared" si="9"/>
        <v>1.3118633003581336E-4</v>
      </c>
      <c r="BO42" s="265">
        <f t="shared" ref="BO42:DR42" si="10">+$B$13*10*(BO41/$B$12)^$B$11*(BO3-$B$44)</f>
        <v>1.2163122242670341E-4</v>
      </c>
      <c r="BP42" s="265">
        <f t="shared" si="10"/>
        <v>1.1299145917763877E-4</v>
      </c>
      <c r="BQ42" s="265">
        <f t="shared" si="10"/>
        <v>1.0511582681008154E-4</v>
      </c>
      <c r="BR42" s="265">
        <f t="shared" si="10"/>
        <v>9.7894345265404166E-5</v>
      </c>
      <c r="BS42" s="265">
        <f t="shared" si="10"/>
        <v>9.124432186205732E-5</v>
      </c>
      <c r="BT42" s="265">
        <f t="shared" si="10"/>
        <v>8.5101450979809863E-5</v>
      </c>
      <c r="BU42" s="265">
        <f t="shared" si="10"/>
        <v>7.941408508853818E-5</v>
      </c>
      <c r="BV42" s="265">
        <f t="shared" si="10"/>
        <v>7.4139511667358849E-5</v>
      </c>
      <c r="BW42" s="265">
        <f t="shared" si="10"/>
        <v>6.9241506298346804E-5</v>
      </c>
      <c r="BX42" s="265">
        <f t="shared" si="10"/>
        <v>6.4688702482879417E-5</v>
      </c>
      <c r="BY42" s="265">
        <f t="shared" si="10"/>
        <v>6.0453487510194877E-5</v>
      </c>
      <c r="BZ42" s="265">
        <f t="shared" si="10"/>
        <v>5.6511239675167613E-5</v>
      </c>
      <c r="CA42" s="265">
        <f t="shared" si="10"/>
        <v>5.2839788961435584E-5</v>
      </c>
      <c r="CB42" s="265">
        <f t="shared" si="10"/>
        <v>4.9419025597754828E-5</v>
      </c>
      <c r="CC42" s="265">
        <f t="shared" si="10"/>
        <v>4.62306077565889E-5</v>
      </c>
      <c r="CD42" s="265">
        <f t="shared" si="10"/>
        <v>4.3257736783894111E-5</v>
      </c>
      <c r="CE42" s="265">
        <f t="shared" si="10"/>
        <v>4.0484979301147804E-5</v>
      </c>
      <c r="CF42" s="265">
        <f t="shared" si="10"/>
        <v>3.78981225559082E-5</v>
      </c>
      <c r="CG42" s="265">
        <f t="shared" si="10"/>
        <v>3.5484053938227204E-5</v>
      </c>
      <c r="CH42" s="265">
        <f t="shared" si="10"/>
        <v>3.3230658527667779E-5</v>
      </c>
      <c r="CI42" s="265">
        <f t="shared" si="10"/>
        <v>3.1126730461877827E-5</v>
      </c>
      <c r="CJ42" s="265">
        <f t="shared" si="10"/>
        <v>2.9161895186413777E-5</v>
      </c>
      <c r="CK42" s="265">
        <f t="shared" si="10"/>
        <v>2.7326540489356246E-5</v>
      </c>
      <c r="CL42" s="265">
        <f t="shared" si="10"/>
        <v>2.5611754791925524E-5</v>
      </c>
      <c r="CM42" s="265">
        <f t="shared" si="10"/>
        <v>2.4009271553149785E-5</v>
      </c>
      <c r="CN42" s="265">
        <f t="shared" si="10"/>
        <v>2.2511418914552883E-5</v>
      </c>
      <c r="CO42" s="265">
        <f t="shared" si="10"/>
        <v>2.1111073899435401E-5</v>
      </c>
      <c r="CP42" s="265">
        <f t="shared" si="10"/>
        <v>1.9801620616771193E-5</v>
      </c>
      <c r="CQ42" s="265">
        <f t="shared" si="10"/>
        <v>1.8576912019020472E-5</v>
      </c>
      <c r="CR42" s="265">
        <f t="shared" si="10"/>
        <v>1.7431234837499097E-5</v>
      </c>
      <c r="CS42" s="265">
        <f t="shared" si="10"/>
        <v>1.6359277375879115E-5</v>
      </c>
      <c r="CT42" s="265">
        <f t="shared" si="10"/>
        <v>1.5356099886877232E-5</v>
      </c>
      <c r="CU42" s="265">
        <f t="shared" si="10"/>
        <v>1.4417107292725112E-5</v>
      </c>
      <c r="CV42" s="265">
        <f t="shared" si="10"/>
        <v>1.353802403894823E-5</v>
      </c>
      <c r="CW42" s="265">
        <f t="shared" si="10"/>
        <v>1.2714870894843548E-5</v>
      </c>
      <c r="CX42" s="265">
        <f t="shared" si="10"/>
        <v>1.1943943534245327E-5</v>
      </c>
      <c r="CY42" s="265">
        <f t="shared" si="10"/>
        <v>1.1221792747183871E-5</v>
      </c>
      <c r="CZ42" s="265">
        <f t="shared" si="10"/>
        <v>1.0545206147925868E-5</v>
      </c>
      <c r="DA42" s="265">
        <f t="shared" si="10"/>
        <v>9.9111912576090379E-6</v>
      </c>
      <c r="DB42" s="265">
        <f t="shared" si="10"/>
        <v>9.316959851034033E-6</v>
      </c>
      <c r="DC42" s="265">
        <f t="shared" si="10"/>
        <v>8.7599134671348887E-6</v>
      </c>
      <c r="DD42" s="265">
        <f t="shared" si="10"/>
        <v>8.2376299914630794E-6</v>
      </c>
      <c r="DE42" s="265">
        <f t="shared" si="10"/>
        <v>7.7478512270110658E-6</v>
      </c>
      <c r="DF42" s="265">
        <f t="shared" si="10"/>
        <v>7.28847137673993E-6</v>
      </c>
      <c r="DG42" s="265">
        <f t="shared" si="10"/>
        <v>6.8575263676741862E-6</v>
      </c>
      <c r="DH42" s="265">
        <f t="shared" si="10"/>
        <v>6.4531839521457461E-6</v>
      </c>
      <c r="DI42" s="265">
        <f t="shared" si="10"/>
        <v>6.073734527080809E-6</v>
      </c>
      <c r="DJ42" s="265">
        <f t="shared" si="10"/>
        <v>5.7175826169705258E-6</v>
      </c>
      <c r="DK42" s="265">
        <f t="shared" si="10"/>
        <v>5.3832389705495076E-6</v>
      </c>
      <c r="DL42" s="265">
        <f t="shared" si="10"/>
        <v>5.0693132251316712E-6</v>
      </c>
      <c r="DM42" s="265">
        <f t="shared" si="10"/>
        <v>4.7745070962307115E-6</v>
      </c>
      <c r="DN42" s="265">
        <f t="shared" si="10"/>
        <v>4.4976080533852579E-6</v>
      </c>
      <c r="DO42" s="265">
        <f t="shared" si="10"/>
        <v>4.2374834461443217E-6</v>
      </c>
      <c r="DP42" s="265">
        <f t="shared" si="10"/>
        <v>3.9930750469756907E-6</v>
      </c>
      <c r="DQ42" s="265">
        <f t="shared" si="10"/>
        <v>3.76339398041688E-6</v>
      </c>
      <c r="DR42" s="265">
        <f t="shared" si="10"/>
        <v>3.5475160101221356E-6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3.0810194578778545E-2</v>
      </c>
      <c r="E43" s="265">
        <f t="shared" si="11"/>
        <v>4.0967580545166582E-2</v>
      </c>
      <c r="F43" s="265">
        <f t="shared" si="11"/>
        <v>5.2353262589254206E-2</v>
      </c>
      <c r="G43" s="265">
        <f t="shared" si="11"/>
        <v>6.4699113996299559E-2</v>
      </c>
      <c r="H43" s="265">
        <f t="shared" si="11"/>
        <v>7.7679239595177224E-2</v>
      </c>
      <c r="I43" s="265">
        <f t="shared" ref="I43:BT43" si="12">+H43+I42</f>
        <v>9.0956377438097563E-2</v>
      </c>
      <c r="J43" s="265">
        <f t="shared" si="12"/>
        <v>0.1042146383178882</v>
      </c>
      <c r="K43" s="265">
        <f t="shared" si="12"/>
        <v>0.11717823082971671</v>
      </c>
      <c r="L43" s="265">
        <f t="shared" si="12"/>
        <v>0.12961998598806332</v>
      </c>
      <c r="M43" s="265">
        <f t="shared" si="12"/>
        <v>0.14133369172877319</v>
      </c>
      <c r="N43" s="265">
        <f t="shared" si="12"/>
        <v>0.15218691902588349</v>
      </c>
      <c r="O43" s="265">
        <f t="shared" si="12"/>
        <v>0.16211074773801046</v>
      </c>
      <c r="P43" s="265">
        <f t="shared" si="12"/>
        <v>0.17108806036506669</v>
      </c>
      <c r="Q43" s="265">
        <f t="shared" si="12"/>
        <v>0.17914769995339919</v>
      </c>
      <c r="R43" s="265">
        <f t="shared" si="12"/>
        <v>0.18635485181524797</v>
      </c>
      <c r="S43" s="265">
        <f t="shared" si="12"/>
        <v>0.19279389927615895</v>
      </c>
      <c r="T43" s="265">
        <f t="shared" si="12"/>
        <v>0.19855300291382244</v>
      </c>
      <c r="U43" s="265">
        <f t="shared" si="12"/>
        <v>0.20371560088724619</v>
      </c>
      <c r="V43" s="265">
        <f t="shared" si="12"/>
        <v>0.20835678783676653</v>
      </c>
      <c r="W43" s="265">
        <f t="shared" si="12"/>
        <v>0.21254229444715264</v>
      </c>
      <c r="X43" s="265">
        <f t="shared" si="12"/>
        <v>0.21632876767867285</v>
      </c>
      <c r="Y43" s="265">
        <f t="shared" si="12"/>
        <v>0.21976463212486622</v>
      </c>
      <c r="Z43" s="265">
        <f t="shared" si="12"/>
        <v>0.22289114816166575</v>
      </c>
      <c r="AA43" s="265">
        <f t="shared" si="12"/>
        <v>0.22574347189383748</v>
      </c>
      <c r="AB43" s="265">
        <f t="shared" si="12"/>
        <v>0.22835162649699489</v>
      </c>
      <c r="AC43" s="265">
        <f t="shared" si="12"/>
        <v>0.23074135073289781</v>
      </c>
      <c r="AD43" s="265">
        <f t="shared" si="12"/>
        <v>0.23293481934833873</v>
      </c>
      <c r="AE43" s="265">
        <f t="shared" si="12"/>
        <v>0.23495124391715752</v>
      </c>
      <c r="AF43" s="265">
        <f t="shared" si="12"/>
        <v>0.23680736836855731</v>
      </c>
      <c r="AG43" s="265">
        <f t="shared" si="12"/>
        <v>0.23851787485800832</v>
      </c>
      <c r="AH43" s="265">
        <f t="shared" si="12"/>
        <v>0.24009571494599183</v>
      </c>
      <c r="AI43" s="265">
        <f t="shared" si="12"/>
        <v>0.24155237943834318</v>
      </c>
      <c r="AJ43" s="265">
        <f t="shared" si="12"/>
        <v>0.24289811833871741</v>
      </c>
      <c r="AK43" s="265">
        <f t="shared" si="12"/>
        <v>0.24414212048684608</v>
      </c>
      <c r="AL43" s="265">
        <f t="shared" si="12"/>
        <v>0.24529266075247927</v>
      </c>
      <c r="AM43" s="265">
        <f t="shared" si="12"/>
        <v>0.24635722117845982</v>
      </c>
      <c r="AN43" s="265">
        <f t="shared" si="12"/>
        <v>0.24734259122355931</v>
      </c>
      <c r="AO43" s="265">
        <f t="shared" si="12"/>
        <v>0.2482549512297039</v>
      </c>
      <c r="AP43" s="265">
        <f t="shared" si="12"/>
        <v>0.2490999424026904</v>
      </c>
      <c r="AQ43" s="265">
        <f t="shared" si="12"/>
        <v>0.24988272592178024</v>
      </c>
      <c r="AR43" s="265">
        <f t="shared" si="12"/>
        <v>0.25060803325429337</v>
      </c>
      <c r="AS43" s="265">
        <f t="shared" si="12"/>
        <v>0.25128020932204992</v>
      </c>
      <c r="AT43" s="265">
        <f t="shared" si="12"/>
        <v>0.2519032498262021</v>
      </c>
      <c r="AU43" s="265">
        <f t="shared" si="12"/>
        <v>0.25248083376805652</v>
      </c>
      <c r="AV43" s="265">
        <f t="shared" si="12"/>
        <v>0.25301635199141309</v>
      </c>
      <c r="AW43" s="265">
        <f t="shared" si="12"/>
        <v>0.25351293240496425</v>
      </c>
      <c r="AX43" s="265">
        <f t="shared" si="12"/>
        <v>0.25397346241192575</v>
      </c>
      <c r="AY43" s="265">
        <f t="shared" si="12"/>
        <v>0.25440060897073657</v>
      </c>
      <c r="AZ43" s="265">
        <f t="shared" si="12"/>
        <v>0.25479683662934877</v>
      </c>
      <c r="BA43" s="265">
        <f t="shared" si="12"/>
        <v>0.25516745478850689</v>
      </c>
      <c r="BB43" s="265">
        <f t="shared" si="12"/>
        <v>0.25551549412728097</v>
      </c>
      <c r="BC43" s="265">
        <f t="shared" si="12"/>
        <v>0.25584019099204164</v>
      </c>
      <c r="BD43" s="265">
        <f t="shared" si="12"/>
        <v>0.25614190809673304</v>
      </c>
      <c r="BE43" s="265">
        <f t="shared" si="12"/>
        <v>0.25642161928339069</v>
      </c>
      <c r="BF43" s="265">
        <f t="shared" si="12"/>
        <v>0.25668059802034326</v>
      </c>
      <c r="BG43" s="265">
        <f t="shared" si="12"/>
        <v>0.25692023368874617</v>
      </c>
      <c r="BH43" s="265">
        <f t="shared" si="12"/>
        <v>0.25714192659629681</v>
      </c>
      <c r="BI43" s="265">
        <f t="shared" si="12"/>
        <v>0.25734703071966025</v>
      </c>
      <c r="BJ43" s="265">
        <f t="shared" si="12"/>
        <v>0.25753173119417833</v>
      </c>
      <c r="BK43" s="265">
        <f t="shared" si="12"/>
        <v>0.257699768182996</v>
      </c>
      <c r="BL43" s="265">
        <f t="shared" si="12"/>
        <v>0.25785376706824759</v>
      </c>
      <c r="BM43" s="265">
        <f t="shared" si="12"/>
        <v>0.25799563833081801</v>
      </c>
      <c r="BN43" s="265">
        <f t="shared" si="12"/>
        <v>0.25812682466085385</v>
      </c>
      <c r="BO43" s="265">
        <f t="shared" si="12"/>
        <v>0.25824845588328055</v>
      </c>
      <c r="BP43" s="265">
        <f t="shared" si="12"/>
        <v>0.25836144734245819</v>
      </c>
      <c r="BQ43" s="265">
        <f t="shared" si="12"/>
        <v>0.25846656316926825</v>
      </c>
      <c r="BR43" s="265">
        <f t="shared" si="12"/>
        <v>0.25856445751453366</v>
      </c>
      <c r="BS43" s="265">
        <f t="shared" si="12"/>
        <v>0.25865570183639575</v>
      </c>
      <c r="BT43" s="265">
        <f t="shared" si="12"/>
        <v>0.25874080328737553</v>
      </c>
      <c r="BU43" s="265">
        <f t="shared" ref="BU43:DR43" si="13">+BT43+BU42</f>
        <v>0.25882021737246408</v>
      </c>
      <c r="BV43" s="265">
        <f t="shared" si="13"/>
        <v>0.25889435688413143</v>
      </c>
      <c r="BW43" s="265">
        <f t="shared" si="13"/>
        <v>0.25896359839042976</v>
      </c>
      <c r="BX43" s="265">
        <f t="shared" si="13"/>
        <v>0.25902828709291265</v>
      </c>
      <c r="BY43" s="265">
        <f t="shared" si="13"/>
        <v>0.25908874058042286</v>
      </c>
      <c r="BZ43" s="265">
        <f t="shared" si="13"/>
        <v>0.25914525182009801</v>
      </c>
      <c r="CA43" s="265">
        <f t="shared" si="13"/>
        <v>0.25919809160905943</v>
      </c>
      <c r="CB43" s="265">
        <f t="shared" si="13"/>
        <v>0.25924751063465717</v>
      </c>
      <c r="CC43" s="265">
        <f t="shared" si="13"/>
        <v>0.25929374124241378</v>
      </c>
      <c r="CD43" s="265">
        <f t="shared" si="13"/>
        <v>0.25933699897919765</v>
      </c>
      <c r="CE43" s="265">
        <f t="shared" si="13"/>
        <v>0.2593774839584988</v>
      </c>
      <c r="CF43" s="265">
        <f t="shared" si="13"/>
        <v>0.25941538208105469</v>
      </c>
      <c r="CG43" s="265">
        <f t="shared" si="13"/>
        <v>0.25945086613499291</v>
      </c>
      <c r="CH43" s="265">
        <f t="shared" si="13"/>
        <v>0.25948409679352058</v>
      </c>
      <c r="CI43" s="265">
        <f t="shared" si="13"/>
        <v>0.25951522352398243</v>
      </c>
      <c r="CJ43" s="265">
        <f t="shared" si="13"/>
        <v>0.25954438541916885</v>
      </c>
      <c r="CK43" s="265">
        <f t="shared" si="13"/>
        <v>0.25957171195965822</v>
      </c>
      <c r="CL43" s="265">
        <f t="shared" si="13"/>
        <v>0.25959732371445016</v>
      </c>
      <c r="CM43" s="265">
        <f t="shared" si="13"/>
        <v>0.25962133298600332</v>
      </c>
      <c r="CN43" s="265">
        <f t="shared" si="13"/>
        <v>0.25964384440491789</v>
      </c>
      <c r="CO43" s="265">
        <f t="shared" si="13"/>
        <v>0.25966495547881735</v>
      </c>
      <c r="CP43" s="265">
        <f t="shared" si="13"/>
        <v>0.25968475709943412</v>
      </c>
      <c r="CQ43" s="265">
        <f t="shared" si="13"/>
        <v>0.25970333401145312</v>
      </c>
      <c r="CR43" s="265">
        <f t="shared" si="13"/>
        <v>0.25972076524629062</v>
      </c>
      <c r="CS43" s="265">
        <f t="shared" si="13"/>
        <v>0.25973712452366648</v>
      </c>
      <c r="CT43" s="265">
        <f t="shared" si="13"/>
        <v>0.25975248062355338</v>
      </c>
      <c r="CU43" s="265">
        <f t="shared" si="13"/>
        <v>0.2597668977308461</v>
      </c>
      <c r="CV43" s="265">
        <f t="shared" si="13"/>
        <v>0.25978043575488508</v>
      </c>
      <c r="CW43" s="265">
        <f t="shared" si="13"/>
        <v>0.2597931506257799</v>
      </c>
      <c r="CX43" s="265">
        <f t="shared" si="13"/>
        <v>0.25980509456931417</v>
      </c>
      <c r="CY43" s="265">
        <f t="shared" si="13"/>
        <v>0.25981631636206137</v>
      </c>
      <c r="CZ43" s="265">
        <f t="shared" si="13"/>
        <v>0.25982686156820928</v>
      </c>
      <c r="DA43" s="265">
        <f t="shared" si="13"/>
        <v>0.25983677275946687</v>
      </c>
      <c r="DB43" s="265">
        <f t="shared" si="13"/>
        <v>0.25984608971931789</v>
      </c>
      <c r="DC43" s="265">
        <f t="shared" si="13"/>
        <v>0.25985484963278505</v>
      </c>
      <c r="DD43" s="265">
        <f t="shared" si="13"/>
        <v>0.25986308726277652</v>
      </c>
      <c r="DE43" s="265">
        <f t="shared" si="13"/>
        <v>0.25987083511400355</v>
      </c>
      <c r="DF43" s="265">
        <f t="shared" si="13"/>
        <v>0.25987812358538032</v>
      </c>
      <c r="DG43" s="265">
        <f t="shared" si="13"/>
        <v>0.25988498111174801</v>
      </c>
      <c r="DH43" s="265">
        <f t="shared" si="13"/>
        <v>0.25989143429570016</v>
      </c>
      <c r="DI43" s="265">
        <f t="shared" si="13"/>
        <v>0.25989750803022726</v>
      </c>
      <c r="DJ43" s="265">
        <f t="shared" si="13"/>
        <v>0.25990322561284424</v>
      </c>
      <c r="DK43" s="265">
        <f t="shared" si="13"/>
        <v>0.25990860885181477</v>
      </c>
      <c r="DL43" s="265">
        <f t="shared" si="13"/>
        <v>0.25991367816503991</v>
      </c>
      <c r="DM43" s="265">
        <f t="shared" si="13"/>
        <v>0.25991845267213615</v>
      </c>
      <c r="DN43" s="265">
        <f t="shared" si="13"/>
        <v>0.25992295028018952</v>
      </c>
      <c r="DO43" s="265">
        <f t="shared" si="13"/>
        <v>0.25992718776363566</v>
      </c>
      <c r="DP43" s="265">
        <f t="shared" si="13"/>
        <v>0.25993118083868261</v>
      </c>
      <c r="DQ43" s="265">
        <f t="shared" si="13"/>
        <v>0.259934944232663</v>
      </c>
      <c r="DR43" s="265">
        <f t="shared" si="13"/>
        <v>0.25993849174867312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7.2685991291360628</v>
      </c>
      <c r="F46" s="265">
        <f>+E46-E47/100</f>
        <v>7.246582402543404</v>
      </c>
      <c r="G46" s="265">
        <f t="shared" ref="G46:BR46" si="14">+F46-F47/100</f>
        <v>7.2218668825844006</v>
      </c>
      <c r="H46" s="265">
        <f t="shared" si="14"/>
        <v>7.194547490584144</v>
      </c>
      <c r="I46" s="265">
        <f t="shared" si="14"/>
        <v>7.1648211811189082</v>
      </c>
      <c r="J46" s="265">
        <f t="shared" si="14"/>
        <v>7.1329480882740519</v>
      </c>
      <c r="K46" s="265">
        <f t="shared" si="14"/>
        <v>7.0992246629005065</v>
      </c>
      <c r="L46" s="265">
        <f t="shared" si="14"/>
        <v>7.0639695070085491</v>
      </c>
      <c r="M46" s="265">
        <f t="shared" si="14"/>
        <v>7.0275176533332937</v>
      </c>
      <c r="N46" s="265">
        <f t="shared" si="14"/>
        <v>6.990298836685664</v>
      </c>
      <c r="O46" s="265">
        <f t="shared" si="14"/>
        <v>6.9527141346536894</v>
      </c>
      <c r="P46" s="265">
        <f t="shared" si="14"/>
        <v>6.9151284196385383</v>
      </c>
      <c r="Q46" s="265">
        <f t="shared" si="14"/>
        <v>6.877862200393821</v>
      </c>
      <c r="R46" s="265">
        <f t="shared" si="14"/>
        <v>6.8411603758423247</v>
      </c>
      <c r="S46" s="265">
        <f t="shared" si="14"/>
        <v>6.8051680702744912</v>
      </c>
      <c r="T46" s="265">
        <f t="shared" si="14"/>
        <v>6.7699433948981396</v>
      </c>
      <c r="U46" s="265">
        <f t="shared" si="14"/>
        <v>6.7354877723933821</v>
      </c>
      <c r="V46" s="265">
        <f t="shared" si="14"/>
        <v>6.7017697215055128</v>
      </c>
      <c r="W46" s="265">
        <f t="shared" si="14"/>
        <v>6.6687402939459179</v>
      </c>
      <c r="X46" s="265">
        <f t="shared" si="14"/>
        <v>6.6363429080644476</v>
      </c>
      <c r="Y46" s="265">
        <f t="shared" si="14"/>
        <v>6.6045194437464687</v>
      </c>
      <c r="Z46" s="265">
        <f t="shared" si="14"/>
        <v>6.5732138628055701</v>
      </c>
      <c r="AA46" s="265">
        <f t="shared" si="14"/>
        <v>6.5423742101890348</v>
      </c>
      <c r="AB46" s="265">
        <f t="shared" si="14"/>
        <v>6.5119535727330877</v>
      </c>
      <c r="AC46" s="265">
        <f t="shared" si="14"/>
        <v>6.4819103824752826</v>
      </c>
      <c r="AD46" s="265">
        <f t="shared" si="14"/>
        <v>6.4522083223958031</v>
      </c>
      <c r="AE46" s="265">
        <f t="shared" si="14"/>
        <v>6.4228160046939662</v>
      </c>
      <c r="AF46" s="265">
        <f t="shared" si="14"/>
        <v>6.393706532215722</v>
      </c>
      <c r="AG46" s="265">
        <f t="shared" si="14"/>
        <v>6.3648570134943139</v>
      </c>
      <c r="AH46" s="265">
        <f t="shared" si="14"/>
        <v>6.336248074935237</v>
      </c>
      <c r="AI46" s="265">
        <f t="shared" si="14"/>
        <v>6.3078633957770007</v>
      </c>
      <c r="AJ46" s="265">
        <f t="shared" si="14"/>
        <v>6.2796892797135602</v>
      </c>
      <c r="AK46" s="265">
        <f t="shared" si="14"/>
        <v>6.2517142694955199</v>
      </c>
      <c r="AL46" s="265">
        <f t="shared" si="14"/>
        <v>6.2239288060767759</v>
      </c>
      <c r="AM46" s="265">
        <f t="shared" si="14"/>
        <v>6.1963249310088351</v>
      </c>
      <c r="AN46" s="265">
        <f t="shared" si="14"/>
        <v>6.1688960291681676</v>
      </c>
      <c r="AO46" s="265">
        <f t="shared" si="14"/>
        <v>6.1416366080971008</v>
      </c>
      <c r="AP46" s="265">
        <f t="shared" si="14"/>
        <v>6.1145421099505208</v>
      </c>
      <c r="AQ46" s="265">
        <f t="shared" si="14"/>
        <v>6.0876087520701301</v>
      </c>
      <c r="AR46" s="265">
        <f t="shared" si="14"/>
        <v>6.0608333924226798</v>
      </c>
      <c r="AS46" s="265">
        <f t="shared" si="14"/>
        <v>6.0342134164515304</v>
      </c>
      <c r="AT46" s="265">
        <f t="shared" si="14"/>
        <v>6.0077466422460546</v>
      </c>
      <c r="AU46" s="265">
        <f t="shared" si="14"/>
        <v>5.9814312412958035</v>
      </c>
      <c r="AV46" s="265">
        <f t="shared" si="14"/>
        <v>5.9552656724450657</v>
      </c>
      <c r="AW46" s="265">
        <f t="shared" si="14"/>
        <v>5.929248626986837</v>
      </c>
      <c r="AX46" s="265">
        <f t="shared" si="14"/>
        <v>5.9033789831276797</v>
      </c>
      <c r="AY46" s="265">
        <f t="shared" si="14"/>
        <v>5.877655768314729</v>
      </c>
      <c r="AZ46" s="265">
        <f t="shared" si="14"/>
        <v>5.8520781281438117</v>
      </c>
      <c r="BA46" s="265">
        <f t="shared" si="14"/>
        <v>5.8266453007651835</v>
      </c>
      <c r="BB46" s="265">
        <f t="shared" si="14"/>
        <v>5.8011875636973409</v>
      </c>
      <c r="BC46" s="265">
        <f t="shared" si="14"/>
        <v>5.7756126807973214</v>
      </c>
      <c r="BD46" s="265">
        <f t="shared" si="14"/>
        <v>5.750040017739348</v>
      </c>
      <c r="BE46" s="265">
        <f t="shared" si="14"/>
        <v>5.724544122745054</v>
      </c>
      <c r="BF46" s="265">
        <f t="shared" si="14"/>
        <v>5.6991702872886272</v>
      </c>
      <c r="BG46" s="265">
        <f t="shared" si="14"/>
        <v>5.6739448841513145</v>
      </c>
      <c r="BH46" s="265">
        <f t="shared" si="14"/>
        <v>5.648882204371624</v>
      </c>
      <c r="BI46" s="265">
        <f t="shared" si="14"/>
        <v>5.6239889536924315</v>
      </c>
      <c r="BJ46" s="265">
        <f t="shared" si="14"/>
        <v>5.5992671890600612</v>
      </c>
      <c r="BK46" s="265">
        <f t="shared" si="14"/>
        <v>5.5752516064276367</v>
      </c>
      <c r="BL46" s="265">
        <f t="shared" si="14"/>
        <v>5.5517669997542454</v>
      </c>
      <c r="BM46" s="265">
        <f t="shared" si="14"/>
        <v>5.5286936301466945</v>
      </c>
      <c r="BN46" s="265">
        <f t="shared" si="14"/>
        <v>5.5059493161701605</v>
      </c>
      <c r="BO46" s="265">
        <f t="shared" si="14"/>
        <v>5.4834773547186559</v>
      </c>
      <c r="BP46" s="265">
        <f t="shared" si="14"/>
        <v>5.4612383623591541</v>
      </c>
      <c r="BQ46" s="265">
        <f t="shared" si="14"/>
        <v>5.4392047569618613</v>
      </c>
      <c r="BR46" s="265">
        <f t="shared" si="14"/>
        <v>5.4173570197638963</v>
      </c>
      <c r="BS46" s="265">
        <f t="shared" ref="BS46:DR46" si="15">+BR46-BR47/100</f>
        <v>5.3956811594199241</v>
      </c>
      <c r="BT46" s="265">
        <f t="shared" si="15"/>
        <v>5.3741669884244709</v>
      </c>
      <c r="BU46" s="265">
        <f t="shared" si="15"/>
        <v>5.3528069492122103</v>
      </c>
      <c r="BV46" s="265">
        <f t="shared" si="15"/>
        <v>5.3315953126573161</v>
      </c>
      <c r="BW46" s="265">
        <f t="shared" si="15"/>
        <v>5.3105276292301049</v>
      </c>
      <c r="BX46" s="265">
        <f t="shared" si="15"/>
        <v>5.2896003518582715</v>
      </c>
      <c r="BY46" s="265">
        <f t="shared" si="15"/>
        <v>5.2688105757087547</v>
      </c>
      <c r="BZ46" s="265">
        <f t="shared" si="15"/>
        <v>5.2481558577730381</v>
      </c>
      <c r="CA46" s="265">
        <f t="shared" si="15"/>
        <v>5.227634091074437</v>
      </c>
      <c r="CB46" s="265">
        <f t="shared" si="15"/>
        <v>5.2072434163862455</v>
      </c>
      <c r="CC46" s="265">
        <f t="shared" si="15"/>
        <v>5.1869821598113575</v>
      </c>
      <c r="CD46" s="265">
        <f t="shared" si="15"/>
        <v>5.1668487882743159</v>
      </c>
      <c r="CE46" s="265">
        <f t="shared" si="15"/>
        <v>5.1468418774869651</v>
      </c>
      <c r="CF46" s="265">
        <f t="shared" si="15"/>
        <v>5.1269600886543616</v>
      </c>
      <c r="CG46" s="265">
        <f t="shared" si="15"/>
        <v>5.1072021513484556</v>
      </c>
      <c r="CH46" s="265">
        <f t="shared" si="15"/>
        <v>5.0875668507689937</v>
      </c>
      <c r="CI46" s="265">
        <f t="shared" si="15"/>
        <v>5.0680530181527361</v>
      </c>
      <c r="CJ46" s="265">
        <f t="shared" si="15"/>
        <v>5.0486595234637548</v>
      </c>
      <c r="CK46" s="265">
        <f t="shared" si="15"/>
        <v>5.0293852697535302</v>
      </c>
      <c r="CL46" s="265">
        <f t="shared" si="15"/>
        <v>5.0102291887566439</v>
      </c>
      <c r="CM46" s="265">
        <f t="shared" si="15"/>
        <v>4.9911902374109589</v>
      </c>
      <c r="CN46" s="265">
        <f t="shared" si="15"/>
        <v>4.9722673950773011</v>
      </c>
      <c r="CO46" s="265">
        <f t="shared" si="15"/>
        <v>4.9534596612942901</v>
      </c>
      <c r="CP46" s="265">
        <f t="shared" si="15"/>
        <v>4.9347660539469871</v>
      </c>
      <c r="CQ46" s="265">
        <f t="shared" si="15"/>
        <v>4.9161856077588197</v>
      </c>
      <c r="CR46" s="265">
        <f t="shared" si="15"/>
        <v>4.8977173730384784</v>
      </c>
      <c r="CS46" s="265">
        <f t="shared" si="15"/>
        <v>4.8793604146297049</v>
      </c>
      <c r="CT46" s="265">
        <f t="shared" si="15"/>
        <v>4.8611138110238317</v>
      </c>
      <c r="CU46" s="265">
        <f t="shared" si="15"/>
        <v>4.8429766536038521</v>
      </c>
      <c r="CV46" s="265">
        <f t="shared" si="15"/>
        <v>4.8249480459954945</v>
      </c>
      <c r="CW46" s="265">
        <f t="shared" si="15"/>
        <v>4.8070271035058836</v>
      </c>
      <c r="CX46" s="265">
        <f t="shared" si="15"/>
        <v>4.7892129526342968</v>
      </c>
      <c r="CY46" s="265">
        <f t="shared" si="15"/>
        <v>4.7715047306425626</v>
      </c>
      <c r="CZ46" s="265">
        <f t="shared" si="15"/>
        <v>4.7539015851750435</v>
      </c>
      <c r="DA46" s="265">
        <f t="shared" si="15"/>
        <v>4.7364026739200344</v>
      </c>
      <c r="DB46" s="265">
        <f t="shared" si="15"/>
        <v>4.7190071643058973</v>
      </c>
      <c r="DC46" s="265">
        <f t="shared" si="15"/>
        <v>4.7017142332264665</v>
      </c>
      <c r="DD46" s="265">
        <f t="shared" si="15"/>
        <v>4.6845230667912299</v>
      </c>
      <c r="DE46" s="265">
        <f t="shared" si="15"/>
        <v>4.6674328600965671</v>
      </c>
      <c r="DF46" s="265">
        <f t="shared" si="15"/>
        <v>4.6504428170149748</v>
      </c>
      <c r="DG46" s="265">
        <f t="shared" si="15"/>
        <v>4.6335521499997254</v>
      </c>
      <c r="DH46" s="265">
        <f t="shared" si="15"/>
        <v>4.6167600799028365</v>
      </c>
      <c r="DI46" s="265">
        <f t="shared" si="15"/>
        <v>4.6000658358045774</v>
      </c>
      <c r="DJ46" s="265">
        <f t="shared" si="15"/>
        <v>4.5834686548530366</v>
      </c>
      <c r="DK46" s="265">
        <f t="shared" si="15"/>
        <v>4.5669677821124957</v>
      </c>
      <c r="DL46" s="265">
        <f t="shared" si="15"/>
        <v>4.5505624704195737</v>
      </c>
      <c r="DM46" s="265">
        <f t="shared" si="15"/>
        <v>4.5342519802462586</v>
      </c>
      <c r="DN46" s="265">
        <f t="shared" si="15"/>
        <v>4.5180355795690721</v>
      </c>
      <c r="DO46" s="265">
        <f t="shared" si="15"/>
        <v>4.5019125437437477</v>
      </c>
      <c r="DP46" s="265">
        <f t="shared" si="15"/>
        <v>4.485882155384874</v>
      </c>
      <c r="DQ46" s="265">
        <f t="shared" si="15"/>
        <v>4.4699437042500447</v>
      </c>
      <c r="DR46" s="265">
        <f t="shared" si="15"/>
        <v>4.4540964871281243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1.9400870863936968</v>
      </c>
      <c r="E47" s="267">
        <f t="shared" si="16"/>
        <v>2.2016726592659008</v>
      </c>
      <c r="F47" s="267">
        <f t="shared" si="16"/>
        <v>2.4715519959003576</v>
      </c>
      <c r="G47" s="267">
        <f t="shared" si="16"/>
        <v>2.7319392000256628</v>
      </c>
      <c r="H47" s="267">
        <f t="shared" si="16"/>
        <v>2.9726309465236107</v>
      </c>
      <c r="I47" s="267">
        <f t="shared" si="16"/>
        <v>3.1873092844856492</v>
      </c>
      <c r="J47" s="267">
        <f t="shared" si="16"/>
        <v>3.3723425373545792</v>
      </c>
      <c r="K47" s="267">
        <f t="shared" si="16"/>
        <v>3.5255155891957264</v>
      </c>
      <c r="L47" s="267">
        <f t="shared" si="16"/>
        <v>3.6451853675255674</v>
      </c>
      <c r="M47" s="267">
        <f t="shared" si="16"/>
        <v>3.721881664762944</v>
      </c>
      <c r="N47" s="267">
        <f t="shared" si="16"/>
        <v>3.7584702031974371</v>
      </c>
      <c r="O47" s="267">
        <f t="shared" si="16"/>
        <v>3.7585715015150929</v>
      </c>
      <c r="P47" s="267">
        <f t="shared" si="16"/>
        <v>3.726621924471706</v>
      </c>
      <c r="Q47" s="267">
        <f t="shared" si="16"/>
        <v>3.6701824551495967</v>
      </c>
      <c r="R47" s="267">
        <f t="shared" si="16"/>
        <v>3.5992305567833824</v>
      </c>
      <c r="S47" s="267">
        <f t="shared" si="16"/>
        <v>3.5224675376351393</v>
      </c>
      <c r="T47" s="267">
        <f t="shared" si="16"/>
        <v>3.4455622504757444</v>
      </c>
      <c r="U47" s="267">
        <f t="shared" si="16"/>
        <v>3.3718050887869304</v>
      </c>
      <c r="V47" s="267">
        <f t="shared" si="16"/>
        <v>3.3029427559594566</v>
      </c>
      <c r="W47" s="267">
        <f t="shared" si="16"/>
        <v>3.2397385881470329</v>
      </c>
      <c r="X47" s="267">
        <f t="shared" si="16"/>
        <v>3.1823464317978858</v>
      </c>
      <c r="Y47" s="267">
        <f t="shared" si="16"/>
        <v>3.1305580940898792</v>
      </c>
      <c r="Z47" s="267">
        <f t="shared" si="16"/>
        <v>3.0839652616535727</v>
      </c>
      <c r="AA47" s="267">
        <f t="shared" si="16"/>
        <v>3.0420637455947341</v>
      </c>
      <c r="AB47" s="267">
        <f t="shared" si="16"/>
        <v>3.0043190257805086</v>
      </c>
      <c r="AC47" s="267">
        <f t="shared" si="16"/>
        <v>2.9702060079479691</v>
      </c>
      <c r="AD47" s="267">
        <f t="shared" si="16"/>
        <v>2.9392317701836927</v>
      </c>
      <c r="AE47" s="267">
        <f t="shared" si="16"/>
        <v>2.9109472478244469</v>
      </c>
      <c r="AF47" s="267">
        <f t="shared" si="16"/>
        <v>2.8849518721408374</v>
      </c>
      <c r="AG47" s="267">
        <f t="shared" si="16"/>
        <v>2.8608938559076447</v>
      </c>
      <c r="AH47" s="267">
        <f t="shared" si="16"/>
        <v>2.8384679158236397</v>
      </c>
      <c r="AI47" s="267">
        <f t="shared" si="16"/>
        <v>2.8174116063440824</v>
      </c>
      <c r="AJ47" s="267">
        <f t="shared" si="16"/>
        <v>2.7975010218040532</v>
      </c>
      <c r="AK47" s="267">
        <f t="shared" si="16"/>
        <v>2.7785463418744358</v>
      </c>
      <c r="AL47" s="267">
        <f t="shared" si="16"/>
        <v>2.7603875067940846</v>
      </c>
      <c r="AM47" s="267">
        <f t="shared" si="16"/>
        <v>2.742890184066717</v>
      </c>
      <c r="AN47" s="267">
        <f t="shared" si="16"/>
        <v>2.7259421071067167</v>
      </c>
      <c r="AO47" s="267">
        <f t="shared" si="16"/>
        <v>2.7094498146579995</v>
      </c>
      <c r="AP47" s="267">
        <f t="shared" si="16"/>
        <v>2.6933357880390476</v>
      </c>
      <c r="AQ47" s="267">
        <f t="shared" si="16"/>
        <v>2.6775359647450174</v>
      </c>
      <c r="AR47" s="267">
        <f t="shared" si="16"/>
        <v>2.661997597114937</v>
      </c>
      <c r="AS47" s="267">
        <f t="shared" si="16"/>
        <v>2.6466774205475581</v>
      </c>
      <c r="AT47" s="267">
        <f t="shared" si="16"/>
        <v>2.6315400950251204</v>
      </c>
      <c r="AU47" s="267">
        <f t="shared" si="16"/>
        <v>2.6165568850738232</v>
      </c>
      <c r="AV47" s="267">
        <f t="shared" si="16"/>
        <v>2.6017045458228441</v>
      </c>
      <c r="AW47" s="267">
        <f t="shared" si="16"/>
        <v>2.5869643859156812</v>
      </c>
      <c r="AX47" s="267">
        <f t="shared" si="16"/>
        <v>2.5723214812950674</v>
      </c>
      <c r="AY47" s="267">
        <f t="shared" si="16"/>
        <v>2.5577640170917189</v>
      </c>
      <c r="AZ47" s="267">
        <f t="shared" si="16"/>
        <v>2.5432827378627856</v>
      </c>
      <c r="BA47" s="267">
        <f t="shared" si="16"/>
        <v>2.5457737067842423</v>
      </c>
      <c r="BB47" s="267">
        <f t="shared" si="16"/>
        <v>2.5574882900019893</v>
      </c>
      <c r="BC47" s="267">
        <f t="shared" si="16"/>
        <v>2.5572663057973508</v>
      </c>
      <c r="BD47" s="267">
        <f t="shared" si="16"/>
        <v>2.5495894994293713</v>
      </c>
      <c r="BE47" s="267">
        <f t="shared" si="16"/>
        <v>2.5373835456426503</v>
      </c>
      <c r="BF47" s="267">
        <f t="shared" si="16"/>
        <v>2.5225403137312354</v>
      </c>
      <c r="BG47" s="267">
        <f t="shared" si="16"/>
        <v>2.5062679779690891</v>
      </c>
      <c r="BH47" s="267">
        <f t="shared" si="16"/>
        <v>2.4893250679192329</v>
      </c>
      <c r="BI47" s="267">
        <f t="shared" si="16"/>
        <v>2.4721764632370737</v>
      </c>
      <c r="BJ47" s="267">
        <f t="shared" si="16"/>
        <v>2.4015582632424173</v>
      </c>
      <c r="BK47" s="267">
        <f t="shared" si="16"/>
        <v>2.3484606673391397</v>
      </c>
      <c r="BL47" s="267">
        <f t="shared" si="16"/>
        <v>2.307336960755118</v>
      </c>
      <c r="BM47" s="267">
        <f t="shared" si="16"/>
        <v>2.274431397653391</v>
      </c>
      <c r="BN47" s="267">
        <f t="shared" si="16"/>
        <v>2.2471961451504967</v>
      </c>
      <c r="BO47" s="267">
        <f t="shared" si="16"/>
        <v>2.2238992359501966</v>
      </c>
      <c r="BP47" s="267">
        <f t="shared" ref="BP47:DR47" si="17">+($B$20*(BP3-$B$19)+$B$17)*BO48</f>
        <v>2.2033605397292848</v>
      </c>
      <c r="BQ47" s="267">
        <f t="shared" si="17"/>
        <v>2.1847737197964774</v>
      </c>
      <c r="BR47" s="267">
        <f t="shared" si="17"/>
        <v>2.1675860343971731</v>
      </c>
      <c r="BS47" s="267">
        <f t="shared" si="17"/>
        <v>2.1514170995452981</v>
      </c>
      <c r="BT47" s="267">
        <f t="shared" si="17"/>
        <v>2.1360039212260813</v>
      </c>
      <c r="BU47" s="267">
        <f t="shared" si="17"/>
        <v>2.1211636554893847</v>
      </c>
      <c r="BV47" s="267">
        <f t="shared" si="17"/>
        <v>2.1067683427211636</v>
      </c>
      <c r="BW47" s="267">
        <f t="shared" si="17"/>
        <v>2.0927277371833819</v>
      </c>
      <c r="BX47" s="267">
        <f t="shared" si="17"/>
        <v>2.0789776149516617</v>
      </c>
      <c r="BY47" s="267">
        <f t="shared" si="17"/>
        <v>2.0654717935716733</v>
      </c>
      <c r="BZ47" s="267">
        <f t="shared" si="17"/>
        <v>2.0521766698601502</v>
      </c>
      <c r="CA47" s="267">
        <f t="shared" si="17"/>
        <v>2.0390674688191428</v>
      </c>
      <c r="CB47" s="267">
        <f t="shared" si="17"/>
        <v>2.0261256574887874</v>
      </c>
      <c r="CC47" s="267">
        <f t="shared" si="17"/>
        <v>2.0133371537041809</v>
      </c>
      <c r="CD47" s="267">
        <f t="shared" si="17"/>
        <v>2.0006910787350636</v>
      </c>
      <c r="CE47" s="267">
        <f t="shared" si="17"/>
        <v>1.9881788832603575</v>
      </c>
      <c r="CF47" s="267">
        <f t="shared" si="17"/>
        <v>1.9757937305905782</v>
      </c>
      <c r="CG47" s="267">
        <f t="shared" si="17"/>
        <v>1.9635300579461779</v>
      </c>
      <c r="CH47" s="267">
        <f t="shared" si="17"/>
        <v>1.9513832616257281</v>
      </c>
      <c r="CI47" s="267">
        <f t="shared" si="17"/>
        <v>1.939349468898149</v>
      </c>
      <c r="CJ47" s="267">
        <f t="shared" si="17"/>
        <v>1.9274253710224434</v>
      </c>
      <c r="CK47" s="267">
        <f t="shared" si="17"/>
        <v>1.915608099688616</v>
      </c>
      <c r="CL47" s="267">
        <f t="shared" si="17"/>
        <v>1.9038951345685293</v>
      </c>
      <c r="CM47" s="267">
        <f t="shared" si="17"/>
        <v>1.8922842333657939</v>
      </c>
      <c r="CN47" s="267">
        <f t="shared" si="17"/>
        <v>1.8807733783010705</v>
      </c>
      <c r="CO47" s="267">
        <f t="shared" si="17"/>
        <v>1.8693607347302637</v>
      </c>
      <c r="CP47" s="267">
        <f t="shared" si="17"/>
        <v>1.858044618816763</v>
      </c>
      <c r="CQ47" s="267">
        <f t="shared" si="17"/>
        <v>1.8468234720341314</v>
      </c>
      <c r="CR47" s="267">
        <f t="shared" si="17"/>
        <v>1.8356958408773563</v>
      </c>
      <c r="CS47" s="267">
        <f t="shared" si="17"/>
        <v>1.8246603605873122</v>
      </c>
      <c r="CT47" s="267">
        <f t="shared" si="17"/>
        <v>1.8137157419979664</v>
      </c>
      <c r="CU47" s="267">
        <f t="shared" si="17"/>
        <v>1.8028607608357943</v>
      </c>
      <c r="CV47" s="267">
        <f t="shared" si="17"/>
        <v>1.7920942489610763</v>
      </c>
      <c r="CW47" s="267">
        <f t="shared" si="17"/>
        <v>1.781415087158652</v>
      </c>
      <c r="CX47" s="267">
        <f t="shared" si="17"/>
        <v>1.770822199173429</v>
      </c>
      <c r="CY47" s="267">
        <f t="shared" si="17"/>
        <v>1.7603145467518784</v>
      </c>
      <c r="CZ47" s="267">
        <f t="shared" si="17"/>
        <v>1.7498911255008798</v>
      </c>
      <c r="DA47" s="267">
        <f t="shared" si="17"/>
        <v>1.7395509614137492</v>
      </c>
      <c r="DB47" s="267">
        <f t="shared" si="17"/>
        <v>1.7292931079431193</v>
      </c>
      <c r="DC47" s="267">
        <f t="shared" si="17"/>
        <v>1.719116643523688</v>
      </c>
      <c r="DD47" s="267">
        <f t="shared" si="17"/>
        <v>1.7090206694662666</v>
      </c>
      <c r="DE47" s="267">
        <f t="shared" si="17"/>
        <v>1.6990043081591959</v>
      </c>
      <c r="DF47" s="267">
        <f t="shared" si="17"/>
        <v>1.6890667015249199</v>
      </c>
      <c r="DG47" s="267">
        <f t="shared" si="17"/>
        <v>1.6792070096889264</v>
      </c>
      <c r="DH47" s="267">
        <f t="shared" si="17"/>
        <v>1.6694244098258941</v>
      </c>
      <c r="DI47" s="267">
        <f t="shared" si="17"/>
        <v>1.6597180951540931</v>
      </c>
      <c r="DJ47" s="267">
        <f t="shared" si="17"/>
        <v>1.6500872740541153</v>
      </c>
      <c r="DK47" s="267">
        <f t="shared" si="17"/>
        <v>1.6405311692921674</v>
      </c>
      <c r="DL47" s="267">
        <f t="shared" si="17"/>
        <v>1.6310490173315437</v>
      </c>
      <c r="DM47" s="267">
        <f t="shared" si="17"/>
        <v>1.6216400677186724</v>
      </c>
      <c r="DN47" s="267">
        <f t="shared" si="17"/>
        <v>1.6123035825324392</v>
      </c>
      <c r="DO47" s="267">
        <f t="shared" si="17"/>
        <v>1.6030388358873833</v>
      </c>
      <c r="DP47" s="267">
        <f t="shared" si="17"/>
        <v>1.5938451134829124</v>
      </c>
      <c r="DQ47" s="267">
        <f t="shared" si="17"/>
        <v>1.5847217121920016</v>
      </c>
      <c r="DR47" s="267">
        <f t="shared" si="17"/>
        <v>1.575667939683894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0.99569851084055661</v>
      </c>
      <c r="E48" s="263">
        <f t="shared" si="18"/>
        <v>0.99268252089635667</v>
      </c>
      <c r="F48" s="263">
        <f t="shared" si="18"/>
        <v>0.9892968332307398</v>
      </c>
      <c r="G48" s="263">
        <f t="shared" si="18"/>
        <v>0.98555445076495118</v>
      </c>
      <c r="H48" s="263">
        <f t="shared" si="18"/>
        <v>0.98148235357793256</v>
      </c>
      <c r="I48" s="263">
        <f t="shared" si="18"/>
        <v>0.97711617647589744</v>
      </c>
      <c r="J48" s="263">
        <f t="shared" si="18"/>
        <v>0.97249652916445284</v>
      </c>
      <c r="K48" s="263">
        <f t="shared" si="18"/>
        <v>0.96766705575459566</v>
      </c>
      <c r="L48" s="263">
        <f t="shared" si="18"/>
        <v>0.9626736511415469</v>
      </c>
      <c r="M48" s="263">
        <f t="shared" si="18"/>
        <v>0.95757518310762513</v>
      </c>
      <c r="N48" s="263">
        <f t="shared" si="18"/>
        <v>0.95242659378817651</v>
      </c>
      <c r="O48" s="263">
        <f t="shared" si="18"/>
        <v>0.94727786570390926</v>
      </c>
      <c r="P48" s="263">
        <f t="shared" si="18"/>
        <v>0.94217290416353705</v>
      </c>
      <c r="Q48" s="263">
        <f t="shared" si="18"/>
        <v>0.93714525696470197</v>
      </c>
      <c r="R48" s="263">
        <f t="shared" si="18"/>
        <v>0.93221480414719049</v>
      </c>
      <c r="S48" s="263">
        <f t="shared" si="18"/>
        <v>0.92738950615043003</v>
      </c>
      <c r="T48" s="263">
        <f t="shared" si="18"/>
        <v>0.92266955786210714</v>
      </c>
      <c r="U48" s="263">
        <f t="shared" si="18"/>
        <v>0.91805064678157711</v>
      </c>
      <c r="V48" s="263">
        <f t="shared" si="18"/>
        <v>0.91352606766382438</v>
      </c>
      <c r="W48" s="263">
        <f t="shared" si="18"/>
        <v>0.90908806959786959</v>
      </c>
      <c r="X48" s="263">
        <f t="shared" si="18"/>
        <v>0.90472869092417385</v>
      </c>
      <c r="Y48" s="263">
        <f t="shared" si="18"/>
        <v>0.90044025517884518</v>
      </c>
      <c r="Z48" s="263">
        <f t="shared" si="18"/>
        <v>0.89621564523137454</v>
      </c>
      <c r="AA48" s="263">
        <f t="shared" si="18"/>
        <v>0.89204843462097083</v>
      </c>
      <c r="AB48" s="263">
        <f t="shared" si="18"/>
        <v>0.88793292910620303</v>
      </c>
      <c r="AC48" s="263">
        <f t="shared" si="18"/>
        <v>0.88386415375284966</v>
      </c>
      <c r="AD48" s="263">
        <f t="shared" si="18"/>
        <v>0.87983780886218699</v>
      </c>
      <c r="AE48" s="263">
        <f t="shared" si="18"/>
        <v>0.87585020989256446</v>
      </c>
      <c r="AF48" s="263">
        <f t="shared" si="18"/>
        <v>0.87189822102661818</v>
      </c>
      <c r="AG48" s="263">
        <f t="shared" si="18"/>
        <v>0.8679791883472926</v>
      </c>
      <c r="AH48" s="263">
        <f t="shared" si="18"/>
        <v>0.86409087613383551</v>
      </c>
      <c r="AI48" s="263">
        <f t="shared" si="18"/>
        <v>0.86023140817993959</v>
      </c>
      <c r="AJ48" s="263">
        <f t="shared" si="18"/>
        <v>0.85639921499938609</v>
      </c>
      <c r="AK48" s="263">
        <f t="shared" si="18"/>
        <v>0.8525929871338046</v>
      </c>
      <c r="AL48" s="263">
        <f t="shared" si="18"/>
        <v>0.84881163438477159</v>
      </c>
      <c r="AM48" s="263">
        <f t="shared" si="18"/>
        <v>0.8450542505709816</v>
      </c>
      <c r="AN48" s="263">
        <f t="shared" si="18"/>
        <v>0.84132008330097241</v>
      </c>
      <c r="AO48" s="263">
        <f t="shared" si="18"/>
        <v>0.83760850821239985</v>
      </c>
      <c r="AP48" s="263">
        <f t="shared" si="18"/>
        <v>0.83391900713289424</v>
      </c>
      <c r="AQ48" s="263">
        <f t="shared" si="18"/>
        <v>0.83025114964694213</v>
      </c>
      <c r="AR48" s="263">
        <f t="shared" si="18"/>
        <v>0.82660457759609973</v>
      </c>
      <c r="AS48" s="263">
        <f t="shared" si="18"/>
        <v>0.82297899208850034</v>
      </c>
      <c r="AT48" s="263">
        <f t="shared" si="18"/>
        <v>0.81937414264326047</v>
      </c>
      <c r="AU48" s="263">
        <f t="shared" si="18"/>
        <v>0.81578981814315932</v>
      </c>
      <c r="AV48" s="263">
        <f t="shared" si="18"/>
        <v>0.81222583931326509</v>
      </c>
      <c r="AW48" s="263">
        <f t="shared" si="18"/>
        <v>0.80868205248324354</v>
      </c>
      <c r="AX48" s="263">
        <f t="shared" si="18"/>
        <v>0.8051583244266749</v>
      </c>
      <c r="AY48" s="263">
        <f t="shared" si="18"/>
        <v>0.8016545381018918</v>
      </c>
      <c r="AZ48" s="263">
        <f t="shared" si="18"/>
        <v>0.79817058914591532</v>
      </c>
      <c r="BA48" s="263">
        <f t="shared" si="18"/>
        <v>0.79468322790374513</v>
      </c>
      <c r="BB48" s="263">
        <f t="shared" si="18"/>
        <v>0.79117981928730408</v>
      </c>
      <c r="BC48" s="263">
        <f t="shared" si="18"/>
        <v>0.78767671475881451</v>
      </c>
      <c r="BD48" s="263">
        <f t="shared" si="18"/>
        <v>0.78418412640343182</v>
      </c>
      <c r="BE48" s="263">
        <f t="shared" si="18"/>
        <v>0.78070825853268855</v>
      </c>
      <c r="BF48" s="263">
        <f t="shared" si="18"/>
        <v>0.77725272385634436</v>
      </c>
      <c r="BG48" s="263">
        <f t="shared" si="18"/>
        <v>0.77381948005090728</v>
      </c>
      <c r="BH48" s="263">
        <f t="shared" si="18"/>
        <v>0.77040944571129188</v>
      </c>
      <c r="BI48" s="263">
        <f t="shared" si="18"/>
        <v>0.76702290261096706</v>
      </c>
      <c r="BJ48" s="263">
        <f t="shared" si="18"/>
        <v>0.76373309677090895</v>
      </c>
      <c r="BK48" s="263">
        <f t="shared" si="18"/>
        <v>0.76051602736359514</v>
      </c>
      <c r="BL48" s="263">
        <f t="shared" si="18"/>
        <v>0.75735529180091687</v>
      </c>
      <c r="BM48" s="263">
        <f t="shared" si="18"/>
        <v>0.75423963235207658</v>
      </c>
      <c r="BN48" s="263">
        <f t="shared" si="18"/>
        <v>0.75116128146830874</v>
      </c>
      <c r="BO48" s="263">
        <f t="shared" si="18"/>
        <v>0.74811484415878793</v>
      </c>
      <c r="BP48" s="263">
        <f t="shared" ref="BP48:DR48" si="19">+(1-(BP49/$B$18)^$B$21)</f>
        <v>0.74509654204956977</v>
      </c>
      <c r="BQ48" s="263">
        <f t="shared" si="19"/>
        <v>0.74210370133751979</v>
      </c>
      <c r="BR48" s="263">
        <f t="shared" si="19"/>
        <v>0.73913440539998942</v>
      </c>
      <c r="BS48" s="263">
        <f t="shared" si="19"/>
        <v>0.73618725868828361</v>
      </c>
      <c r="BT48" s="263">
        <f t="shared" si="19"/>
        <v>0.73326122591948062</v>
      </c>
      <c r="BU48" s="263">
        <f t="shared" si="19"/>
        <v>0.73035552228182399</v>
      </c>
      <c r="BV48" s="263">
        <f t="shared" si="19"/>
        <v>0.72746953825069904</v>
      </c>
      <c r="BW48" s="263">
        <f t="shared" si="19"/>
        <v>0.72460278792579036</v>
      </c>
      <c r="BX48" s="263">
        <f t="shared" si="19"/>
        <v>0.72175487338476074</v>
      </c>
      <c r="BY48" s="263">
        <f t="shared" si="19"/>
        <v>0.71892545996890911</v>
      </c>
      <c r="BZ48" s="263">
        <f t="shared" si="19"/>
        <v>0.71611425905129245</v>
      </c>
      <c r="CA48" s="263">
        <f t="shared" si="19"/>
        <v>0.71332101594332098</v>
      </c>
      <c r="CB48" s="263">
        <f t="shared" si="19"/>
        <v>0.71054550134402128</v>
      </c>
      <c r="CC48" s="263">
        <f t="shared" si="19"/>
        <v>0.70778750524305667</v>
      </c>
      <c r="CD48" s="263">
        <f t="shared" si="19"/>
        <v>0.70504683253246059</v>
      </c>
      <c r="CE48" s="263">
        <f t="shared" si="19"/>
        <v>0.70232329981566566</v>
      </c>
      <c r="CF48" s="263">
        <f t="shared" si="19"/>
        <v>0.69961673306143202</v>
      </c>
      <c r="CG48" s="263">
        <f t="shared" si="19"/>
        <v>0.69692696585876601</v>
      </c>
      <c r="CH48" s="263">
        <f t="shared" si="19"/>
        <v>0.69425383810311425</v>
      </c>
      <c r="CI48" s="263">
        <f t="shared" si="19"/>
        <v>0.69159719499503469</v>
      </c>
      <c r="CJ48" s="263">
        <f t="shared" si="19"/>
        <v>0.68895688626760665</v>
      </c>
      <c r="CK48" s="263">
        <f t="shared" si="19"/>
        <v>0.68633276558310174</v>
      </c>
      <c r="CL48" s="263">
        <f t="shared" si="19"/>
        <v>0.68372469005629544</v>
      </c>
      <c r="CM48" s="263">
        <f t="shared" si="19"/>
        <v>0.68113251987360268</v>
      </c>
      <c r="CN48" s="263">
        <f t="shared" si="19"/>
        <v>0.67855611798551896</v>
      </c>
      <c r="CO48" s="263">
        <f t="shared" si="19"/>
        <v>0.67599534985575149</v>
      </c>
      <c r="CP48" s="263">
        <f t="shared" si="19"/>
        <v>0.67345008325463263</v>
      </c>
      <c r="CQ48" s="263">
        <f t="shared" si="19"/>
        <v>0.67092018808746257</v>
      </c>
      <c r="CR48" s="263">
        <f t="shared" si="19"/>
        <v>0.66840553625064425</v>
      </c>
      <c r="CS48" s="263">
        <f t="shared" si="19"/>
        <v>0.6659060015101137</v>
      </c>
      <c r="CT48" s="263">
        <f t="shared" si="19"/>
        <v>0.66342145939778774</v>
      </c>
      <c r="CU48" s="263">
        <f t="shared" si="19"/>
        <v>0.66095178712267022</v>
      </c>
      <c r="CV48" s="263">
        <f t="shared" si="19"/>
        <v>0.65849686349395631</v>
      </c>
      <c r="CW48" s="263">
        <f t="shared" si="19"/>
        <v>0.65605656885401298</v>
      </c>
      <c r="CX48" s="263">
        <f t="shared" si="19"/>
        <v>0.65363078501952887</v>
      </c>
      <c r="CY48" s="263">
        <f t="shared" si="19"/>
        <v>0.65121939522945782</v>
      </c>
      <c r="CZ48" s="263">
        <f t="shared" si="19"/>
        <v>0.64882228409863474</v>
      </c>
      <c r="DA48" s="263">
        <f t="shared" si="19"/>
        <v>0.64643933757615013</v>
      </c>
      <c r="DB48" s="263">
        <f t="shared" si="19"/>
        <v>0.64407044290773485</v>
      </c>
      <c r="DC48" s="263">
        <f t="shared" si="19"/>
        <v>0.64171548860153815</v>
      </c>
      <c r="DD48" s="263">
        <f t="shared" si="19"/>
        <v>0.63937436439678974</v>
      </c>
      <c r="DE48" s="263">
        <f t="shared" si="19"/>
        <v>0.63704696123492788</v>
      </c>
      <c r="DF48" s="263">
        <f t="shared" si="19"/>
        <v>0.63473317123283901</v>
      </c>
      <c r="DG48" s="263">
        <f t="shared" si="19"/>
        <v>0.6324328876579226</v>
      </c>
      <c r="DH48" s="263">
        <f t="shared" si="19"/>
        <v>0.63014600490473638</v>
      </c>
      <c r="DI48" s="263">
        <f t="shared" si="19"/>
        <v>0.62787241847301845</v>
      </c>
      <c r="DJ48" s="263">
        <f t="shared" si="19"/>
        <v>0.62561202494691692</v>
      </c>
      <c r="DK48" s="263">
        <f t="shared" si="19"/>
        <v>0.62336472197528381</v>
      </c>
      <c r="DL48" s="263">
        <f t="shared" si="19"/>
        <v>0.62113040825291188</v>
      </c>
      <c r="DM48" s="263">
        <f t="shared" si="19"/>
        <v>0.61890898350261225</v>
      </c>
      <c r="DN48" s="263">
        <f t="shared" si="19"/>
        <v>0.61670034845804733</v>
      </c>
      <c r="DO48" s="263">
        <f t="shared" si="19"/>
        <v>0.61450440484724278</v>
      </c>
      <c r="DP48" s="263">
        <f t="shared" si="19"/>
        <v>0.61232105537671822</v>
      </c>
      <c r="DQ48" s="263">
        <f t="shared" si="19"/>
        <v>0.61015020371618123</v>
      </c>
      <c r="DR48" s="263">
        <f t="shared" si="19"/>
        <v>0.60799175448373743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3.1400870863936968E-2</v>
      </c>
      <c r="E49" s="265">
        <f t="shared" si="20"/>
        <v>5.341759745659598E-2</v>
      </c>
      <c r="F49" s="265">
        <f t="shared" si="20"/>
        <v>7.8133117415599557E-2</v>
      </c>
      <c r="G49" s="265">
        <f t="shared" si="20"/>
        <v>0.10545250941585618</v>
      </c>
      <c r="H49" s="265">
        <f t="shared" si="20"/>
        <v>0.13517881888109229</v>
      </c>
      <c r="I49" s="265">
        <f t="shared" si="20"/>
        <v>0.16705191172594877</v>
      </c>
      <c r="J49" s="265">
        <f t="shared" si="20"/>
        <v>0.20077533709949458</v>
      </c>
      <c r="K49" s="265">
        <f t="shared" si="20"/>
        <v>0.23603049299145185</v>
      </c>
      <c r="L49" s="265">
        <f t="shared" si="20"/>
        <v>0.27248234666670751</v>
      </c>
      <c r="M49" s="265">
        <f t="shared" si="20"/>
        <v>0.30970116331433695</v>
      </c>
      <c r="N49" s="265">
        <f t="shared" si="20"/>
        <v>0.34728586534631134</v>
      </c>
      <c r="O49" s="265">
        <f t="shared" si="20"/>
        <v>0.3848715803614623</v>
      </c>
      <c r="P49" s="265">
        <f t="shared" si="20"/>
        <v>0.42213779960617936</v>
      </c>
      <c r="Q49" s="265">
        <f t="shared" si="20"/>
        <v>0.45883962415767532</v>
      </c>
      <c r="R49" s="265">
        <f t="shared" si="20"/>
        <v>0.49483192972550916</v>
      </c>
      <c r="S49" s="265">
        <f t="shared" si="20"/>
        <v>0.53005660510186059</v>
      </c>
      <c r="T49" s="265">
        <f t="shared" si="20"/>
        <v>0.56451222760661801</v>
      </c>
      <c r="U49" s="265">
        <f t="shared" si="20"/>
        <v>0.59823027849448729</v>
      </c>
      <c r="V49" s="265">
        <f t="shared" si="20"/>
        <v>0.63125970605408188</v>
      </c>
      <c r="W49" s="265">
        <f t="shared" si="20"/>
        <v>0.66365709193555222</v>
      </c>
      <c r="X49" s="265">
        <f t="shared" si="20"/>
        <v>0.69548055625353111</v>
      </c>
      <c r="Y49" s="265">
        <f t="shared" si="20"/>
        <v>0.72678613719442986</v>
      </c>
      <c r="Z49" s="265">
        <f t="shared" si="20"/>
        <v>0.75762578981096562</v>
      </c>
      <c r="AA49" s="265">
        <f t="shared" si="20"/>
        <v>0.78804642726691299</v>
      </c>
      <c r="AB49" s="265">
        <f t="shared" si="20"/>
        <v>0.81808961752471809</v>
      </c>
      <c r="AC49" s="265">
        <f t="shared" si="20"/>
        <v>0.84779167760419782</v>
      </c>
      <c r="AD49" s="265">
        <f t="shared" si="20"/>
        <v>0.87718399530603475</v>
      </c>
      <c r="AE49" s="265">
        <f t="shared" si="20"/>
        <v>0.90629346778427922</v>
      </c>
      <c r="AF49" s="265">
        <f t="shared" si="20"/>
        <v>0.93514298650568761</v>
      </c>
      <c r="AG49" s="265">
        <f t="shared" si="20"/>
        <v>0.96375192506476404</v>
      </c>
      <c r="AH49" s="265">
        <f t="shared" si="20"/>
        <v>0.99213660422300043</v>
      </c>
      <c r="AI49" s="265">
        <f t="shared" si="20"/>
        <v>1.0203107202864412</v>
      </c>
      <c r="AJ49" s="265">
        <f t="shared" si="20"/>
        <v>1.0482857305044817</v>
      </c>
      <c r="AK49" s="265">
        <f t="shared" si="20"/>
        <v>1.0760711939232261</v>
      </c>
      <c r="AL49" s="265">
        <f t="shared" si="20"/>
        <v>1.103675068991167</v>
      </c>
      <c r="AM49" s="265">
        <f t="shared" si="20"/>
        <v>1.1311039708318342</v>
      </c>
      <c r="AN49" s="265">
        <f t="shared" si="20"/>
        <v>1.1583633919029015</v>
      </c>
      <c r="AO49" s="265">
        <f t="shared" si="20"/>
        <v>1.1854578900494814</v>
      </c>
      <c r="AP49" s="265">
        <f t="shared" si="20"/>
        <v>1.212391247929872</v>
      </c>
      <c r="AQ49" s="265">
        <f t="shared" si="20"/>
        <v>1.2391666075773222</v>
      </c>
      <c r="AR49" s="265">
        <f t="shared" si="20"/>
        <v>1.2657865835484716</v>
      </c>
      <c r="AS49" s="265">
        <f t="shared" si="20"/>
        <v>1.2922533577539472</v>
      </c>
      <c r="AT49" s="265">
        <f t="shared" si="20"/>
        <v>1.3185687587041985</v>
      </c>
      <c r="AU49" s="265">
        <f t="shared" si="20"/>
        <v>1.3447343275549368</v>
      </c>
      <c r="AV49" s="265">
        <f t="shared" si="20"/>
        <v>1.3707513730131653</v>
      </c>
      <c r="AW49" s="265">
        <f t="shared" si="20"/>
        <v>1.3966210168723221</v>
      </c>
      <c r="AX49" s="265">
        <f t="shared" si="20"/>
        <v>1.4223442316852728</v>
      </c>
      <c r="AY49" s="265">
        <f t="shared" si="20"/>
        <v>1.4479218718561899</v>
      </c>
      <c r="AZ49" s="265">
        <f t="shared" si="20"/>
        <v>1.4733546992348179</v>
      </c>
      <c r="BA49" s="265">
        <f t="shared" si="20"/>
        <v>1.4988124363026603</v>
      </c>
      <c r="BB49" s="265">
        <f t="shared" si="20"/>
        <v>1.5243873192026802</v>
      </c>
      <c r="BC49" s="265">
        <f t="shared" si="20"/>
        <v>1.5499599822606538</v>
      </c>
      <c r="BD49" s="265">
        <f t="shared" si="20"/>
        <v>1.5754558772549474</v>
      </c>
      <c r="BE49" s="265">
        <f t="shared" si="20"/>
        <v>1.600829712711374</v>
      </c>
      <c r="BF49" s="265">
        <f t="shared" si="20"/>
        <v>1.6260551158486862</v>
      </c>
      <c r="BG49" s="265">
        <f t="shared" si="20"/>
        <v>1.6511177956283771</v>
      </c>
      <c r="BH49" s="265">
        <f t="shared" si="20"/>
        <v>1.6760110463075695</v>
      </c>
      <c r="BI49" s="265">
        <f t="shared" si="20"/>
        <v>1.7007328109399402</v>
      </c>
      <c r="BJ49" s="265">
        <f t="shared" si="20"/>
        <v>1.7247483935723644</v>
      </c>
      <c r="BK49" s="265">
        <f t="shared" si="20"/>
        <v>1.7482330002457558</v>
      </c>
      <c r="BL49" s="265">
        <f t="shared" si="20"/>
        <v>1.7713063698533069</v>
      </c>
      <c r="BM49" s="265">
        <f t="shared" si="20"/>
        <v>1.7940506838298409</v>
      </c>
      <c r="BN49" s="265">
        <f t="shared" si="20"/>
        <v>1.8165226452813459</v>
      </c>
      <c r="BO49" s="265">
        <f t="shared" ref="BO49:DR49" si="21">+BN49+BO47/100</f>
        <v>1.8387616376408478</v>
      </c>
      <c r="BP49" s="265">
        <f t="shared" si="21"/>
        <v>1.8607952430381407</v>
      </c>
      <c r="BQ49" s="265">
        <f t="shared" si="21"/>
        <v>1.8826429802361055</v>
      </c>
      <c r="BR49" s="265">
        <f t="shared" si="21"/>
        <v>1.9043188405800773</v>
      </c>
      <c r="BS49" s="265">
        <f t="shared" si="21"/>
        <v>1.9258330115755302</v>
      </c>
      <c r="BT49" s="265">
        <f t="shared" si="21"/>
        <v>1.947193050787791</v>
      </c>
      <c r="BU49" s="265">
        <f t="shared" si="21"/>
        <v>1.9684046873426848</v>
      </c>
      <c r="BV49" s="265">
        <f t="shared" si="21"/>
        <v>1.9894723707698965</v>
      </c>
      <c r="BW49" s="265">
        <f t="shared" si="21"/>
        <v>2.0103996481417301</v>
      </c>
      <c r="BX49" s="265">
        <f t="shared" si="21"/>
        <v>2.0311894242912469</v>
      </c>
      <c r="BY49" s="265">
        <f t="shared" si="21"/>
        <v>2.0518441422269635</v>
      </c>
      <c r="BZ49" s="265">
        <f t="shared" si="21"/>
        <v>2.072365908925565</v>
      </c>
      <c r="CA49" s="265">
        <f t="shared" si="21"/>
        <v>2.0927565836137565</v>
      </c>
      <c r="CB49" s="265">
        <f t="shared" si="21"/>
        <v>2.1130178401886446</v>
      </c>
      <c r="CC49" s="265">
        <f t="shared" si="21"/>
        <v>2.1331512117256866</v>
      </c>
      <c r="CD49" s="265">
        <f t="shared" si="21"/>
        <v>2.1531581225130374</v>
      </c>
      <c r="CE49" s="265">
        <f t="shared" si="21"/>
        <v>2.1730399113456409</v>
      </c>
      <c r="CF49" s="265">
        <f t="shared" si="21"/>
        <v>2.1927978486515465</v>
      </c>
      <c r="CG49" s="265">
        <f t="shared" si="21"/>
        <v>2.2124331492310083</v>
      </c>
      <c r="CH49" s="265">
        <f t="shared" si="21"/>
        <v>2.2319469818472655</v>
      </c>
      <c r="CI49" s="265">
        <f t="shared" si="21"/>
        <v>2.2513404765362468</v>
      </c>
      <c r="CJ49" s="265">
        <f t="shared" si="21"/>
        <v>2.2706147302464714</v>
      </c>
      <c r="CK49" s="265">
        <f t="shared" si="21"/>
        <v>2.2897708112433577</v>
      </c>
      <c r="CL49" s="265">
        <f t="shared" si="21"/>
        <v>2.3088097625890431</v>
      </c>
      <c r="CM49" s="265">
        <f t="shared" si="21"/>
        <v>2.327732604922701</v>
      </c>
      <c r="CN49" s="265">
        <f t="shared" si="21"/>
        <v>2.3465403387057115</v>
      </c>
      <c r="CO49" s="265">
        <f t="shared" si="21"/>
        <v>2.3652339460530141</v>
      </c>
      <c r="CP49" s="265">
        <f t="shared" si="21"/>
        <v>2.3838143922411819</v>
      </c>
      <c r="CQ49" s="265">
        <f t="shared" si="21"/>
        <v>2.4022826269615232</v>
      </c>
      <c r="CR49" s="265">
        <f t="shared" si="21"/>
        <v>2.4206395853702967</v>
      </c>
      <c r="CS49" s="265">
        <f t="shared" si="21"/>
        <v>2.4388861889761699</v>
      </c>
      <c r="CT49" s="265">
        <f t="shared" si="21"/>
        <v>2.4570233463961495</v>
      </c>
      <c r="CU49" s="265">
        <f t="shared" si="21"/>
        <v>2.4750519540045075</v>
      </c>
      <c r="CV49" s="265">
        <f t="shared" si="21"/>
        <v>2.4929728964941185</v>
      </c>
      <c r="CW49" s="265">
        <f t="shared" si="21"/>
        <v>2.5107870473657048</v>
      </c>
      <c r="CX49" s="265">
        <f t="shared" si="21"/>
        <v>2.528495269357439</v>
      </c>
      <c r="CY49" s="265">
        <f t="shared" si="21"/>
        <v>2.5460984148249577</v>
      </c>
      <c r="CZ49" s="265">
        <f t="shared" si="21"/>
        <v>2.5635973260799663</v>
      </c>
      <c r="DA49" s="265">
        <f t="shared" si="21"/>
        <v>2.5809928356941039</v>
      </c>
      <c r="DB49" s="265">
        <f t="shared" si="21"/>
        <v>2.5982857667735351</v>
      </c>
      <c r="DC49" s="265">
        <f t="shared" si="21"/>
        <v>2.6154769332087717</v>
      </c>
      <c r="DD49" s="265">
        <f t="shared" si="21"/>
        <v>2.6325671399034345</v>
      </c>
      <c r="DE49" s="265">
        <f t="shared" si="21"/>
        <v>2.6495571829850264</v>
      </c>
      <c r="DF49" s="265">
        <f t="shared" si="21"/>
        <v>2.6664478500002757</v>
      </c>
      <c r="DG49" s="265">
        <f t="shared" si="21"/>
        <v>2.6832399200971651</v>
      </c>
      <c r="DH49" s="265">
        <f t="shared" si="21"/>
        <v>2.6999341641954242</v>
      </c>
      <c r="DI49" s="265">
        <f t="shared" si="21"/>
        <v>2.716531345146965</v>
      </c>
      <c r="DJ49" s="265">
        <f t="shared" si="21"/>
        <v>2.7330322178875064</v>
      </c>
      <c r="DK49" s="265">
        <f t="shared" si="21"/>
        <v>2.7494375295804279</v>
      </c>
      <c r="DL49" s="265">
        <f t="shared" si="21"/>
        <v>2.7657480197537434</v>
      </c>
      <c r="DM49" s="265">
        <f t="shared" si="21"/>
        <v>2.78196442043093</v>
      </c>
      <c r="DN49" s="265">
        <f t="shared" si="21"/>
        <v>2.7980874562562543</v>
      </c>
      <c r="DO49" s="265">
        <f t="shared" si="21"/>
        <v>2.814117844615128</v>
      </c>
      <c r="DP49" s="265">
        <f t="shared" si="21"/>
        <v>2.8300562957499573</v>
      </c>
      <c r="DQ49" s="265">
        <f t="shared" si="21"/>
        <v>2.8459035128718773</v>
      </c>
      <c r="DR49" s="265">
        <f t="shared" si="21"/>
        <v>2.8616601922687162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56.600368361981538</v>
      </c>
      <c r="E52" s="268">
        <f t="shared" si="22"/>
        <v>56.603907439793794</v>
      </c>
      <c r="F52" s="268">
        <f t="shared" si="22"/>
        <v>56.609390420803351</v>
      </c>
      <c r="G52" s="268">
        <f t="shared" si="22"/>
        <v>56.616769426004716</v>
      </c>
      <c r="H52" s="268">
        <f t="shared" si="22"/>
        <v>56.625925698456811</v>
      </c>
      <c r="I52" s="268">
        <f t="shared" si="22"/>
        <v>56.636695519634614</v>
      </c>
      <c r="J52" s="268">
        <f t="shared" si="22"/>
        <v>56.648887943956503</v>
      </c>
      <c r="K52" s="268">
        <f t="shared" si="22"/>
        <v>56.662293793894577</v>
      </c>
      <c r="L52" s="268">
        <f t="shared" si="22"/>
        <v>56.676688815418274</v>
      </c>
      <c r="M52" s="268">
        <f t="shared" si="22"/>
        <v>56.697379421816706</v>
      </c>
      <c r="N52" s="268">
        <f t="shared" si="22"/>
        <v>56.718480280621193</v>
      </c>
      <c r="O52" s="268">
        <f t="shared" si="22"/>
        <v>56.739729931787984</v>
      </c>
      <c r="P52" s="268">
        <f t="shared" si="22"/>
        <v>56.76089390732318</v>
      </c>
      <c r="Q52" s="268">
        <f t="shared" si="22"/>
        <v>56.781788627607973</v>
      </c>
      <c r="R52" s="268">
        <f t="shared" si="22"/>
        <v>56.802300883335896</v>
      </c>
      <c r="S52" s="268">
        <f t="shared" si="22"/>
        <v>56.822380297975435</v>
      </c>
      <c r="T52" s="268">
        <f t="shared" si="22"/>
        <v>56.842018258193306</v>
      </c>
      <c r="U52" s="268">
        <f t="shared" si="22"/>
        <v>56.861231044819881</v>
      </c>
      <c r="V52" s="268">
        <f t="shared" si="22"/>
        <v>56.880048730011481</v>
      </c>
      <c r="W52" s="268">
        <f t="shared" si="22"/>
        <v>56.898507985295559</v>
      </c>
      <c r="X52" s="268">
        <f t="shared" si="22"/>
        <v>56.916647530419162</v>
      </c>
      <c r="Y52" s="268">
        <f t="shared" si="22"/>
        <v>56.934505353506374</v>
      </c>
      <c r="Z52" s="268">
        <f t="shared" si="22"/>
        <v>56.95211710786041</v>
      </c>
      <c r="AA52" s="268">
        <f t="shared" si="22"/>
        <v>56.969515279642863</v>
      </c>
      <c r="AB52" s="268">
        <f t="shared" si="22"/>
        <v>56.986728850642116</v>
      </c>
      <c r="AC52" s="268">
        <f t="shared" si="22"/>
        <v>57.003783269802859</v>
      </c>
      <c r="AD52" s="268">
        <f t="shared" si="22"/>
        <v>57.02070060870939</v>
      </c>
      <c r="AE52" s="268">
        <f t="shared" si="22"/>
        <v>57.03749981843265</v>
      </c>
      <c r="AF52" s="268">
        <f t="shared" si="22"/>
        <v>57.054197034017243</v>
      </c>
      <c r="AG52" s="268">
        <f t="shared" si="22"/>
        <v>57.070805892514166</v>
      </c>
      <c r="AH52" s="268">
        <f t="shared" si="22"/>
        <v>57.087337843709903</v>
      </c>
      <c r="AI52" s="268">
        <f t="shared" si="22"/>
        <v>57.103802441543735</v>
      </c>
      <c r="AJ52" s="268">
        <f t="shared" si="22"/>
        <v>57.120207610019079</v>
      </c>
      <c r="AK52" s="268">
        <f t="shared" si="22"/>
        <v>57.136559881158519</v>
      </c>
      <c r="AL52" s="268">
        <f t="shared" si="22"/>
        <v>57.152864604890198</v>
      </c>
      <c r="AM52" s="268">
        <f t="shared" si="22"/>
        <v>57.169126132145792</v>
      </c>
      <c r="AN52" s="268">
        <f t="shared" si="22"/>
        <v>57.185347973215663</v>
      </c>
      <c r="AO52" s="268">
        <f t="shared" si="22"/>
        <v>57.201532933762856</v>
      </c>
      <c r="AP52" s="268">
        <f t="shared" si="22"/>
        <v>57.217683230994055</v>
      </c>
      <c r="AQ52" s="268">
        <f t="shared" si="22"/>
        <v>57.233800592423208</v>
      </c>
      <c r="AR52" s="268">
        <f t="shared" si="22"/>
        <v>57.249886339509779</v>
      </c>
      <c r="AS52" s="268">
        <f t="shared" si="22"/>
        <v>57.265941458252776</v>
      </c>
      <c r="AT52" s="268">
        <f t="shared" si="22"/>
        <v>57.281966658603103</v>
      </c>
      <c r="AU52" s="268">
        <f t="shared" si="22"/>
        <v>57.297962424337364</v>
      </c>
      <c r="AV52" s="268">
        <f t="shared" si="22"/>
        <v>57.31392905482754</v>
      </c>
      <c r="AW52" s="268">
        <f t="shared" si="22"/>
        <v>57.329866699948028</v>
      </c>
      <c r="AX52" s="268">
        <f t="shared" si="22"/>
        <v>57.345775389187679</v>
      </c>
      <c r="AY52" s="268">
        <f t="shared" si="22"/>
        <v>57.361655055880021</v>
      </c>
      <c r="AZ52" s="268">
        <f t="shared" si="22"/>
        <v>57.377505557329243</v>
      </c>
      <c r="BA52" s="268">
        <f t="shared" si="22"/>
        <v>57.39347446199875</v>
      </c>
      <c r="BB52" s="268">
        <f t="shared" si="22"/>
        <v>57.409643892232381</v>
      </c>
      <c r="BC52" s="268">
        <f t="shared" si="22"/>
        <v>57.425910801993965</v>
      </c>
      <c r="BD52" s="268">
        <f t="shared" si="22"/>
        <v>57.442210010232849</v>
      </c>
      <c r="BE52" s="268">
        <f t="shared" si="22"/>
        <v>57.458501201506671</v>
      </c>
      <c r="BF52" s="268">
        <f t="shared" si="22"/>
        <v>57.474760249529993</v>
      </c>
      <c r="BG52" s="268">
        <f t="shared" si="22"/>
        <v>57.490973448177698</v>
      </c>
      <c r="BH52" s="268">
        <f t="shared" si="22"/>
        <v>57.507133694407081</v>
      </c>
      <c r="BI52" s="268">
        <f t="shared" si="22"/>
        <v>57.523237978611071</v>
      </c>
      <c r="BJ52" s="268">
        <f t="shared" si="22"/>
        <v>57.538798697762438</v>
      </c>
      <c r="BK52" s="268">
        <f t="shared" si="22"/>
        <v>57.553968407178303</v>
      </c>
      <c r="BL52" s="268">
        <f t="shared" si="22"/>
        <v>57.568851569674415</v>
      </c>
      <c r="BM52" s="268">
        <f t="shared" si="22"/>
        <v>57.583519913622546</v>
      </c>
      <c r="BN52" s="268">
        <f t="shared" si="22"/>
        <v>57.598022857051397</v>
      </c>
      <c r="BO52" s="268">
        <f t="shared" si="22"/>
        <v>57.612394587786078</v>
      </c>
      <c r="BP52" s="268">
        <f t="shared" ref="BP52:DR52" si="23">+$B$52-BP56</f>
        <v>57.626658876415611</v>
      </c>
      <c r="BQ52" s="268">
        <f t="shared" si="23"/>
        <v>57.640832351457767</v>
      </c>
      <c r="BR52" s="268">
        <f t="shared" si="23"/>
        <v>57.654926730877527</v>
      </c>
      <c r="BS52" s="268">
        <f t="shared" si="23"/>
        <v>57.668950344851233</v>
      </c>
      <c r="BT52" s="268">
        <f t="shared" si="23"/>
        <v>57.682909176813411</v>
      </c>
      <c r="BU52" s="268">
        <f t="shared" si="23"/>
        <v>57.69680757677002</v>
      </c>
      <c r="BV52" s="268">
        <f t="shared" si="23"/>
        <v>57.710648751369597</v>
      </c>
      <c r="BW52" s="268">
        <f t="shared" si="23"/>
        <v>57.724435101684506</v>
      </c>
      <c r="BX52" s="268">
        <f t="shared" si="23"/>
        <v>57.738168456918743</v>
      </c>
      <c r="BY52" s="268">
        <f t="shared" si="23"/>
        <v>57.751850236839338</v>
      </c>
      <c r="BZ52" s="268">
        <f t="shared" si="23"/>
        <v>57.765481565266654</v>
      </c>
      <c r="CA52" s="268">
        <f t="shared" si="23"/>
        <v>57.779063349855704</v>
      </c>
      <c r="CB52" s="268">
        <f t="shared" si="23"/>
        <v>57.792596338574121</v>
      </c>
      <c r="CC52" s="268">
        <f t="shared" si="23"/>
        <v>57.806081160000545</v>
      </c>
      <c r="CD52" s="268">
        <f t="shared" si="23"/>
        <v>57.819518352332075</v>
      </c>
      <c r="CE52" s="268">
        <f t="shared" si="23"/>
        <v>57.832908384466108</v>
      </c>
      <c r="CF52" s="268">
        <f t="shared" si="23"/>
        <v>57.846251671481085</v>
      </c>
      <c r="CG52" s="268">
        <f t="shared" si="23"/>
        <v>57.859548586128952</v>
      </c>
      <c r="CH52" s="268">
        <f t="shared" si="23"/>
        <v>57.872799467463381</v>
      </c>
      <c r="CI52" s="268">
        <f t="shared" si="23"/>
        <v>57.886004627392069</v>
      </c>
      <c r="CJ52" s="268">
        <f t="shared" si="23"/>
        <v>57.899164355709331</v>
      </c>
      <c r="CK52" s="268">
        <f t="shared" si="23"/>
        <v>57.91227892400439</v>
      </c>
      <c r="CL52" s="268">
        <f t="shared" si="23"/>
        <v>57.92534858872893</v>
      </c>
      <c r="CM52" s="268">
        <f t="shared" si="23"/>
        <v>57.938373593628945</v>
      </c>
      <c r="CN52" s="268">
        <f t="shared" si="23"/>
        <v>57.95135417169061</v>
      </c>
      <c r="CO52" s="268">
        <f t="shared" si="23"/>
        <v>57.964290546710821</v>
      </c>
      <c r="CP52" s="268">
        <f t="shared" si="23"/>
        <v>57.977182934574742</v>
      </c>
      <c r="CQ52" s="268">
        <f t="shared" si="23"/>
        <v>57.990031544302624</v>
      </c>
      <c r="CR52" s="268">
        <f t="shared" si="23"/>
        <v>58.002836578913232</v>
      </c>
      <c r="CS52" s="268">
        <f t="shared" si="23"/>
        <v>58.015598236140399</v>
      </c>
      <c r="CT52" s="268">
        <f t="shared" si="23"/>
        <v>58.028316709031088</v>
      </c>
      <c r="CU52" s="268">
        <f t="shared" si="23"/>
        <v>58.040992186447255</v>
      </c>
      <c r="CV52" s="268">
        <f t="shared" si="23"/>
        <v>58.053624853489175</v>
      </c>
      <c r="CW52" s="268">
        <f t="shared" si="23"/>
        <v>58.066214891854322</v>
      </c>
      <c r="CX52" s="268">
        <f t="shared" si="23"/>
        <v>58.078762480143077</v>
      </c>
      <c r="CY52" s="268">
        <f t="shared" si="23"/>
        <v>58.091267794120554</v>
      </c>
      <c r="CZ52" s="268">
        <f t="shared" si="23"/>
        <v>58.103731006941793</v>
      </c>
      <c r="DA52" s="268">
        <f t="shared" si="23"/>
        <v>58.116152289346537</v>
      </c>
      <c r="DB52" s="268">
        <f t="shared" si="23"/>
        <v>58.128531809828594</v>
      </c>
      <c r="DC52" s="268">
        <f t="shared" si="23"/>
        <v>58.14086973478372</v>
      </c>
      <c r="DD52" s="268">
        <f t="shared" si="23"/>
        <v>58.15316622863962</v>
      </c>
      <c r="DE52" s="268">
        <f t="shared" si="23"/>
        <v>58.165421453970716</v>
      </c>
      <c r="DF52" s="268">
        <f t="shared" si="23"/>
        <v>58.177635571600057</v>
      </c>
      <c r="DG52" s="268">
        <f t="shared" si="23"/>
        <v>58.189808740690324</v>
      </c>
      <c r="DH52" s="268">
        <f t="shared" si="23"/>
        <v>58.201941118825502</v>
      </c>
      <c r="DI52" s="268">
        <f t="shared" si="23"/>
        <v>58.214032862084593</v>
      </c>
      <c r="DJ52" s="268">
        <f t="shared" si="23"/>
        <v>58.226084125108443</v>
      </c>
      <c r="DK52" s="268">
        <f t="shared" si="23"/>
        <v>58.238095061160735</v>
      </c>
      <c r="DL52" s="268">
        <f t="shared" si="23"/>
        <v>58.250065822183785</v>
      </c>
      <c r="DM52" s="268">
        <f t="shared" si="23"/>
        <v>58.261996558849923</v>
      </c>
      <c r="DN52" s="268">
        <f t="shared" si="23"/>
        <v>58.273887420608979</v>
      </c>
      <c r="DO52" s="268">
        <f t="shared" si="23"/>
        <v>58.285738555732337</v>
      </c>
      <c r="DP52" s="268">
        <f t="shared" si="23"/>
        <v>58.297550111353978</v>
      </c>
      <c r="DQ52" s="268">
        <f t="shared" si="23"/>
        <v>58.309322233508816</v>
      </c>
      <c r="DR52" s="268">
        <f t="shared" si="23"/>
        <v>58.321055067168679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-0.16474366994786849</v>
      </c>
      <c r="E55" s="269">
        <f t="shared" si="24"/>
        <v>-0.35390778122565936</v>
      </c>
      <c r="F55" s="269">
        <f t="shared" si="24"/>
        <v>-0.54829810095580778</v>
      </c>
      <c r="G55" s="269">
        <f t="shared" si="24"/>
        <v>-0.73790052013673868</v>
      </c>
      <c r="H55" s="269">
        <f t="shared" si="24"/>
        <v>-0.91562724520913863</v>
      </c>
      <c r="I55" s="269">
        <f t="shared" si="24"/>
        <v>-1.0769821177805783</v>
      </c>
      <c r="J55" s="269">
        <f t="shared" si="24"/>
        <v>-1.2192424321887354</v>
      </c>
      <c r="K55" s="269">
        <f t="shared" si="24"/>
        <v>-1.3405849938078123</v>
      </c>
      <c r="L55" s="269">
        <f t="shared" si="24"/>
        <v>-1.4395021523695322</v>
      </c>
      <c r="M55" s="269">
        <f t="shared" ref="M55:BX55" si="25">+IF(M3&lt;3,$B$26*M3*$B$29,$B$28*$B$26+$B$27*(M3-3))+$B$24</f>
        <v>-2.0690606398431188</v>
      </c>
      <c r="N55" s="269">
        <f t="shared" si="25"/>
        <v>-2.1100858804486502</v>
      </c>
      <c r="O55" s="269">
        <f t="shared" si="25"/>
        <v>-2.124965116679411</v>
      </c>
      <c r="P55" s="269">
        <f t="shared" si="25"/>
        <v>-2.116397553519207</v>
      </c>
      <c r="Q55" s="269">
        <f t="shared" si="25"/>
        <v>-2.0894720284794426</v>
      </c>
      <c r="R55" s="269">
        <f t="shared" si="25"/>
        <v>-2.0512255727919331</v>
      </c>
      <c r="S55" s="269">
        <f t="shared" si="25"/>
        <v>-2.0079414639543343</v>
      </c>
      <c r="T55" s="269">
        <f t="shared" si="25"/>
        <v>-1.963796021786882</v>
      </c>
      <c r="U55" s="269">
        <f t="shared" si="25"/>
        <v>-1.9212786626574125</v>
      </c>
      <c r="V55" s="269">
        <f t="shared" si="25"/>
        <v>-1.8817685191598561</v>
      </c>
      <c r="W55" s="269">
        <f t="shared" si="25"/>
        <v>-1.8459255284079088</v>
      </c>
      <c r="X55" s="269">
        <f t="shared" si="25"/>
        <v>-1.8139545123606786</v>
      </c>
      <c r="Y55" s="269">
        <f t="shared" si="25"/>
        <v>-1.7857823087213356</v>
      </c>
      <c r="Z55" s="269">
        <f t="shared" si="25"/>
        <v>-1.7611754354034257</v>
      </c>
      <c r="AA55" s="269">
        <f t="shared" si="25"/>
        <v>-1.7398171782454974</v>
      </c>
      <c r="AB55" s="269">
        <f t="shared" si="25"/>
        <v>-1.7213570999248153</v>
      </c>
      <c r="AC55" s="269">
        <f t="shared" si="25"/>
        <v>-1.7054419160743222</v>
      </c>
      <c r="AD55" s="269">
        <f t="shared" si="25"/>
        <v>-1.6917338906534525</v>
      </c>
      <c r="AE55" s="269">
        <f t="shared" si="25"/>
        <v>-1.6799209723259394</v>
      </c>
      <c r="AF55" s="269">
        <f t="shared" si="25"/>
        <v>-1.6697215584590697</v>
      </c>
      <c r="AG55" s="269">
        <f t="shared" si="25"/>
        <v>-1.6608858496921803</v>
      </c>
      <c r="AH55" s="269">
        <f t="shared" si="25"/>
        <v>-1.6531951195739456</v>
      </c>
      <c r="AI55" s="269">
        <f t="shared" si="25"/>
        <v>-1.6464597833832237</v>
      </c>
      <c r="AJ55" s="269">
        <f t="shared" si="25"/>
        <v>-1.6405168475341523</v>
      </c>
      <c r="AK55" s="269">
        <f t="shared" si="25"/>
        <v>-1.6352271139442291</v>
      </c>
      <c r="AL55" s="269">
        <f t="shared" si="25"/>
        <v>-1.6304723731677224</v>
      </c>
      <c r="AM55" s="269">
        <f t="shared" si="25"/>
        <v>-1.6261527255593191</v>
      </c>
      <c r="AN55" s="269">
        <f t="shared" si="25"/>
        <v>-1.6221841069874425</v>
      </c>
      <c r="AO55" s="269">
        <f t="shared" si="25"/>
        <v>-1.618496054719375</v>
      </c>
      <c r="AP55" s="269">
        <f t="shared" si="25"/>
        <v>-1.6150297231194122</v>
      </c>
      <c r="AQ55" s="269">
        <f t="shared" si="25"/>
        <v>-1.6117361429155208</v>
      </c>
      <c r="AR55" s="269">
        <f t="shared" si="25"/>
        <v>-1.6085747086570656</v>
      </c>
      <c r="AS55" s="269">
        <f t="shared" si="25"/>
        <v>-1.6055118742997931</v>
      </c>
      <c r="AT55" s="269">
        <f t="shared" si="25"/>
        <v>-1.6025200350324957</v>
      </c>
      <c r="AU55" s="269">
        <f t="shared" si="25"/>
        <v>-1.599576573426335</v>
      </c>
      <c r="AV55" s="269">
        <f t="shared" si="25"/>
        <v>-1.5966630490177993</v>
      </c>
      <c r="AW55" s="269">
        <f t="shared" si="25"/>
        <v>-1.5937645120484534</v>
      </c>
      <c r="AX55" s="269">
        <f t="shared" si="25"/>
        <v>-1.5908689239651868</v>
      </c>
      <c r="AY55" s="269">
        <f t="shared" si="25"/>
        <v>-1.5879666692345085</v>
      </c>
      <c r="AZ55" s="269">
        <f t="shared" si="25"/>
        <v>-1.5850501449219274</v>
      </c>
      <c r="BA55" s="269">
        <f t="shared" si="25"/>
        <v>-1.5968904669507429</v>
      </c>
      <c r="BB55" s="269">
        <f t="shared" si="25"/>
        <v>-1.6169430233629281</v>
      </c>
      <c r="BC55" s="269">
        <f t="shared" si="25"/>
        <v>-1.6266909761584085</v>
      </c>
      <c r="BD55" s="269">
        <f t="shared" si="25"/>
        <v>-1.6299208238886382</v>
      </c>
      <c r="BE55" s="269">
        <f t="shared" si="25"/>
        <v>-1.6291191273822909</v>
      </c>
      <c r="BF55" s="269">
        <f t="shared" si="25"/>
        <v>-1.6259048023316856</v>
      </c>
      <c r="BG55" s="269">
        <f t="shared" si="25"/>
        <v>-1.6213198647709031</v>
      </c>
      <c r="BH55" s="269">
        <f t="shared" si="25"/>
        <v>-1.6160246229385149</v>
      </c>
      <c r="BI55" s="269">
        <f t="shared" si="25"/>
        <v>-1.6104284203987547</v>
      </c>
      <c r="BJ55" s="269">
        <f t="shared" si="25"/>
        <v>-1.5560719151368803</v>
      </c>
      <c r="BK55" s="269">
        <f t="shared" si="25"/>
        <v>-1.5169709415860522</v>
      </c>
      <c r="BL55" s="269">
        <f t="shared" si="25"/>
        <v>-1.4883162496113744</v>
      </c>
      <c r="BM55" s="269">
        <f t="shared" si="25"/>
        <v>-1.4668343948130842</v>
      </c>
      <c r="BN55" s="269">
        <f t="shared" si="25"/>
        <v>-1.4502943428851689</v>
      </c>
      <c r="BO55" s="269">
        <f t="shared" si="25"/>
        <v>-1.4371730734678374</v>
      </c>
      <c r="BP55" s="269">
        <f t="shared" si="25"/>
        <v>-1.4264288629534143</v>
      </c>
      <c r="BQ55" s="269">
        <f t="shared" si="25"/>
        <v>-1.4173475042155899</v>
      </c>
      <c r="BR55" s="269">
        <f t="shared" si="25"/>
        <v>-1.4094379419760883</v>
      </c>
      <c r="BS55" s="269">
        <f t="shared" si="25"/>
        <v>-1.4023613973703997</v>
      </c>
      <c r="BT55" s="269">
        <f t="shared" si="25"/>
        <v>-1.3958831962178087</v>
      </c>
      <c r="BU55" s="269">
        <f t="shared" si="25"/>
        <v>-1.3898399956614622</v>
      </c>
      <c r="BV55" s="269">
        <f t="shared" si="25"/>
        <v>-1.3841174599571693</v>
      </c>
      <c r="BW55" s="269">
        <f t="shared" si="25"/>
        <v>-1.3786350314911973</v>
      </c>
      <c r="BX55" s="269">
        <f t="shared" si="25"/>
        <v>-1.3733355234238707</v>
      </c>
      <c r="BY55" s="269">
        <f t="shared" ref="BY55:DR55" si="26">+IF(BY3&lt;3,$B$26*BY3*$B$29,$B$28*$B$26+$B$27*(BY3-3))+$B$24</f>
        <v>-1.3681779920590609</v>
      </c>
      <c r="BZ55" s="269">
        <f t="shared" si="26"/>
        <v>-1.3631328427321689</v>
      </c>
      <c r="CA55" s="269">
        <f t="shared" si="26"/>
        <v>-1.3581784589048962</v>
      </c>
      <c r="CB55" s="269">
        <f t="shared" si="26"/>
        <v>-1.3532988718417511</v>
      </c>
      <c r="CC55" s="269">
        <f t="shared" si="26"/>
        <v>-1.3484821426420444</v>
      </c>
      <c r="CD55" s="269">
        <f t="shared" si="26"/>
        <v>-1.3437192331531831</v>
      </c>
      <c r="CE55" s="269">
        <f t="shared" si="26"/>
        <v>-1.3390032134028518</v>
      </c>
      <c r="CF55" s="269">
        <f t="shared" si="26"/>
        <v>-1.3343287014978593</v>
      </c>
      <c r="CG55" s="269">
        <f t="shared" si="26"/>
        <v>-1.3296914647866063</v>
      </c>
      <c r="CH55" s="269">
        <f t="shared" si="26"/>
        <v>-1.3250881334427995</v>
      </c>
      <c r="CI55" s="269">
        <f t="shared" si="26"/>
        <v>-1.3205159928692927</v>
      </c>
      <c r="CJ55" s="269">
        <f t="shared" si="26"/>
        <v>-1.3159728317262842</v>
      </c>
      <c r="CK55" s="269">
        <f t="shared" si="26"/>
        <v>-1.3114568295057538</v>
      </c>
      <c r="CL55" s="269">
        <f t="shared" si="26"/>
        <v>-1.3069664724542143</v>
      </c>
      <c r="CM55" s="269">
        <f t="shared" si="26"/>
        <v>-1.3025004900013191</v>
      </c>
      <c r="CN55" s="269">
        <f t="shared" si="26"/>
        <v>-1.2980578061667403</v>
      </c>
      <c r="CO55" s="269">
        <f t="shared" si="26"/>
        <v>-1.2936375020210504</v>
      </c>
      <c r="CP55" s="269">
        <f t="shared" si="26"/>
        <v>-1.2892387863919899</v>
      </c>
      <c r="CQ55" s="269">
        <f t="shared" si="26"/>
        <v>-1.2848609727880491</v>
      </c>
      <c r="CR55" s="269">
        <f t="shared" si="26"/>
        <v>-1.2805034610607733</v>
      </c>
      <c r="CS55" s="269">
        <f t="shared" si="26"/>
        <v>-1.27616572271679</v>
      </c>
      <c r="CT55" s="269">
        <f t="shared" si="26"/>
        <v>-1.2718472890689621</v>
      </c>
      <c r="CU55" s="269">
        <f t="shared" si="26"/>
        <v>-1.2675477416167706</v>
      </c>
      <c r="CV55" s="269">
        <f t="shared" si="26"/>
        <v>-1.2632667041921111</v>
      </c>
      <c r="CW55" s="269">
        <f t="shared" si="26"/>
        <v>-1.2590038365140532</v>
      </c>
      <c r="CX55" s="269">
        <f t="shared" si="26"/>
        <v>-1.2547588288758995</v>
      </c>
      <c r="CY55" s="269">
        <f t="shared" si="26"/>
        <v>-1.2505313977477712</v>
      </c>
      <c r="CZ55" s="269">
        <f t="shared" si="26"/>
        <v>-1.2463212821234257</v>
      </c>
      <c r="DA55" s="269">
        <f t="shared" si="26"/>
        <v>-1.2421282404748712</v>
      </c>
      <c r="DB55" s="269">
        <f t="shared" si="26"/>
        <v>-1.2379520482053785</v>
      </c>
      <c r="DC55" s="269">
        <f t="shared" si="26"/>
        <v>-1.2337924955125996</v>
      </c>
      <c r="DD55" s="269">
        <f t="shared" si="26"/>
        <v>-1.2296493855901929</v>
      </c>
      <c r="DE55" s="269">
        <f t="shared" si="26"/>
        <v>-1.2255225331095951</v>
      </c>
      <c r="DF55" s="269">
        <f t="shared" si="26"/>
        <v>-1.2214117629342072</v>
      </c>
      <c r="DG55" s="269">
        <f t="shared" si="26"/>
        <v>-1.2173169090268026</v>
      </c>
      <c r="DH55" s="269">
        <f t="shared" si="26"/>
        <v>-1.2132378135179069</v>
      </c>
      <c r="DI55" s="269">
        <f t="shared" si="26"/>
        <v>-1.2091743259085281</v>
      </c>
      <c r="DJ55" s="269">
        <f t="shared" si="26"/>
        <v>-1.2051263023852279</v>
      </c>
      <c r="DK55" s="269">
        <f t="shared" si="26"/>
        <v>-1.2010936052293026</v>
      </c>
      <c r="DL55" s="269">
        <f t="shared" si="26"/>
        <v>-1.1970761023049465</v>
      </c>
      <c r="DM55" s="269">
        <f t="shared" si="26"/>
        <v>-1.1930736666138342</v>
      </c>
      <c r="DN55" s="269">
        <f t="shared" si="26"/>
        <v>-1.1890861759056588</v>
      </c>
      <c r="DO55" s="269">
        <f t="shared" si="26"/>
        <v>-1.1851135123359338</v>
      </c>
      <c r="DP55" s="269">
        <f t="shared" si="26"/>
        <v>-1.181155562163791</v>
      </c>
      <c r="DQ55" s="269">
        <f t="shared" si="26"/>
        <v>-1.1772122154837217</v>
      </c>
      <c r="DR55" s="269">
        <f t="shared" si="26"/>
        <v>-1.1732833659862012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-3.6836198153360807E-4</v>
      </c>
      <c r="E56" s="268">
        <f t="shared" si="27"/>
        <v>-3.9074397937902015E-3</v>
      </c>
      <c r="F56" s="268">
        <f t="shared" si="27"/>
        <v>-9.3904208033482803E-3</v>
      </c>
      <c r="G56" s="268">
        <f t="shared" si="27"/>
        <v>-1.6769426004715666E-2</v>
      </c>
      <c r="H56" s="268">
        <f t="shared" si="27"/>
        <v>-2.5925698456807054E-2</v>
      </c>
      <c r="I56" s="268">
        <f t="shared" si="27"/>
        <v>-3.6695519634612837E-2</v>
      </c>
      <c r="J56" s="268">
        <f t="shared" si="27"/>
        <v>-4.8887943956500188E-2</v>
      </c>
      <c r="K56" s="268">
        <f t="shared" si="27"/>
        <v>-6.2293793894578314E-2</v>
      </c>
      <c r="L56" s="268">
        <f t="shared" si="27"/>
        <v>-7.6688815418273631E-2</v>
      </c>
      <c r="M56" s="268">
        <f t="shared" si="27"/>
        <v>-9.7379421816704823E-2</v>
      </c>
      <c r="N56" s="268">
        <f t="shared" si="27"/>
        <v>-0.11848028062119133</v>
      </c>
      <c r="O56" s="268">
        <f t="shared" si="27"/>
        <v>-0.13972993178798543</v>
      </c>
      <c r="P56" s="268">
        <f t="shared" si="27"/>
        <v>-0.16089390732317749</v>
      </c>
      <c r="Q56" s="268">
        <f t="shared" si="27"/>
        <v>-0.1817886276079719</v>
      </c>
      <c r="R56" s="268">
        <f t="shared" si="27"/>
        <v>-0.20230088333589125</v>
      </c>
      <c r="S56" s="268">
        <f t="shared" si="27"/>
        <v>-0.2223802979754346</v>
      </c>
      <c r="T56" s="268">
        <f t="shared" si="27"/>
        <v>-0.24201825819330341</v>
      </c>
      <c r="U56" s="268">
        <f t="shared" si="27"/>
        <v>-0.26123104481987752</v>
      </c>
      <c r="V56" s="268">
        <f t="shared" si="27"/>
        <v>-0.28004873001147607</v>
      </c>
      <c r="W56" s="268">
        <f t="shared" si="27"/>
        <v>-0.29850798529555517</v>
      </c>
      <c r="X56" s="268">
        <f t="shared" si="27"/>
        <v>-0.31664753041916194</v>
      </c>
      <c r="Y56" s="268">
        <f t="shared" si="27"/>
        <v>-0.33450535350637528</v>
      </c>
      <c r="Z56" s="268">
        <f t="shared" si="27"/>
        <v>-0.35211710786040956</v>
      </c>
      <c r="AA56" s="268">
        <f t="shared" si="27"/>
        <v>-0.36951527964286451</v>
      </c>
      <c r="AB56" s="268">
        <f t="shared" si="27"/>
        <v>-0.38672885064211265</v>
      </c>
      <c r="AC56" s="268">
        <f t="shared" si="27"/>
        <v>-0.40378326980285589</v>
      </c>
      <c r="AD56" s="268">
        <f t="shared" si="27"/>
        <v>-0.42070060870939041</v>
      </c>
      <c r="AE56" s="268">
        <f t="shared" si="27"/>
        <v>-0.43749981843264979</v>
      </c>
      <c r="AF56" s="268">
        <f t="shared" si="27"/>
        <v>-0.45419703401724049</v>
      </c>
      <c r="AG56" s="268">
        <f t="shared" si="27"/>
        <v>-0.47080589251416227</v>
      </c>
      <c r="AH56" s="268">
        <f t="shared" si="27"/>
        <v>-0.48733784370990174</v>
      </c>
      <c r="AI56" s="268">
        <f t="shared" si="27"/>
        <v>-0.50380244154373399</v>
      </c>
      <c r="AJ56" s="268">
        <f t="shared" si="27"/>
        <v>-0.52020761001907556</v>
      </c>
      <c r="AK56" s="268">
        <f t="shared" si="27"/>
        <v>-0.53655988115851783</v>
      </c>
      <c r="AL56" s="268">
        <f t="shared" si="27"/>
        <v>-0.55286460489019507</v>
      </c>
      <c r="AM56" s="268">
        <f t="shared" si="27"/>
        <v>-0.56912613214578822</v>
      </c>
      <c r="AN56" s="268">
        <f t="shared" si="27"/>
        <v>-0.58534797321566268</v>
      </c>
      <c r="AO56" s="268">
        <f t="shared" si="27"/>
        <v>-0.60153293376285644</v>
      </c>
      <c r="AP56" s="268">
        <f t="shared" si="27"/>
        <v>-0.61768323099405054</v>
      </c>
      <c r="AQ56" s="268">
        <f t="shared" si="27"/>
        <v>-0.63380059242320574</v>
      </c>
      <c r="AR56" s="268">
        <f t="shared" si="27"/>
        <v>-0.64988633950977637</v>
      </c>
      <c r="AS56" s="268">
        <f t="shared" si="27"/>
        <v>-0.66594145825277429</v>
      </c>
      <c r="AT56" s="268">
        <f t="shared" si="27"/>
        <v>-0.68196665860309924</v>
      </c>
      <c r="AU56" s="268">
        <f t="shared" si="27"/>
        <v>-0.69796242433736255</v>
      </c>
      <c r="AV56" s="268">
        <f t="shared" si="27"/>
        <v>-0.71392905482754054</v>
      </c>
      <c r="AW56" s="268">
        <f t="shared" si="27"/>
        <v>-0.72986669994802511</v>
      </c>
      <c r="AX56" s="268">
        <f t="shared" si="27"/>
        <v>-0.74577538918767694</v>
      </c>
      <c r="AY56" s="268">
        <f t="shared" si="27"/>
        <v>-0.76165505588002202</v>
      </c>
      <c r="AZ56" s="268">
        <f t="shared" si="27"/>
        <v>-0.77750555732924131</v>
      </c>
      <c r="BA56" s="268">
        <f t="shared" si="27"/>
        <v>-0.79347446199874871</v>
      </c>
      <c r="BB56" s="268">
        <f t="shared" si="27"/>
        <v>-0.80964389223237798</v>
      </c>
      <c r="BC56" s="268">
        <f t="shared" si="27"/>
        <v>-0.82591080199396205</v>
      </c>
      <c r="BD56" s="268">
        <f t="shared" si="27"/>
        <v>-0.84221001023284847</v>
      </c>
      <c r="BE56" s="268">
        <f t="shared" si="27"/>
        <v>-0.85850120150667142</v>
      </c>
      <c r="BF56" s="268">
        <f t="shared" si="27"/>
        <v>-0.87476024952998832</v>
      </c>
      <c r="BG56" s="268">
        <f t="shared" si="27"/>
        <v>-0.8909734481776973</v>
      </c>
      <c r="BH56" s="268">
        <f t="shared" si="27"/>
        <v>-0.90713369440708247</v>
      </c>
      <c r="BI56" s="268">
        <f t="shared" si="27"/>
        <v>-0.92323797861107004</v>
      </c>
      <c r="BJ56" s="268">
        <f t="shared" si="27"/>
        <v>-0.93879869776243885</v>
      </c>
      <c r="BK56" s="268">
        <f t="shared" si="27"/>
        <v>-0.95396840717829934</v>
      </c>
      <c r="BL56" s="268">
        <f t="shared" si="27"/>
        <v>-0.9688515696744131</v>
      </c>
      <c r="BM56" s="268">
        <f t="shared" si="27"/>
        <v>-0.98351991362254398</v>
      </c>
      <c r="BN56" s="268">
        <f t="shared" si="27"/>
        <v>-0.99802285705139571</v>
      </c>
      <c r="BO56" s="268">
        <f t="shared" ref="BO56:DR56" si="28">+BN56+BO55/100</f>
        <v>-1.0123945877860741</v>
      </c>
      <c r="BP56" s="268">
        <f t="shared" si="28"/>
        <v>-1.0266588764156082</v>
      </c>
      <c r="BQ56" s="268">
        <f t="shared" si="28"/>
        <v>-1.040832351457764</v>
      </c>
      <c r="BR56" s="268">
        <f t="shared" si="28"/>
        <v>-1.0549267308775248</v>
      </c>
      <c r="BS56" s="268">
        <f t="shared" si="28"/>
        <v>-1.0689503448512288</v>
      </c>
      <c r="BT56" s="268">
        <f t="shared" si="28"/>
        <v>-1.0829091768134069</v>
      </c>
      <c r="BU56" s="268">
        <f t="shared" si="28"/>
        <v>-1.0968075767700216</v>
      </c>
      <c r="BV56" s="268">
        <f t="shared" si="28"/>
        <v>-1.1106487513695933</v>
      </c>
      <c r="BW56" s="268">
        <f t="shared" si="28"/>
        <v>-1.1244351016845053</v>
      </c>
      <c r="BX56" s="268">
        <f t="shared" si="28"/>
        <v>-1.138168456918744</v>
      </c>
      <c r="BY56" s="268">
        <f t="shared" si="28"/>
        <v>-1.1518502368393346</v>
      </c>
      <c r="BZ56" s="268">
        <f t="shared" si="28"/>
        <v>-1.1654815652666564</v>
      </c>
      <c r="CA56" s="268">
        <f t="shared" si="28"/>
        <v>-1.1790633498557053</v>
      </c>
      <c r="CB56" s="268">
        <f t="shared" si="28"/>
        <v>-1.1925963385741227</v>
      </c>
      <c r="CC56" s="268">
        <f t="shared" si="28"/>
        <v>-1.2060811600005432</v>
      </c>
      <c r="CD56" s="268">
        <f t="shared" si="28"/>
        <v>-1.219518352332075</v>
      </c>
      <c r="CE56" s="268">
        <f t="shared" si="28"/>
        <v>-1.2329083844661035</v>
      </c>
      <c r="CF56" s="268">
        <f t="shared" si="28"/>
        <v>-1.2462516714810821</v>
      </c>
      <c r="CG56" s="268">
        <f t="shared" si="28"/>
        <v>-1.2595485861289482</v>
      </c>
      <c r="CH56" s="268">
        <f t="shared" si="28"/>
        <v>-1.2727994674633762</v>
      </c>
      <c r="CI56" s="268">
        <f t="shared" si="28"/>
        <v>-1.2860046273920691</v>
      </c>
      <c r="CJ56" s="268">
        <f t="shared" si="28"/>
        <v>-1.299164355709332</v>
      </c>
      <c r="CK56" s="268">
        <f t="shared" si="28"/>
        <v>-1.3122789240043895</v>
      </c>
      <c r="CL56" s="268">
        <f t="shared" si="28"/>
        <v>-1.3253485887289316</v>
      </c>
      <c r="CM56" s="268">
        <f t="shared" si="28"/>
        <v>-1.3383735936289447</v>
      </c>
      <c r="CN56" s="268">
        <f t="shared" si="28"/>
        <v>-1.3513541716906121</v>
      </c>
      <c r="CO56" s="268">
        <f t="shared" si="28"/>
        <v>-1.3642905467108226</v>
      </c>
      <c r="CP56" s="268">
        <f t="shared" si="28"/>
        <v>-1.3771829345747426</v>
      </c>
      <c r="CQ56" s="268">
        <f t="shared" si="28"/>
        <v>-1.3900315443026232</v>
      </c>
      <c r="CR56" s="268">
        <f t="shared" si="28"/>
        <v>-1.4028365789132309</v>
      </c>
      <c r="CS56" s="268">
        <f t="shared" si="28"/>
        <v>-1.4155982361403987</v>
      </c>
      <c r="CT56" s="268">
        <f t="shared" si="28"/>
        <v>-1.4283167090310884</v>
      </c>
      <c r="CU56" s="268">
        <f t="shared" si="28"/>
        <v>-1.4409921864472561</v>
      </c>
      <c r="CV56" s="268">
        <f t="shared" si="28"/>
        <v>-1.4536248534891771</v>
      </c>
      <c r="CW56" s="268">
        <f t="shared" si="28"/>
        <v>-1.4662148918543176</v>
      </c>
      <c r="CX56" s="268">
        <f t="shared" si="28"/>
        <v>-1.4787624801430765</v>
      </c>
      <c r="CY56" s="268">
        <f t="shared" si="28"/>
        <v>-1.4912677941205543</v>
      </c>
      <c r="CZ56" s="268">
        <f t="shared" si="28"/>
        <v>-1.5037310069417886</v>
      </c>
      <c r="DA56" s="268">
        <f t="shared" si="28"/>
        <v>-1.5161522893465373</v>
      </c>
      <c r="DB56" s="268">
        <f t="shared" si="28"/>
        <v>-1.5285318098285912</v>
      </c>
      <c r="DC56" s="268">
        <f t="shared" si="28"/>
        <v>-1.5408697347837172</v>
      </c>
      <c r="DD56" s="268">
        <f t="shared" si="28"/>
        <v>-1.5531662286396193</v>
      </c>
      <c r="DE56" s="268">
        <f t="shared" si="28"/>
        <v>-1.5654214539707152</v>
      </c>
      <c r="DF56" s="268">
        <f t="shared" si="28"/>
        <v>-1.5776355716000572</v>
      </c>
      <c r="DG56" s="268">
        <f t="shared" si="28"/>
        <v>-1.5898087406903252</v>
      </c>
      <c r="DH56" s="268">
        <f t="shared" si="28"/>
        <v>-1.6019411188255042</v>
      </c>
      <c r="DI56" s="268">
        <f t="shared" si="28"/>
        <v>-1.6140328620845894</v>
      </c>
      <c r="DJ56" s="268">
        <f t="shared" si="28"/>
        <v>-1.6260841251084417</v>
      </c>
      <c r="DK56" s="268">
        <f t="shared" si="28"/>
        <v>-1.6380950611607348</v>
      </c>
      <c r="DL56" s="268">
        <f t="shared" si="28"/>
        <v>-1.6500658221837843</v>
      </c>
      <c r="DM56" s="268">
        <f t="shared" si="28"/>
        <v>-1.6619965588499226</v>
      </c>
      <c r="DN56" s="268">
        <f t="shared" si="28"/>
        <v>-1.6738874206089791</v>
      </c>
      <c r="DO56" s="268">
        <f t="shared" si="28"/>
        <v>-1.6857385557323386</v>
      </c>
      <c r="DP56" s="268">
        <f t="shared" si="28"/>
        <v>-1.6975501113539764</v>
      </c>
      <c r="DQ56" s="268">
        <f t="shared" si="28"/>
        <v>-1.7093222335088136</v>
      </c>
      <c r="DR56" s="268">
        <f t="shared" si="28"/>
        <v>-1.7210550671686757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0.12102687062557695</v>
      </c>
      <c r="E59" s="263">
        <f t="shared" si="29"/>
        <v>0.13545212474809354</v>
      </c>
      <c r="F59" s="263">
        <f t="shared" si="29"/>
        <v>0.15252814798723874</v>
      </c>
      <c r="G59" s="263">
        <f t="shared" si="29"/>
        <v>0.17211727646660721</v>
      </c>
      <c r="H59" s="263">
        <f t="shared" si="29"/>
        <v>0.1939758459883803</v>
      </c>
      <c r="I59" s="263">
        <f t="shared" si="29"/>
        <v>0.2177967147901462</v>
      </c>
      <c r="J59" s="263">
        <f t="shared" si="29"/>
        <v>0.24323814372516392</v>
      </c>
      <c r="K59" s="263">
        <f t="shared" si="29"/>
        <v>0.26993850235404154</v>
      </c>
      <c r="L59" s="263">
        <f t="shared" si="29"/>
        <v>0.29752161447740988</v>
      </c>
      <c r="M59" s="263">
        <f t="shared" si="29"/>
        <v>0.32550829667589964</v>
      </c>
      <c r="N59" s="263">
        <f t="shared" si="29"/>
        <v>0.3534538980912485</v>
      </c>
      <c r="O59" s="263">
        <f t="shared" si="29"/>
        <v>0.38095615908514879</v>
      </c>
      <c r="P59" s="263">
        <f t="shared" si="29"/>
        <v>0.40766413460192069</v>
      </c>
      <c r="Q59" s="263">
        <f t="shared" si="29"/>
        <v>0.43331381391144819</v>
      </c>
      <c r="R59" s="263">
        <f t="shared" si="29"/>
        <v>0.45775607447435024</v>
      </c>
      <c r="S59" s="263">
        <f t="shared" si="29"/>
        <v>0.48094229076614259</v>
      </c>
      <c r="T59" s="263">
        <f t="shared" si="29"/>
        <v>0.50288941917895236</v>
      </c>
      <c r="U59" s="263">
        <f t="shared" si="29"/>
        <v>0.52365240202237884</v>
      </c>
      <c r="V59" s="263">
        <f t="shared" si="29"/>
        <v>0.54330612911011666</v>
      </c>
      <c r="W59" s="263">
        <f t="shared" si="29"/>
        <v>0.56193386537995971</v>
      </c>
      <c r="X59" s="263">
        <f t="shared" si="29"/>
        <v>0.57962003003160456</v>
      </c>
      <c r="Y59" s="263">
        <f t="shared" si="29"/>
        <v>0.59644588139721133</v>
      </c>
      <c r="Z59" s="263">
        <f t="shared" si="29"/>
        <v>0.61248712043765141</v>
      </c>
      <c r="AA59" s="263">
        <f t="shared" si="29"/>
        <v>0.627812740857837</v>
      </c>
      <c r="AB59" s="263">
        <f t="shared" si="29"/>
        <v>0.64248467048069102</v>
      </c>
      <c r="AC59" s="263">
        <f t="shared" si="29"/>
        <v>0.65655789745647675</v>
      </c>
      <c r="AD59" s="263">
        <f t="shared" si="29"/>
        <v>0.67008087714450926</v>
      </c>
      <c r="AE59" s="263">
        <f t="shared" si="29"/>
        <v>0.68309608553164647</v>
      </c>
      <c r="AF59" s="263">
        <f t="shared" si="29"/>
        <v>0.69564063280155419</v>
      </c>
      <c r="AG59" s="263">
        <f t="shared" si="29"/>
        <v>0.70774688302304334</v>
      </c>
      <c r="AH59" s="263">
        <f t="shared" si="29"/>
        <v>0.71944304765435019</v>
      </c>
      <c r="AI59" s="263">
        <f t="shared" si="29"/>
        <v>0.7307537349736305</v>
      </c>
      <c r="AJ59" s="263">
        <f t="shared" si="29"/>
        <v>0.74170044694357173</v>
      </c>
      <c r="AK59" s="263">
        <f t="shared" si="29"/>
        <v>0.75230202099651122</v>
      </c>
      <c r="AL59" s="263">
        <f t="shared" si="29"/>
        <v>0.76257501789289039</v>
      </c>
      <c r="AM59" s="263">
        <f t="shared" si="29"/>
        <v>0.77253405892599625</v>
      </c>
      <c r="AN59" s="263">
        <f t="shared" si="29"/>
        <v>0.78219211684729584</v>
      </c>
      <c r="AO59" s="263">
        <f t="shared" si="29"/>
        <v>0.79156076533075359</v>
      </c>
      <c r="AP59" s="263">
        <f t="shared" si="29"/>
        <v>0.8006503918272081</v>
      </c>
      <c r="AQ59" s="263">
        <f t="shared" si="29"/>
        <v>0.80947037844678127</v>
      </c>
      <c r="AR59" s="263">
        <f t="shared" si="29"/>
        <v>0.81802925515846248</v>
      </c>
      <c r="AS59" s="263">
        <f t="shared" si="29"/>
        <v>0.82633482918330059</v>
      </c>
      <c r="AT59" s="263">
        <f t="shared" si="29"/>
        <v>0.83439429402676835</v>
      </c>
      <c r="AU59" s="263">
        <f t="shared" si="29"/>
        <v>0.8422143211748494</v>
      </c>
      <c r="AV59" s="263">
        <f t="shared" si="29"/>
        <v>0.84980113708341076</v>
      </c>
      <c r="AW59" s="263">
        <f t="shared" si="29"/>
        <v>0.85716058772980541</v>
      </c>
      <c r="AX59" s="263">
        <f t="shared" si="29"/>
        <v>0.86429819267272168</v>
      </c>
      <c r="AY59" s="263">
        <f t="shared" si="29"/>
        <v>0.87121919028121286</v>
      </c>
      <c r="AZ59" s="263">
        <f t="shared" si="29"/>
        <v>0.87792857554488668</v>
      </c>
      <c r="BA59" s="263">
        <f t="shared" si="29"/>
        <v>0.88465903748117647</v>
      </c>
      <c r="BB59" s="263">
        <f t="shared" si="29"/>
        <v>0.89153672558411445</v>
      </c>
      <c r="BC59" s="263">
        <f t="shared" si="29"/>
        <v>0.89839916775573248</v>
      </c>
      <c r="BD59" s="263">
        <f t="shared" si="29"/>
        <v>0.90514620260412304</v>
      </c>
      <c r="BE59" s="263">
        <f t="shared" si="29"/>
        <v>0.91171843035829259</v>
      </c>
      <c r="BF59" s="263">
        <f t="shared" si="29"/>
        <v>0.9180828498318655</v>
      </c>
      <c r="BG59" s="263">
        <f t="shared" si="29"/>
        <v>0.92422332534832807</v>
      </c>
      <c r="BH59" s="263">
        <f t="shared" si="29"/>
        <v>0.930134293621659</v>
      </c>
      <c r="BI59" s="263">
        <f t="shared" si="29"/>
        <v>0.9358166385965464</v>
      </c>
      <c r="BJ59" s="263">
        <f t="shared" si="29"/>
        <v>0.94052383658042893</v>
      </c>
      <c r="BK59" s="263">
        <f t="shared" si="29"/>
        <v>0.94451465076174124</v>
      </c>
      <c r="BL59" s="263">
        <f t="shared" si="29"/>
        <v>0.94796744145112788</v>
      </c>
      <c r="BM59" s="263">
        <f t="shared" si="29"/>
        <v>0.9510057885385178</v>
      </c>
      <c r="BN59" s="263">
        <f t="shared" si="29"/>
        <v>0.95371588744047109</v>
      </c>
      <c r="BO59" s="263">
        <f t="shared" ref="BO59:DR59" si="30">+BO38</f>
        <v>0.95615836884278893</v>
      </c>
      <c r="BP59" s="263">
        <f t="shared" si="30"/>
        <v>0.95837633721976279</v>
      </c>
      <c r="BQ59" s="263">
        <f t="shared" si="30"/>
        <v>0.96040084407037352</v>
      </c>
      <c r="BR59" s="263">
        <f t="shared" si="30"/>
        <v>0.96225461976881577</v>
      </c>
      <c r="BS59" s="263">
        <f t="shared" si="30"/>
        <v>0.96395462245767716</v>
      </c>
      <c r="BT59" s="263">
        <f t="shared" si="30"/>
        <v>0.96551378262307797</v>
      </c>
      <c r="BU59" s="263">
        <f t="shared" si="30"/>
        <v>0.96694220020504795</v>
      </c>
      <c r="BV59" s="263">
        <f t="shared" si="30"/>
        <v>0.96824796858075191</v>
      </c>
      <c r="BW59" s="263">
        <f t="shared" si="30"/>
        <v>0.96943774383343928</v>
      </c>
      <c r="BX59" s="263">
        <f t="shared" si="30"/>
        <v>0.97051713980338206</v>
      </c>
      <c r="BY59" s="263">
        <f t="shared" si="30"/>
        <v>0.97149100369837049</v>
      </c>
      <c r="BZ59" s="263">
        <f t="shared" si="30"/>
        <v>0.97236360958689194</v>
      </c>
      <c r="CA59" s="263">
        <f t="shared" si="30"/>
        <v>0.97313879524341385</v>
      </c>
      <c r="CB59" s="263">
        <f t="shared" si="30"/>
        <v>0.97382005975848074</v>
      </c>
      <c r="CC59" s="263">
        <f t="shared" si="30"/>
        <v>0.97441063384488547</v>
      </c>
      <c r="CD59" s="263">
        <f t="shared" si="30"/>
        <v>0.97491353103728351</v>
      </c>
      <c r="CE59" s="263">
        <f t="shared" si="30"/>
        <v>0.97533158543537857</v>
      </c>
      <c r="CF59" s="263">
        <f t="shared" si="30"/>
        <v>0.97566747989998193</v>
      </c>
      <c r="CG59" s="263">
        <f t="shared" si="30"/>
        <v>0.97592376741896492</v>
      </c>
      <c r="CH59" s="263">
        <f t="shared" si="30"/>
        <v>0.97610288754141616</v>
      </c>
      <c r="CI59" s="263">
        <f t="shared" si="30"/>
        <v>0.97620717921438038</v>
      </c>
      <c r="CJ59" s="263">
        <f t="shared" si="30"/>
        <v>0.97623889096668426</v>
      </c>
      <c r="CK59" s="263">
        <f t="shared" si="30"/>
        <v>0.97620018911363993</v>
      </c>
      <c r="CL59" s="263">
        <f t="shared" si="30"/>
        <v>0.97609316446749106</v>
      </c>
      <c r="CM59" s="263">
        <f t="shared" si="30"/>
        <v>0.97591983790583858</v>
      </c>
      <c r="CN59" s="263">
        <f t="shared" si="30"/>
        <v>0.97568216505655059</v>
      </c>
      <c r="CO59" s="263">
        <f t="shared" si="30"/>
        <v>0.97538204029091347</v>
      </c>
      <c r="CP59" s="263">
        <f t="shared" si="30"/>
        <v>0.97502130016884714</v>
      </c>
      <c r="CQ59" s="263">
        <f t="shared" si="30"/>
        <v>0.97460172644526666</v>
      </c>
      <c r="CR59" s="263">
        <f t="shared" si="30"/>
        <v>0.97412504872124028</v>
      </c>
      <c r="CS59" s="263">
        <f t="shared" si="30"/>
        <v>0.97359294680478625</v>
      </c>
      <c r="CT59" s="263">
        <f t="shared" si="30"/>
        <v>0.97300705283208611</v>
      </c>
      <c r="CU59" s="263">
        <f t="shared" si="30"/>
        <v>0.97236895318926475</v>
      </c>
      <c r="CV59" s="263">
        <f t="shared" si="30"/>
        <v>0.97168019026676633</v>
      </c>
      <c r="CW59" s="263">
        <f t="shared" si="30"/>
        <v>0.97094226407208684</v>
      </c>
      <c r="CX59" s="263">
        <f t="shared" si="30"/>
        <v>0.97015663372173666</v>
      </c>
      <c r="CY59" s="263">
        <f t="shared" si="30"/>
        <v>0.96932471882946225</v>
      </c>
      <c r="CZ59" s="263">
        <f t="shared" si="30"/>
        <v>0.96844790080470078</v>
      </c>
      <c r="DA59" s="263">
        <f t="shared" si="30"/>
        <v>0.96752752407280518</v>
      </c>
      <c r="DB59" s="263">
        <f t="shared" si="30"/>
        <v>0.96656489722660788</v>
      </c>
      <c r="DC59" s="263">
        <f t="shared" si="30"/>
        <v>0.96556129411730307</v>
      </c>
      <c r="DD59" s="263">
        <f t="shared" si="30"/>
        <v>0.96451795489132808</v>
      </c>
      <c r="DE59" s="263">
        <f t="shared" si="30"/>
        <v>0.96343608697886485</v>
      </c>
      <c r="DF59" s="263">
        <f t="shared" si="30"/>
        <v>0.9623168660387118</v>
      </c>
      <c r="DG59" s="263">
        <f t="shared" si="30"/>
        <v>0.96116143686355504</v>
      </c>
      <c r="DH59" s="263">
        <f t="shared" si="30"/>
        <v>0.95997091424907621</v>
      </c>
      <c r="DI59" s="263">
        <f t="shared" si="30"/>
        <v>0.95874638382983923</v>
      </c>
      <c r="DJ59" s="263">
        <f t="shared" si="30"/>
        <v>0.95748890288448874</v>
      </c>
      <c r="DK59" s="263">
        <f t="shared" si="30"/>
        <v>0.95619950111244956</v>
      </c>
      <c r="DL59" s="263">
        <f t="shared" si="30"/>
        <v>0.95487918138403316</v>
      </c>
      <c r="DM59" s="263">
        <f t="shared" si="30"/>
        <v>0.95352892046561399</v>
      </c>
      <c r="DN59" s="263">
        <f t="shared" si="30"/>
        <v>0.95214966972134019</v>
      </c>
      <c r="DO59" s="263">
        <f t="shared" si="30"/>
        <v>0.95074235579267186</v>
      </c>
      <c r="DP59" s="263">
        <f t="shared" si="30"/>
        <v>0.94930788125689802</v>
      </c>
      <c r="DQ59" s="263">
        <f t="shared" si="30"/>
        <v>0.94784712526566151</v>
      </c>
      <c r="DR59" s="263">
        <f t="shared" si="30"/>
        <v>0.94636094416441896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0.1518370652043555</v>
      </c>
      <c r="E60" s="263">
        <f t="shared" si="31"/>
        <v>0.17641970529326012</v>
      </c>
      <c r="F60" s="263">
        <f t="shared" si="31"/>
        <v>0.20488141057649295</v>
      </c>
      <c r="G60" s="263">
        <f t="shared" si="31"/>
        <v>0.23681639046290676</v>
      </c>
      <c r="H60" s="263">
        <f t="shared" si="31"/>
        <v>0.27165508558355755</v>
      </c>
      <c r="I60" s="263">
        <f t="shared" si="31"/>
        <v>0.30875309222824376</v>
      </c>
      <c r="J60" s="263">
        <f t="shared" si="31"/>
        <v>0.34745278204305213</v>
      </c>
      <c r="K60" s="263">
        <f t="shared" si="31"/>
        <v>0.38711673318375828</v>
      </c>
      <c r="L60" s="263">
        <f t="shared" si="31"/>
        <v>0.42714160046547323</v>
      </c>
      <c r="M60" s="263">
        <f t="shared" si="31"/>
        <v>0.46684198840467284</v>
      </c>
      <c r="N60" s="263">
        <f t="shared" si="31"/>
        <v>0.50564081711713205</v>
      </c>
      <c r="O60" s="263">
        <f t="shared" si="31"/>
        <v>0.54306690682315928</v>
      </c>
      <c r="P60" s="263">
        <f t="shared" si="31"/>
        <v>0.57875219496698738</v>
      </c>
      <c r="Q60" s="263">
        <f t="shared" si="31"/>
        <v>0.61246151386484737</v>
      </c>
      <c r="R60" s="263">
        <f t="shared" si="31"/>
        <v>0.64411092628959821</v>
      </c>
      <c r="S60" s="263">
        <f t="shared" si="31"/>
        <v>0.67373619004230156</v>
      </c>
      <c r="T60" s="263">
        <f t="shared" si="31"/>
        <v>0.70144242209277485</v>
      </c>
      <c r="U60" s="263">
        <f t="shared" si="31"/>
        <v>0.727368002909625</v>
      </c>
      <c r="V60" s="263">
        <f t="shared" si="31"/>
        <v>0.75166291694688314</v>
      </c>
      <c r="W60" s="263">
        <f t="shared" si="31"/>
        <v>0.77447615982711238</v>
      </c>
      <c r="X60" s="263">
        <f t="shared" si="31"/>
        <v>0.79594879771027738</v>
      </c>
      <c r="Y60" s="263">
        <f t="shared" si="31"/>
        <v>0.81621051352207752</v>
      </c>
      <c r="Z60" s="263">
        <f t="shared" si="31"/>
        <v>0.83537826859931719</v>
      </c>
      <c r="AA60" s="263">
        <f t="shared" si="31"/>
        <v>0.85355621275167448</v>
      </c>
      <c r="AB60" s="263">
        <f t="shared" si="31"/>
        <v>0.87083629697768594</v>
      </c>
      <c r="AC60" s="263">
        <f t="shared" si="31"/>
        <v>0.88729924818937456</v>
      </c>
      <c r="AD60" s="263">
        <f t="shared" si="31"/>
        <v>0.90301569649284796</v>
      </c>
      <c r="AE60" s="263">
        <f t="shared" si="31"/>
        <v>0.91804732944880396</v>
      </c>
      <c r="AF60" s="263">
        <f t="shared" si="31"/>
        <v>0.93244800117011151</v>
      </c>
      <c r="AG60" s="263">
        <f t="shared" si="31"/>
        <v>0.94626475788105169</v>
      </c>
      <c r="AH60" s="263">
        <f t="shared" si="31"/>
        <v>0.95953876260034199</v>
      </c>
      <c r="AI60" s="263">
        <f t="shared" si="31"/>
        <v>0.97230611441197368</v>
      </c>
      <c r="AJ60" s="263">
        <f t="shared" si="31"/>
        <v>0.98459856528228917</v>
      </c>
      <c r="AK60" s="263">
        <f t="shared" si="31"/>
        <v>0.99644414148335736</v>
      </c>
      <c r="AL60" s="263">
        <f t="shared" si="31"/>
        <v>1.0078676786453697</v>
      </c>
      <c r="AM60" s="263">
        <f t="shared" si="31"/>
        <v>1.0188912801044561</v>
      </c>
      <c r="AN60" s="263">
        <f t="shared" si="31"/>
        <v>1.0295347080708552</v>
      </c>
      <c r="AO60" s="263">
        <f t="shared" si="31"/>
        <v>1.0398157165604576</v>
      </c>
      <c r="AP60" s="263">
        <f t="shared" si="31"/>
        <v>1.0497503342298984</v>
      </c>
      <c r="AQ60" s="263">
        <f t="shared" si="31"/>
        <v>1.0593531043685616</v>
      </c>
      <c r="AR60" s="263">
        <f t="shared" si="31"/>
        <v>1.0686372884127557</v>
      </c>
      <c r="AS60" s="263">
        <f t="shared" si="31"/>
        <v>1.0776150385053505</v>
      </c>
      <c r="AT60" s="263">
        <f t="shared" si="31"/>
        <v>1.0862975438529705</v>
      </c>
      <c r="AU60" s="263">
        <f t="shared" si="31"/>
        <v>1.0946951549429058</v>
      </c>
      <c r="AV60" s="263">
        <f t="shared" si="31"/>
        <v>1.1028174890748239</v>
      </c>
      <c r="AW60" s="263">
        <f t="shared" si="31"/>
        <v>1.1106735201347697</v>
      </c>
      <c r="AX60" s="263">
        <f t="shared" si="31"/>
        <v>1.1182716550846474</v>
      </c>
      <c r="AY60" s="263">
        <f t="shared" si="31"/>
        <v>1.1256197992519494</v>
      </c>
      <c r="AZ60" s="263">
        <f t="shared" si="31"/>
        <v>1.1327254121742354</v>
      </c>
      <c r="BA60" s="263">
        <f t="shared" si="31"/>
        <v>1.1398264922696835</v>
      </c>
      <c r="BB60" s="263">
        <f t="shared" si="31"/>
        <v>1.1470522197113955</v>
      </c>
      <c r="BC60" s="263">
        <f t="shared" si="31"/>
        <v>1.1542393587477742</v>
      </c>
      <c r="BD60" s="263">
        <f t="shared" si="31"/>
        <v>1.1612881107008561</v>
      </c>
      <c r="BE60" s="263">
        <f t="shared" si="31"/>
        <v>1.1681400496416834</v>
      </c>
      <c r="BF60" s="263">
        <f t="shared" si="31"/>
        <v>1.1747634478522087</v>
      </c>
      <c r="BG60" s="263">
        <f t="shared" si="31"/>
        <v>1.1811435590370742</v>
      </c>
      <c r="BH60" s="263">
        <f t="shared" si="31"/>
        <v>1.1872762202179559</v>
      </c>
      <c r="BI60" s="263">
        <f t="shared" si="31"/>
        <v>1.1931636693162067</v>
      </c>
      <c r="BJ60" s="263">
        <f t="shared" si="31"/>
        <v>1.1980555677746072</v>
      </c>
      <c r="BK60" s="263">
        <f t="shared" si="31"/>
        <v>1.2022144189447372</v>
      </c>
      <c r="BL60" s="263">
        <f t="shared" si="31"/>
        <v>1.2058212085193754</v>
      </c>
      <c r="BM60" s="263">
        <f t="shared" si="31"/>
        <v>1.2090014268693359</v>
      </c>
      <c r="BN60" s="263">
        <f t="shared" si="31"/>
        <v>1.2118427121013249</v>
      </c>
      <c r="BO60" s="263">
        <f t="shared" ref="BO60:DR60" si="32">+BO38+BO43</f>
        <v>1.2144068247260695</v>
      </c>
      <c r="BP60" s="263">
        <f t="shared" si="32"/>
        <v>1.2167377845622209</v>
      </c>
      <c r="BQ60" s="263">
        <f t="shared" si="32"/>
        <v>1.2188674072396417</v>
      </c>
      <c r="BR60" s="263">
        <f t="shared" si="32"/>
        <v>1.2208190772833494</v>
      </c>
      <c r="BS60" s="263">
        <f t="shared" si="32"/>
        <v>1.2226103242940729</v>
      </c>
      <c r="BT60" s="263">
        <f t="shared" si="32"/>
        <v>1.2242545859104534</v>
      </c>
      <c r="BU60" s="263">
        <f t="shared" si="32"/>
        <v>1.2257624175775121</v>
      </c>
      <c r="BV60" s="263">
        <f t="shared" si="32"/>
        <v>1.2271423254648832</v>
      </c>
      <c r="BW60" s="263">
        <f t="shared" si="32"/>
        <v>1.2284013422238691</v>
      </c>
      <c r="BX60" s="263">
        <f t="shared" si="32"/>
        <v>1.2295454268962946</v>
      </c>
      <c r="BY60" s="263">
        <f t="shared" si="32"/>
        <v>1.2305797442787934</v>
      </c>
      <c r="BZ60" s="263">
        <f t="shared" si="32"/>
        <v>1.23150886140699</v>
      </c>
      <c r="CA60" s="263">
        <f t="shared" si="32"/>
        <v>1.2323368868524733</v>
      </c>
      <c r="CB60" s="263">
        <f t="shared" si="32"/>
        <v>1.233067570393138</v>
      </c>
      <c r="CC60" s="263">
        <f t="shared" si="32"/>
        <v>1.2337043750872994</v>
      </c>
      <c r="CD60" s="263">
        <f t="shared" si="32"/>
        <v>1.2342505300164812</v>
      </c>
      <c r="CE60" s="263">
        <f t="shared" si="32"/>
        <v>1.2347090693938774</v>
      </c>
      <c r="CF60" s="263">
        <f t="shared" si="32"/>
        <v>1.2350828619810366</v>
      </c>
      <c r="CG60" s="263">
        <f t="shared" si="32"/>
        <v>1.2353746335539579</v>
      </c>
      <c r="CH60" s="263">
        <f t="shared" si="32"/>
        <v>1.2355869843349367</v>
      </c>
      <c r="CI60" s="263">
        <f t="shared" si="32"/>
        <v>1.2357224027383629</v>
      </c>
      <c r="CJ60" s="263">
        <f t="shared" si="32"/>
        <v>1.2357832763858532</v>
      </c>
      <c r="CK60" s="263">
        <f t="shared" si="32"/>
        <v>1.2357719010732982</v>
      </c>
      <c r="CL60" s="263">
        <f t="shared" si="32"/>
        <v>1.2356904881819413</v>
      </c>
      <c r="CM60" s="263">
        <f t="shared" si="32"/>
        <v>1.235541170891842</v>
      </c>
      <c r="CN60" s="263">
        <f t="shared" si="32"/>
        <v>1.2353260094614684</v>
      </c>
      <c r="CO60" s="263">
        <f t="shared" si="32"/>
        <v>1.2350469957697308</v>
      </c>
      <c r="CP60" s="263">
        <f t="shared" si="32"/>
        <v>1.2347060572682813</v>
      </c>
      <c r="CQ60" s="263">
        <f t="shared" si="32"/>
        <v>1.2343050604567198</v>
      </c>
      <c r="CR60" s="263">
        <f t="shared" si="32"/>
        <v>1.2338458139675308</v>
      </c>
      <c r="CS60" s="263">
        <f t="shared" si="32"/>
        <v>1.2333300713284527</v>
      </c>
      <c r="CT60" s="263">
        <f t="shared" si="32"/>
        <v>1.2327595334556394</v>
      </c>
      <c r="CU60" s="263">
        <f t="shared" si="32"/>
        <v>1.2321358509201108</v>
      </c>
      <c r="CV60" s="263">
        <f t="shared" si="32"/>
        <v>1.2314606260216514</v>
      </c>
      <c r="CW60" s="263">
        <f t="shared" si="32"/>
        <v>1.2307354146978668</v>
      </c>
      <c r="CX60" s="263">
        <f t="shared" si="32"/>
        <v>1.2299617282910509</v>
      </c>
      <c r="CY60" s="263">
        <f t="shared" si="32"/>
        <v>1.2291410351915237</v>
      </c>
      <c r="CZ60" s="263">
        <f t="shared" si="32"/>
        <v>1.22827476237291</v>
      </c>
      <c r="DA60" s="263">
        <f t="shared" si="32"/>
        <v>1.227364296832272</v>
      </c>
      <c r="DB60" s="263">
        <f t="shared" si="32"/>
        <v>1.2264109869459259</v>
      </c>
      <c r="DC60" s="263">
        <f t="shared" si="32"/>
        <v>1.2254161437500881</v>
      </c>
      <c r="DD60" s="263">
        <f t="shared" si="32"/>
        <v>1.2243810421541046</v>
      </c>
      <c r="DE60" s="263">
        <f t="shared" si="32"/>
        <v>1.2233069220928683</v>
      </c>
      <c r="DF60" s="263">
        <f t="shared" si="32"/>
        <v>1.222194989624092</v>
      </c>
      <c r="DG60" s="263">
        <f t="shared" si="32"/>
        <v>1.2210464179753031</v>
      </c>
      <c r="DH60" s="263">
        <f t="shared" si="32"/>
        <v>1.2198623485447764</v>
      </c>
      <c r="DI60" s="263">
        <f t="shared" si="32"/>
        <v>1.2186438918600664</v>
      </c>
      <c r="DJ60" s="263">
        <f t="shared" si="32"/>
        <v>1.217392128497333</v>
      </c>
      <c r="DK60" s="263">
        <f t="shared" si="32"/>
        <v>1.2161081099642643</v>
      </c>
      <c r="DL60" s="263">
        <f t="shared" si="32"/>
        <v>1.2147928595490731</v>
      </c>
      <c r="DM60" s="263">
        <f t="shared" si="32"/>
        <v>1.2134473731377502</v>
      </c>
      <c r="DN60" s="263">
        <f t="shared" si="32"/>
        <v>1.2120726200015297</v>
      </c>
      <c r="DO60" s="263">
        <f t="shared" si="32"/>
        <v>1.2106695435563075</v>
      </c>
      <c r="DP60" s="263">
        <f t="shared" si="32"/>
        <v>1.2092390620955806</v>
      </c>
      <c r="DQ60" s="263">
        <f t="shared" si="32"/>
        <v>1.2077820694983246</v>
      </c>
      <c r="DR60" s="263">
        <f t="shared" si="32"/>
        <v>1.2062994359130921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0.18323793606829247</v>
      </c>
      <c r="E61" s="263">
        <f t="shared" si="33"/>
        <v>0.22983730274985609</v>
      </c>
      <c r="F61" s="263">
        <f t="shared" si="33"/>
        <v>0.28301452799209248</v>
      </c>
      <c r="G61" s="263">
        <f t="shared" si="33"/>
        <v>0.34226889987876297</v>
      </c>
      <c r="H61" s="263">
        <f t="shared" si="33"/>
        <v>0.40683390446464984</v>
      </c>
      <c r="I61" s="263">
        <f t="shared" si="33"/>
        <v>0.47580500395419256</v>
      </c>
      <c r="J61" s="263">
        <f t="shared" si="33"/>
        <v>0.54822811914254665</v>
      </c>
      <c r="K61" s="263">
        <f t="shared" si="33"/>
        <v>0.62314722617521012</v>
      </c>
      <c r="L61" s="263">
        <f t="shared" si="33"/>
        <v>0.69962394713218079</v>
      </c>
      <c r="M61" s="263">
        <f t="shared" si="33"/>
        <v>0.77654315171900978</v>
      </c>
      <c r="N61" s="263">
        <f t="shared" si="33"/>
        <v>0.85292668246344339</v>
      </c>
      <c r="O61" s="263">
        <f t="shared" si="33"/>
        <v>0.92793848718462157</v>
      </c>
      <c r="P61" s="263">
        <f t="shared" si="33"/>
        <v>1.0008899945731669</v>
      </c>
      <c r="Q61" s="263">
        <f t="shared" si="33"/>
        <v>1.0713011380225228</v>
      </c>
      <c r="R61" s="263">
        <f t="shared" si="33"/>
        <v>1.1389428560151074</v>
      </c>
      <c r="S61" s="263">
        <f t="shared" si="33"/>
        <v>1.203792795144162</v>
      </c>
      <c r="T61" s="263">
        <f t="shared" si="33"/>
        <v>1.2659546496993928</v>
      </c>
      <c r="U61" s="263">
        <f t="shared" si="33"/>
        <v>1.3255982814041123</v>
      </c>
      <c r="V61" s="263">
        <f t="shared" si="33"/>
        <v>1.382922623000965</v>
      </c>
      <c r="W61" s="263">
        <f t="shared" si="33"/>
        <v>1.4381332517626646</v>
      </c>
      <c r="X61" s="263">
        <f t="shared" si="33"/>
        <v>1.4914293539638086</v>
      </c>
      <c r="Y61" s="263">
        <f t="shared" si="33"/>
        <v>1.5429966507165074</v>
      </c>
      <c r="Z61" s="263">
        <f t="shared" si="33"/>
        <v>1.5930040584102829</v>
      </c>
      <c r="AA61" s="263">
        <f t="shared" si="33"/>
        <v>1.6416026400185875</v>
      </c>
      <c r="AB61" s="263">
        <f t="shared" si="33"/>
        <v>1.688925914502404</v>
      </c>
      <c r="AC61" s="263">
        <f t="shared" si="33"/>
        <v>1.7350909257935725</v>
      </c>
      <c r="AD61" s="263">
        <f t="shared" si="33"/>
        <v>1.7801996917988827</v>
      </c>
      <c r="AE61" s="263">
        <f t="shared" si="33"/>
        <v>1.8243407972330832</v>
      </c>
      <c r="AF61" s="263">
        <f t="shared" si="33"/>
        <v>1.8675909876757992</v>
      </c>
      <c r="AG61" s="263">
        <f t="shared" si="33"/>
        <v>1.9100166829458156</v>
      </c>
      <c r="AH61" s="263">
        <f t="shared" si="33"/>
        <v>1.9516753668233424</v>
      </c>
      <c r="AI61" s="263">
        <f t="shared" si="33"/>
        <v>1.9926168346984148</v>
      </c>
      <c r="AJ61" s="263">
        <f t="shared" si="33"/>
        <v>2.0328842957867708</v>
      </c>
      <c r="AK61" s="263">
        <f t="shared" si="33"/>
        <v>2.0725153354065835</v>
      </c>
      <c r="AL61" s="263">
        <f t="shared" si="33"/>
        <v>2.1115427476365367</v>
      </c>
      <c r="AM61" s="263">
        <f t="shared" si="33"/>
        <v>2.1499952509362901</v>
      </c>
      <c r="AN61" s="263">
        <f t="shared" si="33"/>
        <v>2.1878980999737569</v>
      </c>
      <c r="AO61" s="263">
        <f t="shared" si="33"/>
        <v>2.2252736066099388</v>
      </c>
      <c r="AP61" s="263">
        <f t="shared" si="33"/>
        <v>2.2621415821597703</v>
      </c>
      <c r="AQ61" s="263">
        <f t="shared" si="33"/>
        <v>2.2985197119458838</v>
      </c>
      <c r="AR61" s="263">
        <f t="shared" si="33"/>
        <v>2.3344238719612274</v>
      </c>
      <c r="AS61" s="263">
        <f t="shared" si="33"/>
        <v>2.3698683962592977</v>
      </c>
      <c r="AT61" s="263">
        <f t="shared" si="33"/>
        <v>2.4048663025571688</v>
      </c>
      <c r="AU61" s="263">
        <f t="shared" si="33"/>
        <v>2.4394294824978426</v>
      </c>
      <c r="AV61" s="263">
        <f t="shared" si="33"/>
        <v>2.4735688620879892</v>
      </c>
      <c r="AW61" s="263">
        <f t="shared" si="33"/>
        <v>2.507294537007092</v>
      </c>
      <c r="AX61" s="263">
        <f t="shared" si="33"/>
        <v>2.5406158867699205</v>
      </c>
      <c r="AY61" s="263">
        <f t="shared" si="33"/>
        <v>2.5735416711081394</v>
      </c>
      <c r="AZ61" s="263">
        <f t="shared" si="33"/>
        <v>2.606080111409053</v>
      </c>
      <c r="BA61" s="263">
        <f t="shared" si="33"/>
        <v>2.6386389285723437</v>
      </c>
      <c r="BB61" s="263">
        <f t="shared" si="33"/>
        <v>2.6714395389140755</v>
      </c>
      <c r="BC61" s="263">
        <f t="shared" si="33"/>
        <v>2.7041993410084277</v>
      </c>
      <c r="BD61" s="263">
        <f t="shared" si="33"/>
        <v>2.7367439879558035</v>
      </c>
      <c r="BE61" s="263">
        <f t="shared" si="33"/>
        <v>2.7689697623530574</v>
      </c>
      <c r="BF61" s="263">
        <f t="shared" si="33"/>
        <v>2.8008185637008949</v>
      </c>
      <c r="BG61" s="263">
        <f t="shared" si="33"/>
        <v>2.8322613546654516</v>
      </c>
      <c r="BH61" s="263">
        <f t="shared" si="33"/>
        <v>2.8632872665255253</v>
      </c>
      <c r="BI61" s="263">
        <f t="shared" si="33"/>
        <v>2.8938964802561467</v>
      </c>
      <c r="BJ61" s="263">
        <f t="shared" si="33"/>
        <v>2.9228039613469718</v>
      </c>
      <c r="BK61" s="263">
        <f t="shared" si="33"/>
        <v>2.950447419190493</v>
      </c>
      <c r="BL61" s="263">
        <f t="shared" si="33"/>
        <v>2.9771275783726825</v>
      </c>
      <c r="BM61" s="263">
        <f t="shared" si="33"/>
        <v>3.0030521106991768</v>
      </c>
      <c r="BN61" s="263">
        <f t="shared" ref="BN61:DR61" si="34">+BN59+BN43+BN49</f>
        <v>3.028365357382671</v>
      </c>
      <c r="BO61" s="263">
        <f t="shared" si="34"/>
        <v>3.0531684623669175</v>
      </c>
      <c r="BP61" s="263">
        <f t="shared" si="34"/>
        <v>3.0775330276003618</v>
      </c>
      <c r="BQ61" s="263">
        <f t="shared" si="34"/>
        <v>3.1015103874757473</v>
      </c>
      <c r="BR61" s="263">
        <f t="shared" si="34"/>
        <v>3.1251379178634267</v>
      </c>
      <c r="BS61" s="263">
        <f t="shared" si="34"/>
        <v>3.1484433358696031</v>
      </c>
      <c r="BT61" s="263">
        <f t="shared" si="34"/>
        <v>3.1714476366982445</v>
      </c>
      <c r="BU61" s="263">
        <f t="shared" si="34"/>
        <v>3.1941671049201972</v>
      </c>
      <c r="BV61" s="263">
        <f t="shared" si="34"/>
        <v>3.2166146962347799</v>
      </c>
      <c r="BW61" s="263">
        <f t="shared" si="34"/>
        <v>3.2388009903655992</v>
      </c>
      <c r="BX61" s="263">
        <f t="shared" si="34"/>
        <v>3.2607348511875416</v>
      </c>
      <c r="BY61" s="263">
        <f t="shared" si="34"/>
        <v>3.2824238865057569</v>
      </c>
      <c r="BZ61" s="263">
        <f t="shared" si="34"/>
        <v>3.3038747703325551</v>
      </c>
      <c r="CA61" s="263">
        <f t="shared" si="34"/>
        <v>3.3250934704662298</v>
      </c>
      <c r="CB61" s="263">
        <f t="shared" si="34"/>
        <v>3.3460854105817823</v>
      </c>
      <c r="CC61" s="263">
        <f t="shared" si="34"/>
        <v>3.3668555868129859</v>
      </c>
      <c r="CD61" s="263">
        <f t="shared" si="34"/>
        <v>3.3874086525295186</v>
      </c>
      <c r="CE61" s="263">
        <f t="shared" si="34"/>
        <v>3.4077489807395183</v>
      </c>
      <c r="CF61" s="263">
        <f t="shared" si="34"/>
        <v>3.427880710632583</v>
      </c>
      <c r="CG61" s="263">
        <f t="shared" si="34"/>
        <v>3.4478077827849662</v>
      </c>
      <c r="CH61" s="263">
        <f t="shared" si="34"/>
        <v>3.4675339661822022</v>
      </c>
      <c r="CI61" s="263">
        <f t="shared" si="34"/>
        <v>3.4870628792746095</v>
      </c>
      <c r="CJ61" s="263">
        <f t="shared" si="34"/>
        <v>3.5063980066323248</v>
      </c>
      <c r="CK61" s="263">
        <f t="shared" si="34"/>
        <v>3.5255427123166561</v>
      </c>
      <c r="CL61" s="263">
        <f t="shared" si="34"/>
        <v>3.5445002507709846</v>
      </c>
      <c r="CM61" s="263">
        <f t="shared" si="34"/>
        <v>3.563273775814543</v>
      </c>
      <c r="CN61" s="263">
        <f t="shared" si="34"/>
        <v>3.5818663481671802</v>
      </c>
      <c r="CO61" s="263">
        <f t="shared" si="34"/>
        <v>3.6002809418227448</v>
      </c>
      <c r="CP61" s="263">
        <f t="shared" si="34"/>
        <v>3.6185204495094632</v>
      </c>
      <c r="CQ61" s="263">
        <f t="shared" si="34"/>
        <v>3.6365876874182428</v>
      </c>
      <c r="CR61" s="263">
        <f t="shared" si="34"/>
        <v>3.6544853993378275</v>
      </c>
      <c r="CS61" s="263">
        <f t="shared" si="34"/>
        <v>3.6722162603046229</v>
      </c>
      <c r="CT61" s="263">
        <f t="shared" si="34"/>
        <v>3.6897828798517889</v>
      </c>
      <c r="CU61" s="263">
        <f t="shared" si="34"/>
        <v>3.7071878049246183</v>
      </c>
      <c r="CV61" s="263">
        <f t="shared" si="34"/>
        <v>3.7244335225157696</v>
      </c>
      <c r="CW61" s="263">
        <f t="shared" si="34"/>
        <v>3.7415224620635716</v>
      </c>
      <c r="CX61" s="263">
        <f t="shared" si="34"/>
        <v>3.7584569976484898</v>
      </c>
      <c r="CY61" s="263">
        <f t="shared" si="34"/>
        <v>3.7752394500164814</v>
      </c>
      <c r="CZ61" s="263">
        <f t="shared" si="34"/>
        <v>3.7918720884528763</v>
      </c>
      <c r="DA61" s="263">
        <f t="shared" si="34"/>
        <v>3.8083571325263756</v>
      </c>
      <c r="DB61" s="263">
        <f t="shared" si="34"/>
        <v>3.8246967537194609</v>
      </c>
      <c r="DC61" s="263">
        <f t="shared" si="34"/>
        <v>3.8408930769588601</v>
      </c>
      <c r="DD61" s="263">
        <f t="shared" si="34"/>
        <v>3.8569481820575389</v>
      </c>
      <c r="DE61" s="263">
        <f t="shared" si="34"/>
        <v>3.8728641050778947</v>
      </c>
      <c r="DF61" s="263">
        <f t="shared" si="34"/>
        <v>3.8886428396243677</v>
      </c>
      <c r="DG61" s="263">
        <f t="shared" si="34"/>
        <v>3.9042863380724682</v>
      </c>
      <c r="DH61" s="263">
        <f t="shared" si="34"/>
        <v>3.9197965127402004</v>
      </c>
      <c r="DI61" s="263">
        <f t="shared" si="34"/>
        <v>3.9351752370070314</v>
      </c>
      <c r="DJ61" s="263">
        <f t="shared" si="34"/>
        <v>3.9504243463848394</v>
      </c>
      <c r="DK61" s="263">
        <f t="shared" si="34"/>
        <v>3.9655456395446924</v>
      </c>
      <c r="DL61" s="263">
        <f t="shared" si="34"/>
        <v>3.9805408793028167</v>
      </c>
      <c r="DM61" s="263">
        <f t="shared" si="34"/>
        <v>3.9954117935686799</v>
      </c>
      <c r="DN61" s="263">
        <f t="shared" si="34"/>
        <v>4.010160076257784</v>
      </c>
      <c r="DO61" s="263">
        <f t="shared" si="34"/>
        <v>4.0247873881714353</v>
      </c>
      <c r="DP61" s="263">
        <f t="shared" si="34"/>
        <v>4.0392953578455382</v>
      </c>
      <c r="DQ61" s="263">
        <f t="shared" si="34"/>
        <v>4.0536855823702016</v>
      </c>
      <c r="DR61" s="263">
        <f t="shared" si="34"/>
        <v>4.067959628181808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0.18286957408675886</v>
      </c>
      <c r="E62" s="263">
        <f t="shared" si="35"/>
        <v>0.22592986295606587</v>
      </c>
      <c r="F62" s="263">
        <f t="shared" si="35"/>
        <v>0.27362410718874419</v>
      </c>
      <c r="G62" s="263">
        <f t="shared" si="35"/>
        <v>0.32549947387404732</v>
      </c>
      <c r="H62" s="263">
        <f t="shared" si="35"/>
        <v>0.38090820600784281</v>
      </c>
      <c r="I62" s="263">
        <f t="shared" si="35"/>
        <v>0.43910948431957975</v>
      </c>
      <c r="J62" s="263">
        <f t="shared" si="35"/>
        <v>0.49934017518604645</v>
      </c>
      <c r="K62" s="263">
        <f t="shared" si="35"/>
        <v>0.56085343228063178</v>
      </c>
      <c r="L62" s="263">
        <f t="shared" si="35"/>
        <v>0.62293513171390713</v>
      </c>
      <c r="M62" s="263">
        <f t="shared" si="35"/>
        <v>0.679163729902305</v>
      </c>
      <c r="N62" s="263">
        <f t="shared" si="35"/>
        <v>0.73444640184225207</v>
      </c>
      <c r="O62" s="263">
        <f t="shared" si="35"/>
        <v>0.78820855539663615</v>
      </c>
      <c r="P62" s="263">
        <f t="shared" si="35"/>
        <v>0.83999608724998942</v>
      </c>
      <c r="Q62" s="263">
        <f t="shared" si="35"/>
        <v>0.88951251041455093</v>
      </c>
      <c r="R62" s="263">
        <f t="shared" si="35"/>
        <v>0.93664197267921612</v>
      </c>
      <c r="S62" s="263">
        <f t="shared" si="35"/>
        <v>0.98141249716872747</v>
      </c>
      <c r="T62" s="263">
        <f t="shared" si="35"/>
        <v>1.0239363915060893</v>
      </c>
      <c r="U62" s="263">
        <f t="shared" si="35"/>
        <v>1.0643672365842347</v>
      </c>
      <c r="V62" s="263">
        <f t="shared" si="35"/>
        <v>1.102873892989489</v>
      </c>
      <c r="W62" s="263">
        <f t="shared" si="35"/>
        <v>1.1396252664671094</v>
      </c>
      <c r="X62" s="263">
        <f t="shared" si="35"/>
        <v>1.1747818235446466</v>
      </c>
      <c r="Y62" s="263">
        <f t="shared" si="35"/>
        <v>1.208491297210132</v>
      </c>
      <c r="Z62" s="263">
        <f t="shared" si="35"/>
        <v>1.2408869505498734</v>
      </c>
      <c r="AA62" s="263">
        <f t="shared" si="35"/>
        <v>1.272087360375723</v>
      </c>
      <c r="AB62" s="263">
        <f t="shared" si="35"/>
        <v>1.3021970638602913</v>
      </c>
      <c r="AC62" s="263">
        <f t="shared" si="35"/>
        <v>1.3313076559907167</v>
      </c>
      <c r="AD62" s="263">
        <f t="shared" si="35"/>
        <v>1.3594990830894922</v>
      </c>
      <c r="AE62" s="263">
        <f t="shared" si="35"/>
        <v>1.3868409788004334</v>
      </c>
      <c r="AF62" s="263">
        <f t="shared" si="35"/>
        <v>1.4133939536585587</v>
      </c>
      <c r="AG62" s="263">
        <f t="shared" si="35"/>
        <v>1.4392107904316533</v>
      </c>
      <c r="AH62" s="263">
        <f t="shared" si="35"/>
        <v>1.4643375231134406</v>
      </c>
      <c r="AI62" s="263">
        <f t="shared" si="35"/>
        <v>1.4888143931546809</v>
      </c>
      <c r="AJ62" s="263">
        <f t="shared" si="35"/>
        <v>1.5126766857676952</v>
      </c>
      <c r="AK62" s="263">
        <f t="shared" si="35"/>
        <v>1.5359554542480658</v>
      </c>
      <c r="AL62" s="263">
        <f t="shared" si="35"/>
        <v>1.5586781427463416</v>
      </c>
      <c r="AM62" s="263">
        <f t="shared" si="35"/>
        <v>1.5808691187905017</v>
      </c>
      <c r="AN62" s="263">
        <f t="shared" si="35"/>
        <v>1.6025501267580942</v>
      </c>
      <c r="AO62" s="263">
        <f t="shared" si="35"/>
        <v>1.6237406728470822</v>
      </c>
      <c r="AP62" s="263">
        <f t="shared" si="35"/>
        <v>1.6444583511657198</v>
      </c>
      <c r="AQ62" s="263">
        <f t="shared" si="35"/>
        <v>1.664719119522678</v>
      </c>
      <c r="AR62" s="263">
        <f t="shared" si="35"/>
        <v>1.6845375324514511</v>
      </c>
      <c r="AS62" s="263">
        <f t="shared" si="35"/>
        <v>1.7039269380065234</v>
      </c>
      <c r="AT62" s="263">
        <f t="shared" si="35"/>
        <v>1.7228996439540696</v>
      </c>
      <c r="AU62" s="263">
        <f t="shared" si="35"/>
        <v>1.7414670581604801</v>
      </c>
      <c r="AV62" s="263">
        <f t="shared" si="35"/>
        <v>1.7596398072604487</v>
      </c>
      <c r="AW62" s="263">
        <f t="shared" si="35"/>
        <v>1.7774278370590668</v>
      </c>
      <c r="AX62" s="263">
        <f t="shared" si="35"/>
        <v>1.7948404975822436</v>
      </c>
      <c r="AY62" s="263">
        <f t="shared" si="35"/>
        <v>1.8118866152281172</v>
      </c>
      <c r="AZ62" s="263">
        <f t="shared" si="35"/>
        <v>1.8285745540798117</v>
      </c>
      <c r="BA62" s="263">
        <f t="shared" si="35"/>
        <v>1.8451644665735949</v>
      </c>
      <c r="BB62" s="263">
        <f t="shared" si="35"/>
        <v>1.8617956466816974</v>
      </c>
      <c r="BC62" s="263">
        <f t="shared" si="35"/>
        <v>1.8782885390144657</v>
      </c>
      <c r="BD62" s="263">
        <f t="shared" si="35"/>
        <v>1.8945339777229551</v>
      </c>
      <c r="BE62" s="263">
        <f t="shared" si="35"/>
        <v>1.9104685608463861</v>
      </c>
      <c r="BF62" s="263">
        <f t="shared" si="35"/>
        <v>1.9260583141709064</v>
      </c>
      <c r="BG62" s="263">
        <f t="shared" si="35"/>
        <v>1.9412879064877542</v>
      </c>
      <c r="BH62" s="263">
        <f t="shared" si="35"/>
        <v>1.9561535721184429</v>
      </c>
      <c r="BI62" s="263">
        <f t="shared" si="35"/>
        <v>1.9706585016450766</v>
      </c>
      <c r="BJ62" s="263">
        <f t="shared" si="35"/>
        <v>1.9840052635845331</v>
      </c>
      <c r="BK62" s="263">
        <f t="shared" si="35"/>
        <v>1.9964790120121938</v>
      </c>
      <c r="BL62" s="263">
        <f t="shared" si="35"/>
        <v>2.0082760086982692</v>
      </c>
      <c r="BM62" s="263">
        <f t="shared" si="35"/>
        <v>2.0195321970766327</v>
      </c>
      <c r="BN62" s="263">
        <f t="shared" si="35"/>
        <v>2.0303425003312752</v>
      </c>
      <c r="BO62" s="263">
        <f t="shared" ref="BO62:DR62" si="36">+BO61+BO56</f>
        <v>2.0407738745808435</v>
      </c>
      <c r="BP62" s="263">
        <f t="shared" si="36"/>
        <v>2.0508741511847539</v>
      </c>
      <c r="BQ62" s="263">
        <f t="shared" si="36"/>
        <v>2.0606780360179835</v>
      </c>
      <c r="BR62" s="263">
        <f t="shared" si="36"/>
        <v>2.0702111869859019</v>
      </c>
      <c r="BS62" s="263">
        <f t="shared" si="36"/>
        <v>2.0794929910183741</v>
      </c>
      <c r="BT62" s="263">
        <f t="shared" si="36"/>
        <v>2.0885384598848376</v>
      </c>
      <c r="BU62" s="263">
        <f t="shared" si="36"/>
        <v>2.0973595281501756</v>
      </c>
      <c r="BV62" s="263">
        <f t="shared" si="36"/>
        <v>2.1059659448651864</v>
      </c>
      <c r="BW62" s="263">
        <f t="shared" si="36"/>
        <v>2.1143658886810939</v>
      </c>
      <c r="BX62" s="263">
        <f t="shared" si="36"/>
        <v>2.1225663942687976</v>
      </c>
      <c r="BY62" s="263">
        <f t="shared" si="36"/>
        <v>2.130573649666422</v>
      </c>
      <c r="BZ62" s="263">
        <f t="shared" si="36"/>
        <v>2.1383932050658987</v>
      </c>
      <c r="CA62" s="263">
        <f t="shared" si="36"/>
        <v>2.1460301206105248</v>
      </c>
      <c r="CB62" s="263">
        <f t="shared" si="36"/>
        <v>2.1534890720076598</v>
      </c>
      <c r="CC62" s="263">
        <f t="shared" si="36"/>
        <v>2.1607744268124427</v>
      </c>
      <c r="CD62" s="263">
        <f t="shared" si="36"/>
        <v>2.1678903001974437</v>
      </c>
      <c r="CE62" s="263">
        <f t="shared" si="36"/>
        <v>2.1748405962734148</v>
      </c>
      <c r="CF62" s="263">
        <f t="shared" si="36"/>
        <v>2.1816290391515007</v>
      </c>
      <c r="CG62" s="263">
        <f t="shared" si="36"/>
        <v>2.1882591966560181</v>
      </c>
      <c r="CH62" s="263">
        <f t="shared" si="36"/>
        <v>2.1947344987188258</v>
      </c>
      <c r="CI62" s="263">
        <f t="shared" si="36"/>
        <v>2.2010582518825403</v>
      </c>
      <c r="CJ62" s="263">
        <f t="shared" si="36"/>
        <v>2.2072336509229928</v>
      </c>
      <c r="CK62" s="263">
        <f t="shared" si="36"/>
        <v>2.2132637883122666</v>
      </c>
      <c r="CL62" s="263">
        <f t="shared" si="36"/>
        <v>2.2191516620420533</v>
      </c>
      <c r="CM62" s="263">
        <f t="shared" si="36"/>
        <v>2.224900182185598</v>
      </c>
      <c r="CN62" s="263">
        <f t="shared" si="36"/>
        <v>2.2305121764765681</v>
      </c>
      <c r="CO62" s="263">
        <f t="shared" si="36"/>
        <v>2.235990395111922</v>
      </c>
      <c r="CP62" s="263">
        <f t="shared" si="36"/>
        <v>2.2413375149347203</v>
      </c>
      <c r="CQ62" s="263">
        <f t="shared" si="36"/>
        <v>2.2465561431156198</v>
      </c>
      <c r="CR62" s="263">
        <f t="shared" si="36"/>
        <v>2.2516488204245966</v>
      </c>
      <c r="CS62" s="263">
        <f t="shared" si="36"/>
        <v>2.256618024164224</v>
      </c>
      <c r="CT62" s="263">
        <f t="shared" si="36"/>
        <v>2.2614661708207002</v>
      </c>
      <c r="CU62" s="263">
        <f t="shared" si="36"/>
        <v>2.2661956184773624</v>
      </c>
      <c r="CV62" s="263">
        <f t="shared" si="36"/>
        <v>2.2708086690265925</v>
      </c>
      <c r="CW62" s="263">
        <f t="shared" si="36"/>
        <v>2.2753075702092538</v>
      </c>
      <c r="CX62" s="263">
        <f t="shared" si="36"/>
        <v>2.2796945175054133</v>
      </c>
      <c r="CY62" s="263">
        <f t="shared" si="36"/>
        <v>2.2839716558959271</v>
      </c>
      <c r="CZ62" s="263">
        <f t="shared" si="36"/>
        <v>2.2881410815110876</v>
      </c>
      <c r="DA62" s="263">
        <f t="shared" si="36"/>
        <v>2.2922048431798383</v>
      </c>
      <c r="DB62" s="263">
        <f t="shared" si="36"/>
        <v>2.2961649438908696</v>
      </c>
      <c r="DC62" s="263">
        <f t="shared" si="36"/>
        <v>2.3000233421751428</v>
      </c>
      <c r="DD62" s="263">
        <f t="shared" si="36"/>
        <v>2.3037819534179196</v>
      </c>
      <c r="DE62" s="263">
        <f t="shared" si="36"/>
        <v>2.3074426511071797</v>
      </c>
      <c r="DF62" s="263">
        <f t="shared" si="36"/>
        <v>2.3110072680243103</v>
      </c>
      <c r="DG62" s="263">
        <f t="shared" si="36"/>
        <v>2.314477597382143</v>
      </c>
      <c r="DH62" s="263">
        <f t="shared" si="36"/>
        <v>2.3178553939146962</v>
      </c>
      <c r="DI62" s="263">
        <f t="shared" si="36"/>
        <v>2.321142374922442</v>
      </c>
      <c r="DJ62" s="263">
        <f t="shared" si="36"/>
        <v>2.3243402212763975</v>
      </c>
      <c r="DK62" s="263">
        <f t="shared" si="36"/>
        <v>2.3274505783839574</v>
      </c>
      <c r="DL62" s="263">
        <f t="shared" si="36"/>
        <v>2.3304750571190325</v>
      </c>
      <c r="DM62" s="263">
        <f t="shared" si="36"/>
        <v>2.3334152347187573</v>
      </c>
      <c r="DN62" s="263">
        <f t="shared" si="36"/>
        <v>2.3362726556488047</v>
      </c>
      <c r="DO62" s="263">
        <f t="shared" si="36"/>
        <v>2.3390488324390968</v>
      </c>
      <c r="DP62" s="263">
        <f t="shared" si="36"/>
        <v>2.3417452464915618</v>
      </c>
      <c r="DQ62" s="263">
        <f t="shared" si="36"/>
        <v>2.3443633488613882</v>
      </c>
      <c r="DR62" s="263">
        <f t="shared" si="36"/>
        <v>2.3469045610131323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topLeftCell="A8" workbookViewId="0">
      <selection activeCell="E18" sqref="E18"/>
    </sheetView>
  </sheetViews>
  <sheetFormatPr defaultColWidth="9.1640625" defaultRowHeight="15.75" customHeight="1"/>
  <cols>
    <col min="1" max="1" width="25.44140625" style="1" customWidth="1"/>
    <col min="2" max="2" width="13.71875" style="1" customWidth="1"/>
    <col min="3" max="3" width="12.1640625" style="1" customWidth="1"/>
    <col min="4" max="4" width="23.27734375" style="1" customWidth="1"/>
    <col min="5" max="5" width="11.83203125" style="1" customWidth="1"/>
    <col min="6" max="16384" width="9.164062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D097-DDD0-4729-A264-FC43FBF3E800}">
  <dimension ref="L28:O40"/>
  <sheetViews>
    <sheetView topLeftCell="G15" zoomScaleNormal="100" workbookViewId="0">
      <selection activeCell="M28" sqref="M28:O40"/>
    </sheetView>
  </sheetViews>
  <sheetFormatPr defaultRowHeight="12.3"/>
  <cols>
    <col min="13" max="13" width="13.1640625" bestFit="1" customWidth="1"/>
  </cols>
  <sheetData>
    <row r="28" spans="12:15">
      <c r="N28" t="s">
        <v>1318</v>
      </c>
      <c r="O28" t="s">
        <v>1319</v>
      </c>
    </row>
    <row r="29" spans="12:15">
      <c r="L29" s="12"/>
      <c r="M29" s="12" t="s">
        <v>104</v>
      </c>
      <c r="N29">
        <v>-0.01</v>
      </c>
      <c r="O29">
        <v>0.15</v>
      </c>
    </row>
    <row r="30" spans="12:15">
      <c r="L30" s="12"/>
      <c r="M30" s="12" t="s">
        <v>105</v>
      </c>
      <c r="N30">
        <v>-0.03</v>
      </c>
      <c r="O30">
        <v>0.25</v>
      </c>
    </row>
    <row r="31" spans="12:15">
      <c r="L31" s="12"/>
      <c r="M31" s="12" t="s">
        <v>51</v>
      </c>
      <c r="N31">
        <v>0</v>
      </c>
      <c r="O31">
        <v>0.17</v>
      </c>
    </row>
    <row r="32" spans="12:15">
      <c r="L32" s="12"/>
      <c r="M32" s="12" t="s">
        <v>52</v>
      </c>
      <c r="N32">
        <v>0</v>
      </c>
      <c r="O32">
        <v>0.12</v>
      </c>
    </row>
    <row r="33" spans="12:15">
      <c r="L33" s="12"/>
      <c r="M33" s="12" t="s">
        <v>53</v>
      </c>
      <c r="N33">
        <v>0</v>
      </c>
      <c r="O33">
        <v>0.13</v>
      </c>
    </row>
    <row r="34" spans="12:15">
      <c r="L34" s="12"/>
      <c r="M34" s="12" t="s">
        <v>54</v>
      </c>
      <c r="N34">
        <v>-0.11</v>
      </c>
      <c r="O34">
        <v>0.47</v>
      </c>
    </row>
    <row r="35" spans="12:15">
      <c r="L35" s="12"/>
      <c r="M35" s="12" t="s">
        <v>55</v>
      </c>
      <c r="N35">
        <v>0.43</v>
      </c>
      <c r="O35">
        <v>0.18</v>
      </c>
    </row>
    <row r="36" spans="12:15">
      <c r="L36" s="12"/>
      <c r="M36" s="12" t="s">
        <v>56</v>
      </c>
      <c r="N36">
        <v>0.25</v>
      </c>
      <c r="O36">
        <v>0.2</v>
      </c>
    </row>
    <row r="37" spans="12:15">
      <c r="L37" s="12"/>
      <c r="M37" s="12" t="s">
        <v>57</v>
      </c>
      <c r="N37">
        <v>0.2</v>
      </c>
      <c r="O37">
        <v>0.36</v>
      </c>
    </row>
    <row r="38" spans="12:15">
      <c r="L38" s="12"/>
      <c r="M38" s="12" t="s">
        <v>58</v>
      </c>
      <c r="N38">
        <v>0.06</v>
      </c>
      <c r="O38">
        <v>0.14000000000000001</v>
      </c>
    </row>
    <row r="39" spans="12:15">
      <c r="L39" s="12"/>
      <c r="M39" s="12" t="s">
        <v>114</v>
      </c>
      <c r="N39">
        <v>-0.04</v>
      </c>
      <c r="O39">
        <v>0.28999999999999998</v>
      </c>
    </row>
    <row r="40" spans="12:15">
      <c r="L40" s="12"/>
      <c r="M40" s="12" t="s">
        <v>224</v>
      </c>
      <c r="N40">
        <v>0.11</v>
      </c>
      <c r="O40">
        <v>0.21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4F1A2-2098-4E8E-9FCE-DDF9808AA345}">
  <dimension ref="A3:CV95"/>
  <sheetViews>
    <sheetView topLeftCell="B1" zoomScale="85" zoomScaleNormal="85" workbookViewId="0">
      <selection activeCell="D20" sqref="D20"/>
    </sheetView>
  </sheetViews>
  <sheetFormatPr defaultRowHeight="12.3"/>
  <cols>
    <col min="1" max="1" width="48.88671875" bestFit="1" customWidth="1"/>
    <col min="3" max="3" width="12.88671875" bestFit="1" customWidth="1"/>
    <col min="4" max="63" width="11.71875" bestFit="1" customWidth="1"/>
  </cols>
  <sheetData>
    <row r="3" spans="2:68">
      <c r="D3">
        <f>D8</f>
        <v>4.3283869681682495E-4</v>
      </c>
      <c r="E3">
        <f>D3+$D$4/12</f>
        <v>8.3730102138748763E-2</v>
      </c>
      <c r="F3">
        <f t="shared" ref="F3:O3" si="0">E3+$D$4/12</f>
        <v>0.16702736558068071</v>
      </c>
      <c r="G3">
        <f t="shared" si="0"/>
        <v>0.25032462902261265</v>
      </c>
      <c r="H3">
        <f t="shared" si="0"/>
        <v>0.3336218924645446</v>
      </c>
      <c r="I3">
        <f t="shared" si="0"/>
        <v>0.41691915590647655</v>
      </c>
      <c r="J3">
        <f t="shared" si="0"/>
        <v>0.50021641934840844</v>
      </c>
      <c r="K3">
        <f t="shared" si="0"/>
        <v>0.58351368279034033</v>
      </c>
      <c r="L3">
        <f t="shared" si="0"/>
        <v>0.66681094623227222</v>
      </c>
      <c r="M3">
        <f t="shared" si="0"/>
        <v>0.75010820967420411</v>
      </c>
      <c r="N3">
        <f t="shared" si="0"/>
        <v>0.833405473116136</v>
      </c>
      <c r="O3">
        <f t="shared" si="0"/>
        <v>0.91670273655806789</v>
      </c>
      <c r="P3">
        <f>O3+$D$4/12</f>
        <v>0.99999999999999978</v>
      </c>
    </row>
    <row r="4" spans="2:68">
      <c r="D4">
        <f>(Q8-D8)</f>
        <v>0.99956716130318313</v>
      </c>
    </row>
    <row r="6" spans="2:68">
      <c r="D6" s="720" t="s">
        <v>1311</v>
      </c>
      <c r="E6" s="720"/>
      <c r="F6" s="720"/>
      <c r="G6" s="720"/>
      <c r="H6" s="720"/>
    </row>
    <row r="7" spans="2:68">
      <c r="D7" s="181">
        <f>US!B4</f>
        <v>2005</v>
      </c>
      <c r="E7" s="181">
        <f>US!C4</f>
        <v>2015</v>
      </c>
      <c r="F7" s="181">
        <f>US!D4</f>
        <v>2025</v>
      </c>
      <c r="G7" s="181">
        <f>US!E4</f>
        <v>2035</v>
      </c>
      <c r="H7" s="181">
        <f>US!F4</f>
        <v>2045</v>
      </c>
      <c r="I7" s="181">
        <f>US!G4</f>
        <v>2055</v>
      </c>
      <c r="J7" s="181">
        <f>US!H4</f>
        <v>2065</v>
      </c>
      <c r="K7" s="181">
        <f>US!I4</f>
        <v>2075</v>
      </c>
      <c r="L7" s="181">
        <f>US!J4</f>
        <v>2085</v>
      </c>
      <c r="M7" s="181">
        <f>US!K4</f>
        <v>2095</v>
      </c>
      <c r="N7" s="181">
        <f>US!L4</f>
        <v>2105</v>
      </c>
      <c r="O7" s="181">
        <f>US!M4</f>
        <v>2115</v>
      </c>
      <c r="P7" s="181">
        <f>US!N4</f>
        <v>2125</v>
      </c>
      <c r="Q7" s="181">
        <f>US!O4</f>
        <v>2135</v>
      </c>
      <c r="R7" s="181">
        <f>US!P4</f>
        <v>2145</v>
      </c>
      <c r="S7" s="181">
        <f>US!Q4</f>
        <v>2155</v>
      </c>
      <c r="T7" s="181">
        <f>US!R4</f>
        <v>2165</v>
      </c>
      <c r="U7" s="181">
        <f>US!S4</f>
        <v>2175</v>
      </c>
      <c r="V7" s="181">
        <f>US!T4</f>
        <v>2185</v>
      </c>
      <c r="W7" s="181">
        <f>US!U4</f>
        <v>2195</v>
      </c>
      <c r="X7" s="181">
        <f>US!V4</f>
        <v>2205</v>
      </c>
      <c r="Y7" s="181">
        <f>US!W4</f>
        <v>2215</v>
      </c>
      <c r="Z7" s="181">
        <f>US!X4</f>
        <v>2225</v>
      </c>
      <c r="AA7" s="181">
        <f>US!Y4</f>
        <v>2235</v>
      </c>
      <c r="AB7" s="181">
        <f>US!Z4</f>
        <v>2245</v>
      </c>
      <c r="AC7" s="181">
        <f>US!AA4</f>
        <v>2255</v>
      </c>
      <c r="AD7" s="181">
        <f>US!AB4</f>
        <v>2265</v>
      </c>
      <c r="AE7" s="181">
        <f>US!AC4</f>
        <v>2275</v>
      </c>
      <c r="AF7" s="181">
        <f>US!AD4</f>
        <v>2285</v>
      </c>
      <c r="AG7" s="181">
        <f>US!AE4</f>
        <v>2295</v>
      </c>
      <c r="AH7" s="181">
        <f>US!AF4</f>
        <v>2305</v>
      </c>
      <c r="AI7" s="181">
        <f>US!AG4</f>
        <v>2315</v>
      </c>
      <c r="AJ7" s="181">
        <f>US!AH4</f>
        <v>2325</v>
      </c>
      <c r="AK7" s="181">
        <f>US!AI4</f>
        <v>2335</v>
      </c>
      <c r="AL7" s="181">
        <f>US!AJ4</f>
        <v>2345</v>
      </c>
      <c r="AM7" s="181">
        <f>US!AK4</f>
        <v>2355</v>
      </c>
      <c r="AN7" s="181">
        <f>US!AL4</f>
        <v>2365</v>
      </c>
      <c r="AO7" s="181">
        <f>US!AM4</f>
        <v>2375</v>
      </c>
      <c r="AP7" s="181">
        <f>US!AN4</f>
        <v>2385</v>
      </c>
      <c r="AQ7" s="181">
        <f>US!AO4</f>
        <v>2395</v>
      </c>
      <c r="AR7" s="181">
        <f>US!AP4</f>
        <v>2405</v>
      </c>
      <c r="AS7" s="181">
        <f>US!AQ4</f>
        <v>2415</v>
      </c>
      <c r="AT7" s="181">
        <f>US!AR4</f>
        <v>2425</v>
      </c>
      <c r="AU7" s="181">
        <f>US!AS4</f>
        <v>2435</v>
      </c>
      <c r="AV7" s="181">
        <f>US!AT4</f>
        <v>2445</v>
      </c>
      <c r="AW7" s="181">
        <f>US!AU4</f>
        <v>2455</v>
      </c>
      <c r="AX7" s="181">
        <f>US!AV4</f>
        <v>2465</v>
      </c>
      <c r="AY7" s="181">
        <f>US!AW4</f>
        <v>2475</v>
      </c>
      <c r="AZ7" s="181">
        <f>US!AX4</f>
        <v>2485</v>
      </c>
      <c r="BA7" s="181">
        <f>US!AY4</f>
        <v>2495</v>
      </c>
      <c r="BB7" s="181">
        <f>US!AZ4</f>
        <v>2505</v>
      </c>
      <c r="BC7" s="181">
        <f>US!BA4</f>
        <v>2515</v>
      </c>
      <c r="BD7" s="181">
        <f>US!BB4</f>
        <v>2525</v>
      </c>
      <c r="BE7" s="181">
        <f>US!BC4</f>
        <v>2535</v>
      </c>
      <c r="BF7" s="181">
        <f>US!BD4</f>
        <v>2545</v>
      </c>
      <c r="BG7" s="181">
        <f>US!BE4</f>
        <v>2555</v>
      </c>
      <c r="BH7" s="181">
        <f>US!BF4</f>
        <v>2565</v>
      </c>
      <c r="BI7" s="181">
        <f>US!BG4</f>
        <v>2575</v>
      </c>
      <c r="BJ7" s="181">
        <f>US!BH4</f>
        <v>2585</v>
      </c>
      <c r="BK7" s="181">
        <f>US!BI4</f>
        <v>2595</v>
      </c>
      <c r="BL7" s="181"/>
      <c r="BM7" s="181"/>
      <c r="BN7" s="181"/>
      <c r="BO7" s="181"/>
      <c r="BP7" s="181"/>
    </row>
    <row r="8" spans="2:68">
      <c r="B8">
        <v>12</v>
      </c>
      <c r="C8" s="12" t="s">
        <v>104</v>
      </c>
      <c r="D8">
        <f>US!B103</f>
        <v>4.3283869681682495E-4</v>
      </c>
      <c r="E8">
        <f>US!C103</f>
        <v>0.15482624095471606</v>
      </c>
      <c r="F8">
        <f>US!D103</f>
        <v>0.21314265048704978</v>
      </c>
      <c r="G8">
        <f>US!E103</f>
        <v>0.2615870844693336</v>
      </c>
      <c r="H8">
        <f>US!F103</f>
        <v>0.3150205603837179</v>
      </c>
      <c r="I8">
        <f>US!G103</f>
        <v>0.37355713125440698</v>
      </c>
      <c r="J8">
        <f>US!H103</f>
        <v>0.43734494054362555</v>
      </c>
      <c r="K8">
        <f>US!I103</f>
        <v>0.50683515592248973</v>
      </c>
      <c r="L8">
        <f>US!J103</f>
        <v>0.58210984913202291</v>
      </c>
      <c r="M8">
        <f>US!K103</f>
        <v>0.66306409093420215</v>
      </c>
      <c r="N8">
        <f>US!L103</f>
        <v>0.74897163052042914</v>
      </c>
      <c r="O8">
        <f>US!M103</f>
        <v>0.83891120562919996</v>
      </c>
      <c r="P8">
        <f>US!N103</f>
        <v>0.93233551864766573</v>
      </c>
      <c r="Q8">
        <f>US!O103</f>
        <v>1</v>
      </c>
      <c r="R8">
        <f>US!P103</f>
        <v>1</v>
      </c>
      <c r="S8">
        <f>US!Q103</f>
        <v>1</v>
      </c>
      <c r="T8">
        <f>US!R103</f>
        <v>1</v>
      </c>
      <c r="U8">
        <f>US!S103</f>
        <v>1</v>
      </c>
      <c r="V8">
        <f>US!T103</f>
        <v>1</v>
      </c>
      <c r="W8">
        <f>US!U103</f>
        <v>1</v>
      </c>
      <c r="X8">
        <f>US!V103</f>
        <v>1</v>
      </c>
      <c r="Y8">
        <f>US!W103</f>
        <v>1</v>
      </c>
      <c r="Z8">
        <f>US!X103</f>
        <v>1</v>
      </c>
      <c r="AA8">
        <f>US!Y103</f>
        <v>1</v>
      </c>
      <c r="AB8">
        <f>US!Z103</f>
        <v>1</v>
      </c>
      <c r="AC8">
        <f>US!AA103</f>
        <v>1</v>
      </c>
      <c r="AD8">
        <f>US!AB103</f>
        <v>1</v>
      </c>
      <c r="AE8">
        <f>US!AC103</f>
        <v>1</v>
      </c>
      <c r="AF8">
        <f>US!AD103</f>
        <v>1</v>
      </c>
      <c r="AG8">
        <f>US!AE103</f>
        <v>1</v>
      </c>
      <c r="AH8">
        <f>US!AF103</f>
        <v>1</v>
      </c>
      <c r="AI8">
        <f>US!AG103</f>
        <v>1</v>
      </c>
      <c r="AJ8">
        <f>US!AH103</f>
        <v>1</v>
      </c>
      <c r="AK8">
        <f>US!AI103</f>
        <v>1</v>
      </c>
      <c r="AL8">
        <f>US!AJ103</f>
        <v>1</v>
      </c>
      <c r="AM8">
        <f>US!AK103</f>
        <v>1</v>
      </c>
      <c r="AN8">
        <f>US!AL103</f>
        <v>1</v>
      </c>
      <c r="AO8">
        <f>US!AM103</f>
        <v>1</v>
      </c>
      <c r="AP8">
        <f>US!AN103</f>
        <v>1</v>
      </c>
      <c r="AQ8">
        <f>US!AO103</f>
        <v>1</v>
      </c>
      <c r="AR8">
        <f>US!AP103</f>
        <v>1</v>
      </c>
      <c r="AS8">
        <f>US!AQ103</f>
        <v>1</v>
      </c>
      <c r="AT8">
        <f>US!AR103</f>
        <v>1</v>
      </c>
      <c r="AU8">
        <f>US!AS103</f>
        <v>1</v>
      </c>
      <c r="AV8">
        <f>US!AT103</f>
        <v>1</v>
      </c>
      <c r="AW8">
        <f>US!AU103</f>
        <v>1</v>
      </c>
      <c r="AX8">
        <f>US!AV103</f>
        <v>1</v>
      </c>
      <c r="AY8">
        <f>US!AW103</f>
        <v>1</v>
      </c>
      <c r="AZ8">
        <f>US!AX103</f>
        <v>1</v>
      </c>
      <c r="BA8">
        <f>US!AY103</f>
        <v>1</v>
      </c>
      <c r="BB8">
        <f>US!AZ103</f>
        <v>1</v>
      </c>
      <c r="BC8">
        <v>1</v>
      </c>
      <c r="BD8">
        <f>US!BB103</f>
        <v>1</v>
      </c>
      <c r="BE8">
        <f>US!BC103</f>
        <v>1</v>
      </c>
      <c r="BF8">
        <f>US!BD103</f>
        <v>1</v>
      </c>
      <c r="BG8">
        <f>US!BE103</f>
        <v>1</v>
      </c>
      <c r="BH8">
        <f>US!BF103</f>
        <v>1</v>
      </c>
      <c r="BI8">
        <f>US!BG103</f>
        <v>1</v>
      </c>
      <c r="BJ8">
        <f>US!BH103</f>
        <v>1</v>
      </c>
      <c r="BK8">
        <f>US!BI103</f>
        <v>1</v>
      </c>
    </row>
    <row r="9" spans="2:68">
      <c r="B9">
        <v>15</v>
      </c>
      <c r="C9" s="12" t="s">
        <v>105</v>
      </c>
      <c r="D9">
        <f>EU!B103</f>
        <v>3.3862811311759976E-4</v>
      </c>
      <c r="E9">
        <f>EU!C103</f>
        <v>0.12112715018586659</v>
      </c>
      <c r="F9">
        <f>EU!D103</f>
        <v>0.16675055647775933</v>
      </c>
      <c r="G9">
        <f>EU!E103</f>
        <v>0.20465069662491728</v>
      </c>
      <c r="H9">
        <f>EU!F103</f>
        <v>0.24645397636693164</v>
      </c>
      <c r="I9">
        <f>EU!G103</f>
        <v>0.29224962423319611</v>
      </c>
      <c r="J9">
        <f>EU!H103</f>
        <v>0.34215353915200142</v>
      </c>
      <c r="K9">
        <f>EU!I103</f>
        <v>0.39651868877225066</v>
      </c>
      <c r="L9">
        <f>EU!J103</f>
        <v>0.45540928130593467</v>
      </c>
      <c r="M9">
        <f>EU!K103</f>
        <v>0.51874322614945478</v>
      </c>
      <c r="N9">
        <f>EU!L103</f>
        <v>0.58595234642127425</v>
      </c>
      <c r="O9">
        <f>EU!M103</f>
        <v>0.65631589949003</v>
      </c>
      <c r="P9">
        <f>EU!N103</f>
        <v>0.72940571116677866</v>
      </c>
      <c r="Q9">
        <f>EU!O103</f>
        <v>0.80601650850553963</v>
      </c>
      <c r="R9">
        <f>EU!P103</f>
        <v>0.88252597957750922</v>
      </c>
      <c r="S9">
        <f>EU!Q103</f>
        <v>0.96644154460318388</v>
      </c>
      <c r="T9">
        <f>EU!R103</f>
        <v>1</v>
      </c>
      <c r="U9">
        <f>EU!S103</f>
        <v>1</v>
      </c>
      <c r="V9">
        <f>EU!T103</f>
        <v>1</v>
      </c>
      <c r="W9">
        <f>EU!U103</f>
        <v>1</v>
      </c>
      <c r="X9">
        <f>EU!V103</f>
        <v>1</v>
      </c>
      <c r="Y9">
        <f>EU!W103</f>
        <v>1</v>
      </c>
      <c r="Z9">
        <f>EU!X103</f>
        <v>1</v>
      </c>
      <c r="AA9">
        <f>EU!Y103</f>
        <v>1</v>
      </c>
      <c r="AB9">
        <f>EU!Z103</f>
        <v>1</v>
      </c>
      <c r="AC9">
        <f>EU!AA103</f>
        <v>1</v>
      </c>
      <c r="AD9">
        <f>EU!AB103</f>
        <v>1</v>
      </c>
      <c r="AE9">
        <f>EU!AC103</f>
        <v>1</v>
      </c>
      <c r="AF9">
        <f>EU!AD103</f>
        <v>1</v>
      </c>
      <c r="AG9">
        <f>EU!AE103</f>
        <v>1</v>
      </c>
      <c r="AH9">
        <f>EU!AF103</f>
        <v>1</v>
      </c>
      <c r="AI9">
        <f>EU!AG103</f>
        <v>1</v>
      </c>
      <c r="AJ9">
        <f>EU!AH103</f>
        <v>1</v>
      </c>
      <c r="AK9">
        <f>EU!AI103</f>
        <v>1</v>
      </c>
      <c r="AL9">
        <f>EU!AJ103</f>
        <v>1</v>
      </c>
      <c r="AM9">
        <f>EU!AK103</f>
        <v>1</v>
      </c>
      <c r="AN9">
        <f>EU!AL103</f>
        <v>1</v>
      </c>
      <c r="AO9">
        <f>EU!AM103</f>
        <v>1</v>
      </c>
      <c r="AP9">
        <f>EU!AN103</f>
        <v>1</v>
      </c>
      <c r="AQ9">
        <f>EU!AO103</f>
        <v>1</v>
      </c>
      <c r="AR9">
        <f>EU!AP103</f>
        <v>1</v>
      </c>
      <c r="AS9">
        <f>EU!AQ103</f>
        <v>1</v>
      </c>
      <c r="AT9">
        <f>EU!AR103</f>
        <v>1</v>
      </c>
      <c r="AU9">
        <f>EU!AS103</f>
        <v>1</v>
      </c>
      <c r="AV9">
        <f>EU!AT103</f>
        <v>1</v>
      </c>
      <c r="AW9">
        <f>EU!AU103</f>
        <v>1</v>
      </c>
      <c r="AX9">
        <f>EU!AV103</f>
        <v>1</v>
      </c>
      <c r="AY9">
        <f>EU!AW103</f>
        <v>1</v>
      </c>
      <c r="AZ9">
        <f>EU!AX103</f>
        <v>1</v>
      </c>
      <c r="BA9">
        <f>EU!AY103</f>
        <v>1</v>
      </c>
      <c r="BB9">
        <f>EU!AZ103</f>
        <v>1</v>
      </c>
      <c r="BC9">
        <f>EU!BA103</f>
        <v>1</v>
      </c>
      <c r="BD9">
        <f>EU!BB103</f>
        <v>1</v>
      </c>
      <c r="BE9">
        <f>EU!BC103</f>
        <v>1</v>
      </c>
      <c r="BF9">
        <f>EU!BD103</f>
        <v>1</v>
      </c>
      <c r="BG9">
        <f>EU!BE103</f>
        <v>1</v>
      </c>
      <c r="BH9">
        <f>EU!BF103</f>
        <v>1</v>
      </c>
      <c r="BI9">
        <f>EU!BG103</f>
        <v>1</v>
      </c>
      <c r="BJ9">
        <f>EU!BH103</f>
        <v>1</v>
      </c>
      <c r="BK9">
        <f>EU!BI103</f>
        <v>1</v>
      </c>
    </row>
    <row r="10" spans="2:68">
      <c r="B10">
        <v>15</v>
      </c>
      <c r="C10" s="12" t="s">
        <v>51</v>
      </c>
      <c r="D10">
        <f>Japan!B103</f>
        <v>3.3862811311759976E-4</v>
      </c>
      <c r="E10">
        <f>Japan!C103</f>
        <v>0.12112715018586659</v>
      </c>
      <c r="F10">
        <f>Japan!D103</f>
        <v>0.16675055647775933</v>
      </c>
      <c r="G10">
        <f>Japan!E103</f>
        <v>0.20465069662491728</v>
      </c>
      <c r="H10">
        <f>Japan!F103</f>
        <v>0.24645397636693164</v>
      </c>
      <c r="I10">
        <f>Japan!G103</f>
        <v>0.29224962423319611</v>
      </c>
      <c r="J10">
        <f>Japan!H103</f>
        <v>0.34215353915200142</v>
      </c>
      <c r="K10">
        <f>Japan!I103</f>
        <v>0.39651868877225066</v>
      </c>
      <c r="L10">
        <f>Japan!J103</f>
        <v>0.45540928130593467</v>
      </c>
      <c r="M10">
        <f>Japan!K103</f>
        <v>0.51874322614945478</v>
      </c>
      <c r="N10">
        <f>Japan!L103</f>
        <v>0.58595234642127425</v>
      </c>
      <c r="O10">
        <f>Japan!M103</f>
        <v>0.65631589949003</v>
      </c>
      <c r="P10">
        <f>Japan!N103</f>
        <v>0.72940571116677866</v>
      </c>
      <c r="Q10">
        <f>Japan!O103</f>
        <v>0.80601650850553963</v>
      </c>
      <c r="R10">
        <f>Japan!P103</f>
        <v>0.88252597957750922</v>
      </c>
      <c r="S10">
        <f>Japan!Q103</f>
        <v>0.96644154460318388</v>
      </c>
      <c r="T10">
        <f>Japan!R103</f>
        <v>1</v>
      </c>
      <c r="U10">
        <f>Japan!S103</f>
        <v>1</v>
      </c>
      <c r="V10">
        <f>Japan!T103</f>
        <v>1</v>
      </c>
      <c r="W10">
        <f>Japan!U103</f>
        <v>1</v>
      </c>
      <c r="X10">
        <f>Japan!V103</f>
        <v>1</v>
      </c>
      <c r="Y10">
        <f>Japan!W103</f>
        <v>1</v>
      </c>
      <c r="Z10">
        <f>Japan!X103</f>
        <v>1</v>
      </c>
      <c r="AA10">
        <f>Japan!Y103</f>
        <v>1</v>
      </c>
      <c r="AB10">
        <f>Japan!Z103</f>
        <v>1</v>
      </c>
      <c r="AC10">
        <f>Japan!AA103</f>
        <v>1</v>
      </c>
      <c r="AD10">
        <f>Japan!AB103</f>
        <v>1</v>
      </c>
      <c r="AE10">
        <f>Japan!AC103</f>
        <v>1</v>
      </c>
      <c r="AF10">
        <f>Japan!AD103</f>
        <v>1</v>
      </c>
      <c r="AG10">
        <f>Japan!AE103</f>
        <v>1</v>
      </c>
      <c r="AH10">
        <f>Japan!AF103</f>
        <v>1</v>
      </c>
      <c r="AI10">
        <f>Japan!AG103</f>
        <v>1</v>
      </c>
      <c r="AJ10">
        <f>Japan!AH103</f>
        <v>1</v>
      </c>
      <c r="AK10">
        <f>Japan!AI103</f>
        <v>1</v>
      </c>
      <c r="AL10">
        <f>Japan!AJ103</f>
        <v>1</v>
      </c>
      <c r="AM10">
        <f>Japan!AK103</f>
        <v>1</v>
      </c>
      <c r="AN10">
        <f>Japan!AL103</f>
        <v>1</v>
      </c>
      <c r="AO10">
        <f>Japan!AM103</f>
        <v>1</v>
      </c>
      <c r="AP10">
        <f>Japan!AN103</f>
        <v>1</v>
      </c>
      <c r="AQ10">
        <f>Japan!AO103</f>
        <v>1</v>
      </c>
      <c r="AR10">
        <f>Japan!AP103</f>
        <v>1</v>
      </c>
      <c r="AS10">
        <f>Japan!AQ103</f>
        <v>1</v>
      </c>
      <c r="AT10">
        <f>Japan!AR103</f>
        <v>1</v>
      </c>
      <c r="AU10">
        <f>Japan!AS103</f>
        <v>1</v>
      </c>
      <c r="AV10">
        <f>Japan!AT103</f>
        <v>1</v>
      </c>
      <c r="AW10">
        <f>Japan!AU103</f>
        <v>1</v>
      </c>
      <c r="AX10">
        <f>Japan!AV103</f>
        <v>1</v>
      </c>
      <c r="AY10">
        <f>Japan!AW103</f>
        <v>1</v>
      </c>
      <c r="AZ10">
        <f>Japan!AX103</f>
        <v>1</v>
      </c>
      <c r="BA10">
        <f>Japan!AY103</f>
        <v>1</v>
      </c>
      <c r="BB10">
        <f>Japan!AZ103</f>
        <v>1</v>
      </c>
      <c r="BC10">
        <f>Japan!BA103</f>
        <v>1</v>
      </c>
      <c r="BD10">
        <f>Japan!BB103</f>
        <v>1</v>
      </c>
      <c r="BE10">
        <f>Japan!BC103</f>
        <v>1</v>
      </c>
      <c r="BF10">
        <f>Japan!BD103</f>
        <v>1</v>
      </c>
      <c r="BG10">
        <f>Japan!BE103</f>
        <v>1</v>
      </c>
      <c r="BH10">
        <f>Japan!BF103</f>
        <v>1</v>
      </c>
      <c r="BI10">
        <f>Japan!BG103</f>
        <v>1</v>
      </c>
      <c r="BJ10">
        <f>Japan!BH103</f>
        <v>1</v>
      </c>
      <c r="BK10">
        <f>Japan!BI103</f>
        <v>1</v>
      </c>
    </row>
    <row r="11" spans="2:68">
      <c r="B11">
        <v>10</v>
      </c>
      <c r="C11" s="12" t="s">
        <v>52</v>
      </c>
      <c r="D11">
        <f>Russia!B103</f>
        <v>5.4219381367119363E-4</v>
      </c>
      <c r="E11">
        <f>Russia!C103</f>
        <v>0.19394252560356942</v>
      </c>
      <c r="F11">
        <f>Russia!D103</f>
        <v>0.2669923631446155</v>
      </c>
      <c r="G11">
        <f>Russia!E103</f>
        <v>0.32767610654640422</v>
      </c>
      <c r="H11">
        <f>Russia!F103</f>
        <v>0.39460935511403034</v>
      </c>
      <c r="I11">
        <f>Russia!G103</f>
        <v>0.46793497695196051</v>
      </c>
      <c r="J11">
        <f>Russia!H103</f>
        <v>0.54783854342741489</v>
      </c>
      <c r="K11">
        <f>Russia!I103</f>
        <v>0.63488520807681836</v>
      </c>
      <c r="L11">
        <f>Russia!J103</f>
        <v>0.72917777776699544</v>
      </c>
      <c r="M11">
        <f>Russia!K103</f>
        <v>0.83058481327093692</v>
      </c>
      <c r="N11">
        <f>Russia!L103</f>
        <v>0.93819657916412647</v>
      </c>
      <c r="O11">
        <f>Russia!M103</f>
        <v>1</v>
      </c>
      <c r="P11">
        <f>Russia!N103</f>
        <v>1</v>
      </c>
      <c r="Q11">
        <f>Russia!O103</f>
        <v>1</v>
      </c>
      <c r="R11">
        <f>Russia!P103</f>
        <v>1</v>
      </c>
      <c r="S11">
        <f>Russia!Q103</f>
        <v>1</v>
      </c>
      <c r="T11">
        <f>Russia!R103</f>
        <v>1</v>
      </c>
      <c r="U11">
        <f>Russia!S103</f>
        <v>1</v>
      </c>
      <c r="V11">
        <f>Russia!T103</f>
        <v>1</v>
      </c>
      <c r="W11">
        <f>Russia!U103</f>
        <v>1</v>
      </c>
      <c r="X11">
        <f>Russia!V103</f>
        <v>1</v>
      </c>
      <c r="Y11">
        <f>Russia!W103</f>
        <v>1</v>
      </c>
      <c r="Z11">
        <f>Russia!X103</f>
        <v>1</v>
      </c>
      <c r="AA11">
        <f>Russia!Y103</f>
        <v>1</v>
      </c>
      <c r="AB11">
        <f>Russia!Z103</f>
        <v>1</v>
      </c>
      <c r="AC11">
        <f>Russia!AA103</f>
        <v>1</v>
      </c>
      <c r="AD11">
        <f>Russia!AB103</f>
        <v>1</v>
      </c>
      <c r="AE11">
        <f>Russia!AC103</f>
        <v>1</v>
      </c>
      <c r="AF11">
        <f>Russia!AD103</f>
        <v>1</v>
      </c>
      <c r="AG11">
        <f>Russia!AE103</f>
        <v>1</v>
      </c>
      <c r="AH11">
        <f>Russia!AF103</f>
        <v>1</v>
      </c>
      <c r="AI11">
        <f>Russia!AG103</f>
        <v>1</v>
      </c>
      <c r="AJ11">
        <f>Russia!AH103</f>
        <v>1</v>
      </c>
      <c r="AK11">
        <f>Russia!AI103</f>
        <v>1</v>
      </c>
      <c r="AL11">
        <f>Russia!AJ103</f>
        <v>1</v>
      </c>
      <c r="AM11">
        <f>Russia!AK103</f>
        <v>1</v>
      </c>
      <c r="AN11">
        <f>Russia!AL103</f>
        <v>1</v>
      </c>
      <c r="AO11">
        <f>Russia!AM103</f>
        <v>1</v>
      </c>
      <c r="AP11">
        <f>Russia!AN103</f>
        <v>1</v>
      </c>
      <c r="AQ11">
        <f>Russia!AO103</f>
        <v>1</v>
      </c>
      <c r="AR11">
        <f>Russia!AP103</f>
        <v>1</v>
      </c>
      <c r="AS11">
        <f>Russia!AQ103</f>
        <v>1</v>
      </c>
      <c r="AT11">
        <f>Russia!AR103</f>
        <v>1</v>
      </c>
      <c r="AU11">
        <f>Russia!AS103</f>
        <v>1</v>
      </c>
      <c r="AV11">
        <f>Russia!AT103</f>
        <v>1</v>
      </c>
      <c r="AW11">
        <f>Russia!AU103</f>
        <v>1</v>
      </c>
      <c r="AX11">
        <f>Russia!AV103</f>
        <v>1</v>
      </c>
      <c r="AY11">
        <f>Russia!AW103</f>
        <v>1</v>
      </c>
      <c r="AZ11">
        <f>Russia!AX103</f>
        <v>1</v>
      </c>
      <c r="BA11">
        <f>Russia!AY103</f>
        <v>1</v>
      </c>
      <c r="BB11">
        <f>Russia!AZ103</f>
        <v>1</v>
      </c>
      <c r="BC11">
        <f>Russia!BA103</f>
        <v>1</v>
      </c>
      <c r="BD11">
        <f>Russia!BB103</f>
        <v>1</v>
      </c>
      <c r="BE11">
        <f>Russia!BC103</f>
        <v>1</v>
      </c>
      <c r="BF11">
        <f>Russia!BD103</f>
        <v>1</v>
      </c>
      <c r="BG11">
        <f>Russia!BE103</f>
        <v>1</v>
      </c>
      <c r="BH11">
        <f>Russia!BF103</f>
        <v>1</v>
      </c>
      <c r="BI11">
        <f>Russia!BG103</f>
        <v>1</v>
      </c>
      <c r="BJ11">
        <f>Russia!BH103</f>
        <v>1</v>
      </c>
      <c r="BK11">
        <f>Russia!BI103</f>
        <v>1</v>
      </c>
    </row>
    <row r="12" spans="2:68">
      <c r="B12">
        <v>10</v>
      </c>
      <c r="C12" s="12" t="s">
        <v>53</v>
      </c>
      <c r="D12">
        <f>Eurasia!B103</f>
        <v>5.4219381367119363E-4</v>
      </c>
      <c r="E12">
        <f>Eurasia!C103</f>
        <v>0.19394252560356942</v>
      </c>
      <c r="F12">
        <f>Eurasia!D103</f>
        <v>0.2669923631446155</v>
      </c>
      <c r="G12">
        <f>Eurasia!E103</f>
        <v>0.32767610654640422</v>
      </c>
      <c r="H12">
        <f>Eurasia!F103</f>
        <v>0.39460935511403034</v>
      </c>
      <c r="I12">
        <f>Eurasia!G103</f>
        <v>0.46793497695196051</v>
      </c>
      <c r="J12">
        <f>Eurasia!H103</f>
        <v>0.54783854342741489</v>
      </c>
      <c r="K12">
        <f>Eurasia!I103</f>
        <v>0.63488520807681836</v>
      </c>
      <c r="L12">
        <f>Eurasia!J103</f>
        <v>0.72917777776699544</v>
      </c>
      <c r="M12">
        <f>Eurasia!K103</f>
        <v>0.83058481327093692</v>
      </c>
      <c r="N12">
        <f>Eurasia!L103</f>
        <v>0.93819657916412647</v>
      </c>
      <c r="O12">
        <f>Eurasia!M103</f>
        <v>1</v>
      </c>
      <c r="P12">
        <f>Eurasia!N103</f>
        <v>1</v>
      </c>
      <c r="Q12">
        <f>Eurasia!O103</f>
        <v>1</v>
      </c>
      <c r="R12">
        <f>Eurasia!P103</f>
        <v>1</v>
      </c>
      <c r="S12">
        <f>Eurasia!Q103</f>
        <v>1</v>
      </c>
      <c r="T12">
        <f>Eurasia!R103</f>
        <v>1</v>
      </c>
      <c r="U12">
        <f>Eurasia!S103</f>
        <v>1</v>
      </c>
      <c r="V12">
        <f>Eurasia!T103</f>
        <v>1</v>
      </c>
      <c r="W12">
        <f>Eurasia!U103</f>
        <v>1</v>
      </c>
      <c r="X12">
        <f>Eurasia!V103</f>
        <v>1</v>
      </c>
      <c r="Y12">
        <f>Eurasia!W103</f>
        <v>1</v>
      </c>
      <c r="Z12">
        <f>Eurasia!X103</f>
        <v>1</v>
      </c>
      <c r="AA12">
        <f>Eurasia!Y103</f>
        <v>1</v>
      </c>
      <c r="AB12">
        <f>Eurasia!Z103</f>
        <v>1</v>
      </c>
      <c r="AC12">
        <f>Eurasia!AA103</f>
        <v>1</v>
      </c>
      <c r="AD12">
        <f>Eurasia!AB103</f>
        <v>1</v>
      </c>
      <c r="AE12">
        <f>Eurasia!AC103</f>
        <v>1</v>
      </c>
      <c r="AF12">
        <f>Eurasia!AD103</f>
        <v>1</v>
      </c>
      <c r="AG12">
        <f>Eurasia!AE103</f>
        <v>1</v>
      </c>
      <c r="AH12">
        <f>Eurasia!AF103</f>
        <v>1</v>
      </c>
      <c r="AI12">
        <f>Eurasia!AG103</f>
        <v>1</v>
      </c>
      <c r="AJ12">
        <f>Eurasia!AH103</f>
        <v>1</v>
      </c>
      <c r="AK12">
        <f>Eurasia!AI103</f>
        <v>1</v>
      </c>
      <c r="AL12">
        <f>Eurasia!AJ103</f>
        <v>1</v>
      </c>
      <c r="AM12">
        <f>Eurasia!AK103</f>
        <v>1</v>
      </c>
      <c r="AN12">
        <f>Eurasia!AL103</f>
        <v>1</v>
      </c>
      <c r="AO12">
        <f>Eurasia!AM103</f>
        <v>1</v>
      </c>
      <c r="AP12">
        <f>Eurasia!AN103</f>
        <v>1</v>
      </c>
      <c r="AQ12">
        <f>Eurasia!AO103</f>
        <v>1</v>
      </c>
      <c r="AR12">
        <f>Eurasia!AP103</f>
        <v>1</v>
      </c>
      <c r="AS12">
        <f>Eurasia!AQ103</f>
        <v>1</v>
      </c>
      <c r="AT12">
        <f>Eurasia!AR103</f>
        <v>1</v>
      </c>
      <c r="AU12">
        <f>Eurasia!AS103</f>
        <v>1</v>
      </c>
      <c r="AV12">
        <f>Eurasia!AT103</f>
        <v>1</v>
      </c>
      <c r="AW12">
        <f>Eurasia!AU103</f>
        <v>1</v>
      </c>
      <c r="AX12">
        <f>Eurasia!AV103</f>
        <v>1</v>
      </c>
      <c r="AY12">
        <f>Eurasia!AW103</f>
        <v>1</v>
      </c>
      <c r="AZ12">
        <f>Eurasia!AX103</f>
        <v>1</v>
      </c>
      <c r="BA12">
        <f>Eurasia!AY103</f>
        <v>1</v>
      </c>
      <c r="BB12">
        <f>Eurasia!AZ103</f>
        <v>1</v>
      </c>
      <c r="BC12">
        <f>Eurasia!BA103</f>
        <v>1</v>
      </c>
      <c r="BD12">
        <f>Eurasia!BB103</f>
        <v>1</v>
      </c>
      <c r="BE12">
        <f>Eurasia!BC103</f>
        <v>1</v>
      </c>
      <c r="BF12">
        <f>Eurasia!BD103</f>
        <v>1</v>
      </c>
      <c r="BG12">
        <f>Eurasia!BE103</f>
        <v>1</v>
      </c>
      <c r="BH12">
        <f>Eurasia!BF103</f>
        <v>1</v>
      </c>
      <c r="BI12">
        <f>Eurasia!BG103</f>
        <v>1</v>
      </c>
      <c r="BJ12">
        <f>Eurasia!BH103</f>
        <v>1</v>
      </c>
      <c r="BK12">
        <f>Eurasia!BI103</f>
        <v>1</v>
      </c>
    </row>
    <row r="13" spans="2:68">
      <c r="B13">
        <v>11</v>
      </c>
      <c r="C13" s="12" t="s">
        <v>54</v>
      </c>
      <c r="D13">
        <f>China!B103</f>
        <v>4.9769341790313962E-4</v>
      </c>
      <c r="E13">
        <f>China!C103</f>
        <v>0.17802475057921482</v>
      </c>
      <c r="F13">
        <f>China!D103</f>
        <v>0.24507904446151321</v>
      </c>
      <c r="G13">
        <f>China!E103</f>
        <v>0.30078218769787046</v>
      </c>
      <c r="H13">
        <f>China!F103</f>
        <v>0.36222190982495467</v>
      </c>
      <c r="I13">
        <f>China!G103</f>
        <v>0.42952935309011103</v>
      </c>
      <c r="J13">
        <f>China!H103</f>
        <v>0.50287485814586597</v>
      </c>
      <c r="K13">
        <f>China!I103</f>
        <v>0.5827771937204701</v>
      </c>
      <c r="L13">
        <f>China!J103</f>
        <v>0.66933072883777323</v>
      </c>
      <c r="M13">
        <f>China!K103</f>
        <v>0.76241481210617512</v>
      </c>
      <c r="N13">
        <f>China!L103</f>
        <v>0.86119437436516733</v>
      </c>
      <c r="O13">
        <f>China!M103</f>
        <v>0.96461011530938234</v>
      </c>
      <c r="P13">
        <f>China!N103</f>
        <v>1</v>
      </c>
      <c r="Q13">
        <f>China!O103</f>
        <v>1</v>
      </c>
      <c r="R13">
        <f>China!P103</f>
        <v>1</v>
      </c>
      <c r="S13">
        <f>China!Q103</f>
        <v>1</v>
      </c>
      <c r="T13">
        <f>China!R103</f>
        <v>1</v>
      </c>
      <c r="U13">
        <f>China!S103</f>
        <v>1</v>
      </c>
      <c r="V13">
        <f>China!T103</f>
        <v>1</v>
      </c>
      <c r="W13">
        <f>China!U103</f>
        <v>1</v>
      </c>
      <c r="X13">
        <f>China!V103</f>
        <v>1</v>
      </c>
      <c r="Y13">
        <f>China!W103</f>
        <v>1</v>
      </c>
      <c r="Z13">
        <f>China!X103</f>
        <v>1</v>
      </c>
      <c r="AA13">
        <f>China!Y103</f>
        <v>1</v>
      </c>
      <c r="AB13">
        <f>China!Z103</f>
        <v>1</v>
      </c>
      <c r="AC13">
        <f>China!AA103</f>
        <v>1</v>
      </c>
      <c r="AD13">
        <f>China!AB103</f>
        <v>1</v>
      </c>
      <c r="AE13">
        <f>China!AC103</f>
        <v>1</v>
      </c>
      <c r="AF13">
        <f>China!AD103</f>
        <v>1</v>
      </c>
      <c r="AG13">
        <f>China!AE103</f>
        <v>1</v>
      </c>
      <c r="AH13">
        <f>China!AF103</f>
        <v>1</v>
      </c>
      <c r="AI13">
        <f>China!AG103</f>
        <v>1</v>
      </c>
      <c r="AJ13">
        <f>China!AH103</f>
        <v>1</v>
      </c>
      <c r="AK13">
        <f>China!AI103</f>
        <v>1</v>
      </c>
      <c r="AL13">
        <f>China!AJ103</f>
        <v>1</v>
      </c>
      <c r="AM13">
        <f>China!AK103</f>
        <v>1</v>
      </c>
      <c r="AN13">
        <f>China!AL103</f>
        <v>1</v>
      </c>
      <c r="AO13">
        <f>China!AM103</f>
        <v>1</v>
      </c>
      <c r="AP13">
        <f>China!AN103</f>
        <v>1</v>
      </c>
      <c r="AQ13">
        <f>China!AO103</f>
        <v>1</v>
      </c>
      <c r="AR13">
        <f>China!AP103</f>
        <v>1</v>
      </c>
      <c r="AS13">
        <f>China!AQ103</f>
        <v>1</v>
      </c>
      <c r="AT13">
        <f>China!AR103</f>
        <v>1</v>
      </c>
      <c r="AU13">
        <f>China!AS103</f>
        <v>1</v>
      </c>
      <c r="AV13">
        <f>China!AT103</f>
        <v>1</v>
      </c>
      <c r="AW13">
        <f>China!AU103</f>
        <v>1</v>
      </c>
      <c r="AX13">
        <f>China!AV103</f>
        <v>1</v>
      </c>
      <c r="AY13">
        <f>China!AW103</f>
        <v>1</v>
      </c>
      <c r="AZ13">
        <f>China!AX103</f>
        <v>1</v>
      </c>
      <c r="BA13">
        <f>China!AY103</f>
        <v>1</v>
      </c>
      <c r="BB13">
        <f>China!AZ103</f>
        <v>1</v>
      </c>
      <c r="BC13">
        <f>China!BA103</f>
        <v>1</v>
      </c>
      <c r="BD13">
        <f>China!BB103</f>
        <v>1</v>
      </c>
      <c r="BE13">
        <f>China!BC103</f>
        <v>1</v>
      </c>
      <c r="BF13">
        <f>China!BD103</f>
        <v>1</v>
      </c>
      <c r="BG13">
        <f>China!BE103</f>
        <v>1</v>
      </c>
      <c r="BH13">
        <f>China!BF103</f>
        <v>1</v>
      </c>
      <c r="BI13">
        <f>China!BG103</f>
        <v>1</v>
      </c>
      <c r="BJ13">
        <f>China!BH103</f>
        <v>1</v>
      </c>
      <c r="BK13">
        <f>China!BI103</f>
        <v>1</v>
      </c>
    </row>
    <row r="14" spans="2:68">
      <c r="B14">
        <v>13</v>
      </c>
      <c r="C14" s="12" t="s">
        <v>55</v>
      </c>
      <c r="D14">
        <f>India!B103</f>
        <v>3.8717679147140402E-4</v>
      </c>
      <c r="E14">
        <f>India!C103</f>
        <v>0.13849299438629906</v>
      </c>
      <c r="F14">
        <f>India!D103</f>
        <v>0.19065736993522697</v>
      </c>
      <c r="G14">
        <f>India!E103</f>
        <v>0.23399120457581729</v>
      </c>
      <c r="H14">
        <f>India!F103</f>
        <v>0.28178776692997071</v>
      </c>
      <c r="I14">
        <f>India!G103</f>
        <v>0.33414907810692207</v>
      </c>
      <c r="J14">
        <f>India!H103</f>
        <v>0.39120765331569374</v>
      </c>
      <c r="K14">
        <f>India!I103</f>
        <v>0.45336706472440041</v>
      </c>
      <c r="L14">
        <f>India!J103</f>
        <v>0.52070072599405159</v>
      </c>
      <c r="M14">
        <f>India!K103</f>
        <v>0.59311477729647588</v>
      </c>
      <c r="N14">
        <f>India!L103</f>
        <v>0.66995958295920544</v>
      </c>
      <c r="O14">
        <f>India!M103</f>
        <v>0.75041106840402927</v>
      </c>
      <c r="P14">
        <f>India!N103</f>
        <v>0.83397967265758421</v>
      </c>
      <c r="Q14">
        <f>India!O103</f>
        <v>0.92157406177254353</v>
      </c>
      <c r="R14">
        <f>India!P103</f>
        <v>1</v>
      </c>
      <c r="S14">
        <f>India!Q103</f>
        <v>1</v>
      </c>
      <c r="T14">
        <f>India!R103</f>
        <v>1</v>
      </c>
      <c r="U14">
        <f>India!S103</f>
        <v>1</v>
      </c>
      <c r="V14">
        <f>India!T103</f>
        <v>1</v>
      </c>
      <c r="W14">
        <f>India!U103</f>
        <v>1</v>
      </c>
      <c r="X14">
        <f>India!V103</f>
        <v>1</v>
      </c>
      <c r="Y14">
        <f>India!W103</f>
        <v>1</v>
      </c>
      <c r="Z14">
        <f>India!X103</f>
        <v>1</v>
      </c>
      <c r="AA14">
        <f>India!Y103</f>
        <v>1</v>
      </c>
      <c r="AB14">
        <f>India!Z103</f>
        <v>1</v>
      </c>
      <c r="AC14">
        <f>India!AA103</f>
        <v>1</v>
      </c>
      <c r="AD14">
        <f>India!AB103</f>
        <v>1</v>
      </c>
      <c r="AE14">
        <f>India!AC103</f>
        <v>1</v>
      </c>
      <c r="AF14">
        <f>India!AD103</f>
        <v>1</v>
      </c>
      <c r="AG14">
        <f>India!AE103</f>
        <v>1</v>
      </c>
      <c r="AH14">
        <f>India!AF103</f>
        <v>1</v>
      </c>
      <c r="AI14">
        <f>India!AG103</f>
        <v>1</v>
      </c>
      <c r="AJ14">
        <f>India!AH103</f>
        <v>1</v>
      </c>
      <c r="AK14">
        <f>India!AI103</f>
        <v>1</v>
      </c>
      <c r="AL14">
        <f>India!AJ103</f>
        <v>1</v>
      </c>
      <c r="AM14">
        <f>India!AK103</f>
        <v>1</v>
      </c>
      <c r="AN14">
        <f>India!AL103</f>
        <v>1</v>
      </c>
      <c r="AO14">
        <f>India!AM103</f>
        <v>1</v>
      </c>
      <c r="AP14">
        <f>India!AN103</f>
        <v>1</v>
      </c>
      <c r="AQ14">
        <f>India!AO103</f>
        <v>1</v>
      </c>
      <c r="AR14">
        <f>India!AP103</f>
        <v>1</v>
      </c>
      <c r="AS14">
        <f>India!AQ103</f>
        <v>1</v>
      </c>
      <c r="AT14">
        <f>India!AR103</f>
        <v>1</v>
      </c>
      <c r="AU14">
        <f>India!AS103</f>
        <v>1</v>
      </c>
      <c r="AV14">
        <f>India!AT103</f>
        <v>1</v>
      </c>
      <c r="AW14">
        <f>India!AU103</f>
        <v>1</v>
      </c>
      <c r="AX14">
        <f>India!AV103</f>
        <v>1</v>
      </c>
      <c r="AY14">
        <f>India!AW103</f>
        <v>1</v>
      </c>
      <c r="AZ14">
        <f>India!AX103</f>
        <v>1</v>
      </c>
      <c r="BA14">
        <f>India!AY103</f>
        <v>1</v>
      </c>
      <c r="BB14">
        <f>India!AZ103</f>
        <v>1</v>
      </c>
      <c r="BC14">
        <f>India!BA103</f>
        <v>1</v>
      </c>
      <c r="BD14">
        <f>India!BB103</f>
        <v>1</v>
      </c>
      <c r="BE14">
        <f>India!BC103</f>
        <v>1</v>
      </c>
      <c r="BF14">
        <f>India!BD103</f>
        <v>1</v>
      </c>
      <c r="BG14">
        <f>India!BE103</f>
        <v>1</v>
      </c>
      <c r="BH14">
        <f>India!BF103</f>
        <v>1</v>
      </c>
      <c r="BI14">
        <f>India!BG103</f>
        <v>1</v>
      </c>
      <c r="BJ14">
        <f>India!BH103</f>
        <v>1</v>
      </c>
      <c r="BK14">
        <f>India!BI103</f>
        <v>1</v>
      </c>
    </row>
    <row r="15" spans="2:68">
      <c r="B15">
        <v>13</v>
      </c>
      <c r="C15" s="12" t="s">
        <v>56</v>
      </c>
      <c r="D15">
        <f>MidEast!B103</f>
        <v>4.0823031558425869E-4</v>
      </c>
      <c r="E15">
        <f>MidEast!C103</f>
        <v>0.14602383213536049</v>
      </c>
      <c r="F15">
        <f>MidEast!D103</f>
        <v>0.20102475151295551</v>
      </c>
      <c r="G15">
        <f>MidEast!E103</f>
        <v>0.24671495139186736</v>
      </c>
      <c r="H15">
        <f>MidEast!F103</f>
        <v>0.29711054886434618</v>
      </c>
      <c r="I15">
        <f>MidEast!G103</f>
        <v>0.35231911264457255</v>
      </c>
      <c r="J15">
        <f>MidEast!H103</f>
        <v>0.41248036372510199</v>
      </c>
      <c r="K15">
        <f>MidEast!I103</f>
        <v>0.47801981933005461</v>
      </c>
      <c r="L15">
        <f>MidEast!J103</f>
        <v>0.54901488513730723</v>
      </c>
      <c r="M15">
        <f>MidEast!K103</f>
        <v>0.62536659749997003</v>
      </c>
      <c r="N15">
        <f>MidEast!L103</f>
        <v>0.7063899954869437</v>
      </c>
      <c r="O15">
        <f>MidEast!M103</f>
        <v>0.79121619379172636</v>
      </c>
      <c r="P15">
        <f>MidEast!N103</f>
        <v>0.87932901056908319</v>
      </c>
      <c r="Q15">
        <f>MidEast!O103</f>
        <v>0.97168652243314646</v>
      </c>
      <c r="R15">
        <f>MidEast!P103</f>
        <v>1</v>
      </c>
      <c r="S15">
        <f>MidEast!Q103</f>
        <v>1</v>
      </c>
      <c r="T15">
        <f>MidEast!R103</f>
        <v>1</v>
      </c>
      <c r="U15">
        <f>MidEast!S103</f>
        <v>1</v>
      </c>
      <c r="V15">
        <f>MidEast!T103</f>
        <v>1</v>
      </c>
      <c r="W15">
        <f>MidEast!U103</f>
        <v>1</v>
      </c>
      <c r="X15">
        <f>MidEast!V103</f>
        <v>1</v>
      </c>
      <c r="Y15">
        <f>MidEast!W103</f>
        <v>1</v>
      </c>
      <c r="Z15">
        <f>MidEast!X103</f>
        <v>1</v>
      </c>
      <c r="AA15">
        <f>MidEast!Y103</f>
        <v>1</v>
      </c>
      <c r="AB15">
        <f>MidEast!Z103</f>
        <v>1</v>
      </c>
      <c r="AC15">
        <f>MidEast!AA103</f>
        <v>1</v>
      </c>
      <c r="AD15">
        <f>MidEast!AB103</f>
        <v>1</v>
      </c>
      <c r="AE15">
        <f>MidEast!AC103</f>
        <v>1</v>
      </c>
      <c r="AF15">
        <f>MidEast!AD103</f>
        <v>1</v>
      </c>
      <c r="AG15">
        <f>MidEast!AE103</f>
        <v>1</v>
      </c>
      <c r="AH15">
        <f>MidEast!AF103</f>
        <v>1</v>
      </c>
      <c r="AI15">
        <f>MidEast!AG103</f>
        <v>1</v>
      </c>
      <c r="AJ15">
        <f>MidEast!AH103</f>
        <v>1</v>
      </c>
      <c r="AK15">
        <f>MidEast!AI103</f>
        <v>1</v>
      </c>
      <c r="AL15">
        <f>MidEast!AJ103</f>
        <v>1</v>
      </c>
      <c r="AM15">
        <f>MidEast!AK103</f>
        <v>1</v>
      </c>
      <c r="AN15">
        <f>MidEast!AL103</f>
        <v>1</v>
      </c>
      <c r="AO15">
        <f>MidEast!AM103</f>
        <v>1</v>
      </c>
      <c r="AP15">
        <f>MidEast!AN103</f>
        <v>1</v>
      </c>
      <c r="AQ15">
        <f>MidEast!AO103</f>
        <v>1</v>
      </c>
      <c r="AR15">
        <f>MidEast!AP103</f>
        <v>1</v>
      </c>
      <c r="AS15">
        <f>MidEast!AQ103</f>
        <v>1</v>
      </c>
      <c r="AT15">
        <f>MidEast!AR103</f>
        <v>1</v>
      </c>
      <c r="AU15">
        <f>MidEast!AS103</f>
        <v>1</v>
      </c>
      <c r="AV15">
        <f>MidEast!AT103</f>
        <v>1</v>
      </c>
      <c r="AW15">
        <f>MidEast!AU103</f>
        <v>1</v>
      </c>
      <c r="AX15">
        <f>MidEast!AV103</f>
        <v>1</v>
      </c>
      <c r="AY15">
        <f>MidEast!AW103</f>
        <v>1</v>
      </c>
      <c r="AZ15">
        <f>MidEast!AX103</f>
        <v>1</v>
      </c>
      <c r="BA15">
        <f>MidEast!AY103</f>
        <v>1</v>
      </c>
      <c r="BB15">
        <f>MidEast!AZ103</f>
        <v>1</v>
      </c>
      <c r="BC15">
        <f>MidEast!BA103</f>
        <v>1</v>
      </c>
      <c r="BD15">
        <f>MidEast!BB103</f>
        <v>1</v>
      </c>
      <c r="BE15">
        <f>MidEast!BC103</f>
        <v>1</v>
      </c>
      <c r="BF15">
        <f>MidEast!BD103</f>
        <v>1</v>
      </c>
      <c r="BG15">
        <f>MidEast!BE103</f>
        <v>1</v>
      </c>
      <c r="BH15">
        <f>MidEast!BF103</f>
        <v>1</v>
      </c>
      <c r="BI15">
        <f>MidEast!BG103</f>
        <v>1</v>
      </c>
      <c r="BJ15">
        <f>MidEast!BH103</f>
        <v>1</v>
      </c>
      <c r="BK15">
        <f>MidEast!BI103</f>
        <v>1</v>
      </c>
    </row>
    <row r="16" spans="2:68">
      <c r="B16">
        <v>13</v>
      </c>
      <c r="C16" s="12" t="s">
        <v>57</v>
      </c>
      <c r="D16">
        <f>Africa!B103</f>
        <v>3.8717679147140402E-4</v>
      </c>
      <c r="E16">
        <f>Africa!C103</f>
        <v>0.13849299438629906</v>
      </c>
      <c r="F16">
        <f>Africa!D103</f>
        <v>0.19065736993522697</v>
      </c>
      <c r="G16">
        <f>Africa!E103</f>
        <v>0.23399120457581729</v>
      </c>
      <c r="H16">
        <f>Africa!F103</f>
        <v>0.28178776692997071</v>
      </c>
      <c r="I16">
        <f>Africa!G103</f>
        <v>0.33414907810692207</v>
      </c>
      <c r="J16">
        <f>Africa!H103</f>
        <v>0.39120765331569374</v>
      </c>
      <c r="K16">
        <f>Africa!I103</f>
        <v>0.45336706472440041</v>
      </c>
      <c r="L16">
        <f>Africa!J103</f>
        <v>0.52070072599405159</v>
      </c>
      <c r="M16">
        <f>Africa!K103</f>
        <v>0.59311477729647588</v>
      </c>
      <c r="N16">
        <f>Africa!L103</f>
        <v>0.66995958295920544</v>
      </c>
      <c r="O16">
        <f>Africa!M103</f>
        <v>0.75041106840402927</v>
      </c>
      <c r="P16">
        <f>Africa!N103</f>
        <v>0.83397967265758421</v>
      </c>
      <c r="Q16">
        <f>Africa!O103</f>
        <v>0.92157406177254353</v>
      </c>
      <c r="R16">
        <f>Africa!P103</f>
        <v>1</v>
      </c>
      <c r="S16">
        <f>Africa!Q103</f>
        <v>1</v>
      </c>
      <c r="T16">
        <f>Africa!R103</f>
        <v>1</v>
      </c>
      <c r="U16">
        <f>Africa!S103</f>
        <v>1</v>
      </c>
      <c r="V16">
        <f>Africa!T103</f>
        <v>1</v>
      </c>
      <c r="W16">
        <f>Africa!U103</f>
        <v>1</v>
      </c>
      <c r="X16">
        <f>Africa!V103</f>
        <v>1</v>
      </c>
      <c r="Y16">
        <f>Africa!W103</f>
        <v>1</v>
      </c>
      <c r="Z16">
        <f>Africa!X103</f>
        <v>1</v>
      </c>
      <c r="AA16">
        <f>Africa!Y103</f>
        <v>1</v>
      </c>
      <c r="AB16">
        <f>Africa!Z103</f>
        <v>1</v>
      </c>
      <c r="AC16">
        <f>Africa!AA103</f>
        <v>1</v>
      </c>
      <c r="AD16">
        <f>Africa!AB103</f>
        <v>1</v>
      </c>
      <c r="AE16">
        <f>Africa!AC103</f>
        <v>1</v>
      </c>
      <c r="AF16">
        <f>Africa!AD103</f>
        <v>1</v>
      </c>
      <c r="AG16">
        <f>Africa!AE103</f>
        <v>1</v>
      </c>
      <c r="AH16">
        <f>Africa!AF103</f>
        <v>1</v>
      </c>
      <c r="AI16">
        <f>Africa!AG103</f>
        <v>1</v>
      </c>
      <c r="AJ16">
        <f>Africa!AH103</f>
        <v>1</v>
      </c>
      <c r="AK16">
        <f>Africa!AI103</f>
        <v>1</v>
      </c>
      <c r="AL16">
        <f>Africa!AJ103</f>
        <v>1</v>
      </c>
      <c r="AM16">
        <f>Africa!AK103</f>
        <v>1</v>
      </c>
      <c r="AN16">
        <f>Africa!AL103</f>
        <v>1</v>
      </c>
      <c r="AO16">
        <f>Africa!AM103</f>
        <v>1</v>
      </c>
      <c r="AP16">
        <f>Africa!AN103</f>
        <v>1</v>
      </c>
      <c r="AQ16">
        <f>Africa!AO103</f>
        <v>1</v>
      </c>
      <c r="AR16">
        <f>Africa!AP103</f>
        <v>1</v>
      </c>
      <c r="AS16">
        <f>Africa!AQ103</f>
        <v>1</v>
      </c>
      <c r="AT16">
        <f>Africa!AR103</f>
        <v>1</v>
      </c>
      <c r="AU16">
        <f>Africa!AS103</f>
        <v>1</v>
      </c>
      <c r="AV16">
        <f>Africa!AT103</f>
        <v>1</v>
      </c>
      <c r="AW16">
        <f>Africa!AU103</f>
        <v>1</v>
      </c>
      <c r="AX16">
        <f>Africa!AV103</f>
        <v>1</v>
      </c>
      <c r="AY16">
        <f>Africa!AW103</f>
        <v>1</v>
      </c>
      <c r="AZ16">
        <f>Africa!AX103</f>
        <v>1</v>
      </c>
      <c r="BA16">
        <f>Africa!AY103</f>
        <v>1</v>
      </c>
      <c r="BB16">
        <f>Africa!AZ103</f>
        <v>1</v>
      </c>
      <c r="BC16">
        <f>Africa!BA103</f>
        <v>1</v>
      </c>
      <c r="BD16">
        <f>Africa!BB103</f>
        <v>1</v>
      </c>
      <c r="BE16">
        <f>Africa!BC103</f>
        <v>1</v>
      </c>
      <c r="BF16">
        <f>Africa!BD103</f>
        <v>1</v>
      </c>
      <c r="BG16">
        <f>Africa!BE103</f>
        <v>1</v>
      </c>
      <c r="BH16">
        <f>Africa!BF103</f>
        <v>1</v>
      </c>
      <c r="BI16">
        <f>Africa!BG103</f>
        <v>1</v>
      </c>
      <c r="BJ16">
        <f>Africa!BH103</f>
        <v>1</v>
      </c>
      <c r="BK16">
        <f>Africa!BI103</f>
        <v>1</v>
      </c>
    </row>
    <row r="17" spans="2:68">
      <c r="B17">
        <v>14</v>
      </c>
      <c r="C17" s="12" t="s">
        <v>58</v>
      </c>
      <c r="D17">
        <f>LatAm!B103</f>
        <v>3.5286078042538017E-4</v>
      </c>
      <c r="E17">
        <f>LatAm!C103</f>
        <v>0.12621816999123145</v>
      </c>
      <c r="F17">
        <f>LatAm!D103</f>
        <v>0.17375914525642058</v>
      </c>
      <c r="G17">
        <f>LatAm!E103</f>
        <v>0.21325224258798522</v>
      </c>
      <c r="H17">
        <f>LatAm!F103</f>
        <v>0.25681252994364545</v>
      </c>
      <c r="I17">
        <f>LatAm!G103</f>
        <v>0.3045329861615379</v>
      </c>
      <c r="J17">
        <f>LatAm!H103</f>
        <v>0.35653438144562072</v>
      </c>
      <c r="K17">
        <f>LatAm!I103</f>
        <v>0.41318451880820195</v>
      </c>
      <c r="L17">
        <f>LatAm!J103</f>
        <v>0.47455030515663832</v>
      </c>
      <c r="M17">
        <f>LatAm!K103</f>
        <v>0.54054619958830175</v>
      </c>
      <c r="N17">
        <f>LatAm!L103</f>
        <v>0.61058014453303666</v>
      </c>
      <c r="O17">
        <f>LatAm!M103</f>
        <v>0.68390110427485606</v>
      </c>
      <c r="P17">
        <f>LatAm!N103</f>
        <v>0.76006290830216972</v>
      </c>
      <c r="Q17">
        <f>LatAm!O103</f>
        <v>0.83989368634680817</v>
      </c>
      <c r="R17">
        <f>LatAm!P103</f>
        <v>0.91961887934344666</v>
      </c>
      <c r="S17">
        <f>LatAm!Q103</f>
        <v>1</v>
      </c>
      <c r="T17">
        <f>LatAm!R103</f>
        <v>1</v>
      </c>
      <c r="U17">
        <f>LatAm!S103</f>
        <v>1</v>
      </c>
      <c r="V17">
        <f>LatAm!T103</f>
        <v>1</v>
      </c>
      <c r="W17">
        <f>LatAm!U103</f>
        <v>1</v>
      </c>
      <c r="X17">
        <f>LatAm!V103</f>
        <v>1</v>
      </c>
      <c r="Y17">
        <f>LatAm!W103</f>
        <v>1</v>
      </c>
      <c r="Z17">
        <f>LatAm!X103</f>
        <v>1</v>
      </c>
      <c r="AA17">
        <f>LatAm!Y103</f>
        <v>1</v>
      </c>
      <c r="AB17">
        <f>LatAm!Z103</f>
        <v>1</v>
      </c>
      <c r="AC17">
        <f>LatAm!AA103</f>
        <v>1</v>
      </c>
      <c r="AD17">
        <f>LatAm!AB103</f>
        <v>1</v>
      </c>
      <c r="AE17">
        <f>LatAm!AC103</f>
        <v>1</v>
      </c>
      <c r="AF17">
        <f>LatAm!AD103</f>
        <v>1</v>
      </c>
      <c r="AG17">
        <f>LatAm!AE103</f>
        <v>1</v>
      </c>
      <c r="AH17">
        <f>LatAm!AF103</f>
        <v>1</v>
      </c>
      <c r="AI17">
        <f>LatAm!AG103</f>
        <v>1</v>
      </c>
      <c r="AJ17">
        <f>LatAm!AH103</f>
        <v>1</v>
      </c>
      <c r="AK17">
        <f>LatAm!AI103</f>
        <v>1</v>
      </c>
      <c r="AL17">
        <f>LatAm!AJ103</f>
        <v>1</v>
      </c>
      <c r="AM17">
        <f>LatAm!AK103</f>
        <v>1</v>
      </c>
      <c r="AN17">
        <f>LatAm!AL103</f>
        <v>1</v>
      </c>
      <c r="AO17">
        <f>LatAm!AM103</f>
        <v>1</v>
      </c>
      <c r="AP17">
        <f>LatAm!AN103</f>
        <v>1</v>
      </c>
      <c r="AQ17">
        <f>LatAm!AO103</f>
        <v>1</v>
      </c>
      <c r="AR17">
        <f>LatAm!AP103</f>
        <v>1</v>
      </c>
      <c r="AS17">
        <f>LatAm!AQ103</f>
        <v>1</v>
      </c>
      <c r="AT17">
        <f>LatAm!AR103</f>
        <v>1</v>
      </c>
      <c r="AU17">
        <f>LatAm!AS103</f>
        <v>1</v>
      </c>
      <c r="AV17">
        <f>LatAm!AT103</f>
        <v>1</v>
      </c>
      <c r="AW17">
        <f>LatAm!AU103</f>
        <v>1</v>
      </c>
      <c r="AX17">
        <f>LatAm!AV103</f>
        <v>1</v>
      </c>
      <c r="AY17">
        <f>LatAm!AW103</f>
        <v>1</v>
      </c>
      <c r="AZ17">
        <f>LatAm!AX103</f>
        <v>1</v>
      </c>
      <c r="BA17">
        <f>LatAm!AY103</f>
        <v>1</v>
      </c>
      <c r="BB17">
        <f>LatAm!AZ103</f>
        <v>1</v>
      </c>
      <c r="BC17">
        <f>LatAm!BA103</f>
        <v>1</v>
      </c>
      <c r="BD17">
        <f>LatAm!BB103</f>
        <v>1</v>
      </c>
      <c r="BE17">
        <f>LatAm!BC103</f>
        <v>1</v>
      </c>
      <c r="BF17">
        <f>LatAm!BD103</f>
        <v>1</v>
      </c>
      <c r="BG17">
        <f>LatAm!BE103</f>
        <v>1</v>
      </c>
      <c r="BH17">
        <f>LatAm!BF103</f>
        <v>1</v>
      </c>
      <c r="BI17">
        <f>LatAm!BG103</f>
        <v>1</v>
      </c>
      <c r="BJ17">
        <f>LatAm!BH103</f>
        <v>1</v>
      </c>
      <c r="BK17">
        <f>LatAm!BI103</f>
        <v>1</v>
      </c>
    </row>
    <row r="18" spans="2:68">
      <c r="B18">
        <v>13</v>
      </c>
      <c r="C18" s="12" t="s">
        <v>114</v>
      </c>
      <c r="D18">
        <f>OHI!B103</f>
        <v>3.8717679147140402E-4</v>
      </c>
      <c r="E18">
        <f>OHI!C103</f>
        <v>0.13849299438629906</v>
      </c>
      <c r="F18">
        <f>OHI!D103</f>
        <v>0.19065736993522697</v>
      </c>
      <c r="G18">
        <f>OHI!E103</f>
        <v>0.23399120457581729</v>
      </c>
      <c r="H18">
        <f>OHI!F103</f>
        <v>0.28178776692997071</v>
      </c>
      <c r="I18">
        <f>OHI!G103</f>
        <v>0.33414907810692207</v>
      </c>
      <c r="J18">
        <f>OHI!H103</f>
        <v>0.39120765331569374</v>
      </c>
      <c r="K18">
        <f>OHI!I103</f>
        <v>0.45336706472440041</v>
      </c>
      <c r="L18">
        <f>OHI!J103</f>
        <v>0.52070072599405159</v>
      </c>
      <c r="M18">
        <f>OHI!K103</f>
        <v>0.59311477729647588</v>
      </c>
      <c r="N18">
        <f>OHI!L103</f>
        <v>0.66995958295920544</v>
      </c>
      <c r="O18">
        <f>OHI!M103</f>
        <v>0.75041106840402927</v>
      </c>
      <c r="P18">
        <f>OHI!N103</f>
        <v>0.83397967265758421</v>
      </c>
      <c r="Q18">
        <f>OHI!O103</f>
        <v>0.92157406177254353</v>
      </c>
      <c r="R18">
        <f>OHI!P103</f>
        <v>1</v>
      </c>
      <c r="S18">
        <f>OHI!Q103</f>
        <v>1</v>
      </c>
      <c r="T18">
        <f>OHI!R103</f>
        <v>1</v>
      </c>
      <c r="U18">
        <f>OHI!S103</f>
        <v>1</v>
      </c>
      <c r="V18">
        <f>OHI!T103</f>
        <v>1</v>
      </c>
      <c r="W18">
        <f>OHI!U103</f>
        <v>1</v>
      </c>
      <c r="X18">
        <f>OHI!V103</f>
        <v>1</v>
      </c>
      <c r="Y18">
        <f>OHI!W103</f>
        <v>1</v>
      </c>
      <c r="Z18">
        <f>OHI!X103</f>
        <v>1</v>
      </c>
      <c r="AA18">
        <f>OHI!Y103</f>
        <v>1</v>
      </c>
      <c r="AB18">
        <f>OHI!Z103</f>
        <v>1</v>
      </c>
      <c r="AC18">
        <f>OHI!AA103</f>
        <v>1</v>
      </c>
      <c r="AD18">
        <f>OHI!AB103</f>
        <v>1</v>
      </c>
      <c r="AE18">
        <f>OHI!AC103</f>
        <v>1</v>
      </c>
      <c r="AF18">
        <f>OHI!AD103</f>
        <v>1</v>
      </c>
      <c r="AG18">
        <f>OHI!AE103</f>
        <v>1</v>
      </c>
      <c r="AH18">
        <f>OHI!AF103</f>
        <v>1</v>
      </c>
      <c r="AI18">
        <f>OHI!AG103</f>
        <v>1</v>
      </c>
      <c r="AJ18">
        <f>OHI!AH103</f>
        <v>1</v>
      </c>
      <c r="AK18">
        <f>OHI!AI103</f>
        <v>1</v>
      </c>
      <c r="AL18">
        <f>OHI!AJ103</f>
        <v>1</v>
      </c>
      <c r="AM18">
        <f>OHI!AK103</f>
        <v>1</v>
      </c>
      <c r="AN18">
        <f>OHI!AL103</f>
        <v>1</v>
      </c>
      <c r="AO18">
        <f>OHI!AM103</f>
        <v>1</v>
      </c>
      <c r="AP18">
        <f>OHI!AN103</f>
        <v>1</v>
      </c>
      <c r="AQ18">
        <f>OHI!AO103</f>
        <v>1</v>
      </c>
      <c r="AR18">
        <f>OHI!AP103</f>
        <v>1</v>
      </c>
      <c r="AS18">
        <f>OHI!AQ103</f>
        <v>1</v>
      </c>
      <c r="AT18">
        <f>OHI!AR103</f>
        <v>1</v>
      </c>
      <c r="AU18">
        <f>OHI!AS103</f>
        <v>1</v>
      </c>
      <c r="AV18">
        <f>OHI!AT103</f>
        <v>1</v>
      </c>
      <c r="AW18">
        <f>OHI!AU103</f>
        <v>1</v>
      </c>
      <c r="AX18">
        <f>OHI!AV103</f>
        <v>1</v>
      </c>
      <c r="AY18">
        <f>OHI!AW103</f>
        <v>1</v>
      </c>
      <c r="AZ18">
        <f>OHI!AX103</f>
        <v>1</v>
      </c>
      <c r="BA18">
        <f>OHI!AY103</f>
        <v>1</v>
      </c>
      <c r="BB18">
        <f>OHI!AZ103</f>
        <v>1</v>
      </c>
      <c r="BC18">
        <f>OHI!BA103</f>
        <v>1</v>
      </c>
      <c r="BD18">
        <f>OHI!BB103</f>
        <v>1</v>
      </c>
      <c r="BE18">
        <f>OHI!BC103</f>
        <v>1</v>
      </c>
      <c r="BF18">
        <f>OHI!BD103</f>
        <v>1</v>
      </c>
      <c r="BG18">
        <f>OHI!BE103</f>
        <v>1</v>
      </c>
      <c r="BH18">
        <f>OHI!BF103</f>
        <v>1</v>
      </c>
      <c r="BI18">
        <f>OHI!BG103</f>
        <v>1</v>
      </c>
      <c r="BJ18">
        <f>OHI!BH103</f>
        <v>1</v>
      </c>
      <c r="BK18">
        <f>OHI!BI103</f>
        <v>1</v>
      </c>
    </row>
    <row r="19" spans="2:68">
      <c r="B19">
        <v>14</v>
      </c>
      <c r="C19" s="12" t="s">
        <v>224</v>
      </c>
      <c r="D19">
        <f>OthAsia!B103</f>
        <v>3.6890595990008481E-4</v>
      </c>
      <c r="E19">
        <f>OthAsia!C103</f>
        <v>0.13195752472495018</v>
      </c>
      <c r="F19">
        <f>OthAsia!D103</f>
        <v>0.18166026894505932</v>
      </c>
      <c r="G19">
        <f>OthAsia!E103</f>
        <v>0.22294918454221024</v>
      </c>
      <c r="H19">
        <f>OthAsia!F103</f>
        <v>0.26849023220721602</v>
      </c>
      <c r="I19">
        <f>OthAsia!G103</f>
        <v>0.31838061868402767</v>
      </c>
      <c r="J19">
        <f>OthAsia!H103</f>
        <v>0.37274660580306113</v>
      </c>
      <c r="K19">
        <f>OthAsia!I103</f>
        <v>0.43197272120478153</v>
      </c>
      <c r="L19">
        <f>OthAsia!J103</f>
        <v>0.49612891416735072</v>
      </c>
      <c r="M19">
        <f>OthAsia!K103</f>
        <v>0.56512575409789645</v>
      </c>
      <c r="N19">
        <f>OthAsia!L103</f>
        <v>0.63834426156217583</v>
      </c>
      <c r="O19">
        <f>OthAsia!M103</f>
        <v>0.71499924997359365</v>
      </c>
      <c r="P19">
        <f>OthAsia!N103</f>
        <v>0.79462426068900194</v>
      </c>
      <c r="Q19">
        <f>OthAsia!O103</f>
        <v>0.87808507990678353</v>
      </c>
      <c r="R19">
        <f>OthAsia!P103</f>
        <v>0.96143551294496032</v>
      </c>
      <c r="S19">
        <f>OthAsia!Q103</f>
        <v>1</v>
      </c>
      <c r="T19">
        <f>OthAsia!R103</f>
        <v>1</v>
      </c>
      <c r="U19">
        <f>OthAsia!S103</f>
        <v>1</v>
      </c>
      <c r="V19">
        <f>OthAsia!T103</f>
        <v>1</v>
      </c>
      <c r="W19">
        <f>OthAsia!U103</f>
        <v>1</v>
      </c>
      <c r="X19">
        <f>OthAsia!V103</f>
        <v>1</v>
      </c>
      <c r="Y19">
        <f>OthAsia!W103</f>
        <v>1</v>
      </c>
      <c r="Z19">
        <f>OthAsia!X103</f>
        <v>1</v>
      </c>
      <c r="AA19">
        <f>OthAsia!Y103</f>
        <v>1</v>
      </c>
      <c r="AB19">
        <f>OthAsia!Z103</f>
        <v>1</v>
      </c>
      <c r="AC19">
        <f>OthAsia!AA103</f>
        <v>1</v>
      </c>
      <c r="AD19">
        <f>OthAsia!AB103</f>
        <v>1</v>
      </c>
      <c r="AE19">
        <f>OthAsia!AC103</f>
        <v>1</v>
      </c>
      <c r="AF19">
        <f>OthAsia!AD103</f>
        <v>1</v>
      </c>
      <c r="AG19">
        <f>OthAsia!AE103</f>
        <v>1</v>
      </c>
      <c r="AH19">
        <f>OthAsia!AF103</f>
        <v>1</v>
      </c>
      <c r="AI19">
        <f>OthAsia!AG103</f>
        <v>1</v>
      </c>
      <c r="AJ19">
        <f>OthAsia!AH103</f>
        <v>1</v>
      </c>
      <c r="AK19">
        <f>OthAsia!AI103</f>
        <v>1</v>
      </c>
      <c r="AL19">
        <f>OthAsia!AJ103</f>
        <v>1</v>
      </c>
      <c r="AM19">
        <f>OthAsia!AK103</f>
        <v>1</v>
      </c>
      <c r="AN19">
        <f>OthAsia!AL103</f>
        <v>1</v>
      </c>
      <c r="AO19">
        <f>OthAsia!AM103</f>
        <v>1</v>
      </c>
      <c r="AP19">
        <f>OthAsia!AN103</f>
        <v>1</v>
      </c>
      <c r="AQ19">
        <f>OthAsia!AO103</f>
        <v>1</v>
      </c>
      <c r="AR19">
        <f>OthAsia!AP103</f>
        <v>1</v>
      </c>
      <c r="AS19">
        <f>OthAsia!AQ103</f>
        <v>1</v>
      </c>
      <c r="AT19">
        <f>OthAsia!AR103</f>
        <v>1</v>
      </c>
      <c r="AU19">
        <f>OthAsia!AS103</f>
        <v>1</v>
      </c>
      <c r="AV19">
        <f>OthAsia!AT103</f>
        <v>1</v>
      </c>
      <c r="AW19">
        <f>OthAsia!AU103</f>
        <v>1</v>
      </c>
      <c r="AX19">
        <f>OthAsia!AV103</f>
        <v>1</v>
      </c>
      <c r="AY19">
        <f>OthAsia!AW103</f>
        <v>1</v>
      </c>
      <c r="AZ19">
        <f>OthAsia!AX103</f>
        <v>1</v>
      </c>
      <c r="BA19">
        <f>OthAsia!AY103</f>
        <v>1</v>
      </c>
      <c r="BB19">
        <f>OthAsia!AZ103</f>
        <v>1</v>
      </c>
      <c r="BC19">
        <f>OthAsia!BA103</f>
        <v>1</v>
      </c>
      <c r="BD19">
        <f>OthAsia!BB103</f>
        <v>1</v>
      </c>
      <c r="BE19">
        <f>OthAsia!BC103</f>
        <v>1</v>
      </c>
      <c r="BF19">
        <f>OthAsia!BD103</f>
        <v>1</v>
      </c>
      <c r="BG19">
        <f>OthAsia!BE103</f>
        <v>1</v>
      </c>
      <c r="BH19">
        <f>OthAsia!BF103</f>
        <v>1</v>
      </c>
      <c r="BI19">
        <f>OthAsia!BG103</f>
        <v>1</v>
      </c>
      <c r="BJ19">
        <f>OthAsia!BH103</f>
        <v>1</v>
      </c>
      <c r="BK19">
        <f>OthAsia!BI103</f>
        <v>1</v>
      </c>
    </row>
    <row r="21" spans="2:68">
      <c r="D21" s="720" t="s">
        <v>1310</v>
      </c>
      <c r="E21" s="720"/>
      <c r="F21" s="720"/>
      <c r="G21" s="720"/>
      <c r="H21" s="720"/>
    </row>
    <row r="22" spans="2:68">
      <c r="D22" s="181">
        <v>2005</v>
      </c>
      <c r="E22" s="181">
        <v>2015</v>
      </c>
      <c r="F22" s="181">
        <v>2025</v>
      </c>
      <c r="G22" s="181">
        <v>2035</v>
      </c>
      <c r="H22" s="181">
        <v>2045</v>
      </c>
      <c r="I22" s="181">
        <v>2055</v>
      </c>
      <c r="J22" s="181">
        <v>2065</v>
      </c>
      <c r="K22" s="181">
        <v>2075</v>
      </c>
      <c r="L22" s="181">
        <v>2085</v>
      </c>
      <c r="M22" s="181">
        <v>2095</v>
      </c>
      <c r="N22" s="181">
        <v>2105</v>
      </c>
      <c r="O22" s="181">
        <v>2115</v>
      </c>
      <c r="P22" s="181">
        <v>2125</v>
      </c>
      <c r="Q22" s="181">
        <v>2135</v>
      </c>
      <c r="R22" s="181">
        <v>2145</v>
      </c>
      <c r="S22" s="181">
        <v>2155</v>
      </c>
      <c r="T22" s="181">
        <v>2165</v>
      </c>
      <c r="U22" s="181">
        <v>2175</v>
      </c>
      <c r="V22" s="181">
        <v>2185</v>
      </c>
      <c r="W22" s="181">
        <v>2195</v>
      </c>
      <c r="X22" s="181">
        <v>2205</v>
      </c>
      <c r="Y22" s="181">
        <v>2215</v>
      </c>
      <c r="Z22" s="181">
        <v>2225</v>
      </c>
      <c r="AA22" s="181">
        <v>2235</v>
      </c>
      <c r="AB22" s="181">
        <v>2245</v>
      </c>
      <c r="AC22" s="181">
        <v>2255</v>
      </c>
      <c r="AD22" s="181">
        <v>2265</v>
      </c>
      <c r="AE22" s="181">
        <v>2275</v>
      </c>
      <c r="AF22" s="181">
        <v>2285</v>
      </c>
      <c r="AG22" s="181">
        <v>2295</v>
      </c>
      <c r="AH22" s="181">
        <v>2305</v>
      </c>
      <c r="AI22" s="181">
        <v>2315</v>
      </c>
      <c r="AJ22" s="181">
        <v>2325</v>
      </c>
      <c r="AK22" s="181">
        <v>2335</v>
      </c>
      <c r="AL22" s="181">
        <v>2345</v>
      </c>
      <c r="AM22" s="181">
        <v>2355</v>
      </c>
      <c r="AN22" s="181">
        <v>2365</v>
      </c>
      <c r="AO22" s="181">
        <v>2375</v>
      </c>
      <c r="AP22" s="181">
        <v>2385</v>
      </c>
      <c r="AQ22" s="181">
        <v>2395</v>
      </c>
      <c r="AR22" s="181">
        <v>2405</v>
      </c>
      <c r="AS22" s="181">
        <v>2415</v>
      </c>
      <c r="AT22" s="181">
        <v>2425</v>
      </c>
      <c r="AU22" s="181">
        <v>2435</v>
      </c>
      <c r="AV22" s="181">
        <v>2445</v>
      </c>
      <c r="AW22" s="181">
        <v>2455</v>
      </c>
      <c r="AX22" s="181">
        <v>2465</v>
      </c>
      <c r="AY22" s="181">
        <v>2475</v>
      </c>
      <c r="AZ22" s="181">
        <v>2485</v>
      </c>
      <c r="BA22" s="181">
        <v>2495</v>
      </c>
      <c r="BB22" s="181">
        <v>2505</v>
      </c>
      <c r="BC22" s="181">
        <v>2515</v>
      </c>
      <c r="BD22" s="181">
        <v>2525</v>
      </c>
      <c r="BE22" s="181">
        <v>2535</v>
      </c>
      <c r="BF22" s="181">
        <v>2545</v>
      </c>
      <c r="BG22" s="181">
        <v>2555</v>
      </c>
      <c r="BH22" s="181">
        <v>2565</v>
      </c>
      <c r="BI22" s="181">
        <v>2575</v>
      </c>
      <c r="BJ22" s="181">
        <v>2585</v>
      </c>
      <c r="BK22" s="181">
        <v>2595</v>
      </c>
      <c r="BL22" s="181"/>
      <c r="BM22" s="181"/>
      <c r="BN22" s="181"/>
      <c r="BO22" s="181"/>
      <c r="BP22" s="181"/>
    </row>
    <row r="23" spans="2:68">
      <c r="C23" s="12" t="s">
        <v>104</v>
      </c>
      <c r="D23">
        <f>US!B97</f>
        <v>0.17851791916683227</v>
      </c>
      <c r="E23">
        <f>US!C97</f>
        <v>0.20441168561441803</v>
      </c>
      <c r="F23">
        <f>US!D97</f>
        <v>0.20081130743596862</v>
      </c>
      <c r="G23">
        <f>US!E97</f>
        <v>0.19862347859815724</v>
      </c>
      <c r="H23">
        <f>US!F97</f>
        <v>0.19724517955141138</v>
      </c>
      <c r="I23">
        <f>US!G97</f>
        <v>0.19749773378886082</v>
      </c>
      <c r="J23">
        <f>US!H97</f>
        <v>0.19978659099475396</v>
      </c>
      <c r="K23">
        <f>US!I97</f>
        <v>0.20224864393886471</v>
      </c>
      <c r="L23">
        <f>US!J97</f>
        <v>0.20500133186596789</v>
      </c>
      <c r="M23">
        <f>US!K97</f>
        <v>0.20701315102347004</v>
      </c>
      <c r="N23">
        <f>US!L97</f>
        <v>0.20687069210728645</v>
      </c>
      <c r="O23">
        <f>US!M97</f>
        <v>0.22030307885972511</v>
      </c>
      <c r="P23">
        <f>US!N97</f>
        <v>0.22030307885972511</v>
      </c>
      <c r="Q23">
        <f>US!O97</f>
        <v>0.22030307885972511</v>
      </c>
      <c r="R23">
        <f>US!P97</f>
        <v>0.22030307885972511</v>
      </c>
      <c r="S23">
        <f>US!Q97</f>
        <v>0.22030307885972511</v>
      </c>
      <c r="T23">
        <f>US!R97</f>
        <v>0.22030307885972511</v>
      </c>
      <c r="U23">
        <f>US!S97</f>
        <v>0.22030307885972511</v>
      </c>
      <c r="V23">
        <f>US!T97</f>
        <v>0.22030307885972511</v>
      </c>
      <c r="W23">
        <f>US!U97</f>
        <v>0.22030307885972511</v>
      </c>
      <c r="X23">
        <f>US!V97</f>
        <v>0.22030307885972511</v>
      </c>
      <c r="Y23">
        <f>US!W97</f>
        <v>0.22030307885972511</v>
      </c>
      <c r="Z23">
        <f>US!X97</f>
        <v>0.22030307885972511</v>
      </c>
      <c r="AA23">
        <f>US!Y97</f>
        <v>0.22030307885972511</v>
      </c>
      <c r="AB23">
        <f>US!Z97</f>
        <v>0.22030307885972511</v>
      </c>
      <c r="AC23">
        <f>US!AA97</f>
        <v>0.22030307885972511</v>
      </c>
      <c r="AD23">
        <f>US!AB97</f>
        <v>0.22030307885972511</v>
      </c>
      <c r="AE23">
        <f>US!AC97</f>
        <v>0.22030307885972511</v>
      </c>
      <c r="AF23">
        <f>US!AD97</f>
        <v>0.22030307885972511</v>
      </c>
      <c r="AG23">
        <f>US!AE97</f>
        <v>0.22030307885972511</v>
      </c>
      <c r="AH23">
        <f>US!AF97</f>
        <v>0.22030307885972511</v>
      </c>
      <c r="AI23">
        <f>US!AG97</f>
        <v>0.22030307885972511</v>
      </c>
      <c r="AJ23">
        <f>US!AH97</f>
        <v>0.22030307885972511</v>
      </c>
      <c r="AK23">
        <f>US!AI97</f>
        <v>0.22030307885972511</v>
      </c>
      <c r="AL23">
        <f>US!AJ97</f>
        <v>0.22030307885972511</v>
      </c>
      <c r="AM23">
        <f>US!AK97</f>
        <v>0.22030307885972511</v>
      </c>
      <c r="AN23">
        <f>US!AL97</f>
        <v>0.22030307885972511</v>
      </c>
      <c r="AO23">
        <f>US!AM97</f>
        <v>0.22030307885972511</v>
      </c>
      <c r="AP23">
        <f>US!AN97</f>
        <v>0.22030307885972511</v>
      </c>
      <c r="AQ23">
        <f>US!AO97</f>
        <v>0.22030307885972511</v>
      </c>
      <c r="AR23">
        <f>US!AP97</f>
        <v>0.22030307885972511</v>
      </c>
      <c r="AS23">
        <f>US!AQ97</f>
        <v>0.22030307885972511</v>
      </c>
      <c r="AT23">
        <f>US!AR97</f>
        <v>0.22030307885972511</v>
      </c>
      <c r="AU23">
        <f>US!AS97</f>
        <v>0.22030307885972511</v>
      </c>
      <c r="AV23">
        <f>US!AT97</f>
        <v>0.22030307885972511</v>
      </c>
      <c r="AW23">
        <f>US!AU97</f>
        <v>0.22030307885972511</v>
      </c>
      <c r="AX23">
        <f>US!AV97</f>
        <v>0.22030307885972511</v>
      </c>
      <c r="AY23">
        <f>US!AW97</f>
        <v>0.22030307885972511</v>
      </c>
      <c r="AZ23">
        <f>US!AX97</f>
        <v>0.22030307885972511</v>
      </c>
      <c r="BA23">
        <f>US!AY97</f>
        <v>0.22030307885972511</v>
      </c>
      <c r="BB23">
        <f>US!AZ97</f>
        <v>0.22030307885972511</v>
      </c>
      <c r="BC23">
        <f>US!BA97</f>
        <v>0.22030307885972511</v>
      </c>
      <c r="BD23">
        <f>US!BB97</f>
        <v>0.22030307885972511</v>
      </c>
      <c r="BE23">
        <f>US!BC97</f>
        <v>0.22030307885972511</v>
      </c>
      <c r="BF23">
        <f>US!BD97</f>
        <v>0.22030307885972511</v>
      </c>
      <c r="BG23">
        <f>US!BE97</f>
        <v>0.22030307885972511</v>
      </c>
      <c r="BH23">
        <f>US!BF97</f>
        <v>0.22030307885972511</v>
      </c>
      <c r="BI23">
        <f>US!BG97</f>
        <v>0.22030307885972511</v>
      </c>
      <c r="BJ23">
        <f>US!BH97</f>
        <v>0.22030307885972511</v>
      </c>
      <c r="BK23">
        <f>US!BI97</f>
        <v>0.22030307885972511</v>
      </c>
    </row>
    <row r="24" spans="2:68">
      <c r="C24" s="12" t="s">
        <v>105</v>
      </c>
      <c r="D24">
        <f>EU!B97</f>
        <v>0.17464278549877818</v>
      </c>
      <c r="E24">
        <f>EU!C97</f>
        <v>0.19951187573456713</v>
      </c>
      <c r="F24">
        <f>EU!D97</f>
        <v>0.19621702705844843</v>
      </c>
      <c r="G24">
        <f>EU!E97</f>
        <v>0.19444764809439508</v>
      </c>
      <c r="H24">
        <f>EU!F97</f>
        <v>0.19311769687881469</v>
      </c>
      <c r="I24">
        <f>EU!G97</f>
        <v>0.19342037928561981</v>
      </c>
      <c r="J24">
        <f>EU!H97</f>
        <v>0.19499881757129625</v>
      </c>
      <c r="K24">
        <f>EU!I97</f>
        <v>0.19675155944103084</v>
      </c>
      <c r="L24">
        <f>EU!J97</f>
        <v>0.1986775404241552</v>
      </c>
      <c r="M24">
        <f>EU!K97</f>
        <v>0.20517684580955442</v>
      </c>
      <c r="N24">
        <f>EU!L97</f>
        <v>0.21074492696069239</v>
      </c>
      <c r="O24">
        <f>EU!M97</f>
        <v>0.2203362818132277</v>
      </c>
      <c r="P24">
        <f>EU!N97</f>
        <v>0.2203362818132277</v>
      </c>
      <c r="Q24">
        <f>EU!O97</f>
        <v>0.2203362818132277</v>
      </c>
      <c r="R24">
        <f>EU!P97</f>
        <v>0.2203362818132277</v>
      </c>
      <c r="S24">
        <f>EU!Q97</f>
        <v>0.2203362818132277</v>
      </c>
      <c r="T24">
        <f>EU!R97</f>
        <v>0.2203362818132277</v>
      </c>
      <c r="U24">
        <f>EU!S97</f>
        <v>0.2203362818132277</v>
      </c>
      <c r="V24">
        <f>EU!T97</f>
        <v>0.2203362818132277</v>
      </c>
      <c r="W24">
        <f>EU!U97</f>
        <v>0.2203362818132277</v>
      </c>
      <c r="X24">
        <f>EU!V97</f>
        <v>0.2203362818132277</v>
      </c>
      <c r="Y24">
        <f>EU!W97</f>
        <v>0.2203362818132277</v>
      </c>
      <c r="Z24">
        <f>EU!X97</f>
        <v>0.2203362818132277</v>
      </c>
      <c r="AA24">
        <f>EU!Y97</f>
        <v>0.2203362818132277</v>
      </c>
      <c r="AB24">
        <f>EU!Z97</f>
        <v>0.2203362818132277</v>
      </c>
      <c r="AC24">
        <f>EU!AA97</f>
        <v>0.2203362818132277</v>
      </c>
      <c r="AD24">
        <f>EU!AB97</f>
        <v>0.2203362818132277</v>
      </c>
      <c r="AE24">
        <f>EU!AC97</f>
        <v>0.2203362818132277</v>
      </c>
      <c r="AF24">
        <f>EU!AD97</f>
        <v>0.2203362818132277</v>
      </c>
      <c r="AG24">
        <f>EU!AE97</f>
        <v>0.2203362818132277</v>
      </c>
      <c r="AH24">
        <f>EU!AF97</f>
        <v>0.2203362818132277</v>
      </c>
      <c r="AI24">
        <f>EU!AG97</f>
        <v>0.2203362818132277</v>
      </c>
      <c r="AJ24">
        <f>EU!AH97</f>
        <v>0.2203362818132277</v>
      </c>
      <c r="AK24">
        <f>EU!AI97</f>
        <v>0.2203362818132277</v>
      </c>
      <c r="AL24">
        <f>EU!AJ97</f>
        <v>0.2203362818132277</v>
      </c>
      <c r="AM24">
        <f>EU!AK97</f>
        <v>0.2203362818132277</v>
      </c>
      <c r="AN24">
        <f>EU!AL97</f>
        <v>0.2203362818132277</v>
      </c>
      <c r="AO24">
        <f>EU!AM97</f>
        <v>0.2203362818132277</v>
      </c>
      <c r="AP24">
        <f>EU!AN97</f>
        <v>0.2203362818132277</v>
      </c>
      <c r="AQ24">
        <f>EU!AO97</f>
        <v>0.2203362818132277</v>
      </c>
      <c r="AR24">
        <f>EU!AP97</f>
        <v>0.2203362818132277</v>
      </c>
      <c r="AS24">
        <f>EU!AQ97</f>
        <v>0.2203362818132277</v>
      </c>
      <c r="AT24">
        <f>EU!AR97</f>
        <v>0.2203362818132277</v>
      </c>
      <c r="AU24">
        <f>EU!AS97</f>
        <v>0.2203362818132277</v>
      </c>
      <c r="AV24">
        <f>EU!AT97</f>
        <v>0.2203362818132277</v>
      </c>
      <c r="AW24">
        <f>EU!AU97</f>
        <v>0.2203362818132277</v>
      </c>
      <c r="AX24">
        <f>EU!AV97</f>
        <v>0.2203362818132277</v>
      </c>
      <c r="AY24">
        <f>EU!AW97</f>
        <v>0.2203362818132277</v>
      </c>
      <c r="AZ24">
        <f>EU!AX97</f>
        <v>0.2203362818132277</v>
      </c>
      <c r="BA24">
        <f>EU!AY97</f>
        <v>0.2203362818132277</v>
      </c>
      <c r="BB24">
        <f>EU!AZ97</f>
        <v>0.2203362818132277</v>
      </c>
      <c r="BC24">
        <f>EU!BA97</f>
        <v>0.2203362818132277</v>
      </c>
      <c r="BD24">
        <f>EU!BB97</f>
        <v>0.2203362818132277</v>
      </c>
      <c r="BE24">
        <f>EU!BC97</f>
        <v>0.2203362818132277</v>
      </c>
      <c r="BF24">
        <f>EU!BD97</f>
        <v>0.2203362818132277</v>
      </c>
      <c r="BG24">
        <f>EU!BE97</f>
        <v>0.2203362818132277</v>
      </c>
      <c r="BH24">
        <f>EU!BF97</f>
        <v>0.2203362818132277</v>
      </c>
      <c r="BI24">
        <f>EU!BG97</f>
        <v>0.2203362818132277</v>
      </c>
      <c r="BJ24">
        <f>EU!BH97</f>
        <v>0.2203362818132277</v>
      </c>
      <c r="BK24">
        <f>EU!BI97</f>
        <v>0.2203362818132277</v>
      </c>
    </row>
    <row r="25" spans="2:68">
      <c r="C25" s="12" t="s">
        <v>51</v>
      </c>
      <c r="D25">
        <f>Japan!B97</f>
        <v>0.15130516850935352</v>
      </c>
      <c r="E25">
        <f>Japan!C97</f>
        <v>0.18028879870424402</v>
      </c>
      <c r="F25">
        <f>Japan!D97</f>
        <v>0.17561051284600046</v>
      </c>
      <c r="G25">
        <f>Japan!E97</f>
        <v>0.16834939682036698</v>
      </c>
      <c r="H25">
        <f>Japan!F97</f>
        <v>0.17936264615265576</v>
      </c>
      <c r="I25">
        <f>Japan!G97</f>
        <v>0.18715052917114447</v>
      </c>
      <c r="J25">
        <f>Japan!H97</f>
        <v>0.18886752273284263</v>
      </c>
      <c r="K25">
        <f>Japan!I97</f>
        <v>0.19078953271553145</v>
      </c>
      <c r="L25">
        <f>Japan!J97</f>
        <v>0.19299543769997909</v>
      </c>
      <c r="M25">
        <f>Japan!K97</f>
        <v>0.20201478435586034</v>
      </c>
      <c r="N25">
        <f>Japan!L97</f>
        <v>0.20937148693838403</v>
      </c>
      <c r="O25">
        <f>Japan!M97</f>
        <v>0.22226937429570431</v>
      </c>
      <c r="P25">
        <f>Japan!N97</f>
        <v>0.22226937429570431</v>
      </c>
      <c r="Q25">
        <f>Japan!O97</f>
        <v>0.22226937429570431</v>
      </c>
      <c r="R25">
        <f>Japan!P97</f>
        <v>0.22226937429570431</v>
      </c>
      <c r="S25">
        <f>Japan!Q97</f>
        <v>0.22226937429570431</v>
      </c>
      <c r="T25">
        <f>Japan!R97</f>
        <v>0.22226937429570431</v>
      </c>
      <c r="U25">
        <f>Japan!S97</f>
        <v>0.22226937429570431</v>
      </c>
      <c r="V25">
        <f>Japan!T97</f>
        <v>0.22226937429570431</v>
      </c>
      <c r="W25">
        <f>Japan!U97</f>
        <v>0.22226937429570431</v>
      </c>
      <c r="X25">
        <f>Japan!V97</f>
        <v>0.22226937429570431</v>
      </c>
      <c r="Y25">
        <f>Japan!W97</f>
        <v>0.22226937429570431</v>
      </c>
      <c r="Z25">
        <f>Japan!X97</f>
        <v>0.22226937429570431</v>
      </c>
      <c r="AA25">
        <f>Japan!Y97</f>
        <v>0.22226937429570431</v>
      </c>
      <c r="AB25">
        <f>Japan!Z97</f>
        <v>0.22226937429570431</v>
      </c>
      <c r="AC25">
        <f>Japan!AA97</f>
        <v>0.22226937429570431</v>
      </c>
      <c r="AD25">
        <f>Japan!AB97</f>
        <v>0.22226937429570431</v>
      </c>
      <c r="AE25">
        <f>Japan!AC97</f>
        <v>0.22226937429570431</v>
      </c>
      <c r="AF25">
        <f>Japan!AD97</f>
        <v>0.22226937429570431</v>
      </c>
      <c r="AG25">
        <f>Japan!AE97</f>
        <v>0.22226937429570431</v>
      </c>
      <c r="AH25">
        <f>Japan!AF97</f>
        <v>0.22226937429570431</v>
      </c>
      <c r="AI25">
        <f>Japan!AG97</f>
        <v>0.22226937429570431</v>
      </c>
      <c r="AJ25">
        <f>Japan!AH97</f>
        <v>0.22226937429570431</v>
      </c>
      <c r="AK25">
        <f>Japan!AI97</f>
        <v>0.22226937429570431</v>
      </c>
      <c r="AL25">
        <f>Japan!AJ97</f>
        <v>0.22226937429570431</v>
      </c>
      <c r="AM25">
        <f>Japan!AK97</f>
        <v>0.22226937429570431</v>
      </c>
      <c r="AN25">
        <f>Japan!AL97</f>
        <v>0.22226937429570431</v>
      </c>
      <c r="AO25">
        <f>Japan!AM97</f>
        <v>0.22226937429570431</v>
      </c>
      <c r="AP25">
        <f>Japan!AN97</f>
        <v>0.22226937429570431</v>
      </c>
      <c r="AQ25">
        <f>Japan!AO97</f>
        <v>0.22226937429570431</v>
      </c>
      <c r="AR25">
        <f>Japan!AP97</f>
        <v>0.22226937429570431</v>
      </c>
      <c r="AS25">
        <f>Japan!AQ97</f>
        <v>0.22226937429570431</v>
      </c>
      <c r="AT25">
        <f>Japan!AR97</f>
        <v>0.22226937429570431</v>
      </c>
      <c r="AU25">
        <f>Japan!AS97</f>
        <v>0.22226937429570431</v>
      </c>
      <c r="AV25">
        <f>Japan!AT97</f>
        <v>0.22226937429570431</v>
      </c>
      <c r="AW25">
        <f>Japan!AU97</f>
        <v>0.22226937429570431</v>
      </c>
      <c r="AX25">
        <f>Japan!AV97</f>
        <v>0.22226937429570431</v>
      </c>
      <c r="AY25">
        <f>Japan!AW97</f>
        <v>0.22226937429570431</v>
      </c>
      <c r="AZ25">
        <f>Japan!AX97</f>
        <v>0.22226937429570431</v>
      </c>
      <c r="BA25">
        <f>Japan!AY97</f>
        <v>0.22226937429570431</v>
      </c>
      <c r="BB25">
        <f>Japan!AZ97</f>
        <v>0.22226937429570431</v>
      </c>
      <c r="BC25">
        <f>Japan!BA97</f>
        <v>0.22226937429570431</v>
      </c>
      <c r="BD25">
        <f>Japan!BB97</f>
        <v>0.22226937429570431</v>
      </c>
      <c r="BE25">
        <f>Japan!BC97</f>
        <v>0.22226937429570431</v>
      </c>
      <c r="BF25">
        <f>Japan!BD97</f>
        <v>0.22226937429570431</v>
      </c>
      <c r="BG25">
        <f>Japan!BE97</f>
        <v>0.22226937429570431</v>
      </c>
      <c r="BH25">
        <f>Japan!BF97</f>
        <v>0.22226937429570431</v>
      </c>
      <c r="BI25">
        <f>Japan!BG97</f>
        <v>0.22226937429570431</v>
      </c>
      <c r="BJ25">
        <f>Japan!BH97</f>
        <v>0.22226937429570431</v>
      </c>
      <c r="BK25">
        <f>Japan!BI97</f>
        <v>0.22226937429570431</v>
      </c>
    </row>
    <row r="26" spans="2:68">
      <c r="C26" s="12" t="s">
        <v>52</v>
      </c>
      <c r="D26">
        <f>Russia!B97</f>
        <v>0.19116870416633872</v>
      </c>
      <c r="E26">
        <f>Russia!C97</f>
        <v>0.18903154012827164</v>
      </c>
      <c r="F26">
        <f>Russia!D97</f>
        <v>0.18513371193962028</v>
      </c>
      <c r="G26">
        <f>Russia!E97</f>
        <v>0.185563870068611</v>
      </c>
      <c r="H26">
        <f>Russia!F97</f>
        <v>0.1878739277780751</v>
      </c>
      <c r="I26">
        <f>Russia!G97</f>
        <v>0.18989118964398169</v>
      </c>
      <c r="J26">
        <f>Russia!H97</f>
        <v>0.19064813179718809</v>
      </c>
      <c r="K26">
        <f>Russia!I97</f>
        <v>0.19168340007296758</v>
      </c>
      <c r="L26">
        <f>Russia!J97</f>
        <v>0.19308059868291075</v>
      </c>
      <c r="M26">
        <f>Russia!K97</f>
        <v>0.20313479711589796</v>
      </c>
      <c r="N26">
        <f>Russia!L97</f>
        <v>0.21241990984042894</v>
      </c>
      <c r="O26">
        <f>Russia!M97</f>
        <v>0.22223322828967537</v>
      </c>
      <c r="P26">
        <f>Russia!N97</f>
        <v>0.22223322828967537</v>
      </c>
      <c r="Q26">
        <f>Russia!O97</f>
        <v>0.22223322828967537</v>
      </c>
      <c r="R26">
        <f>Russia!P97</f>
        <v>0.22223322828967537</v>
      </c>
      <c r="S26">
        <f>Russia!Q97</f>
        <v>0.22223322828967537</v>
      </c>
      <c r="T26">
        <f>Russia!R97</f>
        <v>0.22223322828967537</v>
      </c>
      <c r="U26">
        <f>Russia!S97</f>
        <v>0.22223322828967537</v>
      </c>
      <c r="V26">
        <f>Russia!T97</f>
        <v>0.22223322828967537</v>
      </c>
      <c r="W26">
        <f>Russia!U97</f>
        <v>0.22223322828967537</v>
      </c>
      <c r="X26">
        <f>Russia!V97</f>
        <v>0.22223322828967537</v>
      </c>
      <c r="Y26">
        <f>Russia!W97</f>
        <v>0.22223322828967537</v>
      </c>
      <c r="Z26">
        <f>Russia!X97</f>
        <v>0.22223322828967537</v>
      </c>
      <c r="AA26">
        <f>Russia!Y97</f>
        <v>0.22223322828967537</v>
      </c>
      <c r="AB26">
        <f>Russia!Z97</f>
        <v>0.22223322828967537</v>
      </c>
      <c r="AC26">
        <f>Russia!AA97</f>
        <v>0.22223322828967537</v>
      </c>
      <c r="AD26">
        <f>Russia!AB97</f>
        <v>0.22223322828967537</v>
      </c>
      <c r="AE26">
        <f>Russia!AC97</f>
        <v>0.22223322828967537</v>
      </c>
      <c r="AF26">
        <f>Russia!AD97</f>
        <v>0.22223322828967537</v>
      </c>
      <c r="AG26">
        <f>Russia!AE97</f>
        <v>0.22223322828967537</v>
      </c>
      <c r="AH26">
        <f>Russia!AF97</f>
        <v>0.22223322828967537</v>
      </c>
      <c r="AI26">
        <f>Russia!AG97</f>
        <v>0.22223322828967537</v>
      </c>
      <c r="AJ26">
        <f>Russia!AH97</f>
        <v>0.22223322828967537</v>
      </c>
      <c r="AK26">
        <f>Russia!AI97</f>
        <v>0.22223322828967537</v>
      </c>
      <c r="AL26">
        <f>Russia!AJ97</f>
        <v>0.22223322828967537</v>
      </c>
      <c r="AM26">
        <f>Russia!AK97</f>
        <v>0.22223322828967537</v>
      </c>
      <c r="AN26">
        <f>Russia!AL97</f>
        <v>0.22223322828967537</v>
      </c>
      <c r="AO26">
        <f>Russia!AM97</f>
        <v>0.22223322828967537</v>
      </c>
      <c r="AP26">
        <f>Russia!AN97</f>
        <v>0.22223322828967537</v>
      </c>
      <c r="AQ26">
        <f>Russia!AO97</f>
        <v>0.22223322828967537</v>
      </c>
      <c r="AR26">
        <f>Russia!AP97</f>
        <v>0.22223322828967537</v>
      </c>
      <c r="AS26">
        <f>Russia!AQ97</f>
        <v>0.22223322828967537</v>
      </c>
      <c r="AT26">
        <f>Russia!AR97</f>
        <v>0.22223322828967537</v>
      </c>
      <c r="AU26">
        <f>Russia!AS97</f>
        <v>0.22223322828967537</v>
      </c>
      <c r="AV26">
        <f>Russia!AT97</f>
        <v>0.22223322828967537</v>
      </c>
      <c r="AW26">
        <f>Russia!AU97</f>
        <v>0.22223322828967537</v>
      </c>
      <c r="AX26">
        <f>Russia!AV97</f>
        <v>0.22223322828967537</v>
      </c>
      <c r="AY26">
        <f>Russia!AW97</f>
        <v>0.22223322828967537</v>
      </c>
      <c r="AZ26">
        <f>Russia!AX97</f>
        <v>0.22223322828967537</v>
      </c>
      <c r="BA26">
        <f>Russia!AY97</f>
        <v>0.22223322828967537</v>
      </c>
      <c r="BB26">
        <f>Russia!AZ97</f>
        <v>0.22223322828967537</v>
      </c>
      <c r="BC26">
        <f>Russia!BA97</f>
        <v>0.22223322828967537</v>
      </c>
      <c r="BD26">
        <f>Russia!BB97</f>
        <v>0.22223322828967537</v>
      </c>
      <c r="BE26">
        <f>Russia!BC97</f>
        <v>0.22223322828967537</v>
      </c>
      <c r="BF26">
        <f>Russia!BD97</f>
        <v>0.22223322828967537</v>
      </c>
      <c r="BG26">
        <f>Russia!BE97</f>
        <v>0.22223322828967537</v>
      </c>
      <c r="BH26">
        <f>Russia!BF97</f>
        <v>0.22223322828967537</v>
      </c>
      <c r="BI26">
        <f>Russia!BG97</f>
        <v>0.22223322828967537</v>
      </c>
      <c r="BJ26">
        <f>Russia!BH97</f>
        <v>0.22223322828967537</v>
      </c>
      <c r="BK26">
        <f>Russia!BI97</f>
        <v>0.22223322828967537</v>
      </c>
    </row>
    <row r="27" spans="2:68">
      <c r="C27" s="12" t="s">
        <v>53</v>
      </c>
      <c r="D27">
        <f>Eurasia!B97</f>
        <v>0.1950068390972948</v>
      </c>
      <c r="E27">
        <f>Eurasia!C97</f>
        <v>0.22579565828348314</v>
      </c>
      <c r="F27">
        <f>Eurasia!D97</f>
        <v>0.21818997077859106</v>
      </c>
      <c r="G27">
        <f>Eurasia!E97</f>
        <v>0.2137651998818286</v>
      </c>
      <c r="H27">
        <f>Eurasia!F97</f>
        <v>0.2110399666476615</v>
      </c>
      <c r="I27">
        <f>Eurasia!G97</f>
        <v>0.21054285633670111</v>
      </c>
      <c r="J27">
        <f>Eurasia!H97</f>
        <v>0.21015163132466624</v>
      </c>
      <c r="K27">
        <f>Eurasia!I97</f>
        <v>0.21016396192736281</v>
      </c>
      <c r="L27">
        <f>Eurasia!J97</f>
        <v>0.21067751414477806</v>
      </c>
      <c r="M27">
        <f>Eurasia!K97</f>
        <v>0.21679424846015824</v>
      </c>
      <c r="N27">
        <f>Eurasia!L97</f>
        <v>0.22273954697694098</v>
      </c>
      <c r="O27">
        <f>Eurasia!M97</f>
        <v>0.22890898798344628</v>
      </c>
      <c r="P27">
        <f>Eurasia!N97</f>
        <v>0.22890898798344628</v>
      </c>
      <c r="Q27">
        <f>Eurasia!O97</f>
        <v>0.22890898798344628</v>
      </c>
      <c r="R27">
        <f>Eurasia!P97</f>
        <v>0.22890898798344628</v>
      </c>
      <c r="S27">
        <f>Eurasia!Q97</f>
        <v>0.22890898798344628</v>
      </c>
      <c r="T27">
        <f>Eurasia!R97</f>
        <v>0.22890898798344628</v>
      </c>
      <c r="U27">
        <f>Eurasia!S97</f>
        <v>0.22890898798344628</v>
      </c>
      <c r="V27">
        <f>Eurasia!T97</f>
        <v>0.22890898798344628</v>
      </c>
      <c r="W27">
        <f>Eurasia!U97</f>
        <v>0.22890898798344628</v>
      </c>
      <c r="X27">
        <f>Eurasia!V97</f>
        <v>0.22890898798344628</v>
      </c>
      <c r="Y27">
        <f>Eurasia!W97</f>
        <v>0.22890898798344628</v>
      </c>
      <c r="Z27">
        <f>Eurasia!X97</f>
        <v>0.22890898798344628</v>
      </c>
      <c r="AA27">
        <f>Eurasia!Y97</f>
        <v>0.22890898798344628</v>
      </c>
      <c r="AB27">
        <f>Eurasia!Z97</f>
        <v>0.22890898798344628</v>
      </c>
      <c r="AC27">
        <f>Eurasia!AA97</f>
        <v>0.22890898798344628</v>
      </c>
      <c r="AD27">
        <f>Eurasia!AB97</f>
        <v>0.22890898798344628</v>
      </c>
      <c r="AE27">
        <f>Eurasia!AC97</f>
        <v>0.22890898798344628</v>
      </c>
      <c r="AF27">
        <f>Eurasia!AD97</f>
        <v>0.22890898798344628</v>
      </c>
      <c r="AG27">
        <f>Eurasia!AE97</f>
        <v>0.22890898798344628</v>
      </c>
      <c r="AH27">
        <f>Eurasia!AF97</f>
        <v>0.22890898798344628</v>
      </c>
      <c r="AI27">
        <f>Eurasia!AG97</f>
        <v>0.22890898798344628</v>
      </c>
      <c r="AJ27">
        <f>Eurasia!AH97</f>
        <v>0.22890898798344628</v>
      </c>
      <c r="AK27">
        <f>Eurasia!AI97</f>
        <v>0.22890898798344628</v>
      </c>
      <c r="AL27">
        <f>Eurasia!AJ97</f>
        <v>0.22890898798344628</v>
      </c>
      <c r="AM27">
        <f>Eurasia!AK97</f>
        <v>0.22890898798344628</v>
      </c>
      <c r="AN27">
        <f>Eurasia!AL97</f>
        <v>0.22890898798344628</v>
      </c>
      <c r="AO27">
        <f>Eurasia!AM97</f>
        <v>0.22890898798344628</v>
      </c>
      <c r="AP27">
        <f>Eurasia!AN97</f>
        <v>0.22890898798344628</v>
      </c>
      <c r="AQ27">
        <f>Eurasia!AO97</f>
        <v>0.22890898798344628</v>
      </c>
      <c r="AR27">
        <f>Eurasia!AP97</f>
        <v>0.22890898798344628</v>
      </c>
      <c r="AS27">
        <f>Eurasia!AQ97</f>
        <v>0.22890898798344628</v>
      </c>
      <c r="AT27">
        <f>Eurasia!AR97</f>
        <v>0.22890898798344628</v>
      </c>
      <c r="AU27">
        <f>Eurasia!AS97</f>
        <v>0.22890898798344628</v>
      </c>
      <c r="AV27">
        <f>Eurasia!AT97</f>
        <v>0.22890898798344628</v>
      </c>
      <c r="AW27">
        <f>Eurasia!AU97</f>
        <v>0.22890898798344628</v>
      </c>
      <c r="AX27">
        <f>Eurasia!AV97</f>
        <v>0.22890898798344628</v>
      </c>
      <c r="AY27">
        <f>Eurasia!AW97</f>
        <v>0.22890898798344628</v>
      </c>
      <c r="AZ27">
        <f>Eurasia!AX97</f>
        <v>0.22890898798344628</v>
      </c>
      <c r="BA27">
        <f>Eurasia!AY97</f>
        <v>0.22890898798344628</v>
      </c>
      <c r="BB27">
        <f>Eurasia!AZ97</f>
        <v>0.22890898798344628</v>
      </c>
      <c r="BC27">
        <f>Eurasia!BA97</f>
        <v>0.22890898798344628</v>
      </c>
      <c r="BD27">
        <f>Eurasia!BB97</f>
        <v>0.22890898798344628</v>
      </c>
      <c r="BE27">
        <f>Eurasia!BC97</f>
        <v>0.22890898798344628</v>
      </c>
      <c r="BF27">
        <f>Eurasia!BD97</f>
        <v>0.22890898798344628</v>
      </c>
      <c r="BG27">
        <f>Eurasia!BE97</f>
        <v>0.22890898798344628</v>
      </c>
      <c r="BH27">
        <f>Eurasia!BF97</f>
        <v>0.22890898798344628</v>
      </c>
      <c r="BI27">
        <f>Eurasia!BG97</f>
        <v>0.22890898798344628</v>
      </c>
      <c r="BJ27">
        <f>Eurasia!BH97</f>
        <v>0.22890898798344628</v>
      </c>
      <c r="BK27">
        <f>Eurasia!BI97</f>
        <v>0.22890898798344628</v>
      </c>
    </row>
    <row r="28" spans="2:68">
      <c r="C28" s="12" t="s">
        <v>54</v>
      </c>
      <c r="D28">
        <f>China!B97</f>
        <v>0.35708144186291391</v>
      </c>
      <c r="E28">
        <f>China!C97</f>
        <v>0.2267610075161593</v>
      </c>
      <c r="F28">
        <f>China!D97</f>
        <v>0.21516476481009253</v>
      </c>
      <c r="G28">
        <f>China!E97</f>
        <v>0.20754873475224947</v>
      </c>
      <c r="H28">
        <f>China!F97</f>
        <v>0.2032796927112448</v>
      </c>
      <c r="I28">
        <f>China!G97</f>
        <v>0.20375853404594946</v>
      </c>
      <c r="J28">
        <f>China!H97</f>
        <v>0.2034237446652743</v>
      </c>
      <c r="K28">
        <f>China!I97</f>
        <v>0.20334246847133677</v>
      </c>
      <c r="L28">
        <f>China!J97</f>
        <v>0.20316730217272469</v>
      </c>
      <c r="M28">
        <f>China!K97</f>
        <v>0.20922027492066747</v>
      </c>
      <c r="N28">
        <f>China!L97</f>
        <v>0.2185201157729674</v>
      </c>
      <c r="O28">
        <f>China!M97</f>
        <v>0.21324434378424598</v>
      </c>
      <c r="P28">
        <f>China!N97</f>
        <v>0.21324434378424598</v>
      </c>
      <c r="Q28">
        <f>China!O97</f>
        <v>0.21324434378424598</v>
      </c>
      <c r="R28">
        <f>China!P97</f>
        <v>0.21324434378424598</v>
      </c>
      <c r="S28">
        <f>China!Q97</f>
        <v>0.21324434378424598</v>
      </c>
      <c r="T28">
        <f>China!R97</f>
        <v>0.21324434378424598</v>
      </c>
      <c r="U28">
        <f>China!S97</f>
        <v>0.21324434378424598</v>
      </c>
      <c r="V28">
        <f>China!T97</f>
        <v>0.21324434378424598</v>
      </c>
      <c r="W28">
        <f>China!U97</f>
        <v>0.21324434378424598</v>
      </c>
      <c r="X28">
        <f>China!V97</f>
        <v>0.21324434378424598</v>
      </c>
      <c r="Y28">
        <f>China!W97</f>
        <v>0.21324434378424598</v>
      </c>
      <c r="Z28">
        <f>China!X97</f>
        <v>0.21324434378424598</v>
      </c>
      <c r="AA28">
        <f>China!Y97</f>
        <v>0.21324434378424598</v>
      </c>
      <c r="AB28">
        <f>China!Z97</f>
        <v>0.21324434378424598</v>
      </c>
      <c r="AC28">
        <f>China!AA97</f>
        <v>0.21324434378424598</v>
      </c>
      <c r="AD28">
        <f>China!AB97</f>
        <v>0.21324434378424598</v>
      </c>
      <c r="AE28">
        <f>China!AC97</f>
        <v>0.21324434378424598</v>
      </c>
      <c r="AF28">
        <f>China!AD97</f>
        <v>0.21324434378424598</v>
      </c>
      <c r="AG28">
        <f>China!AE97</f>
        <v>0.21324434378424598</v>
      </c>
      <c r="AH28">
        <f>China!AF97</f>
        <v>0.21324434378424598</v>
      </c>
      <c r="AI28">
        <f>China!AG97</f>
        <v>0.21324434378424598</v>
      </c>
      <c r="AJ28">
        <f>China!AH97</f>
        <v>0.21324434378424598</v>
      </c>
      <c r="AK28">
        <f>China!AI97</f>
        <v>0.21324434378424598</v>
      </c>
      <c r="AL28">
        <f>China!AJ97</f>
        <v>0.21324434378424598</v>
      </c>
      <c r="AM28">
        <f>China!AK97</f>
        <v>0.21324434378424598</v>
      </c>
      <c r="AN28">
        <f>China!AL97</f>
        <v>0.21324434378424598</v>
      </c>
      <c r="AO28">
        <f>China!AM97</f>
        <v>0.21324434378424598</v>
      </c>
      <c r="AP28">
        <f>China!AN97</f>
        <v>0.21324434378424598</v>
      </c>
      <c r="AQ28">
        <f>China!AO97</f>
        <v>0.21324434378424598</v>
      </c>
      <c r="AR28">
        <f>China!AP97</f>
        <v>0.21324434378424598</v>
      </c>
      <c r="AS28">
        <f>China!AQ97</f>
        <v>0.21324434378424598</v>
      </c>
      <c r="AT28">
        <f>China!AR97</f>
        <v>0.21324434378424598</v>
      </c>
      <c r="AU28">
        <f>China!AS97</f>
        <v>0.21324434378424598</v>
      </c>
      <c r="AV28">
        <f>China!AT97</f>
        <v>0.21324434378424598</v>
      </c>
      <c r="AW28">
        <f>China!AU97</f>
        <v>0.21324434378424598</v>
      </c>
      <c r="AX28">
        <f>China!AV97</f>
        <v>0.21324434378424598</v>
      </c>
      <c r="AY28">
        <f>China!AW97</f>
        <v>0.21324434378424598</v>
      </c>
      <c r="AZ28">
        <f>China!AX97</f>
        <v>0.21324434378424598</v>
      </c>
      <c r="BA28">
        <f>China!AY97</f>
        <v>0.21324434378424598</v>
      </c>
      <c r="BB28">
        <f>China!AZ97</f>
        <v>0.21324434378424598</v>
      </c>
      <c r="BC28">
        <f>China!BA97</f>
        <v>0.21324434378424598</v>
      </c>
      <c r="BD28">
        <f>China!BB97</f>
        <v>0.21324434378424598</v>
      </c>
      <c r="BE28">
        <f>China!BC97</f>
        <v>0.21324434378424598</v>
      </c>
      <c r="BF28">
        <f>China!BD97</f>
        <v>0.21324434378424598</v>
      </c>
      <c r="BG28">
        <f>China!BE97</f>
        <v>0.21324434378424598</v>
      </c>
      <c r="BH28">
        <f>China!BF97</f>
        <v>0.21324434378424598</v>
      </c>
      <c r="BI28">
        <f>China!BG97</f>
        <v>0.21324434378424598</v>
      </c>
      <c r="BJ28">
        <f>China!BH97</f>
        <v>0.21324434378424598</v>
      </c>
      <c r="BK28">
        <f>China!BI97</f>
        <v>0.21324434378424598</v>
      </c>
    </row>
    <row r="29" spans="2:68">
      <c r="C29" s="12" t="s">
        <v>55</v>
      </c>
      <c r="D29">
        <f>India!B97</f>
        <v>0.2948464854719452</v>
      </c>
      <c r="E29">
        <f>India!C97</f>
        <v>0.26865630507701344</v>
      </c>
      <c r="F29">
        <f>India!D97</f>
        <v>0.25373354159378009</v>
      </c>
      <c r="G29">
        <f>India!E97</f>
        <v>0.24344426015069293</v>
      </c>
      <c r="H29">
        <f>India!F97</f>
        <v>0.23218356885139413</v>
      </c>
      <c r="I29">
        <f>India!G97</f>
        <v>0.22645882046122337</v>
      </c>
      <c r="J29">
        <f>India!H97</f>
        <v>0.22526327943248856</v>
      </c>
      <c r="K29">
        <f>India!I97</f>
        <v>0.22454207112988211</v>
      </c>
      <c r="L29">
        <f>India!J97</f>
        <v>0.22439286463993957</v>
      </c>
      <c r="M29">
        <f>India!K97</f>
        <v>0.22474462158787176</v>
      </c>
      <c r="N29">
        <f>India!L97</f>
        <v>0.22572862074328459</v>
      </c>
      <c r="O29">
        <f>India!M97</f>
        <v>0.22819109400760584</v>
      </c>
      <c r="P29">
        <f>India!N97</f>
        <v>0.22819109400760584</v>
      </c>
      <c r="Q29">
        <f>India!O97</f>
        <v>0.22819109400760584</v>
      </c>
      <c r="R29">
        <f>India!P97</f>
        <v>0.22819109400760584</v>
      </c>
      <c r="S29">
        <f>India!Q97</f>
        <v>0.22819109400760584</v>
      </c>
      <c r="T29">
        <f>India!R97</f>
        <v>0.22819109400760584</v>
      </c>
      <c r="U29">
        <f>India!S97</f>
        <v>0.22819109400760584</v>
      </c>
      <c r="V29">
        <f>India!T97</f>
        <v>0.22819109400760584</v>
      </c>
      <c r="W29">
        <f>India!U97</f>
        <v>0.22819109400760584</v>
      </c>
      <c r="X29">
        <f>India!V97</f>
        <v>0.22819109400760584</v>
      </c>
      <c r="Y29">
        <f>India!W97</f>
        <v>0.22819109400760584</v>
      </c>
      <c r="Z29">
        <f>India!X97</f>
        <v>0.22819109400760584</v>
      </c>
      <c r="AA29">
        <f>India!Y97</f>
        <v>0.22819109400760584</v>
      </c>
      <c r="AB29">
        <f>India!Z97</f>
        <v>0.22819109400760584</v>
      </c>
      <c r="AC29">
        <f>India!AA97</f>
        <v>0.22819109400760584</v>
      </c>
      <c r="AD29">
        <f>India!AB97</f>
        <v>0.22819109400760584</v>
      </c>
      <c r="AE29">
        <f>India!AC97</f>
        <v>0.22819109400760584</v>
      </c>
      <c r="AF29">
        <f>India!AD97</f>
        <v>0.22819109400760584</v>
      </c>
      <c r="AG29">
        <f>India!AE97</f>
        <v>0.22819109400760584</v>
      </c>
      <c r="AH29">
        <f>India!AF97</f>
        <v>0.22819109400760584</v>
      </c>
      <c r="AI29">
        <f>India!AG97</f>
        <v>0.22819109400760584</v>
      </c>
      <c r="AJ29">
        <f>India!AH97</f>
        <v>0.22819109400760584</v>
      </c>
      <c r="AK29">
        <f>India!AI97</f>
        <v>0.22819109400760584</v>
      </c>
      <c r="AL29">
        <f>India!AJ97</f>
        <v>0.22819109400760584</v>
      </c>
      <c r="AM29">
        <f>India!AK97</f>
        <v>0.22819109400760584</v>
      </c>
      <c r="AN29">
        <f>India!AL97</f>
        <v>0.22819109400760584</v>
      </c>
      <c r="AO29">
        <f>India!AM97</f>
        <v>0.22819109400760584</v>
      </c>
      <c r="AP29">
        <f>India!AN97</f>
        <v>0.22819109400760584</v>
      </c>
      <c r="AQ29">
        <f>India!AO97</f>
        <v>0.22819109400760584</v>
      </c>
      <c r="AR29">
        <f>India!AP97</f>
        <v>0.22819109400760584</v>
      </c>
      <c r="AS29">
        <f>India!AQ97</f>
        <v>0.22819109400760584</v>
      </c>
      <c r="AT29">
        <f>India!AR97</f>
        <v>0.22819109400760584</v>
      </c>
      <c r="AU29">
        <f>India!AS97</f>
        <v>0.22819109400760584</v>
      </c>
      <c r="AV29">
        <f>India!AT97</f>
        <v>0.22819109400760584</v>
      </c>
      <c r="AW29">
        <f>India!AU97</f>
        <v>0.22819109400760584</v>
      </c>
      <c r="AX29">
        <f>India!AV97</f>
        <v>0.22819109400760584</v>
      </c>
      <c r="AY29">
        <f>India!AW97</f>
        <v>0.22819109400760584</v>
      </c>
      <c r="AZ29">
        <f>India!AX97</f>
        <v>0.22819109400760584</v>
      </c>
      <c r="BA29">
        <f>India!AY97</f>
        <v>0.22819109400760584</v>
      </c>
      <c r="BB29">
        <f>India!AZ97</f>
        <v>0.22819109400760584</v>
      </c>
      <c r="BC29">
        <f>India!BA97</f>
        <v>0.22819109400760584</v>
      </c>
      <c r="BD29">
        <f>India!BB97</f>
        <v>0.22819109400760584</v>
      </c>
      <c r="BE29">
        <f>India!BC97</f>
        <v>0.22819109400760584</v>
      </c>
      <c r="BF29">
        <f>India!BD97</f>
        <v>0.22819109400760584</v>
      </c>
      <c r="BG29">
        <f>India!BE97</f>
        <v>0.22819109400760584</v>
      </c>
      <c r="BH29">
        <f>India!BF97</f>
        <v>0.22819109400760584</v>
      </c>
      <c r="BI29">
        <f>India!BG97</f>
        <v>0.22819109400760584</v>
      </c>
      <c r="BJ29">
        <f>India!BH97</f>
        <v>0.22819109400760584</v>
      </c>
      <c r="BK29">
        <f>India!BI97</f>
        <v>0.22819109400760584</v>
      </c>
    </row>
    <row r="30" spans="2:68">
      <c r="C30" s="12" t="s">
        <v>56</v>
      </c>
      <c r="D30">
        <f>MidEast!B97</f>
        <v>0.25700191079110363</v>
      </c>
      <c r="E30">
        <f>MidEast!C97</f>
        <v>0.25015233122002567</v>
      </c>
      <c r="F30">
        <f>MidEast!D97</f>
        <v>0.23912167732660797</v>
      </c>
      <c r="G30">
        <f>MidEast!E97</f>
        <v>0.2307269307031766</v>
      </c>
      <c r="H30">
        <f>MidEast!F97</f>
        <v>0.22098172984734518</v>
      </c>
      <c r="I30">
        <f>MidEast!G97</f>
        <v>0.21762884050424672</v>
      </c>
      <c r="J30">
        <f>MidEast!H97</f>
        <v>0.21845420685757083</v>
      </c>
      <c r="K30">
        <f>MidEast!I97</f>
        <v>0.21955433741056951</v>
      </c>
      <c r="L30">
        <f>MidEast!J97</f>
        <v>0.22101455180104704</v>
      </c>
      <c r="M30">
        <f>MidEast!K97</f>
        <v>0.21586229093181117</v>
      </c>
      <c r="N30">
        <f>MidEast!L97</f>
        <v>0.20942696512827097</v>
      </c>
      <c r="O30">
        <f>MidEast!M97</f>
        <v>0.21875518829498314</v>
      </c>
      <c r="P30">
        <f>MidEast!N97</f>
        <v>0.21875518829498314</v>
      </c>
      <c r="Q30">
        <f>MidEast!O97</f>
        <v>0.21875518829498314</v>
      </c>
      <c r="R30">
        <f>MidEast!P97</f>
        <v>0.21875518829498314</v>
      </c>
      <c r="S30">
        <f>MidEast!Q97</f>
        <v>0.21875518829498314</v>
      </c>
      <c r="T30">
        <f>MidEast!R97</f>
        <v>0.21875518829498314</v>
      </c>
      <c r="U30">
        <f>MidEast!S97</f>
        <v>0.21875518829498314</v>
      </c>
      <c r="V30">
        <f>MidEast!T97</f>
        <v>0.21875518829498314</v>
      </c>
      <c r="W30">
        <f>MidEast!U97</f>
        <v>0.21875518829498314</v>
      </c>
      <c r="X30">
        <f>MidEast!V97</f>
        <v>0.21875518829498314</v>
      </c>
      <c r="Y30">
        <f>MidEast!W97</f>
        <v>0.21875518829498314</v>
      </c>
      <c r="Z30">
        <f>MidEast!X97</f>
        <v>0.21875518829498314</v>
      </c>
      <c r="AA30">
        <f>MidEast!Y97</f>
        <v>0.21875518829498314</v>
      </c>
      <c r="AB30">
        <f>MidEast!Z97</f>
        <v>0.21875518829498314</v>
      </c>
      <c r="AC30">
        <f>MidEast!AA97</f>
        <v>0.21875518829498314</v>
      </c>
      <c r="AD30">
        <f>MidEast!AB97</f>
        <v>0.21875518829498314</v>
      </c>
      <c r="AE30">
        <f>MidEast!AC97</f>
        <v>0.21875518829498314</v>
      </c>
      <c r="AF30">
        <f>MidEast!AD97</f>
        <v>0.21875518829498314</v>
      </c>
      <c r="AG30">
        <f>MidEast!AE97</f>
        <v>0.21875518829498314</v>
      </c>
      <c r="AH30">
        <f>MidEast!AF97</f>
        <v>0.21875518829498314</v>
      </c>
      <c r="AI30">
        <f>MidEast!AG97</f>
        <v>0.21875518829498314</v>
      </c>
      <c r="AJ30">
        <f>MidEast!AH97</f>
        <v>0.21875518829498314</v>
      </c>
      <c r="AK30">
        <f>MidEast!AI97</f>
        <v>0.21875518829498314</v>
      </c>
      <c r="AL30">
        <f>MidEast!AJ97</f>
        <v>0.21875518829498314</v>
      </c>
      <c r="AM30">
        <f>MidEast!AK97</f>
        <v>0.21875518829498314</v>
      </c>
      <c r="AN30">
        <f>MidEast!AL97</f>
        <v>0.21875518829498314</v>
      </c>
      <c r="AO30">
        <f>MidEast!AM97</f>
        <v>0.21875518829498314</v>
      </c>
      <c r="AP30">
        <f>MidEast!AN97</f>
        <v>0.21875518829498314</v>
      </c>
      <c r="AQ30">
        <f>MidEast!AO97</f>
        <v>0.21875518829498314</v>
      </c>
      <c r="AR30">
        <f>MidEast!AP97</f>
        <v>0.21875518829498314</v>
      </c>
      <c r="AS30">
        <f>MidEast!AQ97</f>
        <v>0.21875518829498314</v>
      </c>
      <c r="AT30">
        <f>MidEast!AR97</f>
        <v>0.21875518829498314</v>
      </c>
      <c r="AU30">
        <f>MidEast!AS97</f>
        <v>0.21875518829498314</v>
      </c>
      <c r="AV30">
        <f>MidEast!AT97</f>
        <v>0.21875518829498314</v>
      </c>
      <c r="AW30">
        <f>MidEast!AU97</f>
        <v>0.21875518829498314</v>
      </c>
      <c r="AX30">
        <f>MidEast!AV97</f>
        <v>0.21875518829498314</v>
      </c>
      <c r="AY30">
        <f>MidEast!AW97</f>
        <v>0.21875518829498314</v>
      </c>
      <c r="AZ30">
        <f>MidEast!AX97</f>
        <v>0.21875518829498314</v>
      </c>
      <c r="BA30">
        <f>MidEast!AY97</f>
        <v>0.21875518829498314</v>
      </c>
      <c r="BB30">
        <f>MidEast!AZ97</f>
        <v>0.21875518829498314</v>
      </c>
      <c r="BC30">
        <f>MidEast!BA97</f>
        <v>0.21875518829498314</v>
      </c>
      <c r="BD30">
        <f>MidEast!BB97</f>
        <v>0.21875518829498314</v>
      </c>
      <c r="BE30">
        <f>MidEast!BC97</f>
        <v>0.21875518829498314</v>
      </c>
      <c r="BF30">
        <f>MidEast!BD97</f>
        <v>0.21875518829498314</v>
      </c>
      <c r="BG30">
        <f>MidEast!BE97</f>
        <v>0.21875518829498314</v>
      </c>
      <c r="BH30">
        <f>MidEast!BF97</f>
        <v>0.21875518829498314</v>
      </c>
      <c r="BI30">
        <f>MidEast!BG97</f>
        <v>0.21875518829498314</v>
      </c>
      <c r="BJ30">
        <f>MidEast!BH97</f>
        <v>0.21875518829498314</v>
      </c>
      <c r="BK30">
        <f>MidEast!BI97</f>
        <v>0.21875518829498314</v>
      </c>
    </row>
    <row r="31" spans="2:68">
      <c r="C31" s="12" t="s">
        <v>57</v>
      </c>
      <c r="D31">
        <f>Africa!B97</f>
        <v>0.29788860940944312</v>
      </c>
      <c r="E31">
        <f>Africa!C97</f>
        <v>0.30359077514848781</v>
      </c>
      <c r="F31">
        <f>Africa!D97</f>
        <v>0.28874202541933247</v>
      </c>
      <c r="G31">
        <f>Africa!E97</f>
        <v>0.27593629358162519</v>
      </c>
      <c r="H31">
        <f>Africa!F97</f>
        <v>0.2561328045055854</v>
      </c>
      <c r="I31">
        <f>Africa!G97</f>
        <v>0.2440148149678612</v>
      </c>
      <c r="J31">
        <f>Africa!H97</f>
        <v>0.242565811339296</v>
      </c>
      <c r="K31">
        <f>Africa!I97</f>
        <v>0.24152833799787141</v>
      </c>
      <c r="L31">
        <f>Africa!J97</f>
        <v>0.24092324736913098</v>
      </c>
      <c r="M31">
        <f>Africa!K97</f>
        <v>0.2320215868160172</v>
      </c>
      <c r="N31">
        <f>Africa!L97</f>
        <v>0.22490582720354135</v>
      </c>
      <c r="O31">
        <f>Africa!M97</f>
        <v>0.22378231772835322</v>
      </c>
      <c r="P31">
        <f>Africa!N97</f>
        <v>0.22378231772835322</v>
      </c>
      <c r="Q31">
        <f>Africa!O97</f>
        <v>0.22378231772835322</v>
      </c>
      <c r="R31">
        <f>Africa!P97</f>
        <v>0.22378231772835322</v>
      </c>
      <c r="S31">
        <f>Africa!Q97</f>
        <v>0.22378231772835322</v>
      </c>
      <c r="T31">
        <f>Africa!R97</f>
        <v>0.22378231772835322</v>
      </c>
      <c r="U31">
        <f>Africa!S97</f>
        <v>0.22378231772835322</v>
      </c>
      <c r="V31">
        <f>Africa!T97</f>
        <v>0.22378231772835322</v>
      </c>
      <c r="W31">
        <f>Africa!U97</f>
        <v>0.22378231772835322</v>
      </c>
      <c r="X31">
        <f>Africa!V97</f>
        <v>0.22378231772835322</v>
      </c>
      <c r="Y31">
        <f>Africa!W97</f>
        <v>0.22378231772835322</v>
      </c>
      <c r="Z31">
        <f>Africa!X97</f>
        <v>0.22378231772835322</v>
      </c>
      <c r="AA31">
        <f>Africa!Y97</f>
        <v>0.22378231772835322</v>
      </c>
      <c r="AB31">
        <f>Africa!Z97</f>
        <v>0.22378231772835322</v>
      </c>
      <c r="AC31">
        <f>Africa!AA97</f>
        <v>0.22378231772835322</v>
      </c>
      <c r="AD31">
        <f>Africa!AB97</f>
        <v>0.22378231772835322</v>
      </c>
      <c r="AE31">
        <f>Africa!AC97</f>
        <v>0.22378231772835322</v>
      </c>
      <c r="AF31">
        <f>Africa!AD97</f>
        <v>0.22378231772835322</v>
      </c>
      <c r="AG31">
        <f>Africa!AE97</f>
        <v>0.22378231772835322</v>
      </c>
      <c r="AH31">
        <f>Africa!AF97</f>
        <v>0.22378231772835322</v>
      </c>
      <c r="AI31">
        <f>Africa!AG97</f>
        <v>0.22378231772835322</v>
      </c>
      <c r="AJ31">
        <f>Africa!AH97</f>
        <v>0.22378231772835322</v>
      </c>
      <c r="AK31">
        <f>Africa!AI97</f>
        <v>0.22378231772835322</v>
      </c>
      <c r="AL31">
        <f>Africa!AJ97</f>
        <v>0.22378231772835322</v>
      </c>
      <c r="AM31">
        <f>Africa!AK97</f>
        <v>0.22378231772835322</v>
      </c>
      <c r="AN31">
        <f>Africa!AL97</f>
        <v>0.22378231772835322</v>
      </c>
      <c r="AO31">
        <f>Africa!AM97</f>
        <v>0.22378231772835322</v>
      </c>
      <c r="AP31">
        <f>Africa!AN97</f>
        <v>0.22378231772835322</v>
      </c>
      <c r="AQ31">
        <f>Africa!AO97</f>
        <v>0.22378231772835322</v>
      </c>
      <c r="AR31">
        <f>Africa!AP97</f>
        <v>0.22378231772835322</v>
      </c>
      <c r="AS31">
        <f>Africa!AQ97</f>
        <v>0.22378231772835322</v>
      </c>
      <c r="AT31">
        <f>Africa!AR97</f>
        <v>0.22378231772835322</v>
      </c>
      <c r="AU31">
        <f>Africa!AS97</f>
        <v>0.22378231772835322</v>
      </c>
      <c r="AV31">
        <f>Africa!AT97</f>
        <v>0.22378231772835322</v>
      </c>
      <c r="AW31">
        <f>Africa!AU97</f>
        <v>0.22378231772835322</v>
      </c>
      <c r="AX31">
        <f>Africa!AV97</f>
        <v>0.22378231772835322</v>
      </c>
      <c r="AY31">
        <f>Africa!AW97</f>
        <v>0.22378231772835322</v>
      </c>
      <c r="AZ31">
        <f>Africa!AX97</f>
        <v>0.22378231772835322</v>
      </c>
      <c r="BA31">
        <f>Africa!AY97</f>
        <v>0.22378231772835322</v>
      </c>
      <c r="BB31">
        <f>Africa!AZ97</f>
        <v>0.22378231772835322</v>
      </c>
      <c r="BC31">
        <f>Africa!BA97</f>
        <v>0.22378231772835322</v>
      </c>
      <c r="BD31">
        <f>Africa!BB97</f>
        <v>0.22378231772835322</v>
      </c>
      <c r="BE31">
        <f>Africa!BC97</f>
        <v>0.22378231772835322</v>
      </c>
      <c r="BF31">
        <f>Africa!BD97</f>
        <v>0.22378231772835322</v>
      </c>
      <c r="BG31">
        <f>Africa!BE97</f>
        <v>0.22378231772835322</v>
      </c>
      <c r="BH31">
        <f>Africa!BF97</f>
        <v>0.22378231772835322</v>
      </c>
      <c r="BI31">
        <f>Africa!BG97</f>
        <v>0.22378231772835322</v>
      </c>
      <c r="BJ31">
        <f>Africa!BH97</f>
        <v>0.22378231772835322</v>
      </c>
      <c r="BK31">
        <f>Africa!BI97</f>
        <v>0.22378231772835322</v>
      </c>
    </row>
    <row r="32" spans="2:68">
      <c r="C32" s="12" t="s">
        <v>58</v>
      </c>
      <c r="D32">
        <f>LatAm!B97</f>
        <v>0.23570388608045523</v>
      </c>
      <c r="E32">
        <f>LatAm!C97</f>
        <v>0.23790902069559233</v>
      </c>
      <c r="F32">
        <f>LatAm!D97</f>
        <v>0.22912270211317867</v>
      </c>
      <c r="G32">
        <f>LatAm!E97</f>
        <v>0.22069701683870002</v>
      </c>
      <c r="H32">
        <f>LatAm!F97</f>
        <v>0.21416107983063631</v>
      </c>
      <c r="I32">
        <f>LatAm!G97</f>
        <v>0.21272081789222094</v>
      </c>
      <c r="J32">
        <f>LatAm!H97</f>
        <v>0.21309603865646073</v>
      </c>
      <c r="K32">
        <f>LatAm!I97</f>
        <v>0.21378594238336635</v>
      </c>
      <c r="L32">
        <f>LatAm!J97</f>
        <v>0.21491052039196434</v>
      </c>
      <c r="M32">
        <f>LatAm!K97</f>
        <v>0.21680028128984263</v>
      </c>
      <c r="N32">
        <f>LatAm!L97</f>
        <v>0.21764556793354661</v>
      </c>
      <c r="O32">
        <f>LatAm!M97</f>
        <v>0.226187871702172</v>
      </c>
      <c r="P32">
        <f>LatAm!N97</f>
        <v>0.226187871702172</v>
      </c>
      <c r="Q32">
        <f>LatAm!O97</f>
        <v>0.226187871702172</v>
      </c>
      <c r="R32">
        <f>LatAm!P97</f>
        <v>0.226187871702172</v>
      </c>
      <c r="S32">
        <f>LatAm!Q97</f>
        <v>0.226187871702172</v>
      </c>
      <c r="T32">
        <f>LatAm!R97</f>
        <v>0.226187871702172</v>
      </c>
      <c r="U32">
        <f>LatAm!S97</f>
        <v>0.226187871702172</v>
      </c>
      <c r="V32">
        <f>LatAm!T97</f>
        <v>0.226187871702172</v>
      </c>
      <c r="W32">
        <f>LatAm!U97</f>
        <v>0.226187871702172</v>
      </c>
      <c r="X32">
        <f>LatAm!V97</f>
        <v>0.226187871702172</v>
      </c>
      <c r="Y32">
        <f>LatAm!W97</f>
        <v>0.226187871702172</v>
      </c>
      <c r="Z32">
        <f>LatAm!X97</f>
        <v>0.226187871702172</v>
      </c>
      <c r="AA32">
        <f>LatAm!Y97</f>
        <v>0.226187871702172</v>
      </c>
      <c r="AB32">
        <f>LatAm!Z97</f>
        <v>0.226187871702172</v>
      </c>
      <c r="AC32">
        <f>LatAm!AA97</f>
        <v>0.226187871702172</v>
      </c>
      <c r="AD32">
        <f>LatAm!AB97</f>
        <v>0.226187871702172</v>
      </c>
      <c r="AE32">
        <f>LatAm!AC97</f>
        <v>0.226187871702172</v>
      </c>
      <c r="AF32">
        <f>LatAm!AD97</f>
        <v>0.226187871702172</v>
      </c>
      <c r="AG32">
        <f>LatAm!AE97</f>
        <v>0.226187871702172</v>
      </c>
      <c r="AH32">
        <f>LatAm!AF97</f>
        <v>0.226187871702172</v>
      </c>
      <c r="AI32">
        <f>LatAm!AG97</f>
        <v>0.226187871702172</v>
      </c>
      <c r="AJ32">
        <f>LatAm!AH97</f>
        <v>0.226187871702172</v>
      </c>
      <c r="AK32">
        <f>LatAm!AI97</f>
        <v>0.226187871702172</v>
      </c>
      <c r="AL32">
        <f>LatAm!AJ97</f>
        <v>0.226187871702172</v>
      </c>
      <c r="AM32">
        <f>LatAm!AK97</f>
        <v>0.226187871702172</v>
      </c>
      <c r="AN32">
        <f>LatAm!AL97</f>
        <v>0.226187871702172</v>
      </c>
      <c r="AO32">
        <f>LatAm!AM97</f>
        <v>0.226187871702172</v>
      </c>
      <c r="AP32">
        <f>LatAm!AN97</f>
        <v>0.226187871702172</v>
      </c>
      <c r="AQ32">
        <f>LatAm!AO97</f>
        <v>0.226187871702172</v>
      </c>
      <c r="AR32">
        <f>LatAm!AP97</f>
        <v>0.226187871702172</v>
      </c>
      <c r="AS32">
        <f>LatAm!AQ97</f>
        <v>0.226187871702172</v>
      </c>
      <c r="AT32">
        <f>LatAm!AR97</f>
        <v>0.226187871702172</v>
      </c>
      <c r="AU32">
        <f>LatAm!AS97</f>
        <v>0.226187871702172</v>
      </c>
      <c r="AV32">
        <f>LatAm!AT97</f>
        <v>0.226187871702172</v>
      </c>
      <c r="AW32">
        <f>LatAm!AU97</f>
        <v>0.226187871702172</v>
      </c>
      <c r="AX32">
        <f>LatAm!AV97</f>
        <v>0.226187871702172</v>
      </c>
      <c r="AY32">
        <f>LatAm!AW97</f>
        <v>0.226187871702172</v>
      </c>
      <c r="AZ32">
        <f>LatAm!AX97</f>
        <v>0.226187871702172</v>
      </c>
      <c r="BA32">
        <f>LatAm!AY97</f>
        <v>0.226187871702172</v>
      </c>
      <c r="BB32">
        <f>LatAm!AZ97</f>
        <v>0.226187871702172</v>
      </c>
      <c r="BC32">
        <f>LatAm!BA97</f>
        <v>0.226187871702172</v>
      </c>
      <c r="BD32">
        <f>LatAm!BB97</f>
        <v>0.226187871702172</v>
      </c>
      <c r="BE32">
        <f>LatAm!BC97</f>
        <v>0.226187871702172</v>
      </c>
      <c r="BF32">
        <f>LatAm!BD97</f>
        <v>0.226187871702172</v>
      </c>
      <c r="BG32">
        <f>LatAm!BE97</f>
        <v>0.226187871702172</v>
      </c>
      <c r="BH32">
        <f>LatAm!BF97</f>
        <v>0.226187871702172</v>
      </c>
      <c r="BI32">
        <f>LatAm!BG97</f>
        <v>0.226187871702172</v>
      </c>
      <c r="BJ32">
        <f>LatAm!BH97</f>
        <v>0.226187871702172</v>
      </c>
      <c r="BK32">
        <f>LatAm!BI97</f>
        <v>0.226187871702172</v>
      </c>
    </row>
    <row r="33" spans="3:68">
      <c r="C33" s="12" t="s">
        <v>114</v>
      </c>
      <c r="D33">
        <f>OHI!B97</f>
        <v>0.18690855254026759</v>
      </c>
      <c r="E33">
        <f>OHI!C97</f>
        <v>0.20306631580236426</v>
      </c>
      <c r="F33">
        <f>OHI!D97</f>
        <v>0.19794957414301073</v>
      </c>
      <c r="G33">
        <f>OHI!E97</f>
        <v>0.19302617707505698</v>
      </c>
      <c r="H33">
        <f>OHI!F97</f>
        <v>0.18994991789169799</v>
      </c>
      <c r="I33">
        <f>OHI!G97</f>
        <v>0.18934598039742812</v>
      </c>
      <c r="J33">
        <f>OHI!H97</f>
        <v>0.19102341169229398</v>
      </c>
      <c r="K33">
        <f>OHI!I97</f>
        <v>0.19285651886479005</v>
      </c>
      <c r="L33">
        <f>OHI!J97</f>
        <v>0.1947992496136097</v>
      </c>
      <c r="M33">
        <f>OHI!K97</f>
        <v>0.20167915075617232</v>
      </c>
      <c r="N33">
        <f>OHI!L97</f>
        <v>0.20770716072191683</v>
      </c>
      <c r="O33">
        <f>OHI!M97</f>
        <v>0.21691090060939039</v>
      </c>
      <c r="P33">
        <f>OHI!N97</f>
        <v>0.21691090060939039</v>
      </c>
      <c r="Q33">
        <f>OHI!O97</f>
        <v>0.21691090060939039</v>
      </c>
      <c r="R33">
        <f>OHI!P97</f>
        <v>0.21691090060939039</v>
      </c>
      <c r="S33">
        <f>OHI!Q97</f>
        <v>0.21691090060939039</v>
      </c>
      <c r="T33">
        <f>OHI!R97</f>
        <v>0.21691090060939039</v>
      </c>
      <c r="U33">
        <f>OHI!S97</f>
        <v>0.21691090060939039</v>
      </c>
      <c r="V33">
        <f>OHI!T97</f>
        <v>0.21691090060939039</v>
      </c>
      <c r="W33">
        <f>OHI!U97</f>
        <v>0.21691090060939039</v>
      </c>
      <c r="X33">
        <f>OHI!V97</f>
        <v>0.21691090060939039</v>
      </c>
      <c r="Y33">
        <f>OHI!W97</f>
        <v>0.21691090060939039</v>
      </c>
      <c r="Z33">
        <f>OHI!X97</f>
        <v>0.21691090060939039</v>
      </c>
      <c r="AA33">
        <f>OHI!Y97</f>
        <v>0.21691090060939039</v>
      </c>
      <c r="AB33">
        <f>OHI!Z97</f>
        <v>0.21691090060939039</v>
      </c>
      <c r="AC33">
        <f>OHI!AA97</f>
        <v>0.21691090060939039</v>
      </c>
      <c r="AD33">
        <f>OHI!AB97</f>
        <v>0.21691090060939039</v>
      </c>
      <c r="AE33">
        <f>OHI!AC97</f>
        <v>0.21691090060939039</v>
      </c>
      <c r="AF33">
        <f>OHI!AD97</f>
        <v>0.21691090060939039</v>
      </c>
      <c r="AG33">
        <f>OHI!AE97</f>
        <v>0.21691090060939039</v>
      </c>
      <c r="AH33">
        <f>OHI!AF97</f>
        <v>0.21691090060939039</v>
      </c>
      <c r="AI33">
        <f>OHI!AG97</f>
        <v>0.21691090060939039</v>
      </c>
      <c r="AJ33">
        <f>OHI!AH97</f>
        <v>0.21691090060939039</v>
      </c>
      <c r="AK33">
        <f>OHI!AI97</f>
        <v>0.21691090060939039</v>
      </c>
      <c r="AL33">
        <f>OHI!AJ97</f>
        <v>0.21691090060939039</v>
      </c>
      <c r="AM33">
        <f>OHI!AK97</f>
        <v>0.21691090060939039</v>
      </c>
      <c r="AN33">
        <f>OHI!AL97</f>
        <v>0.21691090060939039</v>
      </c>
      <c r="AO33">
        <f>OHI!AM97</f>
        <v>0.21691090060939039</v>
      </c>
      <c r="AP33">
        <f>OHI!AN97</f>
        <v>0.21691090060939039</v>
      </c>
      <c r="AQ33">
        <f>OHI!AO97</f>
        <v>0.21691090060939039</v>
      </c>
      <c r="AR33">
        <f>OHI!AP97</f>
        <v>0.21691090060939039</v>
      </c>
      <c r="AS33">
        <f>OHI!AQ97</f>
        <v>0.21691090060939039</v>
      </c>
      <c r="AT33">
        <f>OHI!AR97</f>
        <v>0.21691090060939039</v>
      </c>
      <c r="AU33">
        <f>OHI!AS97</f>
        <v>0.21691090060939039</v>
      </c>
      <c r="AV33">
        <f>OHI!AT97</f>
        <v>0.21691090060939039</v>
      </c>
      <c r="AW33">
        <f>OHI!AU97</f>
        <v>0.21691090060939039</v>
      </c>
      <c r="AX33">
        <f>OHI!AV97</f>
        <v>0.21691090060939039</v>
      </c>
      <c r="AY33">
        <f>OHI!AW97</f>
        <v>0.21691090060939039</v>
      </c>
      <c r="AZ33">
        <f>OHI!AX97</f>
        <v>0.21691090060939039</v>
      </c>
      <c r="BA33">
        <f>OHI!AY97</f>
        <v>0.21691090060939039</v>
      </c>
      <c r="BB33">
        <f>OHI!AZ97</f>
        <v>0.21691090060939039</v>
      </c>
      <c r="BC33">
        <f>OHI!BA97</f>
        <v>0.21691090060939039</v>
      </c>
      <c r="BD33">
        <f>OHI!BB97</f>
        <v>0.21691090060939039</v>
      </c>
      <c r="BE33">
        <f>OHI!BC97</f>
        <v>0.21691090060939039</v>
      </c>
      <c r="BF33">
        <f>OHI!BD97</f>
        <v>0.21691090060939039</v>
      </c>
      <c r="BG33">
        <f>OHI!BE97</f>
        <v>0.21691090060939039</v>
      </c>
      <c r="BH33">
        <f>OHI!BF97</f>
        <v>0.21691090060939039</v>
      </c>
      <c r="BI33">
        <f>OHI!BG97</f>
        <v>0.21691090060939039</v>
      </c>
      <c r="BJ33">
        <f>OHI!BH97</f>
        <v>0.21691090060939039</v>
      </c>
      <c r="BK33">
        <f>OHI!BI97</f>
        <v>0.21691090060939039</v>
      </c>
    </row>
    <row r="34" spans="3:68">
      <c r="C34" s="12" t="s">
        <v>224</v>
      </c>
      <c r="D34">
        <f>OthAsia!B97</f>
        <v>0.24090677874281113</v>
      </c>
      <c r="E34">
        <f>OthAsia!C97</f>
        <v>0.27878900739472695</v>
      </c>
      <c r="F34">
        <f>OthAsia!D97</f>
        <v>0.26593412796489785</v>
      </c>
      <c r="G34">
        <f>OthAsia!E97</f>
        <v>0.25432500497917565</v>
      </c>
      <c r="H34">
        <f>OthAsia!F97</f>
        <v>0.24142114405066595</v>
      </c>
      <c r="I34">
        <f>OthAsia!G97</f>
        <v>0.23453135050311699</v>
      </c>
      <c r="J34">
        <f>OthAsia!H97</f>
        <v>0.23295198667090264</v>
      </c>
      <c r="K34">
        <f>OthAsia!I97</f>
        <v>0.23183169833643794</v>
      </c>
      <c r="L34">
        <f>OthAsia!J97</f>
        <v>0.23124471119866691</v>
      </c>
      <c r="M34">
        <f>OthAsia!K97</f>
        <v>0.22879016682325784</v>
      </c>
      <c r="N34">
        <f>OthAsia!L97</f>
        <v>0.22945447097309063</v>
      </c>
      <c r="O34">
        <f>OthAsia!M97</f>
        <v>0.22371270831332768</v>
      </c>
      <c r="P34">
        <f>OthAsia!N97</f>
        <v>0.22371270831332768</v>
      </c>
      <c r="Q34">
        <f>OthAsia!O97</f>
        <v>0.22371270831332768</v>
      </c>
      <c r="R34">
        <f>OthAsia!P97</f>
        <v>0.22371270831332768</v>
      </c>
      <c r="S34">
        <f>OthAsia!Q97</f>
        <v>0.22371270831332768</v>
      </c>
      <c r="T34">
        <f>OthAsia!R97</f>
        <v>0.22371270831332768</v>
      </c>
      <c r="U34">
        <f>OthAsia!S97</f>
        <v>0.22371270831332768</v>
      </c>
      <c r="V34">
        <f>OthAsia!T97</f>
        <v>0.22371270831332768</v>
      </c>
      <c r="W34">
        <f>OthAsia!U97</f>
        <v>0.22371270831332768</v>
      </c>
      <c r="X34">
        <f>OthAsia!V97</f>
        <v>0.22371270831332768</v>
      </c>
      <c r="Y34">
        <f>OthAsia!W97</f>
        <v>0.22371270831332768</v>
      </c>
      <c r="Z34">
        <f>OthAsia!X97</f>
        <v>0.22371270831332768</v>
      </c>
      <c r="AA34">
        <f>OthAsia!Y97</f>
        <v>0.22371270831332768</v>
      </c>
      <c r="AB34">
        <f>OthAsia!Z97</f>
        <v>0.22371270831332768</v>
      </c>
      <c r="AC34">
        <f>OthAsia!AA97</f>
        <v>0.22371270831332768</v>
      </c>
      <c r="AD34">
        <f>OthAsia!AB97</f>
        <v>0.22371270831332768</v>
      </c>
      <c r="AE34">
        <f>OthAsia!AC97</f>
        <v>0.22371270831332768</v>
      </c>
      <c r="AF34">
        <f>OthAsia!AD97</f>
        <v>0.22371270831332768</v>
      </c>
      <c r="AG34">
        <f>OthAsia!AE97</f>
        <v>0.22371270831332768</v>
      </c>
      <c r="AH34">
        <f>OthAsia!AF97</f>
        <v>0.22371270831332768</v>
      </c>
      <c r="AI34">
        <f>OthAsia!AG97</f>
        <v>0.22371270831332768</v>
      </c>
      <c r="AJ34">
        <f>OthAsia!AH97</f>
        <v>0.22371270831332768</v>
      </c>
      <c r="AK34">
        <f>OthAsia!AI97</f>
        <v>0.22371270831332768</v>
      </c>
      <c r="AL34">
        <f>OthAsia!AJ97</f>
        <v>0.22371270831332768</v>
      </c>
      <c r="AM34">
        <f>OthAsia!AK97</f>
        <v>0.22371270831332768</v>
      </c>
      <c r="AN34">
        <f>OthAsia!AL97</f>
        <v>0.22371270831332768</v>
      </c>
      <c r="AO34">
        <f>OthAsia!AM97</f>
        <v>0.22371270831332768</v>
      </c>
      <c r="AP34">
        <f>OthAsia!AN97</f>
        <v>0.22371270831332768</v>
      </c>
      <c r="AQ34">
        <f>OthAsia!AO97</f>
        <v>0.22371270831332768</v>
      </c>
      <c r="AR34">
        <f>OthAsia!AP97</f>
        <v>0.22371270831332768</v>
      </c>
      <c r="AS34">
        <f>OthAsia!AQ97</f>
        <v>0.22371270831332768</v>
      </c>
      <c r="AT34">
        <f>OthAsia!AR97</f>
        <v>0.22371270831332768</v>
      </c>
      <c r="AU34">
        <f>OthAsia!AS97</f>
        <v>0.22371270831332768</v>
      </c>
      <c r="AV34">
        <f>OthAsia!AT97</f>
        <v>0.22371270831332768</v>
      </c>
      <c r="AW34">
        <f>OthAsia!AU97</f>
        <v>0.22371270831332768</v>
      </c>
      <c r="AX34">
        <f>OthAsia!AV97</f>
        <v>0.22371270831332768</v>
      </c>
      <c r="AY34">
        <f>OthAsia!AW97</f>
        <v>0.22371270831332768</v>
      </c>
      <c r="AZ34">
        <f>OthAsia!AX97</f>
        <v>0.22371270831332768</v>
      </c>
      <c r="BA34">
        <f>OthAsia!AY97</f>
        <v>0.22371270831332768</v>
      </c>
      <c r="BB34">
        <f>OthAsia!AZ97</f>
        <v>0.22371270831332768</v>
      </c>
      <c r="BC34">
        <f>OthAsia!BA97</f>
        <v>0.22371270831332768</v>
      </c>
      <c r="BD34">
        <f>OthAsia!BB97</f>
        <v>0.22371270831332768</v>
      </c>
      <c r="BE34">
        <f>OthAsia!BC97</f>
        <v>0.22371270831332768</v>
      </c>
      <c r="BF34">
        <f>OthAsia!BD97</f>
        <v>0.22371270831332768</v>
      </c>
      <c r="BG34">
        <f>OthAsia!BE97</f>
        <v>0.22371270831332768</v>
      </c>
      <c r="BH34">
        <f>OthAsia!BF97</f>
        <v>0.22371270831332768</v>
      </c>
      <c r="BI34">
        <f>OthAsia!BG97</f>
        <v>0.22371270831332768</v>
      </c>
      <c r="BJ34">
        <f>OthAsia!BH97</f>
        <v>0.22371270831332768</v>
      </c>
      <c r="BK34">
        <f>OthAsia!BI97</f>
        <v>0.22371270831332768</v>
      </c>
    </row>
    <row r="36" spans="3:68">
      <c r="D36" s="720" t="s">
        <v>1312</v>
      </c>
      <c r="E36" s="720"/>
      <c r="F36" s="720"/>
      <c r="G36" s="720"/>
      <c r="H36" s="720"/>
    </row>
    <row r="37" spans="3:68">
      <c r="D37" s="181">
        <v>2005</v>
      </c>
      <c r="E37" s="181">
        <v>2015</v>
      </c>
      <c r="F37" s="181">
        <v>2025</v>
      </c>
      <c r="G37" s="181">
        <v>2035</v>
      </c>
      <c r="H37" s="181">
        <v>2045</v>
      </c>
      <c r="I37" s="181">
        <v>2055</v>
      </c>
      <c r="J37" s="181">
        <v>2065</v>
      </c>
      <c r="K37" s="181">
        <v>2075</v>
      </c>
      <c r="L37" s="181">
        <v>2085</v>
      </c>
      <c r="M37" s="181">
        <v>2095</v>
      </c>
      <c r="N37" s="181">
        <v>2105</v>
      </c>
      <c r="O37" s="181">
        <v>2115</v>
      </c>
      <c r="P37" s="181">
        <v>2125</v>
      </c>
      <c r="Q37" s="181">
        <v>2135</v>
      </c>
      <c r="R37" s="181">
        <v>2145</v>
      </c>
      <c r="S37" s="181">
        <v>2155</v>
      </c>
      <c r="T37" s="181">
        <v>2165</v>
      </c>
      <c r="U37" s="181">
        <v>2175</v>
      </c>
      <c r="V37" s="181">
        <v>2185</v>
      </c>
      <c r="W37" s="181">
        <v>2195</v>
      </c>
      <c r="X37" s="181">
        <v>2205</v>
      </c>
      <c r="Y37" s="181">
        <v>2215</v>
      </c>
      <c r="Z37" s="181">
        <v>2225</v>
      </c>
      <c r="AA37" s="181">
        <v>2235</v>
      </c>
      <c r="AB37" s="181">
        <v>2245</v>
      </c>
      <c r="AC37" s="181">
        <v>2255</v>
      </c>
      <c r="AD37" s="181">
        <v>2265</v>
      </c>
      <c r="AE37" s="181">
        <v>2275</v>
      </c>
      <c r="AF37" s="181">
        <v>2285</v>
      </c>
      <c r="AG37" s="181">
        <v>2295</v>
      </c>
      <c r="AH37" s="181">
        <v>2305</v>
      </c>
      <c r="AI37" s="181">
        <v>2315</v>
      </c>
      <c r="AJ37" s="181">
        <v>2325</v>
      </c>
      <c r="AK37" s="181">
        <v>2335</v>
      </c>
      <c r="AL37" s="181">
        <v>2345</v>
      </c>
      <c r="AM37" s="181">
        <v>2355</v>
      </c>
      <c r="AN37" s="181">
        <v>2365</v>
      </c>
      <c r="AO37" s="181">
        <v>2375</v>
      </c>
      <c r="AP37" s="181">
        <v>2385</v>
      </c>
      <c r="AQ37" s="181">
        <v>2395</v>
      </c>
      <c r="AR37" s="181">
        <v>2405</v>
      </c>
      <c r="AS37" s="181">
        <v>2415</v>
      </c>
      <c r="AT37" s="181">
        <v>2425</v>
      </c>
      <c r="AU37" s="181">
        <v>2435</v>
      </c>
      <c r="AV37" s="181">
        <v>2445</v>
      </c>
      <c r="AW37" s="181">
        <v>2455</v>
      </c>
      <c r="AX37" s="181">
        <v>2465</v>
      </c>
      <c r="AY37" s="181">
        <v>2475</v>
      </c>
      <c r="AZ37" s="181">
        <v>2485</v>
      </c>
      <c r="BA37" s="181">
        <v>2495</v>
      </c>
      <c r="BB37" s="181">
        <v>2505</v>
      </c>
      <c r="BC37" s="181">
        <v>2515</v>
      </c>
      <c r="BD37" s="181">
        <v>2525</v>
      </c>
      <c r="BE37" s="181">
        <v>2535</v>
      </c>
      <c r="BF37" s="181">
        <v>2545</v>
      </c>
      <c r="BG37" s="181">
        <v>2555</v>
      </c>
      <c r="BH37" s="181">
        <v>2565</v>
      </c>
      <c r="BI37" s="181">
        <v>2575</v>
      </c>
      <c r="BJ37" s="181">
        <v>2585</v>
      </c>
      <c r="BK37" s="181">
        <v>2595</v>
      </c>
      <c r="BL37" s="181"/>
      <c r="BM37" s="181"/>
      <c r="BN37" s="181"/>
      <c r="BO37" s="181"/>
      <c r="BP37" s="181"/>
    </row>
    <row r="38" spans="3:68">
      <c r="C38" s="12" t="s">
        <v>104</v>
      </c>
      <c r="D38" s="11">
        <f>US!B$94</f>
        <v>195.43798825339883</v>
      </c>
      <c r="E38" s="11">
        <f>US!C$94</f>
        <v>138.75033297736488</v>
      </c>
      <c r="F38" s="11">
        <f>US!D$94</f>
        <v>116.10052632608112</v>
      </c>
      <c r="G38" s="11">
        <f>US!E$94</f>
        <v>94.655536894124253</v>
      </c>
      <c r="H38" s="11">
        <f>US!F$94</f>
        <v>75.959077792795753</v>
      </c>
      <c r="I38" s="11">
        <f>US!G$94</f>
        <v>60.191424737357117</v>
      </c>
      <c r="J38" s="11">
        <f>US!H$94</f>
        <v>47.390941155760835</v>
      </c>
      <c r="K38" s="11">
        <f>US!I$94</f>
        <v>37.509695558094059</v>
      </c>
      <c r="L38" s="11">
        <f>US!J$94</f>
        <v>29.864775399924124</v>
      </c>
      <c r="M38" s="11">
        <f>US!K$94</f>
        <v>23.997925439131158</v>
      </c>
      <c r="N38" s="11">
        <f>US!L$94</f>
        <v>19.482829574745882</v>
      </c>
      <c r="O38" s="11">
        <f>US!M$94</f>
        <v>15.46804429462459</v>
      </c>
      <c r="P38" s="11">
        <f>US!N$94</f>
        <v>12.979087802828953</v>
      </c>
      <c r="Q38" s="11">
        <f>US!O$94</f>
        <v>10.806576867851831</v>
      </c>
      <c r="R38" s="11">
        <f>US!P$94</f>
        <v>8.9914463601934802</v>
      </c>
      <c r="S38" s="11">
        <f>US!Q$94</f>
        <v>7.4997604767888335</v>
      </c>
      <c r="T38" s="11">
        <f>US!R$94</f>
        <v>6.2802611641232282</v>
      </c>
      <c r="U38" s="11">
        <f>US!S$94</f>
        <v>5.2828188727339613</v>
      </c>
      <c r="V38" s="11">
        <f>US!T$94</f>
        <v>4.4643715906678425</v>
      </c>
      <c r="W38" s="11">
        <f>US!U$94</f>
        <v>3.7897760953940667</v>
      </c>
      <c r="X38" s="11">
        <f>US!V$94</f>
        <v>3.2347612377985122</v>
      </c>
      <c r="Y38" s="11">
        <f>US!W$94</f>
        <v>2.7688539722686665</v>
      </c>
      <c r="Z38" s="11">
        <f>US!X$94</f>
        <v>2.371559719683102</v>
      </c>
      <c r="AA38" s="11">
        <f>US!Y$94</f>
        <v>2.0330957873334281</v>
      </c>
      <c r="AB38" s="11">
        <f>US!Z$94</f>
        <v>1.7462395622572593</v>
      </c>
      <c r="AC38" s="11">
        <f>US!AA$94</f>
        <v>1.5033964417725647</v>
      </c>
      <c r="AD38" s="11">
        <f>US!AB$94</f>
        <v>1.2972110768018836</v>
      </c>
      <c r="AE38" s="11">
        <f>US!AC$94</f>
        <v>1.1205372007484009</v>
      </c>
      <c r="AF38" s="11">
        <f>US!AD$94</f>
        <v>0.96910953509927256</v>
      </c>
      <c r="AG38" s="11">
        <f>US!AE$94</f>
        <v>0.83915547422377035</v>
      </c>
      <c r="AH38" s="11">
        <f>US!AF$94</f>
        <v>0.72569077806992188</v>
      </c>
      <c r="AI38" s="11">
        <f>US!AG$94</f>
        <v>0.62671107588787989</v>
      </c>
      <c r="AJ38" s="11">
        <f>US!AH$94</f>
        <v>0.54178562809434583</v>
      </c>
      <c r="AK38" s="11">
        <f>US!AI$94</f>
        <v>0.4688266837130175</v>
      </c>
      <c r="AL38" s="11">
        <f>US!AJ$94</f>
        <v>0.40606391412642889</v>
      </c>
      <c r="AM38" s="11">
        <f>US!AK$94</f>
        <v>0.35200009754646344</v>
      </c>
      <c r="AN38" s="11">
        <f>US!AL$94</f>
        <v>0.3053685354470751</v>
      </c>
      <c r="AO38" s="11">
        <f>US!AM$94</f>
        <v>0.26509687430687312</v>
      </c>
      <c r="AP38" s="11">
        <f>US!AN$94</f>
        <v>0.23027633748236004</v>
      </c>
      <c r="AQ38" s="11">
        <f>US!AO$94</f>
        <v>0.20013568111735724</v>
      </c>
      <c r="AR38" s="11">
        <f>US!AP$94</f>
        <v>0.17401927626594738</v>
      </c>
      <c r="AS38" s="11">
        <f>US!AQ$94</f>
        <v>0.15136874662069222</v>
      </c>
      <c r="AT38" s="11">
        <f>US!AR$94</f>
        <v>0.13170762683385787</v>
      </c>
      <c r="AU38" s="11">
        <f>US!AS$94</f>
        <v>0.11462855860350391</v>
      </c>
      <c r="AV38" s="11">
        <f>US!AT$94</f>
        <v>9.9782602973798915E-2</v>
      </c>
      <c r="AW38" s="11">
        <f>US!AU$94</f>
        <v>8.6870309556045661E-2</v>
      </c>
      <c r="AX38" s="11">
        <f>US!AV$94</f>
        <v>7.5634241356320214E-2</v>
      </c>
      <c r="AY38" s="11">
        <f>US!AW$94</f>
        <v>6.5852705065049921E-2</v>
      </c>
      <c r="AZ38" s="11">
        <f>US!AX$94</f>
        <v>5.7334480320415077E-2</v>
      </c>
      <c r="BA38" s="11">
        <f>US!AY$94</f>
        <v>4.9914377927367408E-2</v>
      </c>
      <c r="BB38" s="11">
        <f>US!AZ$94</f>
        <v>4.3449487117038173E-2</v>
      </c>
      <c r="BC38" s="11">
        <f>US!BA$94</f>
        <v>3.7815810526473599E-2</v>
      </c>
      <c r="BD38" s="11">
        <f>US!BB$94</f>
        <v>3.2906053170779985E-2</v>
      </c>
      <c r="BE38" s="11">
        <f>US!BC$94</f>
        <v>2.8627115727336429E-2</v>
      </c>
      <c r="BF38" s="11">
        <f>US!BD$94</f>
        <v>2.489778431034638E-2</v>
      </c>
      <c r="BG38" s="11">
        <f>US!BE$94</f>
        <v>2.1647318007146383E-2</v>
      </c>
      <c r="BH38" s="11">
        <f>US!BF$94</f>
        <v>1.8814035064966358E-2</v>
      </c>
      <c r="BI38" s="11">
        <f>US!BG$94</f>
        <v>1.6344109139869174E-2</v>
      </c>
      <c r="BJ38" s="11">
        <f>US!BH$94</f>
        <v>1.419056058530615E-2</v>
      </c>
      <c r="BK38" s="11">
        <f>US!BI$94</f>
        <v>8.8349224878296162E-2</v>
      </c>
    </row>
    <row r="39" spans="3:68">
      <c r="C39" s="12" t="s">
        <v>105</v>
      </c>
      <c r="D39" s="11">
        <f>EU!B$94</f>
        <v>280.73750322942209</v>
      </c>
      <c r="E39" s="11">
        <f>EU!C$94</f>
        <v>201.38494587071969</v>
      </c>
      <c r="F39" s="11">
        <f>EU!D$94</f>
        <v>172.02536896946364</v>
      </c>
      <c r="G39" s="11">
        <f>EU!E$94</f>
        <v>141.9630579493377</v>
      </c>
      <c r="H39" s="11">
        <f>EU!F$94</f>
        <v>114.88700299605789</v>
      </c>
      <c r="I39" s="11">
        <f>EU!G$94</f>
        <v>91.424048900467781</v>
      </c>
      <c r="J39" s="11">
        <f>EU!H$94</f>
        <v>72.171431697144797</v>
      </c>
      <c r="K39" s="11">
        <f>EU!I$94</f>
        <v>56.982970962156976</v>
      </c>
      <c r="L39" s="11">
        <f>EU!J$94</f>
        <v>45.068575642614633</v>
      </c>
      <c r="M39" s="11">
        <f>EU!K$94</f>
        <v>35.423920658434824</v>
      </c>
      <c r="N39" s="11">
        <f>EU!L$94</f>
        <v>28.451994113043813</v>
      </c>
      <c r="O39" s="11">
        <f>EU!M$94</f>
        <v>23.145936589142071</v>
      </c>
      <c r="P39" s="11">
        <f>EU!N$94</f>
        <v>19.576597388539863</v>
      </c>
      <c r="Q39" s="11">
        <f>EU!O$94</f>
        <v>16.433480609080604</v>
      </c>
      <c r="R39" s="11">
        <f>EU!P$94</f>
        <v>13.771976437859285</v>
      </c>
      <c r="S39" s="11">
        <f>EU!Q$94</f>
        <v>11.55457062930097</v>
      </c>
      <c r="T39" s="11">
        <f>EU!R$94</f>
        <v>9.718882144505578</v>
      </c>
      <c r="U39" s="11">
        <f>EU!S$94</f>
        <v>8.2001233815351942</v>
      </c>
      <c r="V39" s="11">
        <f>EU!T$94</f>
        <v>6.9409894952740672</v>
      </c>
      <c r="W39" s="11">
        <f>EU!U$94</f>
        <v>5.8940103710738905</v>
      </c>
      <c r="X39" s="11">
        <f>EU!V$94</f>
        <v>5.0320876643381665</v>
      </c>
      <c r="Y39" s="11">
        <f>EU!W$94</f>
        <v>4.3106236673592955</v>
      </c>
      <c r="Z39" s="11">
        <f>EU!X$94</f>
        <v>3.6939309319210185</v>
      </c>
      <c r="AA39" s="11">
        <f>EU!Y$94</f>
        <v>3.1666674867531404</v>
      </c>
      <c r="AB39" s="11">
        <f>EU!Z$94</f>
        <v>2.7181704880449287</v>
      </c>
      <c r="AC39" s="11">
        <f>EU!AA$94</f>
        <v>2.3373937216156064</v>
      </c>
      <c r="AD39" s="11">
        <f>EU!AB$94</f>
        <v>2.0133257128219073</v>
      </c>
      <c r="AE39" s="11">
        <f>EU!AC$94</f>
        <v>1.7367106736524867</v>
      </c>
      <c r="AF39" s="11">
        <f>EU!AD$94</f>
        <v>1.4999696041767681</v>
      </c>
      <c r="AG39" s="11">
        <f>EU!AE$94</f>
        <v>1.2970412892009031</v>
      </c>
      <c r="AH39" s="11">
        <f>EU!AF$94</f>
        <v>1.1196255889719571</v>
      </c>
      <c r="AI39" s="11">
        <f>EU!AG$94</f>
        <v>0.96460625599557503</v>
      </c>
      <c r="AJ39" s="11">
        <f>EU!AH$94</f>
        <v>0.83169517310683061</v>
      </c>
      <c r="AK39" s="11">
        <f>EU!AI$94</f>
        <v>0.71767093877093646</v>
      </c>
      <c r="AL39" s="11">
        <f>EU!AJ$94</f>
        <v>0.61976417720295118</v>
      </c>
      <c r="AM39" s="11">
        <f>EU!AK$94</f>
        <v>0.53560908400555263</v>
      </c>
      <c r="AN39" s="11">
        <f>EU!AL$94</f>
        <v>0.4631948561691408</v>
      </c>
      <c r="AO39" s="11">
        <f>EU!AM$94</f>
        <v>0.40081582916143821</v>
      </c>
      <c r="AP39" s="11">
        <f>EU!AN$94</f>
        <v>0.34702550419739303</v>
      </c>
      <c r="AQ39" s="11">
        <f>EU!AO$94</f>
        <v>0.30059622722713142</v>
      </c>
      <c r="AR39" s="11">
        <f>EU!AP$94</f>
        <v>0.26048471217208685</v>
      </c>
      <c r="AS39" s="11">
        <f>EU!AQ$94</f>
        <v>0.2258029468774739</v>
      </c>
      <c r="AT39" s="11">
        <f>EU!AR$94</f>
        <v>0.19579379950200196</v>
      </c>
      <c r="AU39" s="11">
        <f>EU!AS$94</f>
        <v>0.16981061943916162</v>
      </c>
      <c r="AV39" s="11">
        <f>EU!AT$94</f>
        <v>0.14730018518097382</v>
      </c>
      <c r="AW39" s="11">
        <f>EU!AU$94</f>
        <v>0.12778843699820089</v>
      </c>
      <c r="AX39" s="11">
        <f>EU!AV$94</f>
        <v>0.11086852008512738</v>
      </c>
      <c r="AY39" s="11">
        <f>EU!AW$94</f>
        <v>9.6190743698819775E-2</v>
      </c>
      <c r="AZ39" s="11">
        <f>EU!AX$94</f>
        <v>8.3454130554036901E-2</v>
      </c>
      <c r="BA39" s="11">
        <f>EU!AY$94</f>
        <v>7.2399288193685019E-2</v>
      </c>
      <c r="BB39" s="11">
        <f>EU!AZ$94</f>
        <v>6.2802381409331032E-2</v>
      </c>
      <c r="BC39" s="11">
        <f>EU!BA$94</f>
        <v>5.4469684354374895E-2</v>
      </c>
      <c r="BD39" s="11">
        <f>EU!BB$94</f>
        <v>4.7234124976030342E-2</v>
      </c>
      <c r="BE39" s="11">
        <f>EU!BC$94</f>
        <v>4.0951222167223487E-2</v>
      </c>
      <c r="BF39" s="11">
        <f>EU!BD$94</f>
        <v>3.5495302875549715E-2</v>
      </c>
      <c r="BG39" s="11">
        <f>EU!BE$94</f>
        <v>3.0757277266003833E-2</v>
      </c>
      <c r="BH39" s="11">
        <f>EU!BF$94</f>
        <v>2.6642371813732933E-2</v>
      </c>
      <c r="BI39" s="11">
        <f>EU!BG$94</f>
        <v>2.3068195400472263E-2</v>
      </c>
      <c r="BJ39" s="11">
        <f>EU!BH$94</f>
        <v>1.9963114495313995E-2</v>
      </c>
      <c r="BK39" s="11">
        <f>EU!BI$94</f>
        <v>0.12428865520957282</v>
      </c>
    </row>
    <row r="40" spans="3:68">
      <c r="C40" s="12" t="s">
        <v>51</v>
      </c>
      <c r="D40" s="11">
        <f>Japan!B$94</f>
        <v>77.343664999160993</v>
      </c>
      <c r="E40" s="11">
        <f>Japan!C$94</f>
        <v>48.368083296483093</v>
      </c>
      <c r="F40" s="11">
        <f>Japan!D$94</f>
        <v>37.947707522519636</v>
      </c>
      <c r="G40" s="11">
        <f>Japan!E$94</f>
        <v>28.977761164788951</v>
      </c>
      <c r="H40" s="11">
        <f>Japan!F$94</f>
        <v>20.239664888752149</v>
      </c>
      <c r="I40" s="11">
        <f>Japan!G$94</f>
        <v>14.986064070645876</v>
      </c>
      <c r="J40" s="11">
        <f>Japan!H$94</f>
        <v>11.51425606132238</v>
      </c>
      <c r="K40" s="11">
        <f>Japan!I$94</f>
        <v>8.8622750527926168</v>
      </c>
      <c r="L40" s="11">
        <f>Japan!J$94</f>
        <v>6.8415337987433071</v>
      </c>
      <c r="M40" s="11">
        <f>Japan!K$94</f>
        <v>5.2351476834170114</v>
      </c>
      <c r="N40" s="11">
        <f>Japan!L$94</f>
        <v>4.1390907876936982</v>
      </c>
      <c r="O40" s="11">
        <f>Japan!M$94</f>
        <v>3.3310031573064958</v>
      </c>
      <c r="P40" s="11">
        <f>Japan!N$94</f>
        <v>2.8246708576766117</v>
      </c>
      <c r="Q40" s="11">
        <f>Japan!O$94</f>
        <v>2.3742806530408855</v>
      </c>
      <c r="R40" s="11">
        <f>Japan!P$94</f>
        <v>1.9919461467621398</v>
      </c>
      <c r="S40" s="11">
        <f>Japan!Q$94</f>
        <v>1.6735655276038857</v>
      </c>
      <c r="T40" s="11">
        <f>Japan!R$94</f>
        <v>1.4104181563561649</v>
      </c>
      <c r="U40" s="11">
        <f>Japan!S$94</f>
        <v>1.1930810981582427</v>
      </c>
      <c r="V40" s="11">
        <f>Japan!T$94</f>
        <v>1.0131514211863066</v>
      </c>
      <c r="W40" s="11">
        <f>Japan!U$94</f>
        <v>0.86367730548439103</v>
      </c>
      <c r="X40" s="11">
        <f>Japan!V$94</f>
        <v>0.74056981303366631</v>
      </c>
      <c r="Y40" s="11">
        <f>Japan!W$94</f>
        <v>0.637355354619486</v>
      </c>
      <c r="Z40" s="11">
        <f>Japan!X$94</f>
        <v>0.54898575783075498</v>
      </c>
      <c r="AA40" s="11">
        <f>Japan!Y$94</f>
        <v>0.47328962887947068</v>
      </c>
      <c r="AB40" s="11">
        <f>Japan!Z$94</f>
        <v>0.40876935901882733</v>
      </c>
      <c r="AC40" s="11">
        <f>Japan!AA$94</f>
        <v>0.35386230281851977</v>
      </c>
      <c r="AD40" s="11">
        <f>Japan!AB$94</f>
        <v>0.30695731435347273</v>
      </c>
      <c r="AE40" s="11">
        <f>Japan!AC$94</f>
        <v>0.26675371835420675</v>
      </c>
      <c r="AF40" s="11">
        <f>Japan!AD$94</f>
        <v>0.2321457540385681</v>
      </c>
      <c r="AG40" s="11">
        <f>Japan!AE$94</f>
        <v>0.20229178639269946</v>
      </c>
      <c r="AH40" s="11">
        <f>Japan!AF$94</f>
        <v>0.17599038941126516</v>
      </c>
      <c r="AI40" s="11">
        <f>Japan!AG$94</f>
        <v>0.15281605267482307</v>
      </c>
      <c r="AJ40" s="11">
        <f>Japan!AH$94</f>
        <v>0.13278996718749653</v>
      </c>
      <c r="AK40" s="11">
        <f>Japan!AI$94</f>
        <v>0.11547848726839542</v>
      </c>
      <c r="AL40" s="11">
        <f>Japan!AJ$94</f>
        <v>0.10050168510890586</v>
      </c>
      <c r="AM40" s="11">
        <f>Japan!AK$94</f>
        <v>8.7531989790844963E-2</v>
      </c>
      <c r="AN40" s="11">
        <f>Japan!AL$94</f>
        <v>7.628861505075378E-2</v>
      </c>
      <c r="AO40" s="11">
        <f>Japan!AM$94</f>
        <v>6.6531482668699488E-2</v>
      </c>
      <c r="AP40" s="11">
        <f>Japan!AN$94</f>
        <v>5.8055450212252807E-2</v>
      </c>
      <c r="AQ40" s="11">
        <f>Japan!AO$94</f>
        <v>5.0685146970547448E-2</v>
      </c>
      <c r="AR40" s="11">
        <f>Japan!AP$94</f>
        <v>4.4270492897554491E-2</v>
      </c>
      <c r="AS40" s="11">
        <f>Japan!AQ$94</f>
        <v>3.8682872351259105E-2</v>
      </c>
      <c r="AT40" s="11">
        <f>Japan!AR$94</f>
        <v>3.3811893814258358E-2</v>
      </c>
      <c r="AU40" s="11">
        <f>Japan!AS$94</f>
        <v>2.9562656175808305E-2</v>
      </c>
      <c r="AV40" s="11">
        <f>Japan!AT$94</f>
        <v>2.5853445044439368E-2</v>
      </c>
      <c r="AW40" s="11">
        <f>Japan!AU$94</f>
        <v>2.2613790744686325E-2</v>
      </c>
      <c r="AX40" s="11">
        <f>Japan!AV$94</f>
        <v>1.9782829215323098E-2</v>
      </c>
      <c r="AY40" s="11">
        <f>Japan!AW$94</f>
        <v>1.7307916224186131E-2</v>
      </c>
      <c r="AZ40" s="11">
        <f>Japan!AX$94</f>
        <v>1.5143453471987181E-2</v>
      </c>
      <c r="BA40" s="11">
        <f>Japan!AY$94</f>
        <v>1.3249892109368267E-2</v>
      </c>
      <c r="BB40" s="11">
        <f>Japan!AZ$94</f>
        <v>1.1592885001270136E-2</v>
      </c>
      <c r="BC40" s="11">
        <f>Japan!BA$94</f>
        <v>1.0142502625588487E-2</v>
      </c>
      <c r="BD40" s="11">
        <f>Japan!BB$94</f>
        <v>8.8727756745091649E-3</v>
      </c>
      <c r="BE40" s="11">
        <f>Japan!BC$94</f>
        <v>7.761098931376699E-3</v>
      </c>
      <c r="BF40" s="11">
        <f>Japan!BD$94</f>
        <v>6.7876612997879501E-3</v>
      </c>
      <c r="BG40" s="11">
        <f>Japan!BE$94</f>
        <v>5.9351422056165082E-3</v>
      </c>
      <c r="BH40" s="11">
        <f>Japan!BF$94</f>
        <v>5.1883823744200211E-3</v>
      </c>
      <c r="BI40" s="11">
        <f>Japan!BG$94</f>
        <v>4.5341021558926017E-3</v>
      </c>
      <c r="BJ40" s="11">
        <f>Japan!BH$94</f>
        <v>3.9606655880194746E-3</v>
      </c>
      <c r="BK40" s="11">
        <f>Japan!BI$94</f>
        <v>2.4658767537766892E-2</v>
      </c>
    </row>
    <row r="41" spans="3:68">
      <c r="C41" s="12" t="s">
        <v>52</v>
      </c>
      <c r="D41" s="11">
        <f>Russia!B$94</f>
        <v>50.680864626167669</v>
      </c>
      <c r="E41" s="11">
        <f>Russia!C$94</f>
        <v>51.77695584968879</v>
      </c>
      <c r="F41" s="11">
        <f>Russia!D$94</f>
        <v>46.519372259466486</v>
      </c>
      <c r="G41" s="11">
        <f>Russia!E$94</f>
        <v>39.046401266051788</v>
      </c>
      <c r="H41" s="11">
        <f>Russia!F$94</f>
        <v>31.90169946562774</v>
      </c>
      <c r="I41" s="11">
        <f>Russia!G$94</f>
        <v>25.898680145994359</v>
      </c>
      <c r="J41" s="11">
        <f>Russia!H$94</f>
        <v>20.998232449611624</v>
      </c>
      <c r="K41" s="11">
        <f>Russia!I$94</f>
        <v>16.913004289947857</v>
      </c>
      <c r="L41" s="11">
        <f>Russia!J$94</f>
        <v>13.571953437594837</v>
      </c>
      <c r="M41" s="11">
        <f>Russia!K$94</f>
        <v>10.691283342716503</v>
      </c>
      <c r="N41" s="11">
        <f>Russia!L$94</f>
        <v>8.7025552658992833</v>
      </c>
      <c r="O41" s="11">
        <f>Russia!M$94</f>
        <v>7.3133123676789493</v>
      </c>
      <c r="P41" s="11">
        <f>Russia!N$94</f>
        <v>6.3935465765674646</v>
      </c>
      <c r="Q41" s="11">
        <f>Russia!O$94</f>
        <v>5.5364654299139877</v>
      </c>
      <c r="R41" s="11">
        <f>Russia!P$94</f>
        <v>4.778064281616377</v>
      </c>
      <c r="S41" s="11">
        <f>Russia!Q$94</f>
        <v>4.1222227796546873</v>
      </c>
      <c r="T41" s="11">
        <f>Russia!R$94</f>
        <v>3.5607080366651371</v>
      </c>
      <c r="U41" s="11">
        <f>Russia!S$94</f>
        <v>3.0817089022772852</v>
      </c>
      <c r="V41" s="11">
        <f>Russia!T$94</f>
        <v>2.6732859253471113</v>
      </c>
      <c r="W41" s="11">
        <f>Russia!U$94</f>
        <v>2.3246272451032648</v>
      </c>
      <c r="X41" s="11">
        <f>Russia!V$94</f>
        <v>2.0284206857263585</v>
      </c>
      <c r="Y41" s="11">
        <f>Russia!W$94</f>
        <v>1.7716102902162081</v>
      </c>
      <c r="Z41" s="11">
        <f>Russia!X$94</f>
        <v>1.5458708973107558</v>
      </c>
      <c r="AA41" s="11">
        <f>Russia!Y$94</f>
        <v>1.3483207002345108</v>
      </c>
      <c r="AB41" s="11">
        <f>Russia!Z$94</f>
        <v>1.1769108371248269</v>
      </c>
      <c r="AC41" s="11">
        <f>Russia!AA$94</f>
        <v>1.0287338884890496</v>
      </c>
      <c r="AD41" s="11">
        <f>Russia!AB$94</f>
        <v>0.90002162688533049</v>
      </c>
      <c r="AE41" s="11">
        <f>Russia!AC$94</f>
        <v>0.78748919939534023</v>
      </c>
      <c r="AF41" s="11">
        <f>Russia!AD$94</f>
        <v>0.68912315122390777</v>
      </c>
      <c r="AG41" s="11">
        <f>Russia!AE$94</f>
        <v>0.6032361003857537</v>
      </c>
      <c r="AH41" s="11">
        <f>Russia!AF$94</f>
        <v>0.52690479909483046</v>
      </c>
      <c r="AI41" s="11">
        <f>Russia!AG$94</f>
        <v>0.45921601308111221</v>
      </c>
      <c r="AJ41" s="11">
        <f>Russia!AH$94</f>
        <v>0.40038960448637889</v>
      </c>
      <c r="AK41" s="11">
        <f>Russia!AI$94</f>
        <v>0.34928413971749023</v>
      </c>
      <c r="AL41" s="11">
        <f>Russia!AJ$94</f>
        <v>0.3048758987993086</v>
      </c>
      <c r="AM41" s="11">
        <f>Russia!AK$94</f>
        <v>0.26626654331783756</v>
      </c>
      <c r="AN41" s="11">
        <f>Russia!AL$94</f>
        <v>0.23267512826296669</v>
      </c>
      <c r="AO41" s="11">
        <f>Russia!AM$94</f>
        <v>0.20342642351262949</v>
      </c>
      <c r="AP41" s="11">
        <f>Russia!AN$94</f>
        <v>0.17793826474891267</v>
      </c>
      <c r="AQ41" s="11">
        <f>Russia!AO$94</f>
        <v>0.15570932102404442</v>
      </c>
      <c r="AR41" s="11">
        <f>Russia!AP$94</f>
        <v>0.13630792362119329</v>
      </c>
      <c r="AS41" s="11">
        <f>Russia!AQ$94</f>
        <v>0.11936218519102292</v>
      </c>
      <c r="AT41" s="11">
        <f>Russia!AR$94</f>
        <v>0.10455142018640161</v>
      </c>
      <c r="AU41" s="11">
        <f>Russia!AS$94</f>
        <v>9.1598773925270841E-2</v>
      </c>
      <c r="AV41" s="11">
        <f>Russia!AT$94</f>
        <v>8.0264926804982373E-2</v>
      </c>
      <c r="AW41" s="11">
        <f>Russia!AU$94</f>
        <v>7.0342732080743278E-2</v>
      </c>
      <c r="AX41" s="11">
        <f>Russia!AV$94</f>
        <v>6.1652653177275793E-2</v>
      </c>
      <c r="AY41" s="11">
        <f>Russia!AW$94</f>
        <v>5.4038880504361834E-2</v>
      </c>
      <c r="AZ41" s="11">
        <f>Russia!AX$94</f>
        <v>4.7366023439223998E-2</v>
      </c>
      <c r="BA41" s="11">
        <f>Russia!AY$94</f>
        <v>4.151628824760327E-2</v>
      </c>
      <c r="BB41" s="11">
        <f>Russia!AZ$94</f>
        <v>3.6387066307062683E-2</v>
      </c>
      <c r="BC41" s="11">
        <f>Russia!BA$94</f>
        <v>3.1888705880458557E-2</v>
      </c>
      <c r="BD41" s="11">
        <f>Russia!BB$94</f>
        <v>2.7943166340639345E-2</v>
      </c>
      <c r="BE41" s="11">
        <f>Russia!BC$94</f>
        <v>2.4482315969299902E-2</v>
      </c>
      <c r="BF41" s="11">
        <f>Russia!BD$94</f>
        <v>2.1446310044613746E-2</v>
      </c>
      <c r="BG41" s="11">
        <f>Russia!BE$94</f>
        <v>1.8782689546555958E-2</v>
      </c>
      <c r="BH41" s="11">
        <f>Russia!BF$94</f>
        <v>1.6445421919139763E-2</v>
      </c>
      <c r="BI41" s="11">
        <f>Russia!BG$94</f>
        <v>1.4394079401839038E-2</v>
      </c>
      <c r="BJ41" s="11">
        <f>Russia!BH$94</f>
        <v>1.2593150651943046E-2</v>
      </c>
      <c r="BK41" s="11">
        <f>Russia!BI$94</f>
        <v>7.8403886314881252E-2</v>
      </c>
    </row>
    <row r="42" spans="3:68">
      <c r="C42" s="12" t="s">
        <v>53</v>
      </c>
      <c r="D42" s="11">
        <f>Eurasia!B$94</f>
        <v>3.0983639356786372</v>
      </c>
      <c r="E42" s="11">
        <f>Eurasia!C$94</f>
        <v>16.184219630612386</v>
      </c>
      <c r="F42" s="11">
        <f>Eurasia!D$94</f>
        <v>30.470326195918283</v>
      </c>
      <c r="G42" s="11">
        <f>Eurasia!E$94</f>
        <v>37.77048141985663</v>
      </c>
      <c r="H42" s="11">
        <f>Eurasia!F$94</f>
        <v>40.302337140090827</v>
      </c>
      <c r="I42" s="11">
        <f>Eurasia!G$94</f>
        <v>39.680017517363325</v>
      </c>
      <c r="J42" s="11">
        <f>Eurasia!H$94</f>
        <v>37.449806954797566</v>
      </c>
      <c r="K42" s="11">
        <f>Eurasia!I$94</f>
        <v>34.299252414854401</v>
      </c>
      <c r="L42" s="11">
        <f>Eurasia!J$94</f>
        <v>30.758903401473713</v>
      </c>
      <c r="M42" s="11">
        <f>Eurasia!K$94</f>
        <v>26.879527715976579</v>
      </c>
      <c r="N42" s="11">
        <f>Eurasia!L$94</f>
        <v>23.704973755129963</v>
      </c>
      <c r="O42" s="11">
        <f>Eurasia!M$94</f>
        <v>21.180860691982144</v>
      </c>
      <c r="P42" s="11">
        <f>Eurasia!N$94</f>
        <v>19.293439129521268</v>
      </c>
      <c r="Q42" s="11">
        <f>Eurasia!O$94</f>
        <v>17.348250298706034</v>
      </c>
      <c r="R42" s="11">
        <f>Eurasia!P$94</f>
        <v>15.483168228837602</v>
      </c>
      <c r="S42" s="11">
        <f>Eurasia!Q$94</f>
        <v>13.757302122029191</v>
      </c>
      <c r="T42" s="11">
        <f>Eurasia!R$94</f>
        <v>12.190871181110985</v>
      </c>
      <c r="U42" s="11">
        <f>Eurasia!S$94</f>
        <v>10.78515612256091</v>
      </c>
      <c r="V42" s="11">
        <f>Eurasia!T$94</f>
        <v>9.5324663171535153</v>
      </c>
      <c r="W42" s="11">
        <f>Eurasia!U$94</f>
        <v>8.4211618590910309</v>
      </c>
      <c r="X42" s="11">
        <f>Eurasia!V$94</f>
        <v>7.4620712020296249</v>
      </c>
      <c r="Y42" s="11">
        <f>Eurasia!W$94</f>
        <v>6.6241124254982351</v>
      </c>
      <c r="Z42" s="11">
        <f>Eurasia!X$94</f>
        <v>5.8713708051179001</v>
      </c>
      <c r="AA42" s="11">
        <f>Eurasia!Y$94</f>
        <v>5.1964402627863109</v>
      </c>
      <c r="AB42" s="11">
        <f>Eurasia!Z$94</f>
        <v>4.5969676811384561</v>
      </c>
      <c r="AC42" s="11">
        <f>Eurasia!AA$94</f>
        <v>4.0672586044573658</v>
      </c>
      <c r="AD42" s="11">
        <f>Eurasia!AB$94</f>
        <v>3.5996098040148934</v>
      </c>
      <c r="AE42" s="11">
        <f>Eurasia!AC$94</f>
        <v>3.1819120375559118</v>
      </c>
      <c r="AF42" s="11">
        <f>Eurasia!AD$94</f>
        <v>2.8110047762346655</v>
      </c>
      <c r="AG42" s="11">
        <f>Eurasia!AE$94</f>
        <v>2.4823364064946403</v>
      </c>
      <c r="AH42" s="11">
        <f>Eurasia!AF$94</f>
        <v>2.1858827594140671</v>
      </c>
      <c r="AI42" s="11">
        <f>Eurasia!AG$94</f>
        <v>1.919388785639851</v>
      </c>
      <c r="AJ42" s="11">
        <f>Eurasia!AH$94</f>
        <v>1.6850396098200842</v>
      </c>
      <c r="AK42" s="11">
        <f>Eurasia!AI$94</f>
        <v>1.479217968299031</v>
      </c>
      <c r="AL42" s="11">
        <f>Eurasia!AJ$94</f>
        <v>1.2985681030644505</v>
      </c>
      <c r="AM42" s="11">
        <f>Eurasia!AK$94</f>
        <v>1.1400613668115631</v>
      </c>
      <c r="AN42" s="11">
        <f>Eurasia!AL$94</f>
        <v>1.0009972110491796</v>
      </c>
      <c r="AO42" s="11">
        <f>Eurasia!AM$94</f>
        <v>0.87898597791012656</v>
      </c>
      <c r="AP42" s="11">
        <f>Eurasia!AN$94</f>
        <v>0.77192328459890314</v>
      </c>
      <c r="AQ42" s="11">
        <f>Eurasia!AO$94</f>
        <v>0.67796148925987298</v>
      </c>
      <c r="AR42" s="11">
        <f>Eurasia!AP$94</f>
        <v>0.5954812588949927</v>
      </c>
      <c r="AS42" s="11">
        <f>Eurasia!AQ$94</f>
        <v>0.52306477909289273</v>
      </c>
      <c r="AT42" s="11">
        <f>Eurasia!AR$94</f>
        <v>0.45947128818795874</v>
      </c>
      <c r="AU42" s="11">
        <f>Eurasia!AS$94</f>
        <v>0.4036151428151043</v>
      </c>
      <c r="AV42" s="11">
        <f>Eurasia!AT$94</f>
        <v>0.35454637156812474</v>
      </c>
      <c r="AW42" s="11">
        <f>Eurasia!AU$94</f>
        <v>0.3114335521732724</v>
      </c>
      <c r="AX42" s="11">
        <f>Eurasia!AV$94</f>
        <v>0.27354879767953089</v>
      </c>
      <c r="AY42" s="11">
        <f>Eurasia!AW$94</f>
        <v>0.2402546252297082</v>
      </c>
      <c r="AZ42" s="11">
        <f>Eurasia!AX$94</f>
        <v>0.21099248812150287</v>
      </c>
      <c r="BA42" s="11">
        <f>Eurasia!AY$94</f>
        <v>0.18527276772722001</v>
      </c>
      <c r="BB42" s="11">
        <f>Eurasia!AZ$94</f>
        <v>0.16266604097901255</v>
      </c>
      <c r="BC42" s="11">
        <f>Eurasia!BA$94</f>
        <v>0.1427946236289033</v>
      </c>
      <c r="BD42" s="11">
        <f>Eurasia!BB$94</f>
        <v>0.12532809891857591</v>
      </c>
      <c r="BE42" s="11">
        <f>Eurasia!BC$94</f>
        <v>0.10997659587405122</v>
      </c>
      <c r="BF42" s="11">
        <f>Eurasia!BD$94</f>
        <v>9.6484118257969195E-2</v>
      </c>
      <c r="BG42" s="11">
        <f>Eurasia!BE$94</f>
        <v>8.4625283969758713E-2</v>
      </c>
      <c r="BH42" s="11">
        <f>Eurasia!BF$94</f>
        <v>7.420153280071512E-2</v>
      </c>
      <c r="BI42" s="11">
        <f>Eurasia!BG$94</f>
        <v>6.5037841335214813E-2</v>
      </c>
      <c r="BJ42" s="11">
        <f>Eurasia!BH$94</f>
        <v>5.6979953096292578E-2</v>
      </c>
      <c r="BK42" s="11">
        <f>Eurasia!BI$94</f>
        <v>0.35475234818219931</v>
      </c>
    </row>
    <row r="43" spans="3:68">
      <c r="C43" s="12" t="s">
        <v>54</v>
      </c>
      <c r="D43" s="11">
        <f>China!B$94</f>
        <v>-305.96894727265186</v>
      </c>
      <c r="E43" s="11">
        <f>China!C$94</f>
        <v>640.20410050014652</v>
      </c>
      <c r="F43" s="11">
        <f>China!D$94</f>
        <v>916.76556210538058</v>
      </c>
      <c r="G43" s="11">
        <f>China!E$94</f>
        <v>1025.8201207139884</v>
      </c>
      <c r="H43" s="11">
        <f>China!F$94</f>
        <v>1019.0541623466383</v>
      </c>
      <c r="I43" s="11">
        <f>China!G$94</f>
        <v>941.6124284243183</v>
      </c>
      <c r="J43" s="11">
        <f>China!H$94</f>
        <v>847.90975730498053</v>
      </c>
      <c r="K43" s="11">
        <f>China!I$94</f>
        <v>746.30178281054691</v>
      </c>
      <c r="L43" s="11">
        <f>China!J$94</f>
        <v>646.87037842194911</v>
      </c>
      <c r="M43" s="11">
        <f>China!K$94</f>
        <v>546.00549594761992</v>
      </c>
      <c r="N43" s="11">
        <f>China!L$94</f>
        <v>462.8749654393319</v>
      </c>
      <c r="O43" s="11">
        <f>China!M$94</f>
        <v>413.62834459444434</v>
      </c>
      <c r="P43" s="11">
        <f>China!N$94</f>
        <v>360.03966193928113</v>
      </c>
      <c r="Q43" s="11">
        <f>China!O$94</f>
        <v>311.98906105973413</v>
      </c>
      <c r="R43" s="11">
        <f>China!P$94</f>
        <v>269.37412419240775</v>
      </c>
      <c r="S43" s="11">
        <f>China!Q$94</f>
        <v>231.91809125189013</v>
      </c>
      <c r="T43" s="11">
        <f>China!R$94</f>
        <v>199.21164355362146</v>
      </c>
      <c r="U43" s="11">
        <f>China!S$94</f>
        <v>170.7916889495074</v>
      </c>
      <c r="V43" s="11">
        <f>China!T$94</f>
        <v>146.18811387834293</v>
      </c>
      <c r="W43" s="11">
        <f>China!U$94</f>
        <v>124.949996763353</v>
      </c>
      <c r="X43" s="11">
        <f>China!V$94</f>
        <v>106.99650210506022</v>
      </c>
      <c r="Y43" s="11">
        <f>China!W$94</f>
        <v>91.65322468912747</v>
      </c>
      <c r="Z43" s="11">
        <f>China!X$94</f>
        <v>78.262549360871034</v>
      </c>
      <c r="AA43" s="11">
        <f>China!Y$94</f>
        <v>66.615711030954259</v>
      </c>
      <c r="AB43" s="11">
        <f>China!Z$94</f>
        <v>56.574364412134265</v>
      </c>
      <c r="AC43" s="11">
        <f>China!AA$94</f>
        <v>47.965975935656097</v>
      </c>
      <c r="AD43" s="11">
        <f>China!AB$94</f>
        <v>40.598584831373714</v>
      </c>
      <c r="AE43" s="11">
        <f>China!AC$94</f>
        <v>34.304590361135055</v>
      </c>
      <c r="AF43" s="11">
        <f>China!AD$94</f>
        <v>28.949486587529055</v>
      </c>
      <c r="AG43" s="11">
        <f>China!AE$94</f>
        <v>24.4079451821747</v>
      </c>
      <c r="AH43" s="11">
        <f>China!AF$94</f>
        <v>20.504498529147405</v>
      </c>
      <c r="AI43" s="11">
        <f>China!AG$94</f>
        <v>17.167664236408935</v>
      </c>
      <c r="AJ43" s="11">
        <f>China!AH$94</f>
        <v>14.3709090575078</v>
      </c>
      <c r="AK43" s="11">
        <f>China!AI$94</f>
        <v>12.027183807612879</v>
      </c>
      <c r="AL43" s="11">
        <f>China!AJ$94</f>
        <v>10.063651816772881</v>
      </c>
      <c r="AM43" s="11">
        <f>China!AK$94</f>
        <v>8.4186728732291805</v>
      </c>
      <c r="AN43" s="11">
        <f>China!AL$94</f>
        <v>7.0404343147531101</v>
      </c>
      <c r="AO43" s="11">
        <f>China!AM$94</f>
        <v>5.8855521101461203</v>
      </c>
      <c r="AP43" s="11">
        <f>China!AN$94</f>
        <v>4.9177604689537926</v>
      </c>
      <c r="AQ43" s="11">
        <f>China!AO$94</f>
        <v>4.1067562975525673</v>
      </c>
      <c r="AR43" s="11">
        <f>China!AP$94</f>
        <v>3.4272111560486977</v>
      </c>
      <c r="AS43" s="11">
        <f>China!AQ$94</f>
        <v>2.8579400857883623</v>
      </c>
      <c r="AT43" s="11">
        <f>China!AR$94</f>
        <v>2.3812084010905883</v>
      </c>
      <c r="AU43" s="11">
        <f>China!AS$94</f>
        <v>1.9821560182642142</v>
      </c>
      <c r="AV43" s="11">
        <f>China!AT$94</f>
        <v>1.6483202213883643</v>
      </c>
      <c r="AW43" s="11">
        <f>China!AU$94</f>
        <v>1.3692401118236663</v>
      </c>
      <c r="AX43" s="11">
        <f>China!AV$94</f>
        <v>1.136128524557765</v>
      </c>
      <c r="AY43" s="11">
        <f>China!AW$94</f>
        <v>0.9415995629497006</v>
      </c>
      <c r="AZ43" s="11">
        <f>China!AX$94</f>
        <v>0.77944197481781829</v>
      </c>
      <c r="BA43" s="11">
        <f>China!AY$94</f>
        <v>0.64443034315842962</v>
      </c>
      <c r="BB43" s="11">
        <f>China!AZ$94</f>
        <v>0.53216751606611834</v>
      </c>
      <c r="BC43" s="11">
        <f>China!BA$94</f>
        <v>0.43894912068212372</v>
      </c>
      <c r="BD43" s="11">
        <f>China!BB$94</f>
        <v>0.36166317564405859</v>
      </c>
      <c r="BE43" s="11">
        <f>China!BC$94</f>
        <v>0.29769322307960511</v>
      </c>
      <c r="BF43" s="11">
        <f>China!BD$94</f>
        <v>0.24483428790442741</v>
      </c>
      <c r="BG43" s="11">
        <f>China!BE$94</f>
        <v>0.20123246570065895</v>
      </c>
      <c r="BH43" s="11">
        <f>China!BF$94</f>
        <v>0.16533040199233934</v>
      </c>
      <c r="BI43" s="11">
        <f>China!BG$94</f>
        <v>0.13582128578585437</v>
      </c>
      <c r="BJ43" s="11">
        <f>China!BH$94</f>
        <v>0.11161016302319547</v>
      </c>
      <c r="BK43" s="11">
        <f>China!BI$94</f>
        <v>0.69487539497558581</v>
      </c>
    </row>
    <row r="44" spans="3:68">
      <c r="C44" s="12" t="s">
        <v>55</v>
      </c>
      <c r="D44" s="11">
        <f>India!B$94</f>
        <v>-655.39579938775614</v>
      </c>
      <c r="E44" s="11">
        <f>MidEast!C$94</f>
        <v>133.62197213415047</v>
      </c>
      <c r="F44" s="11">
        <f>India!D$94</f>
        <v>-9.0805009274096609</v>
      </c>
      <c r="G44" s="11">
        <f>India!E$94</f>
        <v>257.00794440615903</v>
      </c>
      <c r="H44" s="11">
        <f>India!F$94</f>
        <v>463.52434806423838</v>
      </c>
      <c r="I44" s="11">
        <f>India!G$94</f>
        <v>590.6320012222177</v>
      </c>
      <c r="J44" s="11">
        <f>India!H$94</f>
        <v>649.71512955042851</v>
      </c>
      <c r="K44" s="11">
        <f>India!I$94</f>
        <v>667.97798274172044</v>
      </c>
      <c r="L44" s="11">
        <f>India!J$94</f>
        <v>657.72618274088188</v>
      </c>
      <c r="M44" s="11">
        <f>India!K$94</f>
        <v>629.18366860915876</v>
      </c>
      <c r="N44" s="11">
        <f>India!L$94</f>
        <v>589.85299163581169</v>
      </c>
      <c r="O44" s="11">
        <f>India!M$94</f>
        <v>545.67523920136887</v>
      </c>
      <c r="P44" s="11">
        <f>India!N$94</f>
        <v>504.45851002345404</v>
      </c>
      <c r="Q44" s="11">
        <f>India!O$94</f>
        <v>459.46328718340584</v>
      </c>
      <c r="R44" s="11">
        <f>India!P$94</f>
        <v>414.30749183537171</v>
      </c>
      <c r="S44" s="11">
        <f>India!Q$94</f>
        <v>371.0411601683756</v>
      </c>
      <c r="T44" s="11">
        <f>India!R$94</f>
        <v>330.51814831995256</v>
      </c>
      <c r="U44" s="11">
        <f>India!S$94</f>
        <v>293.2021137138459</v>
      </c>
      <c r="V44" s="11">
        <f>India!T$94</f>
        <v>259.24939309757286</v>
      </c>
      <c r="W44" s="11">
        <f>India!U$94</f>
        <v>228.63023273673608</v>
      </c>
      <c r="X44" s="11">
        <f>India!V$94</f>
        <v>202.40270860281902</v>
      </c>
      <c r="Y44" s="11">
        <f>India!W$94</f>
        <v>179.90697172315276</v>
      </c>
      <c r="Z44" s="11">
        <f>India!X$94</f>
        <v>159.71123178975674</v>
      </c>
      <c r="AA44" s="11">
        <f>India!Y$94</f>
        <v>141.49563127622443</v>
      </c>
      <c r="AB44" s="11">
        <f>India!Z$94</f>
        <v>125.18574608371767</v>
      </c>
      <c r="AC44" s="11">
        <f>India!AA$94</f>
        <v>110.67053372024098</v>
      </c>
      <c r="AD44" s="11">
        <f>India!AB$94</f>
        <v>97.788008178780501</v>
      </c>
      <c r="AE44" s="11">
        <f>India!AC$94</f>
        <v>86.396332628185462</v>
      </c>
      <c r="AF44" s="11">
        <f>India!AD$94</f>
        <v>76.295548254357072</v>
      </c>
      <c r="AG44" s="11">
        <f>India!AE$94</f>
        <v>67.337394519056176</v>
      </c>
      <c r="AH44" s="11">
        <f>India!AF$94</f>
        <v>59.24503430026617</v>
      </c>
      <c r="AI44" s="11">
        <f>India!AG$94</f>
        <v>51.95716250299833</v>
      </c>
      <c r="AJ44" s="11">
        <f>India!AH$94</f>
        <v>45.531420157581103</v>
      </c>
      <c r="AK44" s="11">
        <f>India!AI$94</f>
        <v>39.872870343298892</v>
      </c>
      <c r="AL44" s="11">
        <f>India!AJ$94</f>
        <v>34.895271302908952</v>
      </c>
      <c r="AM44" s="11">
        <f>India!AK$94</f>
        <v>30.520911040003021</v>
      </c>
      <c r="AN44" s="11">
        <f>India!AL$94</f>
        <v>26.680025186578892</v>
      </c>
      <c r="AO44" s="11">
        <f>India!AM$94</f>
        <v>23.31019183748975</v>
      </c>
      <c r="AP44" s="11">
        <f>India!AN$94</f>
        <v>20.355725139398576</v>
      </c>
      <c r="AQ44" s="11">
        <f>India!AO$94</f>
        <v>17.767080344212786</v>
      </c>
      <c r="AR44" s="11">
        <f>India!AP$94</f>
        <v>15.500280375954972</v>
      </c>
      <c r="AS44" s="11">
        <f>India!AQ$94</f>
        <v>13.516371218526286</v>
      </c>
      <c r="AT44" s="11">
        <f>India!AR$94</f>
        <v>11.780910983709758</v>
      </c>
      <c r="AU44" s="11">
        <f>India!AS$94</f>
        <v>10.263495503982313</v>
      </c>
      <c r="AV44" s="11">
        <f>India!AT$94</f>
        <v>8.9373217005653327</v>
      </c>
      <c r="AW44" s="11">
        <f>India!AU$94</f>
        <v>7.7787887485035494</v>
      </c>
      <c r="AX44" s="11">
        <f>India!AV$94</f>
        <v>6.767136138612079</v>
      </c>
      <c r="AY44" s="11">
        <f>India!AW$94</f>
        <v>5.8841170680145982</v>
      </c>
      <c r="AZ44" s="11">
        <f>India!AX$94</f>
        <v>5.1137051308838171</v>
      </c>
      <c r="BA44" s="11">
        <f>India!AY$94</f>
        <v>4.4418319898618455</v>
      </c>
      <c r="BB44" s="11">
        <f>India!AZ$94</f>
        <v>3.8561535545159491</v>
      </c>
      <c r="BC44" s="11">
        <f>India!BA$94</f>
        <v>3.3457968255707078</v>
      </c>
      <c r="BD44" s="11">
        <f>India!BB$94</f>
        <v>2.9012952871802753</v>
      </c>
      <c r="BE44" s="11">
        <f>India!BC$94</f>
        <v>2.5143733576250682</v>
      </c>
      <c r="BF44" s="11">
        <f>India!BD$94</f>
        <v>2.1777182042553651</v>
      </c>
      <c r="BG44" s="11">
        <f>India!BE$94</f>
        <v>1.8849166451710895</v>
      </c>
      <c r="BH44" s="11">
        <f>India!BF$94</f>
        <v>1.630346572199133</v>
      </c>
      <c r="BI44" s="11">
        <f>India!BG$94</f>
        <v>1.4090808585571517</v>
      </c>
      <c r="BJ44" s="11">
        <f>India!BH$94</f>
        <v>1.2168047250344025</v>
      </c>
      <c r="BK44" s="11">
        <f>India!BI$94</f>
        <v>7.5757228644197658</v>
      </c>
    </row>
    <row r="45" spans="3:68">
      <c r="C45" s="12" t="s">
        <v>56</v>
      </c>
      <c r="D45" s="11">
        <f>MidEast!B$94</f>
        <v>82.370769570653238</v>
      </c>
      <c r="E45" s="11">
        <f>MidEast!C$94</f>
        <v>133.62197213415047</v>
      </c>
      <c r="F45" s="11">
        <f>MidEast!D$94</f>
        <v>169.67271493564732</v>
      </c>
      <c r="G45" s="11">
        <f>MidEast!E$94</f>
        <v>187.12921522154952</v>
      </c>
      <c r="H45" s="11">
        <f>MidEast!F$94</f>
        <v>191.625377414978</v>
      </c>
      <c r="I45" s="11">
        <f>MidEast!G$94</f>
        <v>181.46109996536751</v>
      </c>
      <c r="J45" s="11">
        <f>MidEast!H$94</f>
        <v>164.87972561289519</v>
      </c>
      <c r="K45" s="11">
        <f>MidEast!I$94</f>
        <v>147.93330735949098</v>
      </c>
      <c r="L45" s="11">
        <f>MidEast!J$94</f>
        <v>131.6267871566811</v>
      </c>
      <c r="M45" s="11">
        <f>MidEast!K$94</f>
        <v>118.37345869272359</v>
      </c>
      <c r="N45" s="11">
        <f>MidEast!L$94</f>
        <v>104.26604024923415</v>
      </c>
      <c r="O45" s="11">
        <f>MidEast!M$94</f>
        <v>86.894095059240158</v>
      </c>
      <c r="P45" s="11">
        <f>MidEast!N$94</f>
        <v>75.107103823643016</v>
      </c>
      <c r="Q45" s="11">
        <f>MidEast!O$94</f>
        <v>64.214977732832537</v>
      </c>
      <c r="R45" s="11">
        <f>MidEast!P$94</f>
        <v>54.660743564017856</v>
      </c>
      <c r="S45" s="11">
        <f>MidEast!Q$94</f>
        <v>46.462283416179773</v>
      </c>
      <c r="T45" s="11">
        <f>MidEast!R$94</f>
        <v>39.496753585474281</v>
      </c>
      <c r="U45" s="11">
        <f>MidEast!S$94</f>
        <v>33.606173397588357</v>
      </c>
      <c r="V45" s="11">
        <f>MidEast!T$94</f>
        <v>28.632743374266788</v>
      </c>
      <c r="W45" s="11">
        <f>MidEast!U$94</f>
        <v>24.433756326690784</v>
      </c>
      <c r="X45" s="11">
        <f>MidEast!V$94</f>
        <v>21.004934995085581</v>
      </c>
      <c r="Y45" s="11">
        <f>MidEast!W$94</f>
        <v>18.184436853742195</v>
      </c>
      <c r="Z45" s="11">
        <f>MidEast!X$94</f>
        <v>15.767730963763791</v>
      </c>
      <c r="AA45" s="11">
        <f>MidEast!Y$94</f>
        <v>13.681487181055552</v>
      </c>
      <c r="AB45" s="11">
        <f>MidEast!Z$94</f>
        <v>11.884928530508715</v>
      </c>
      <c r="AC45" s="11">
        <f>MidEast!AA$94</f>
        <v>10.34037325135543</v>
      </c>
      <c r="AD45" s="11">
        <f>MidEast!AB$94</f>
        <v>9.0072286416610989</v>
      </c>
      <c r="AE45" s="11">
        <f>MidEast!AC$94</f>
        <v>7.8592633245147709</v>
      </c>
      <c r="AF45" s="11">
        <f>MidEast!AD$94</f>
        <v>6.8642928217368526</v>
      </c>
      <c r="AG45" s="11">
        <f>MidEast!AE$94</f>
        <v>6.0002555053469226</v>
      </c>
      <c r="AH45" s="11">
        <f>MidEast!AF$94</f>
        <v>5.2361123121732431</v>
      </c>
      <c r="AI45" s="11">
        <f>MidEast!AG$94</f>
        <v>4.5610612762277727</v>
      </c>
      <c r="AJ45" s="11">
        <f>MidEast!AH$94</f>
        <v>3.9751190917812247</v>
      </c>
      <c r="AK45" s="11">
        <f>MidEast!AI$94</f>
        <v>3.4661028416095165</v>
      </c>
      <c r="AL45" s="11">
        <f>MidEast!AJ$94</f>
        <v>3.0235759060603939</v>
      </c>
      <c r="AM45" s="11">
        <f>MidEast!AK$94</f>
        <v>2.6385854266592745</v>
      </c>
      <c r="AN45" s="11">
        <f>MidEast!AL$94</f>
        <v>2.3034338090646935</v>
      </c>
      <c r="AO45" s="11">
        <f>MidEast!AM$94</f>
        <v>2.0114924567198198</v>
      </c>
      <c r="AP45" s="11">
        <f>MidEast!AN$94</f>
        <v>1.7570463123447306</v>
      </c>
      <c r="AQ45" s="11">
        <f>MidEast!AO$94</f>
        <v>1.5351625789226793</v>
      </c>
      <c r="AR45" s="11">
        <f>MidEast!AP$94</f>
        <v>1.3415792847591297</v>
      </c>
      <c r="AS45" s="11">
        <f>MidEast!AQ$94</f>
        <v>1.1726104502828558</v>
      </c>
      <c r="AT45" s="11">
        <f>MidEast!AR$94</f>
        <v>1.0250652466542489</v>
      </c>
      <c r="AU45" s="11">
        <f>MidEast!AS$94</f>
        <v>0.89617898093688508</v>
      </c>
      <c r="AV45" s="11">
        <f>MidEast!AT$94</f>
        <v>0.78355409414657662</v>
      </c>
      <c r="AW45" s="11">
        <f>MidEast!AU$94</f>
        <v>0.68510964945681052</v>
      </c>
      <c r="AX45" s="11">
        <f>MidEast!AV$94</f>
        <v>0.59903803111274112</v>
      </c>
      <c r="AY45" s="11">
        <f>MidEast!AW$94</f>
        <v>0.52376777759989535</v>
      </c>
      <c r="AZ45" s="11">
        <f>MidEast!AX$94</f>
        <v>0.45793164135270831</v>
      </c>
      <c r="BA45" s="11">
        <f>MidEast!AY$94</f>
        <v>0.40033910731480843</v>
      </c>
      <c r="BB45" s="11">
        <f>MidEast!AZ$94</f>
        <v>0.34995271913829079</v>
      </c>
      <c r="BC45" s="11">
        <f>MidEast!BA$94</f>
        <v>0.3058642557495565</v>
      </c>
      <c r="BD45" s="11">
        <f>MidEast!BB$94</f>
        <v>0.26728600384291973</v>
      </c>
      <c r="BE45" s="11">
        <f>MidEast!BC$94</f>
        <v>0.23353176140750251</v>
      </c>
      <c r="BF45" s="11">
        <f>MidEast!BD$94</f>
        <v>0.20399723416525536</v>
      </c>
      <c r="BG45" s="11">
        <f>MidEast!BE$94</f>
        <v>0.17815335630344642</v>
      </c>
      <c r="BH45" s="11">
        <f>MidEast!BF$94</f>
        <v>0.15553665792358556</v>
      </c>
      <c r="BI45" s="11">
        <f>MidEast!BG$94</f>
        <v>0.13574089840157638</v>
      </c>
      <c r="BJ45" s="11">
        <f>MidEast!BH$94</f>
        <v>0.1184099986436591</v>
      </c>
      <c r="BK45" s="11">
        <f>MidEast!BI$94</f>
        <v>0.73721059398032818</v>
      </c>
    </row>
    <row r="46" spans="3:68">
      <c r="C46" s="12" t="s">
        <v>57</v>
      </c>
      <c r="D46" s="11">
        <f>Africa!B$94</f>
        <v>-635.74243254143096</v>
      </c>
      <c r="E46" s="11">
        <f>Africa!C$94</f>
        <v>-446.56827873217009</v>
      </c>
      <c r="F46" s="11">
        <f>Africa!D$94</f>
        <v>-245.25202034711808</v>
      </c>
      <c r="G46" s="11">
        <f>Africa!E$94</f>
        <v>-24.88716315883352</v>
      </c>
      <c r="H46" s="11">
        <f>Africa!F$94</f>
        <v>202.49923206250196</v>
      </c>
      <c r="I46" s="11">
        <f>Africa!G$94</f>
        <v>391.22296030030952</v>
      </c>
      <c r="J46" s="11">
        <f>Africa!H$94</f>
        <v>512.33523724901329</v>
      </c>
      <c r="K46" s="11">
        <f>Africa!I$94</f>
        <v>592.54075336563062</v>
      </c>
      <c r="L46" s="11">
        <f>Africa!J$94</f>
        <v>639.60044105724512</v>
      </c>
      <c r="M46" s="11">
        <f>Africa!K$94</f>
        <v>675.58738623498948</v>
      </c>
      <c r="N46" s="11">
        <f>Africa!L$94</f>
        <v>670.97347976812569</v>
      </c>
      <c r="O46" s="11">
        <f>Africa!M$94</f>
        <v>629.50252759272689</v>
      </c>
      <c r="P46" s="11">
        <f>Africa!N$94</f>
        <v>579.13802067454094</v>
      </c>
      <c r="Q46" s="11">
        <f>Africa!O$94</f>
        <v>524.64676581825256</v>
      </c>
      <c r="R46" s="11">
        <f>Africa!P$94</f>
        <v>469.894850745241</v>
      </c>
      <c r="S46" s="11">
        <f>Africa!Q$94</f>
        <v>417.28457367617403</v>
      </c>
      <c r="T46" s="11">
        <f>Africa!R$94</f>
        <v>368.00052249455103</v>
      </c>
      <c r="U46" s="11">
        <f>Africa!S$94</f>
        <v>322.7200865212269</v>
      </c>
      <c r="V46" s="11">
        <f>Africa!T$94</f>
        <v>281.7151995898443</v>
      </c>
      <c r="W46" s="11">
        <f>Africa!U$94</f>
        <v>244.993234954564</v>
      </c>
      <c r="X46" s="11">
        <f>Africa!V$94</f>
        <v>213.67165374598093</v>
      </c>
      <c r="Y46" s="11">
        <f>Africa!W$94</f>
        <v>186.94368850952677</v>
      </c>
      <c r="Z46" s="11">
        <f>Africa!X$94</f>
        <v>164.04309932198257</v>
      </c>
      <c r="AA46" s="11">
        <f>Africa!Y$94</f>
        <v>143.85980614280336</v>
      </c>
      <c r="AB46" s="11">
        <f>Africa!Z$94</f>
        <v>126.04669647533554</v>
      </c>
      <c r="AC46" s="11">
        <f>Africa!AA$94</f>
        <v>110.3532790058611</v>
      </c>
      <c r="AD46" s="11">
        <f>Africa!AB$94</f>
        <v>96.627410313198396</v>
      </c>
      <c r="AE46" s="11">
        <f>Africa!AC$94</f>
        <v>84.609463382428515</v>
      </c>
      <c r="AF46" s="11">
        <f>Africa!AD$94</f>
        <v>74.09469780965641</v>
      </c>
      <c r="AG46" s="11">
        <f>Africa!AE$94</f>
        <v>64.880177395164665</v>
      </c>
      <c r="AH46" s="11">
        <f>Africa!AF$94</f>
        <v>56.653675949462553</v>
      </c>
      <c r="AI46" s="11">
        <f>Africa!AG$94</f>
        <v>49.326462544896309</v>
      </c>
      <c r="AJ46" s="11">
        <f>Africa!AH$94</f>
        <v>42.926542609979727</v>
      </c>
      <c r="AK46" s="11">
        <f>Africa!AI$94</f>
        <v>37.33817781753617</v>
      </c>
      <c r="AL46" s="11">
        <f>Africa!AJ$94</f>
        <v>32.461081944869086</v>
      </c>
      <c r="AM46" s="11">
        <f>Africa!AK$94</f>
        <v>28.207241556759204</v>
      </c>
      <c r="AN46" s="11">
        <f>Africa!AL$94</f>
        <v>24.49925737870489</v>
      </c>
      <c r="AO46" s="11">
        <f>Africa!AM$94</f>
        <v>21.26901161509937</v>
      </c>
      <c r="AP46" s="11">
        <f>Africa!AN$94</f>
        <v>18.456559805770748</v>
      </c>
      <c r="AQ46" s="11">
        <f>Africa!AO$94</f>
        <v>16.009184284283712</v>
      </c>
      <c r="AR46" s="11">
        <f>Africa!AP$94</f>
        <v>13.88056827015861</v>
      </c>
      <c r="AS46" s="11">
        <f>Africa!AQ$94</f>
        <v>12.03006490832858</v>
      </c>
      <c r="AT46" s="11">
        <f>Africa!AR$94</f>
        <v>10.422045156006952</v>
      </c>
      <c r="AU46" s="11">
        <f>Africa!AS$94</f>
        <v>9.0253140315708258</v>
      </c>
      <c r="AV46" s="11">
        <f>Africa!AT$94</f>
        <v>7.8125878590366602</v>
      </c>
      <c r="AW46" s="11">
        <f>Africa!AU$94</f>
        <v>6.760026801232617</v>
      </c>
      <c r="AX46" s="11">
        <f>Africa!AV$94</f>
        <v>5.8468178337693937</v>
      </c>
      <c r="AY46" s="11">
        <f>Africa!AW$94</f>
        <v>5.0548037631382998</v>
      </c>
      <c r="AZ46" s="11">
        <f>Africa!AX$94</f>
        <v>4.3681541574389291</v>
      </c>
      <c r="BA46" s="11">
        <f>Africa!AY$94</f>
        <v>3.7730742557736234</v>
      </c>
      <c r="BB46" s="11">
        <f>Africa!AZ$94</f>
        <v>3.2575481117713609</v>
      </c>
      <c r="BC46" s="11">
        <f>Africa!BA$94</f>
        <v>2.8110635494632836</v>
      </c>
      <c r="BD46" s="11">
        <f>Africa!BB$94</f>
        <v>2.4245418441800486</v>
      </c>
      <c r="BE46" s="11">
        <f>Africa!BC$94</f>
        <v>2.0901078307971548</v>
      </c>
      <c r="BF46" s="11">
        <f>Africa!BD$94</f>
        <v>1.8008470562316199</v>
      </c>
      <c r="BG46" s="11">
        <f>Africa!BE$94</f>
        <v>1.5507396268017331</v>
      </c>
      <c r="BH46" s="11">
        <f>Africa!BF$94</f>
        <v>1.3345470094055045</v>
      </c>
      <c r="BI46" s="11">
        <f>Africa!BG$94</f>
        <v>1.1477120111184025</v>
      </c>
      <c r="BJ46" s="11">
        <f>Africa!BH$94</f>
        <v>0.98627285623696048</v>
      </c>
      <c r="BK46" s="11">
        <f>Africa!BI$94</f>
        <v>6.1404510303324829</v>
      </c>
    </row>
    <row r="47" spans="3:68">
      <c r="C47" s="12" t="s">
        <v>58</v>
      </c>
      <c r="D47" s="11">
        <f>LatAm!B$94</f>
        <v>111.58184300092289</v>
      </c>
      <c r="E47" s="11">
        <f>LatAm!C$94</f>
        <v>171.77051875745269</v>
      </c>
      <c r="F47" s="11">
        <f>LatAm!D$94</f>
        <v>214.45195527516992</v>
      </c>
      <c r="G47" s="11">
        <f>LatAm!E$94</f>
        <v>233.18987481749343</v>
      </c>
      <c r="H47" s="11">
        <f>LatAm!F$94</f>
        <v>232.06929251322981</v>
      </c>
      <c r="I47" s="11">
        <f>LatAm!G$94</f>
        <v>215.84886568959328</v>
      </c>
      <c r="J47" s="11">
        <f>LatAm!H$94</f>
        <v>194.4731082226493</v>
      </c>
      <c r="K47" s="11">
        <f>LatAm!I$94</f>
        <v>172.38100631700971</v>
      </c>
      <c r="L47" s="11">
        <f>LatAm!J$94</f>
        <v>151.04763440789651</v>
      </c>
      <c r="M47" s="11">
        <f>LatAm!K$94</f>
        <v>131.29075100427221</v>
      </c>
      <c r="N47" s="11">
        <f>LatAm!L$94</f>
        <v>114.18681518811643</v>
      </c>
      <c r="O47" s="11">
        <f>LatAm!M$94</f>
        <v>97.779287088272454</v>
      </c>
      <c r="P47" s="11">
        <f>LatAm!N$94</f>
        <v>86.362603644217373</v>
      </c>
      <c r="Q47" s="11">
        <f>LatAm!O$94</f>
        <v>75.40215041143172</v>
      </c>
      <c r="R47" s="11">
        <f>LatAm!P$94</f>
        <v>65.461533905220321</v>
      </c>
      <c r="S47" s="11">
        <f>LatAm!Q$94</f>
        <v>56.685358134222326</v>
      </c>
      <c r="T47" s="11">
        <f>LatAm!R$94</f>
        <v>49.049969230390438</v>
      </c>
      <c r="U47" s="11">
        <f>LatAm!S$94</f>
        <v>42.443413589285797</v>
      </c>
      <c r="V47" s="11">
        <f>LatAm!T$94</f>
        <v>36.745346391377687</v>
      </c>
      <c r="W47" s="11">
        <f>LatAm!U$94</f>
        <v>31.837714789209464</v>
      </c>
      <c r="X47" s="11">
        <f>LatAm!V$94</f>
        <v>27.758689147033042</v>
      </c>
      <c r="Y47" s="11">
        <f>LatAm!W$94</f>
        <v>24.342495737467367</v>
      </c>
      <c r="Z47" s="11">
        <f>LatAm!X$94</f>
        <v>21.362340101807884</v>
      </c>
      <c r="AA47" s="11">
        <f>LatAm!Y$94</f>
        <v>18.747073549924202</v>
      </c>
      <c r="AB47" s="11">
        <f>LatAm!Z$94</f>
        <v>16.461669360865166</v>
      </c>
      <c r="AC47" s="11">
        <f>LatAm!AA$94</f>
        <v>14.469163349717125</v>
      </c>
      <c r="AD47" s="11">
        <f>LatAm!AB$94</f>
        <v>12.724085803745854</v>
      </c>
      <c r="AE47" s="11">
        <f>LatAm!AC$94</f>
        <v>11.190444461063068</v>
      </c>
      <c r="AF47" s="11">
        <f>LatAm!AD$94</f>
        <v>9.8409137997305027</v>
      </c>
      <c r="AG47" s="11">
        <f>LatAm!AE$94</f>
        <v>8.6542907250269021</v>
      </c>
      <c r="AH47" s="11">
        <f>LatAm!AF$94</f>
        <v>7.5905065925846484</v>
      </c>
      <c r="AI47" s="11">
        <f>LatAm!AG$94</f>
        <v>6.6390333133362773</v>
      </c>
      <c r="AJ47" s="11">
        <f>LatAm!AH$94</f>
        <v>5.8065257995008421</v>
      </c>
      <c r="AK47" s="11">
        <f>LatAm!AI$94</f>
        <v>5.0789370124368656</v>
      </c>
      <c r="AL47" s="11">
        <f>LatAm!AJ$94</f>
        <v>4.4433167568838385</v>
      </c>
      <c r="AM47" s="11">
        <f>LatAm!AK$94</f>
        <v>3.8880743703287277</v>
      </c>
      <c r="AN47" s="11">
        <f>LatAm!AL$94</f>
        <v>3.4029708919574646</v>
      </c>
      <c r="AO47" s="11">
        <f>LatAm!AM$94</f>
        <v>2.9790293797073892</v>
      </c>
      <c r="AP47" s="11">
        <f>LatAm!AN$94</f>
        <v>2.6084131194517495</v>
      </c>
      <c r="AQ47" s="11">
        <f>LatAm!AO$94</f>
        <v>2.2842967179250357</v>
      </c>
      <c r="AR47" s="11">
        <f>LatAm!AP$94</f>
        <v>2.0007422718690506</v>
      </c>
      <c r="AS47" s="11">
        <f>LatAm!AQ$94</f>
        <v>1.7525859623963689</v>
      </c>
      <c r="AT47" s="11">
        <f>LatAm!AR$94</f>
        <v>1.5353368550980446</v>
      </c>
      <c r="AU47" s="11">
        <f>LatAm!AS$94</f>
        <v>1.3450879061857086</v>
      </c>
      <c r="AV47" s="11">
        <f>LatAm!AT$94</f>
        <v>1.1784383539700465</v>
      </c>
      <c r="AW47" s="11">
        <f>LatAm!AU$94</f>
        <v>1.0324263556757143</v>
      </c>
      <c r="AX47" s="11">
        <f>LatAm!AV$94</f>
        <v>0.9044706629461492</v>
      </c>
      <c r="AY47" s="11">
        <f>LatAm!AW$94</f>
        <v>0.79232018220303135</v>
      </c>
      <c r="AZ47" s="11">
        <f>LatAm!AX$94</f>
        <v>0.69401036868888266</v>
      </c>
      <c r="BA47" s="11">
        <f>LatAm!AY$94</f>
        <v>0.607825520460192</v>
      </c>
      <c r="BB47" s="11">
        <f>LatAm!AZ$94</f>
        <v>0.5322661543297702</v>
      </c>
      <c r="BC47" s="11">
        <f>LatAm!BA$94</f>
        <v>0.4660179077370793</v>
      </c>
      <c r="BD47" s="11">
        <f>LatAm!BB$94</f>
        <v>0.40793449917991753</v>
      </c>
      <c r="BE47" s="11">
        <f>LatAm!BC$94</f>
        <v>0.35701334116606714</v>
      </c>
      <c r="BF47" s="11">
        <f>LatAm!BD$94</f>
        <v>0.31237169458863678</v>
      </c>
      <c r="BG47" s="11">
        <f>LatAm!BE$94</f>
        <v>0.27323464917797996</v>
      </c>
      <c r="BH47" s="11">
        <f>LatAm!BF$94</f>
        <v>0.23892147203443564</v>
      </c>
      <c r="BI47" s="11">
        <f>LatAm!BG$94</f>
        <v>0.20883382312935581</v>
      </c>
      <c r="BJ47" s="11">
        <f>LatAm!BH$94</f>
        <v>0.18244582338558432</v>
      </c>
      <c r="BK47" s="11">
        <f>LatAm!BI$94</f>
        <v>1.1358921997126403</v>
      </c>
    </row>
    <row r="48" spans="3:68">
      <c r="C48" s="12" t="s">
        <v>114</v>
      </c>
      <c r="D48" s="11">
        <f>OHI!B$94</f>
        <v>76.609882020050037</v>
      </c>
      <c r="E48" s="11">
        <f>OHI!C$94</f>
        <v>59.922019095507174</v>
      </c>
      <c r="F48" s="11">
        <f>OHI!D$94</f>
        <v>51.321403252604583</v>
      </c>
      <c r="G48" s="11">
        <f>OHI!E$94</f>
        <v>42.459173225407625</v>
      </c>
      <c r="H48" s="11">
        <f>OHI!F$94</f>
        <v>34.032210281685678</v>
      </c>
      <c r="I48" s="11">
        <f>OHI!G$94</f>
        <v>26.65785198021905</v>
      </c>
      <c r="J48" s="11">
        <f>OHI!H$94</f>
        <v>20.639405714148307</v>
      </c>
      <c r="K48" s="11">
        <f>OHI!I$94</f>
        <v>16.014150271635529</v>
      </c>
      <c r="L48" s="11">
        <f>OHI!J$94</f>
        <v>12.468796081509723</v>
      </c>
      <c r="M48" s="11">
        <f>OHI!K$94</f>
        <v>9.6524821576599287</v>
      </c>
      <c r="N48" s="11">
        <f>OHI!L$94</f>
        <v>7.6531869231455509</v>
      </c>
      <c r="O48" s="11">
        <f>OHI!M$94</f>
        <v>6.1715869779891355</v>
      </c>
      <c r="P48" s="11">
        <f>OHI!N$94</f>
        <v>5.1707561097908243</v>
      </c>
      <c r="Q48" s="11">
        <f>OHI!O$94</f>
        <v>4.3035157448132129</v>
      </c>
      <c r="R48" s="11">
        <f>OHI!P$94</f>
        <v>3.578366051053385</v>
      </c>
      <c r="S48" s="11">
        <f>OHI!Q$94</f>
        <v>2.9810491010124931</v>
      </c>
      <c r="T48" s="11">
        <f>OHI!R$94</f>
        <v>2.4908230538914</v>
      </c>
      <c r="U48" s="11">
        <f>OHI!S$94</f>
        <v>2.088388217281413</v>
      </c>
      <c r="V48" s="11">
        <f>OHI!T$94</f>
        <v>1.7572031787240365</v>
      </c>
      <c r="W48" s="11">
        <f>OHI!U$94</f>
        <v>1.4836942458897271</v>
      </c>
      <c r="X48" s="11">
        <f>OHI!V$94</f>
        <v>1.259491070061469</v>
      </c>
      <c r="Y48" s="11">
        <f>OHI!W$94</f>
        <v>1.0725340495357023</v>
      </c>
      <c r="Z48" s="11">
        <f>OHI!X$94</f>
        <v>0.91363541235556966</v>
      </c>
      <c r="AA48" s="11">
        <f>OHI!Y$94</f>
        <v>0.77859089252838332</v>
      </c>
      <c r="AB48" s="11">
        <f>OHI!Z$94</f>
        <v>0.66438620492482825</v>
      </c>
      <c r="AC48" s="11">
        <f>OHI!AA$94</f>
        <v>0.56796903740784421</v>
      </c>
      <c r="AD48" s="11">
        <f>OHI!AB$94</f>
        <v>0.4863504265013906</v>
      </c>
      <c r="AE48" s="11">
        <f>OHI!AC$94</f>
        <v>0.41711057647963035</v>
      </c>
      <c r="AF48" s="11">
        <f>OHI!AD$94</f>
        <v>0.35820201566708254</v>
      </c>
      <c r="AG48" s="11">
        <f>OHI!AE$94</f>
        <v>0.3080076374877444</v>
      </c>
      <c r="AH48" s="11">
        <f>OHI!AF$94</f>
        <v>0.26443290334169517</v>
      </c>
      <c r="AI48" s="11">
        <f>OHI!AG$94</f>
        <v>0.22663371953498404</v>
      </c>
      <c r="AJ48" s="11">
        <f>OHI!AH$94</f>
        <v>0.19442372710402367</v>
      </c>
      <c r="AK48" s="11">
        <f>OHI!AI$94</f>
        <v>0.16694752916942052</v>
      </c>
      <c r="AL48" s="11">
        <f>OHI!AJ$94</f>
        <v>0.14348213159745407</v>
      </c>
      <c r="AM48" s="11">
        <f>OHI!AK$94</f>
        <v>0.12341668163446413</v>
      </c>
      <c r="AN48" s="11">
        <f>OHI!AL$94</f>
        <v>0.1062366308869504</v>
      </c>
      <c r="AO48" s="11">
        <f>OHI!AM$94</f>
        <v>9.1508892208183271E-2</v>
      </c>
      <c r="AP48" s="11">
        <f>OHI!AN$94</f>
        <v>7.8868738088470211E-2</v>
      </c>
      <c r="AQ48" s="11">
        <f>OHI!AO$94</f>
        <v>6.8008602418103262E-2</v>
      </c>
      <c r="AR48" s="11">
        <f>OHI!AP$94</f>
        <v>5.866867086567315E-2</v>
      </c>
      <c r="AS48" s="11">
        <f>OHI!AQ$94</f>
        <v>5.0629043340493375E-2</v>
      </c>
      <c r="AT48" s="11">
        <f>OHI!AR$94</f>
        <v>4.3703231898700283E-2</v>
      </c>
      <c r="AU48" s="11">
        <f>OHI!AS$94</f>
        <v>3.7732772653108114E-2</v>
      </c>
      <c r="AV48" s="11">
        <f>OHI!AT$94</f>
        <v>3.2582758232524746E-2</v>
      </c>
      <c r="AW48" s="11">
        <f>OHI!AU$94</f>
        <v>2.8138127625962506E-2</v>
      </c>
      <c r="AX48" s="11">
        <f>OHI!AV$94</f>
        <v>2.4300578357608953E-2</v>
      </c>
      <c r="AY48" s="11">
        <f>OHI!AW$94</f>
        <v>2.0985990291360383E-2</v>
      </c>
      <c r="AZ48" s="11">
        <f>OHI!AX$94</f>
        <v>1.8122270723211247E-2</v>
      </c>
      <c r="BA48" s="11">
        <f>OHI!AY$94</f>
        <v>1.5647547118062974E-2</v>
      </c>
      <c r="BB48" s="11">
        <f>OHI!AZ$94</f>
        <v>1.3508647414238371E-2</v>
      </c>
      <c r="BC48" s="11">
        <f>OHI!BA$94</f>
        <v>1.1659745488616887E-2</v>
      </c>
      <c r="BD48" s="11">
        <f>OHI!BB$94</f>
        <v>1.0061469220255498E-2</v>
      </c>
      <c r="BE48" s="11">
        <f>OHI!BC$94</f>
        <v>8.6799033712922635E-3</v>
      </c>
      <c r="BF48" s="11">
        <f>OHI!BD$94</f>
        <v>7.4856754654841432E-3</v>
      </c>
      <c r="BG48" s="11">
        <f>OHI!BE$94</f>
        <v>6.4533934208373831E-3</v>
      </c>
      <c r="BH48" s="11">
        <f>OHI!BF$94</f>
        <v>5.5610891884834562E-3</v>
      </c>
      <c r="BI48" s="11">
        <f>OHI!BG$94</f>
        <v>4.7897455696045092E-3</v>
      </c>
      <c r="BJ48" s="11">
        <f>OHI!BH$94</f>
        <v>4.1228987848954133E-3</v>
      </c>
      <c r="BK48" s="11">
        <f>OHI!BI$94</f>
        <v>2.5668817641661922E-2</v>
      </c>
    </row>
    <row r="49" spans="3:68">
      <c r="C49" s="12" t="s">
        <v>224</v>
      </c>
      <c r="D49" s="11">
        <f>OthAsia!B$94</f>
        <v>-351.40822402118783</v>
      </c>
      <c r="E49" s="11">
        <f>OthAsia!C$94</f>
        <v>-168.32645841648437</v>
      </c>
      <c r="F49" s="11">
        <f>OthAsia!D$94</f>
        <v>19.499038840797045</v>
      </c>
      <c r="G49" s="11">
        <f>OthAsia!E$94</f>
        <v>191.75510901737272</v>
      </c>
      <c r="H49" s="11">
        <f>OthAsia!F$94</f>
        <v>337.47566081757594</v>
      </c>
      <c r="I49" s="11">
        <f>OthAsia!G$94</f>
        <v>435.61566103407392</v>
      </c>
      <c r="J49" s="11">
        <f>OthAsia!H$94</f>
        <v>488.18476840349109</v>
      </c>
      <c r="K49" s="11">
        <f>OthAsia!I$94</f>
        <v>513.05624047923482</v>
      </c>
      <c r="L49" s="11">
        <f>OthAsia!J$94</f>
        <v>516.99825163992148</v>
      </c>
      <c r="M49" s="11">
        <f>OthAsia!K$94</f>
        <v>508.91334971776757</v>
      </c>
      <c r="N49" s="11">
        <f>OthAsia!L$94</f>
        <v>483.97690256211683</v>
      </c>
      <c r="O49" s="11">
        <f>OthAsia!M$94</f>
        <v>460.17964219541119</v>
      </c>
      <c r="P49" s="11">
        <f>OthAsia!N$94</f>
        <v>422.39894087252964</v>
      </c>
      <c r="Q49" s="11">
        <f>OthAsia!O$94</f>
        <v>383.8933475008767</v>
      </c>
      <c r="R49" s="11">
        <f>OthAsia!P$94</f>
        <v>346.03015379255828</v>
      </c>
      <c r="S49" s="11">
        <f>OthAsia!Q$94</f>
        <v>309.80843013096586</v>
      </c>
      <c r="T49" s="11">
        <f>OthAsia!R$94</f>
        <v>275.78208674981965</v>
      </c>
      <c r="U49" s="11">
        <f>OthAsia!S$94</f>
        <v>244.2247557065397</v>
      </c>
      <c r="V49" s="11">
        <f>OthAsia!T$94</f>
        <v>215.28532715524446</v>
      </c>
      <c r="W49" s="11">
        <f>OthAsia!U$94</f>
        <v>188.98891537421343</v>
      </c>
      <c r="X49" s="11">
        <f>OthAsia!V$94</f>
        <v>166.22614932659081</v>
      </c>
      <c r="Y49" s="11">
        <f>OthAsia!W$94</f>
        <v>146.46557557988672</v>
      </c>
      <c r="Z49" s="11">
        <f>OthAsia!X$94</f>
        <v>128.59210561616254</v>
      </c>
      <c r="AA49" s="11">
        <f>OthAsia!Y$94</f>
        <v>112.40246358313316</v>
      </c>
      <c r="AB49" s="11">
        <f>OthAsia!Z$94</f>
        <v>97.869399553326417</v>
      </c>
      <c r="AC49" s="11">
        <f>OthAsia!AA$94</f>
        <v>84.923832301353627</v>
      </c>
      <c r="AD49" s="11">
        <f>OthAsia!AB$94</f>
        <v>73.39909489615539</v>
      </c>
      <c r="AE49" s="11">
        <f>OthAsia!AC$94</f>
        <v>63.296700556194395</v>
      </c>
      <c r="AF49" s="11">
        <f>OthAsia!AD$94</f>
        <v>54.41795265719562</v>
      </c>
      <c r="AG49" s="11">
        <f>OthAsia!AE$94</f>
        <v>46.647233169112489</v>
      </c>
      <c r="AH49" s="11">
        <f>OthAsia!AF$94</f>
        <v>39.775008102396775</v>
      </c>
      <c r="AI49" s="11">
        <f>OthAsia!AG$94</f>
        <v>33.741951501613386</v>
      </c>
      <c r="AJ49" s="11">
        <f>OthAsia!AH$94</f>
        <v>28.552655347655211</v>
      </c>
      <c r="AK49" s="11">
        <f>OthAsia!AI$94</f>
        <v>24.10191621592352</v>
      </c>
      <c r="AL49" s="11">
        <f>OthAsia!AJ$94</f>
        <v>20.295293222452983</v>
      </c>
      <c r="AM49" s="11">
        <f>OthAsia!AK$94</f>
        <v>17.048000345649541</v>
      </c>
      <c r="AN49" s="11">
        <f>OthAsia!AL$94</f>
        <v>14.284611144641127</v>
      </c>
      <c r="AO49" s="11">
        <f>OthAsia!AM$94</f>
        <v>11.938533003437183</v>
      </c>
      <c r="AP49" s="11">
        <f>OthAsia!AN$94</f>
        <v>9.9513310955330532</v>
      </c>
      <c r="AQ49" s="11">
        <f>OthAsia!AO$94</f>
        <v>8.2719819874551295</v>
      </c>
      <c r="AR49" s="11">
        <f>OthAsia!AP$94</f>
        <v>6.856113247962722</v>
      </c>
      <c r="AS49" s="11">
        <f>OthAsia!AQ$94</f>
        <v>5.6652655859074432</v>
      </c>
      <c r="AT49" s="11">
        <f>OthAsia!AR$94</f>
        <v>4.6661992706492734</v>
      </c>
      <c r="AU49" s="11">
        <f>OthAsia!AS$94</f>
        <v>3.8302562643350044</v>
      </c>
      <c r="AV49" s="11">
        <f>OthAsia!AT$94</f>
        <v>3.1327826021916239</v>
      </c>
      <c r="AW49" s="11">
        <f>OthAsia!AU$94</f>
        <v>2.5526111523778083</v>
      </c>
      <c r="AX49" s="11">
        <f>OthAsia!AV$94</f>
        <v>2.0716022202763957</v>
      </c>
      <c r="AY49" s="11">
        <f>OthAsia!AW$94</f>
        <v>1.6742379779643548</v>
      </c>
      <c r="AZ49" s="11">
        <f>OthAsia!AX$94</f>
        <v>1.3472660043098048</v>
      </c>
      <c r="BA49" s="11">
        <f>OthAsia!AY$94</f>
        <v>1.0793870441326552</v>
      </c>
      <c r="BB49" s="11">
        <f>OthAsia!AZ$94</f>
        <v>0.86098225440322218</v>
      </c>
      <c r="BC49" s="11">
        <f>OthAsia!BA$94</f>
        <v>0.68386858061402056</v>
      </c>
      <c r="BD49" s="11">
        <f>OthAsia!BB$94</f>
        <v>0.54111207042855236</v>
      </c>
      <c r="BE49" s="11">
        <f>OthAsia!BC$94</f>
        <v>0.42683832242228598</v>
      </c>
      <c r="BF49" s="11">
        <f>OthAsia!BD$94</f>
        <v>0.33606850918764719</v>
      </c>
      <c r="BG49" s="11">
        <f>OthAsia!BE$94</f>
        <v>0.26459974986006068</v>
      </c>
      <c r="BH49" s="11">
        <f>OthAsia!BF$94</f>
        <v>0.20889692803450394</v>
      </c>
      <c r="BI49" s="11">
        <f>OthAsia!BG$94</f>
        <v>0.16600420946384473</v>
      </c>
      <c r="BJ49" s="11">
        <f>OthAsia!BH$94</f>
        <v>0.13347531792768177</v>
      </c>
      <c r="BK49" s="11">
        <f>OthAsia!BI$94</f>
        <v>0.83100599221608684</v>
      </c>
    </row>
    <row r="50" spans="3:68" s="715" customFormat="1">
      <c r="C50" s="716" t="s">
        <v>1321</v>
      </c>
      <c r="D50" s="715">
        <f>SUM(D38:D49)</f>
        <v>-1070.6545235875724</v>
      </c>
      <c r="E50" s="715">
        <f>SUM(E38:E49)</f>
        <v>980.71038309762173</v>
      </c>
      <c r="F50" s="715">
        <f t="shared" ref="F50:BK50" si="1">SUM(F38:F49)</f>
        <v>1520.4414544085207</v>
      </c>
      <c r="G50" s="715">
        <f t="shared" si="1"/>
        <v>2254.8875129372964</v>
      </c>
      <c r="H50" s="715">
        <f t="shared" si="1"/>
        <v>2763.5700657841721</v>
      </c>
      <c r="I50" s="715">
        <f t="shared" si="1"/>
        <v>3015.2311039879282</v>
      </c>
      <c r="J50" s="715">
        <f t="shared" si="1"/>
        <v>3067.6618003762433</v>
      </c>
      <c r="K50" s="715">
        <f t="shared" si="1"/>
        <v>3010.7724216231154</v>
      </c>
      <c r="L50" s="715">
        <f t="shared" si="1"/>
        <v>2882.4442131864357</v>
      </c>
      <c r="M50" s="715">
        <f t="shared" si="1"/>
        <v>2721.234397203868</v>
      </c>
      <c r="N50" s="715">
        <f t="shared" si="1"/>
        <v>2518.2658252623951</v>
      </c>
      <c r="O50" s="715">
        <f t="shared" si="1"/>
        <v>2310.2698798101874</v>
      </c>
      <c r="P50" s="715">
        <f t="shared" si="1"/>
        <v>2093.7429388425912</v>
      </c>
      <c r="Q50" s="715">
        <f t="shared" si="1"/>
        <v>1876.4121593099399</v>
      </c>
      <c r="R50" s="715">
        <f t="shared" si="1"/>
        <v>1668.3238655411392</v>
      </c>
      <c r="S50" s="715">
        <f t="shared" si="1"/>
        <v>1474.7883674141979</v>
      </c>
      <c r="T50" s="715">
        <f t="shared" si="1"/>
        <v>1297.7110876704619</v>
      </c>
      <c r="U50" s="715">
        <f t="shared" si="1"/>
        <v>1137.6195084725412</v>
      </c>
      <c r="V50" s="715">
        <f t="shared" si="1"/>
        <v>994.19759141500185</v>
      </c>
      <c r="W50" s="715">
        <f t="shared" si="1"/>
        <v>866.61079806680323</v>
      </c>
      <c r="X50" s="715">
        <f t="shared" si="1"/>
        <v>757.81803959555737</v>
      </c>
      <c r="Y50" s="715">
        <f t="shared" si="1"/>
        <v>664.68148285240079</v>
      </c>
      <c r="Z50" s="715">
        <f t="shared" si="1"/>
        <v>582.68441067856361</v>
      </c>
      <c r="AA50" s="715">
        <f t="shared" si="1"/>
        <v>509.79857752261017</v>
      </c>
      <c r="AB50" s="715">
        <f t="shared" si="1"/>
        <v>445.33424854839689</v>
      </c>
      <c r="AC50" s="715">
        <f t="shared" si="1"/>
        <v>388.58177156074532</v>
      </c>
      <c r="AD50" s="715">
        <f t="shared" si="1"/>
        <v>338.74788862629384</v>
      </c>
      <c r="AE50" s="715">
        <f t="shared" si="1"/>
        <v>295.16730811970729</v>
      </c>
      <c r="AF50" s="715">
        <f t="shared" si="1"/>
        <v>257.02244676664577</v>
      </c>
      <c r="AG50" s="715">
        <f t="shared" si="1"/>
        <v>223.65936519006738</v>
      </c>
      <c r="AH50" s="715">
        <f t="shared" si="1"/>
        <v>194.00336300433455</v>
      </c>
      <c r="AI50" s="715">
        <f t="shared" si="1"/>
        <v>167.74270727829526</v>
      </c>
      <c r="AJ50" s="715">
        <f t="shared" si="1"/>
        <v>144.94929577380509</v>
      </c>
      <c r="AK50" s="715">
        <f t="shared" si="1"/>
        <v>125.18261378535614</v>
      </c>
      <c r="AL50" s="715">
        <f t="shared" si="1"/>
        <v>108.05544685984763</v>
      </c>
      <c r="AM50" s="715">
        <f t="shared" si="1"/>
        <v>93.226371375735667</v>
      </c>
      <c r="AN50" s="715">
        <f t="shared" si="1"/>
        <v>80.395493702566256</v>
      </c>
      <c r="AO50" s="715">
        <f t="shared" si="1"/>
        <v>69.300175882367583</v>
      </c>
      <c r="AP50" s="715">
        <f t="shared" si="1"/>
        <v>59.710923520780938</v>
      </c>
      <c r="AQ50" s="715">
        <f t="shared" si="1"/>
        <v>51.427558678368968</v>
      </c>
      <c r="AR50" s="715">
        <f t="shared" si="1"/>
        <v>44.27572694147063</v>
      </c>
      <c r="AS50" s="715">
        <f t="shared" si="1"/>
        <v>38.103748784703726</v>
      </c>
      <c r="AT50" s="715">
        <f t="shared" si="1"/>
        <v>32.779805173632049</v>
      </c>
      <c r="AU50" s="715">
        <f t="shared" si="1"/>
        <v>28.189437228886906</v>
      </c>
      <c r="AV50" s="715">
        <f t="shared" si="1"/>
        <v>24.233335121103451</v>
      </c>
      <c r="AW50" s="715">
        <f t="shared" si="1"/>
        <v>20.825389768249075</v>
      </c>
      <c r="AX50" s="715">
        <f t="shared" si="1"/>
        <v>17.89098103114571</v>
      </c>
      <c r="AY50" s="715">
        <f t="shared" si="1"/>
        <v>15.365477192883365</v>
      </c>
      <c r="AZ50" s="715">
        <f t="shared" si="1"/>
        <v>13.192922124122337</v>
      </c>
      <c r="BA50" s="715">
        <f t="shared" si="1"/>
        <v>11.324888422024861</v>
      </c>
      <c r="BB50" s="715">
        <f t="shared" si="1"/>
        <v>9.7194768184526641</v>
      </c>
      <c r="BC50" s="715">
        <f t="shared" si="1"/>
        <v>8.3403313123211866</v>
      </c>
      <c r="BD50" s="715">
        <f t="shared" si="1"/>
        <v>7.1561785687565624</v>
      </c>
      <c r="BE50" s="715">
        <f t="shared" si="1"/>
        <v>6.1400360885382641</v>
      </c>
      <c r="BF50" s="715">
        <f t="shared" si="1"/>
        <v>5.268433838586704</v>
      </c>
      <c r="BG50" s="715">
        <f t="shared" si="1"/>
        <v>4.5210775974308879</v>
      </c>
      <c r="BH50" s="715">
        <f t="shared" si="1"/>
        <v>3.8804318747509599</v>
      </c>
      <c r="BI50" s="715">
        <f t="shared" si="1"/>
        <v>3.3313611594590773</v>
      </c>
      <c r="BJ50" s="715">
        <f t="shared" si="1"/>
        <v>2.8608292274532543</v>
      </c>
      <c r="BK50" s="715">
        <f t="shared" si="1"/>
        <v>17.811279775401268</v>
      </c>
    </row>
    <row r="51" spans="3:68">
      <c r="D51" s="720" t="s">
        <v>1317</v>
      </c>
      <c r="E51" s="720"/>
      <c r="F51" s="720"/>
      <c r="G51" s="720"/>
      <c r="H51" s="720"/>
    </row>
    <row r="52" spans="3:68" ht="14.1" customHeight="1">
      <c r="D52" s="181">
        <v>2005</v>
      </c>
      <c r="E52" s="181">
        <v>2015</v>
      </c>
      <c r="F52" s="181">
        <v>2025</v>
      </c>
      <c r="G52" s="181">
        <v>2035</v>
      </c>
      <c r="H52" s="181">
        <v>2045</v>
      </c>
      <c r="I52" s="181">
        <v>2055</v>
      </c>
      <c r="J52" s="181">
        <v>2065</v>
      </c>
      <c r="K52" s="181">
        <v>2075</v>
      </c>
      <c r="L52" s="181">
        <v>2085</v>
      </c>
      <c r="M52" s="181">
        <v>2095</v>
      </c>
      <c r="N52" s="181">
        <v>2105</v>
      </c>
      <c r="O52" s="181">
        <v>2115</v>
      </c>
      <c r="P52" s="181">
        <v>2125</v>
      </c>
      <c r="Q52" s="181">
        <v>2135</v>
      </c>
      <c r="R52" s="181">
        <v>2145</v>
      </c>
      <c r="S52" s="181">
        <v>2155</v>
      </c>
      <c r="T52" s="181">
        <v>2165</v>
      </c>
      <c r="U52" s="181">
        <v>2175</v>
      </c>
      <c r="V52" s="181">
        <v>2185</v>
      </c>
      <c r="W52" s="181">
        <v>2195</v>
      </c>
      <c r="X52" s="181">
        <v>2205</v>
      </c>
      <c r="Y52" s="181">
        <v>2215</v>
      </c>
      <c r="Z52" s="181">
        <v>2225</v>
      </c>
      <c r="AA52" s="181">
        <v>2235</v>
      </c>
      <c r="AB52" s="181">
        <v>2245</v>
      </c>
      <c r="AC52" s="181">
        <v>2255</v>
      </c>
      <c r="AD52" s="181">
        <v>2265</v>
      </c>
      <c r="AE52" s="181">
        <v>2275</v>
      </c>
      <c r="AF52" s="181">
        <v>2285</v>
      </c>
      <c r="AG52" s="181">
        <v>2295</v>
      </c>
      <c r="AH52" s="181">
        <v>2305</v>
      </c>
      <c r="AI52" s="181">
        <v>2315</v>
      </c>
      <c r="AJ52" s="181">
        <v>2325</v>
      </c>
      <c r="AK52" s="181">
        <v>2335</v>
      </c>
      <c r="AL52" s="181">
        <v>2345</v>
      </c>
      <c r="AM52" s="181">
        <v>2355</v>
      </c>
      <c r="AN52" s="181">
        <v>2365</v>
      </c>
      <c r="AO52" s="181">
        <v>2375</v>
      </c>
      <c r="AP52" s="181">
        <v>2385</v>
      </c>
      <c r="AQ52" s="181">
        <v>2395</v>
      </c>
      <c r="AR52" s="181">
        <v>2405</v>
      </c>
      <c r="AS52" s="181">
        <v>2415</v>
      </c>
      <c r="AT52" s="181">
        <v>2425</v>
      </c>
      <c r="AU52" s="181">
        <v>2435</v>
      </c>
      <c r="AV52" s="181">
        <v>2445</v>
      </c>
      <c r="AW52" s="181">
        <v>2455</v>
      </c>
      <c r="AX52" s="181">
        <v>2465</v>
      </c>
      <c r="AY52" s="181">
        <v>2475</v>
      </c>
      <c r="AZ52" s="181">
        <v>2485</v>
      </c>
      <c r="BA52" s="181">
        <v>2495</v>
      </c>
      <c r="BB52" s="181">
        <v>2505</v>
      </c>
      <c r="BC52" s="181">
        <v>2515</v>
      </c>
      <c r="BD52" s="181">
        <v>2525</v>
      </c>
      <c r="BE52" s="181">
        <v>2535</v>
      </c>
      <c r="BF52" s="181">
        <v>2545</v>
      </c>
      <c r="BG52" s="181">
        <v>2555</v>
      </c>
      <c r="BH52" s="181">
        <v>2565</v>
      </c>
      <c r="BI52" s="181">
        <v>2575</v>
      </c>
      <c r="BJ52" s="181">
        <v>2585</v>
      </c>
      <c r="BK52" s="181">
        <v>2595</v>
      </c>
      <c r="BL52" s="181"/>
      <c r="BM52" s="181"/>
      <c r="BN52" s="181"/>
      <c r="BO52" s="181"/>
      <c r="BP52" s="181"/>
    </row>
    <row r="53" spans="3:68">
      <c r="C53" s="12" t="s">
        <v>1315</v>
      </c>
      <c r="D53">
        <f>Global!B42</f>
        <v>8.7272389229831049E-2</v>
      </c>
      <c r="E53">
        <f>Global!C42</f>
        <v>0.24561446295493283</v>
      </c>
      <c r="F53">
        <f>Global!D42</f>
        <v>0.48795730285260674</v>
      </c>
      <c r="G53">
        <f>Global!E42</f>
        <v>0.89810924234541289</v>
      </c>
      <c r="H53">
        <f>Global!F42</f>
        <v>1.5247688654962133</v>
      </c>
      <c r="I53">
        <f>Global!G42</f>
        <v>2.390483270351865</v>
      </c>
      <c r="J53">
        <f>Global!H42</f>
        <v>3.5223667839111386</v>
      </c>
      <c r="K53">
        <f>Global!I42</f>
        <v>4.9627607975933756</v>
      </c>
      <c r="L53">
        <f>Global!J42</f>
        <v>6.7275960084514281</v>
      </c>
      <c r="M53">
        <f>Global!K42</f>
        <v>8.8170608909828161</v>
      </c>
      <c r="N53">
        <f>Global!L42</f>
        <v>11.19384887309792</v>
      </c>
      <c r="O53">
        <f>Global!M42</f>
        <v>13.763878534025707</v>
      </c>
      <c r="P53">
        <f>Global!N42</f>
        <v>16.439934016155121</v>
      </c>
      <c r="Q53">
        <f>Global!O42</f>
        <v>19.140387057939961</v>
      </c>
      <c r="R53">
        <f>Global!P42</f>
        <v>21.81796655413234</v>
      </c>
      <c r="S53">
        <f>Global!Q42</f>
        <v>24.459170674523307</v>
      </c>
      <c r="T53">
        <f>Global!R42</f>
        <v>27.095855329365236</v>
      </c>
      <c r="U53">
        <f>Global!S42</f>
        <v>29.773361081484836</v>
      </c>
      <c r="V53">
        <f>Global!T42</f>
        <v>32.528475142562911</v>
      </c>
      <c r="W53">
        <f>Global!U42</f>
        <v>35.387801741881731</v>
      </c>
      <c r="X53">
        <f>Global!V42</f>
        <v>38.500495133253935</v>
      </c>
      <c r="Y53">
        <f>Global!W42</f>
        <v>41.954134439727568</v>
      </c>
      <c r="Z53">
        <f>Global!X42</f>
        <v>45.726146813645528</v>
      </c>
      <c r="AA53">
        <f>Global!Y42</f>
        <v>49.778653114894951</v>
      </c>
      <c r="AB53">
        <f>Global!Z42</f>
        <v>54.104530263432935</v>
      </c>
      <c r="AC53">
        <f>Global!AA42</f>
        <v>58.705177891894436</v>
      </c>
      <c r="AD53">
        <f>Global!AB42</f>
        <v>63.601787070799674</v>
      </c>
      <c r="AE53">
        <f>Global!AC42</f>
        <v>68.787590519163587</v>
      </c>
      <c r="AF53">
        <f>Global!AD42</f>
        <v>74.262566306958888</v>
      </c>
      <c r="AG53">
        <f>Global!AE42</f>
        <v>80.033574794097149</v>
      </c>
      <c r="AH53">
        <f>Global!AF42</f>
        <v>85.935271476141224</v>
      </c>
      <c r="AI53">
        <f>Global!AG42</f>
        <v>91.870987822130246</v>
      </c>
      <c r="AJ53">
        <f>Global!AH42</f>
        <v>97.969707070117693</v>
      </c>
      <c r="AK53">
        <f>Global!AI42</f>
        <v>104.28362000142124</v>
      </c>
      <c r="AL53">
        <f>Global!AJ42</f>
        <v>110.83539176757677</v>
      </c>
      <c r="AM53">
        <f>Global!AK42</f>
        <v>117.64191148934287</v>
      </c>
      <c r="AN53">
        <f>Global!AL42</f>
        <v>124.71719569374773</v>
      </c>
      <c r="AO53">
        <f>Global!AM42</f>
        <v>132.0739703695599</v>
      </c>
      <c r="AP53">
        <f>Global!AN42</f>
        <v>139.72457025302492</v>
      </c>
      <c r="AQ53">
        <f>Global!AO42</f>
        <v>147.68144774848906</v>
      </c>
      <c r="AR53">
        <f>Global!AP42</f>
        <v>155.95745924494486</v>
      </c>
      <c r="AS53">
        <f>Global!AQ42</f>
        <v>164.56602535528145</v>
      </c>
      <c r="AT53">
        <f>Global!AR42</f>
        <v>173.5212205194598</v>
      </c>
      <c r="AU53">
        <f>Global!AS42</f>
        <v>182.8378237415991</v>
      </c>
      <c r="AV53">
        <f>Global!AT42</f>
        <v>192.53134861337549</v>
      </c>
      <c r="AW53">
        <f>Global!AU42</f>
        <v>202.61806295468159</v>
      </c>
      <c r="AX53">
        <f>Global!AV42</f>
        <v>213.11500391709342</v>
      </c>
      <c r="AY53">
        <f>Global!AW42</f>
        <v>224.03999182798816</v>
      </c>
      <c r="AZ53">
        <f>Global!AX42</f>
        <v>235.41164458638468</v>
      </c>
      <c r="BA53">
        <f>Global!AY42</f>
        <v>247.24939358640495</v>
      </c>
      <c r="BB53">
        <f>Global!AZ42</f>
        <v>259.57350167138975</v>
      </c>
      <c r="BC53">
        <f>Global!BA42</f>
        <v>273.27110845770767</v>
      </c>
      <c r="BD53">
        <f>Global!BB42</f>
        <v>288.09213517620356</v>
      </c>
      <c r="BE53">
        <f>Global!BC42</f>
        <v>302.96175741725256</v>
      </c>
      <c r="BF53">
        <f>Global!BD42</f>
        <v>318.0720829495549</v>
      </c>
      <c r="BG53">
        <f>Global!BE42</f>
        <v>333.56728424084667</v>
      </c>
      <c r="BH53">
        <f>Global!BF42</f>
        <v>349.55408915073622</v>
      </c>
      <c r="BI53">
        <f>Global!BG42</f>
        <v>366.11356928396799</v>
      </c>
      <c r="BJ53">
        <f>Global!BH42</f>
        <v>383.30960385742128</v>
      </c>
      <c r="BK53">
        <f>Global!BI42</f>
        <v>401.1947941084718</v>
      </c>
    </row>
    <row r="54" spans="3:68">
      <c r="D54" s="720" t="s">
        <v>1313</v>
      </c>
      <c r="E54" s="720"/>
      <c r="F54" s="720"/>
      <c r="G54" s="720"/>
      <c r="H54" s="720"/>
    </row>
    <row r="55" spans="3:68" ht="14.1" customHeight="1">
      <c r="D55" s="181">
        <v>2005</v>
      </c>
      <c r="E55" s="181">
        <v>2015</v>
      </c>
      <c r="F55" s="181">
        <v>2025</v>
      </c>
      <c r="G55" s="181">
        <v>2035</v>
      </c>
      <c r="H55" s="181">
        <v>2045</v>
      </c>
      <c r="I55" s="181">
        <v>2055</v>
      </c>
      <c r="J55" s="181">
        <v>2065</v>
      </c>
      <c r="K55" s="181">
        <v>2075</v>
      </c>
      <c r="L55" s="181">
        <v>2085</v>
      </c>
      <c r="M55" s="181">
        <v>2095</v>
      </c>
      <c r="N55" s="181">
        <v>2105</v>
      </c>
      <c r="O55" s="181">
        <v>2115</v>
      </c>
      <c r="P55" s="181">
        <v>2125</v>
      </c>
      <c r="Q55" s="181">
        <v>2135</v>
      </c>
      <c r="R55" s="181">
        <v>2145</v>
      </c>
      <c r="S55" s="181">
        <v>2155</v>
      </c>
      <c r="T55" s="181">
        <v>2165</v>
      </c>
      <c r="U55" s="181">
        <v>2175</v>
      </c>
      <c r="V55" s="181">
        <v>2185</v>
      </c>
      <c r="W55" s="181">
        <v>2195</v>
      </c>
      <c r="X55" s="181">
        <v>2205</v>
      </c>
      <c r="Y55" s="181">
        <v>2215</v>
      </c>
      <c r="Z55" s="181">
        <v>2225</v>
      </c>
      <c r="AA55" s="181">
        <v>2235</v>
      </c>
      <c r="AB55" s="181">
        <v>2245</v>
      </c>
      <c r="AC55" s="181">
        <v>2255</v>
      </c>
      <c r="AD55" s="181">
        <v>2265</v>
      </c>
      <c r="AE55" s="181">
        <v>2275</v>
      </c>
      <c r="AF55" s="181">
        <v>2285</v>
      </c>
      <c r="AG55" s="181">
        <v>2295</v>
      </c>
      <c r="AH55" s="181">
        <v>2305</v>
      </c>
      <c r="AI55" s="181">
        <v>2315</v>
      </c>
      <c r="AJ55" s="181">
        <v>2325</v>
      </c>
      <c r="AK55" s="181">
        <v>2335</v>
      </c>
      <c r="AL55" s="181">
        <v>2345</v>
      </c>
      <c r="AM55" s="181">
        <v>2355</v>
      </c>
      <c r="AN55" s="181">
        <v>2365</v>
      </c>
      <c r="AO55" s="181">
        <v>2375</v>
      </c>
      <c r="AP55" s="181">
        <v>2385</v>
      </c>
      <c r="AQ55" s="181">
        <v>2395</v>
      </c>
      <c r="AR55" s="181">
        <v>2405</v>
      </c>
      <c r="AS55" s="181">
        <v>2415</v>
      </c>
      <c r="AT55" s="181">
        <v>2425</v>
      </c>
      <c r="AU55" s="181">
        <v>2435</v>
      </c>
      <c r="AV55" s="181">
        <v>2445</v>
      </c>
      <c r="AW55" s="181">
        <v>2455</v>
      </c>
      <c r="AX55" s="181">
        <v>2465</v>
      </c>
      <c r="AY55" s="181">
        <v>2475</v>
      </c>
      <c r="AZ55" s="181">
        <v>2485</v>
      </c>
      <c r="BA55" s="181">
        <v>2495</v>
      </c>
      <c r="BB55" s="181">
        <v>2505</v>
      </c>
      <c r="BC55" s="181">
        <v>2515</v>
      </c>
      <c r="BD55" s="181">
        <v>2525</v>
      </c>
      <c r="BE55" s="181">
        <v>2535</v>
      </c>
      <c r="BF55" s="181">
        <v>2545</v>
      </c>
      <c r="BG55" s="181">
        <v>2555</v>
      </c>
      <c r="BH55" s="181">
        <v>2565</v>
      </c>
      <c r="BI55" s="181">
        <v>2575</v>
      </c>
      <c r="BJ55" s="181">
        <v>2585</v>
      </c>
      <c r="BK55" s="181">
        <v>2595</v>
      </c>
      <c r="BL55" s="181"/>
      <c r="BM55" s="181"/>
      <c r="BN55" s="181"/>
      <c r="BO55" s="181"/>
      <c r="BP55" s="181"/>
    </row>
    <row r="56" spans="3:68">
      <c r="C56" s="12" t="s">
        <v>1315</v>
      </c>
      <c r="D56" s="183">
        <f>Global!B70</f>
        <v>0.83</v>
      </c>
      <c r="E56" s="183">
        <f>Global!C70</f>
        <v>0.98</v>
      </c>
      <c r="F56" s="183">
        <f>Global!D70</f>
        <v>1.1980029582341192</v>
      </c>
      <c r="G56" s="183">
        <f>Global!E70</f>
        <v>1.4403565782557473</v>
      </c>
      <c r="H56" s="183">
        <f>Global!F70</f>
        <v>1.689405921524564</v>
      </c>
      <c r="I56" s="183">
        <f>Global!G70</f>
        <v>1.9323210936624604</v>
      </c>
      <c r="J56" s="183">
        <f>Global!H70</f>
        <v>2.1600213424302184</v>
      </c>
      <c r="K56" s="183">
        <f>Global!I70</f>
        <v>2.366746271443791</v>
      </c>
      <c r="L56" s="183">
        <f>Global!J70</f>
        <v>2.5490075997123509</v>
      </c>
      <c r="M56" s="183">
        <f>Global!K70</f>
        <v>2.7044694834303189</v>
      </c>
      <c r="N56" s="183">
        <f>Global!L70</f>
        <v>2.8312003484858028</v>
      </c>
      <c r="O56" s="183">
        <f>Global!M70</f>
        <v>2.9198910543008276</v>
      </c>
      <c r="P56" s="183">
        <f>Global!N70</f>
        <v>2.9724518466511691</v>
      </c>
      <c r="Q56" s="183">
        <f>Global!O70</f>
        <v>2.9915148535784519</v>
      </c>
      <c r="R56" s="183">
        <f>Global!P70</f>
        <v>2.9805382474314737</v>
      </c>
      <c r="S56" s="183">
        <f>Global!Q70</f>
        <v>2.9460417543055284</v>
      </c>
      <c r="T56" s="183">
        <f>Global!R70</f>
        <v>2.8970410906687949</v>
      </c>
      <c r="U56" s="183">
        <f>Global!S70</f>
        <v>2.8415862774098604</v>
      </c>
      <c r="V56" s="183">
        <f>Global!T70</f>
        <v>2.7850279395493232</v>
      </c>
      <c r="W56" s="183">
        <f>Global!U70</f>
        <v>2.7305554720755398</v>
      </c>
      <c r="X56" s="183">
        <f>Global!V70</f>
        <v>2.6799357945927165</v>
      </c>
      <c r="Y56" s="183">
        <f>Global!W70</f>
        <v>2.6340144065320623</v>
      </c>
      <c r="Z56" s="183">
        <f>Global!X70</f>
        <v>2.5930537220635514</v>
      </c>
      <c r="AA56" s="183">
        <f>Global!Y70</f>
        <v>2.5569600069827096</v>
      </c>
      <c r="AB56" s="183">
        <f>Global!Z70</f>
        <v>2.5254341282855002</v>
      </c>
      <c r="AC56" s="183">
        <f>Global!AA70</f>
        <v>2.4980703175467109</v>
      </c>
      <c r="AD56" s="183">
        <f>Global!AB70</f>
        <v>2.4744196008400405</v>
      </c>
      <c r="AE56" s="183">
        <f>Global!AC70</f>
        <v>2.454029356657768</v>
      </c>
      <c r="AF56" s="183">
        <f>Global!AD70</f>
        <v>2.4364668837253753</v>
      </c>
      <c r="AG56" s="183">
        <f>Global!AE70</f>
        <v>2.4213323875444988</v>
      </c>
      <c r="AH56" s="183">
        <f>Global!AF70</f>
        <v>2.4082650839421538</v>
      </c>
      <c r="AI56" s="183">
        <f>Global!AG70</f>
        <v>2.3969449345192655</v>
      </c>
      <c r="AJ56" s="183">
        <f>Global!AH70</f>
        <v>2.3870917109232397</v>
      </c>
      <c r="AK56" s="183">
        <f>Global!AI70</f>
        <v>2.378462520656345</v>
      </c>
      <c r="AL56" s="183">
        <f>Global!AJ70</f>
        <v>2.3708485392998937</v>
      </c>
      <c r="AM56" s="183">
        <f>Global!AK70</f>
        <v>2.3640714288014584</v>
      </c>
      <c r="AN56" s="183">
        <f>Global!AL70</f>
        <v>2.3579797413684305</v>
      </c>
      <c r="AO56" s="183">
        <f>Global!AM70</f>
        <v>2.3524454873915914</v>
      </c>
      <c r="AP56" s="183">
        <f>Global!AN70</f>
        <v>2.3473609654340044</v>
      </c>
      <c r="AQ56" s="183">
        <f>Global!AO70</f>
        <v>2.3426358999236521</v>
      </c>
      <c r="AR56" s="183">
        <f>Global!AP70</f>
        <v>2.3381948989019907</v>
      </c>
      <c r="AS56" s="183">
        <f>Global!AQ70</f>
        <v>2.3339752238280416</v>
      </c>
      <c r="AT56" s="183">
        <f>Global!AR70</f>
        <v>2.3299248517367319</v>
      </c>
      <c r="AU56" s="183">
        <f>Global!AS70</f>
        <v>2.3260008040460916</v>
      </c>
      <c r="AV56" s="183">
        <f>Global!AT70</f>
        <v>2.3221677139739079</v>
      </c>
      <c r="AW56" s="183">
        <f>Global!AU70</f>
        <v>2.3183966044815785</v>
      </c>
      <c r="AX56" s="183">
        <f>Global!AV70</f>
        <v>2.3146638499825336</v>
      </c>
      <c r="AY56" s="183">
        <f>Global!AW70</f>
        <v>2.3109502971180795</v>
      </c>
      <c r="AZ56" s="183">
        <f>Global!AX70</f>
        <v>2.3072405223128545</v>
      </c>
      <c r="BA56" s="183">
        <f>Global!AY70</f>
        <v>2.3035222063201775</v>
      </c>
      <c r="BB56" s="183">
        <f>Global!AZ70</f>
        <v>2.2997856083986132</v>
      </c>
      <c r="BC56" s="183">
        <f>Global!BA70</f>
        <v>2.3149552137033491</v>
      </c>
      <c r="BD56" s="183">
        <f>Global!BB70</f>
        <v>2.3406461843867064</v>
      </c>
      <c r="BE56" s="183">
        <f>Global!BC70</f>
        <v>2.3531350842727705</v>
      </c>
      <c r="BF56" s="183">
        <f>Global!BD70</f>
        <v>2.3572731064602368</v>
      </c>
      <c r="BG56" s="183">
        <f>Global!BE70</f>
        <v>2.3562459874726045</v>
      </c>
      <c r="BH56" s="183">
        <f>Global!BF70</f>
        <v>2.3521278526600424</v>
      </c>
      <c r="BI56" s="183">
        <f>Global!BG70</f>
        <v>2.3462537140196691</v>
      </c>
      <c r="BJ56" s="183">
        <f>Global!BH70</f>
        <v>2.3394695464611375</v>
      </c>
      <c r="BK56" s="183">
        <f>Global!BI70</f>
        <v>2.3322997935163339</v>
      </c>
    </row>
    <row r="57" spans="3:68">
      <c r="D57" s="720" t="s">
        <v>1314</v>
      </c>
      <c r="E57" s="720"/>
      <c r="F57" s="720"/>
      <c r="G57" s="720"/>
      <c r="H57" s="720"/>
    </row>
    <row r="58" spans="3:68" ht="14.1" customHeight="1">
      <c r="D58" s="181">
        <v>2005</v>
      </c>
      <c r="E58" s="181">
        <v>2015</v>
      </c>
      <c r="F58" s="181">
        <v>2025</v>
      </c>
      <c r="G58" s="181">
        <v>2035</v>
      </c>
      <c r="H58" s="181">
        <v>2045</v>
      </c>
      <c r="I58" s="181">
        <v>2055</v>
      </c>
      <c r="J58" s="181">
        <v>2065</v>
      </c>
      <c r="K58" s="181">
        <v>2075</v>
      </c>
      <c r="L58" s="181">
        <v>2085</v>
      </c>
      <c r="M58" s="181">
        <v>2095</v>
      </c>
      <c r="N58" s="181">
        <v>2105</v>
      </c>
      <c r="O58" s="181">
        <v>2115</v>
      </c>
      <c r="P58" s="181">
        <v>2125</v>
      </c>
      <c r="Q58" s="181">
        <v>2135</v>
      </c>
      <c r="R58" s="181">
        <v>2145</v>
      </c>
      <c r="S58" s="181">
        <v>2155</v>
      </c>
      <c r="T58" s="181">
        <v>2165</v>
      </c>
      <c r="U58" s="181">
        <v>2175</v>
      </c>
      <c r="V58" s="181">
        <v>2185</v>
      </c>
      <c r="W58" s="181">
        <v>2195</v>
      </c>
      <c r="X58" s="181">
        <v>2205</v>
      </c>
      <c r="Y58" s="181">
        <v>2215</v>
      </c>
      <c r="Z58" s="181">
        <v>2225</v>
      </c>
      <c r="AA58" s="181">
        <v>2235</v>
      </c>
      <c r="AB58" s="181">
        <v>2245</v>
      </c>
      <c r="AC58" s="181">
        <v>2255</v>
      </c>
      <c r="AD58" s="181">
        <v>2265</v>
      </c>
      <c r="AE58" s="181">
        <v>2275</v>
      </c>
      <c r="AF58" s="181">
        <v>2285</v>
      </c>
      <c r="AG58" s="181">
        <v>2295</v>
      </c>
      <c r="AH58" s="181">
        <v>2305</v>
      </c>
      <c r="AI58" s="181">
        <v>2315</v>
      </c>
      <c r="AJ58" s="181">
        <v>2325</v>
      </c>
      <c r="AK58" s="181">
        <v>2335</v>
      </c>
      <c r="AL58" s="181">
        <v>2345</v>
      </c>
      <c r="AM58" s="181">
        <v>2355</v>
      </c>
      <c r="AN58" s="181">
        <v>2365</v>
      </c>
      <c r="AO58" s="181">
        <v>2375</v>
      </c>
      <c r="AP58" s="181">
        <v>2385</v>
      </c>
      <c r="AQ58" s="181">
        <v>2395</v>
      </c>
      <c r="AR58" s="181">
        <v>2405</v>
      </c>
      <c r="AS58" s="181">
        <v>2415</v>
      </c>
      <c r="AT58" s="181">
        <v>2425</v>
      </c>
      <c r="AU58" s="181">
        <v>2435</v>
      </c>
      <c r="AV58" s="181">
        <v>2445</v>
      </c>
      <c r="AW58" s="181">
        <v>2455</v>
      </c>
      <c r="AX58" s="181">
        <v>2465</v>
      </c>
      <c r="AY58" s="181">
        <v>2475</v>
      </c>
      <c r="AZ58" s="181">
        <v>2485</v>
      </c>
      <c r="BA58" s="181">
        <v>2495</v>
      </c>
      <c r="BB58" s="181">
        <v>2505</v>
      </c>
      <c r="BC58" s="181">
        <v>2515</v>
      </c>
      <c r="BD58" s="181">
        <v>2525</v>
      </c>
      <c r="BE58" s="181">
        <v>2535</v>
      </c>
      <c r="BF58" s="181">
        <v>2545</v>
      </c>
      <c r="BG58" s="181">
        <v>2555</v>
      </c>
      <c r="BH58" s="181">
        <v>2565</v>
      </c>
      <c r="BI58" s="181">
        <v>2575</v>
      </c>
      <c r="BJ58" s="181">
        <v>2585</v>
      </c>
      <c r="BK58" s="181">
        <v>2595</v>
      </c>
      <c r="BL58" s="181"/>
      <c r="BM58" s="181"/>
      <c r="BN58" s="181"/>
      <c r="BO58" s="181"/>
      <c r="BP58" s="181"/>
    </row>
    <row r="59" spans="3:68">
      <c r="C59" t="s">
        <v>36</v>
      </c>
      <c r="D59">
        <v>9.5676363556275419</v>
      </c>
      <c r="E59">
        <v>9.7550540219496504</v>
      </c>
      <c r="F59">
        <v>10.287000488282473</v>
      </c>
      <c r="G59">
        <v>10.625426205185438</v>
      </c>
      <c r="H59">
        <v>10.67035851876105</v>
      </c>
      <c r="I59">
        <v>10.37478920693775</v>
      </c>
      <c r="J59">
        <v>9.8336245277518373</v>
      </c>
      <c r="K59">
        <v>9.1174830682462407</v>
      </c>
      <c r="L59">
        <v>8.2151666317653369</v>
      </c>
      <c r="M59">
        <v>7.1149049720952782</v>
      </c>
      <c r="N59">
        <v>5.7999349445347779</v>
      </c>
      <c r="O59">
        <v>4.3066010029891899</v>
      </c>
      <c r="P59">
        <v>2.9565965945297061</v>
      </c>
      <c r="Q59">
        <v>1.6290607605048013</v>
      </c>
      <c r="R59">
        <v>0.58740539200782205</v>
      </c>
      <c r="S59">
        <v>0.12297006367332002</v>
      </c>
      <c r="T59">
        <v>4.5035996273704998E-2</v>
      </c>
      <c r="U59">
        <v>3.6028797018963998E-2</v>
      </c>
      <c r="V59">
        <v>2.8823037615171201E-2</v>
      </c>
      <c r="W59">
        <v>2.3058430092136963E-2</v>
      </c>
      <c r="X59">
        <v>1.8446744073709571E-2</v>
      </c>
      <c r="Y59">
        <v>1.4757395258967658E-2</v>
      </c>
      <c r="Z59">
        <v>1.1805916207174125E-2</v>
      </c>
      <c r="AA59">
        <v>9.4447329657393018E-3</v>
      </c>
      <c r="AB59">
        <v>7.5557863725914404E-3</v>
      </c>
      <c r="AC59">
        <v>6.044629098073153E-3</v>
      </c>
      <c r="AD59">
        <v>4.835703278458523E-3</v>
      </c>
      <c r="AE59">
        <v>3.8685626227668189E-3</v>
      </c>
      <c r="AF59">
        <v>3.0948500982134553E-3</v>
      </c>
      <c r="AG59">
        <v>2.4758800785707642E-3</v>
      </c>
      <c r="AH59">
        <v>1.9807040628566112E-3</v>
      </c>
      <c r="AI59">
        <v>1.5845632502852892E-3</v>
      </c>
      <c r="AJ59">
        <v>1.2676506002282316E-3</v>
      </c>
      <c r="AK59">
        <v>1.0141204801825854E-3</v>
      </c>
      <c r="AL59">
        <v>8.1129638414606823E-4</v>
      </c>
      <c r="AM59">
        <v>6.4903710731685472E-4</v>
      </c>
      <c r="AN59">
        <v>5.1922968585348377E-4</v>
      </c>
      <c r="AO59">
        <v>4.1538374868278706E-4</v>
      </c>
      <c r="AP59">
        <v>3.3230699894622965E-4</v>
      </c>
      <c r="AQ59">
        <v>2.658455991569837E-4</v>
      </c>
      <c r="AR59">
        <v>2.12676479325587E-4</v>
      </c>
      <c r="AS59">
        <v>1.7014118346046962E-4</v>
      </c>
      <c r="AT59">
        <v>1.3611294676837569E-4</v>
      </c>
      <c r="AU59">
        <v>1.0889035741470056E-4</v>
      </c>
      <c r="AV59">
        <v>8.7112285931760449E-5</v>
      </c>
      <c r="AW59">
        <v>6.9689828745408375E-5</v>
      </c>
      <c r="AX59">
        <v>5.5751862996326699E-5</v>
      </c>
      <c r="AY59">
        <v>4.460149039706136E-5</v>
      </c>
      <c r="AZ59">
        <v>3.568119231764909E-5</v>
      </c>
      <c r="BA59">
        <v>2.8544953854119276E-5</v>
      </c>
      <c r="BB59">
        <v>2.2835963083295419E-5</v>
      </c>
      <c r="BC59">
        <v>3.1173859195351845</v>
      </c>
      <c r="BD59">
        <v>1.4615016373309069E-5</v>
      </c>
      <c r="BE59">
        <v>1.1692013098647256E-5</v>
      </c>
      <c r="BF59">
        <v>9.3536104789178057E-6</v>
      </c>
      <c r="BG59">
        <v>7.4828883831342453E-6</v>
      </c>
      <c r="BH59">
        <v>5.9863107065073967E-6</v>
      </c>
      <c r="BI59">
        <v>4.7890485652059181E-6</v>
      </c>
      <c r="BJ59">
        <v>3.8312388521647341E-6</v>
      </c>
      <c r="BK59">
        <v>3.0649910817317878E-6</v>
      </c>
    </row>
    <row r="60" spans="3:68">
      <c r="D60" s="720" t="s">
        <v>1316</v>
      </c>
      <c r="E60" s="720"/>
      <c r="F60" s="720"/>
      <c r="G60" s="720"/>
      <c r="H60" s="720"/>
    </row>
    <row r="61" spans="3:68" ht="14.1" customHeight="1">
      <c r="D61" s="181">
        <v>2005</v>
      </c>
      <c r="E61" s="181">
        <v>2015</v>
      </c>
      <c r="F61" s="181">
        <v>2025</v>
      </c>
      <c r="G61" s="181">
        <v>2035</v>
      </c>
      <c r="H61" s="181">
        <v>2045</v>
      </c>
      <c r="I61" s="181">
        <v>2055</v>
      </c>
      <c r="J61" s="181">
        <v>2065</v>
      </c>
      <c r="K61" s="181">
        <v>2075</v>
      </c>
      <c r="L61" s="181">
        <v>2085</v>
      </c>
      <c r="M61" s="181">
        <v>2095</v>
      </c>
      <c r="N61" s="181">
        <v>2105</v>
      </c>
      <c r="O61" s="181">
        <v>2115</v>
      </c>
      <c r="P61" s="181">
        <v>2125</v>
      </c>
      <c r="Q61" s="181">
        <v>2135</v>
      </c>
      <c r="R61" s="181">
        <v>2145</v>
      </c>
      <c r="S61" s="181">
        <v>2155</v>
      </c>
      <c r="T61" s="181">
        <v>2165</v>
      </c>
      <c r="U61" s="181">
        <v>2175</v>
      </c>
      <c r="V61" s="181">
        <v>2185</v>
      </c>
      <c r="W61" s="181">
        <v>2195</v>
      </c>
      <c r="X61" s="181">
        <v>2205</v>
      </c>
      <c r="Y61" s="181">
        <v>2215</v>
      </c>
      <c r="Z61" s="181">
        <v>2225</v>
      </c>
      <c r="AA61" s="181">
        <v>2235</v>
      </c>
      <c r="AB61" s="181">
        <v>2245</v>
      </c>
      <c r="AC61" s="181">
        <v>2255</v>
      </c>
      <c r="AD61" s="181">
        <v>2265</v>
      </c>
      <c r="AE61" s="181">
        <v>2275</v>
      </c>
      <c r="AF61" s="181">
        <v>2285</v>
      </c>
      <c r="AG61" s="181">
        <v>2295</v>
      </c>
      <c r="AH61" s="181">
        <v>2305</v>
      </c>
      <c r="AI61" s="181">
        <v>2315</v>
      </c>
      <c r="AJ61" s="181">
        <v>2325</v>
      </c>
      <c r="AK61" s="181">
        <v>2335</v>
      </c>
      <c r="AL61" s="181">
        <v>2345</v>
      </c>
      <c r="AM61" s="181">
        <v>2355</v>
      </c>
      <c r="AN61" s="181">
        <v>2365</v>
      </c>
      <c r="AO61" s="181">
        <v>2375</v>
      </c>
      <c r="AP61" s="181">
        <v>2385</v>
      </c>
      <c r="AQ61" s="181">
        <v>2395</v>
      </c>
      <c r="AR61" s="181">
        <v>2405</v>
      </c>
      <c r="AS61" s="181">
        <v>2415</v>
      </c>
      <c r="AT61" s="181">
        <v>2425</v>
      </c>
      <c r="AU61" s="181">
        <v>2435</v>
      </c>
      <c r="AV61" s="181">
        <v>2445</v>
      </c>
      <c r="AW61" s="181">
        <v>2455</v>
      </c>
      <c r="AX61" s="181">
        <v>2465</v>
      </c>
      <c r="AY61" s="181">
        <v>2475</v>
      </c>
      <c r="AZ61" s="181">
        <v>2485</v>
      </c>
      <c r="BA61" s="181">
        <v>2495</v>
      </c>
      <c r="BB61" s="181">
        <v>2505</v>
      </c>
      <c r="BC61" s="181">
        <v>2515</v>
      </c>
      <c r="BD61" s="181">
        <v>2525</v>
      </c>
      <c r="BE61" s="181">
        <v>2535</v>
      </c>
      <c r="BF61" s="181">
        <v>2545</v>
      </c>
      <c r="BG61" s="181">
        <v>2555</v>
      </c>
      <c r="BH61" s="181">
        <v>2565</v>
      </c>
      <c r="BI61" s="181">
        <v>2575</v>
      </c>
      <c r="BJ61" s="181">
        <v>2585</v>
      </c>
      <c r="BK61" s="181">
        <v>2595</v>
      </c>
      <c r="BL61" s="181"/>
      <c r="BM61" s="181"/>
      <c r="BN61" s="181"/>
      <c r="BO61" s="181"/>
      <c r="BP61" s="181"/>
    </row>
    <row r="62" spans="3:68">
      <c r="C62" t="s">
        <v>1315</v>
      </c>
      <c r="D62">
        <f>Global!B39</f>
        <v>55.378945693874201</v>
      </c>
      <c r="E62">
        <f>Global!C39</f>
        <v>81.275403292327525</v>
      </c>
      <c r="F62">
        <f>Global!D39</f>
        <v>112.30272198828698</v>
      </c>
      <c r="G62">
        <f>Global!E39</f>
        <v>147.47611803546704</v>
      </c>
      <c r="H62">
        <f>Global!F39</f>
        <v>186.66451098780138</v>
      </c>
      <c r="I62">
        <f>Global!G39</f>
        <v>228.0033958940098</v>
      </c>
      <c r="J62">
        <f>Global!H39</f>
        <v>272.01203686871423</v>
      </c>
      <c r="K62">
        <f>Global!I39</f>
        <v>320.45436939821536</v>
      </c>
      <c r="L62">
        <f>Global!J39</f>
        <v>373.44922872659981</v>
      </c>
      <c r="M62">
        <f>Global!K39</f>
        <v>431.05108528332067</v>
      </c>
      <c r="N62">
        <f>Global!L39</f>
        <v>492.75721445770728</v>
      </c>
      <c r="O62">
        <f>Global!M39</f>
        <v>557.74531675275091</v>
      </c>
      <c r="P62">
        <f>Global!N39</f>
        <v>627.37649016408454</v>
      </c>
      <c r="Q62">
        <f>Global!O39</f>
        <v>698.34948574191378</v>
      </c>
      <c r="R62">
        <f>Global!P39</f>
        <v>770.82606503691625</v>
      </c>
      <c r="S62">
        <f>Global!Q39</f>
        <v>844.81649118339249</v>
      </c>
      <c r="T62">
        <f>Global!R39</f>
        <v>920.27515498749506</v>
      </c>
      <c r="U62">
        <f>Global!S39</f>
        <v>997.04418329030182</v>
      </c>
      <c r="V62">
        <f>Global!T39</f>
        <v>1074.8816921302898</v>
      </c>
      <c r="W62">
        <f>Global!U39</f>
        <v>1153.5635846993159</v>
      </c>
      <c r="X62">
        <f>Global!V39</f>
        <v>1237.0368113118202</v>
      </c>
      <c r="Y62">
        <f>Global!W39</f>
        <v>1326.9462871351748</v>
      </c>
      <c r="Z62">
        <f>Global!X39</f>
        <v>1421.1924977757153</v>
      </c>
      <c r="AA62">
        <f>Global!Y39</f>
        <v>1518.5639425069237</v>
      </c>
      <c r="AB62">
        <f>Global!Z39</f>
        <v>1618.7217275734424</v>
      </c>
      <c r="AC62">
        <f>Global!AA39</f>
        <v>1721.4969689844768</v>
      </c>
      <c r="AD62">
        <f>Global!AB39</f>
        <v>1827.3455129466265</v>
      </c>
      <c r="AE62">
        <f>Global!AC39</f>
        <v>1935.782772352567</v>
      </c>
      <c r="AF62">
        <f>Global!AD39</f>
        <v>2046.7132978839204</v>
      </c>
      <c r="AG62">
        <f>Global!AE39</f>
        <v>2160.2059976702653</v>
      </c>
      <c r="AH62">
        <f>Global!AF39</f>
        <v>2272.0376484017643</v>
      </c>
      <c r="AI62">
        <f>Global!AG39</f>
        <v>2380.7977023589392</v>
      </c>
      <c r="AJ62">
        <f>Global!AH39</f>
        <v>2490.1468586632627</v>
      </c>
      <c r="AK62">
        <f>Global!AI39</f>
        <v>2600.7572827171307</v>
      </c>
      <c r="AL62">
        <f>Global!AJ39</f>
        <v>2713.0616568464843</v>
      </c>
      <c r="AM62">
        <f>Global!AK39</f>
        <v>2827.3649817669489</v>
      </c>
      <c r="AN62">
        <f>Global!AL39</f>
        <v>2943.9028675676022</v>
      </c>
      <c r="AO62">
        <f>Global!AM39</f>
        <v>3062.8739830096983</v>
      </c>
      <c r="AP62">
        <f>Global!AN39</f>
        <v>3184.4580646754948</v>
      </c>
      <c r="AQ62">
        <f>Global!AO39</f>
        <v>3308.8258642159408</v>
      </c>
      <c r="AR62">
        <f>Global!AP39</f>
        <v>3436.1446144286747</v>
      </c>
      <c r="AS62">
        <f>Global!AQ39</f>
        <v>3566.5810201808426</v>
      </c>
      <c r="AT62">
        <f>Global!AR39</f>
        <v>3700.3028945795754</v>
      </c>
      <c r="AU62">
        <f>Global!AS39</f>
        <v>3837.480063646246</v>
      </c>
      <c r="AV62">
        <f>Global!AT39</f>
        <v>3978.2848843309989</v>
      </c>
      <c r="AW62">
        <f>Global!AU39</f>
        <v>4122.8925652272383</v>
      </c>
      <c r="AX62">
        <f>Global!AV39</f>
        <v>4271.4813928333206</v>
      </c>
      <c r="AY62">
        <f>Global!AW39</f>
        <v>4424.2329182958729</v>
      </c>
      <c r="AZ62">
        <f>Global!AX39</f>
        <v>4581.3321332058613</v>
      </c>
      <c r="BA62">
        <f>Global!AY39</f>
        <v>4742.9676486503977</v>
      </c>
      <c r="BB62">
        <f>Global!AZ39</f>
        <v>4909.3318840064476</v>
      </c>
      <c r="BC62">
        <f>Global!BA39</f>
        <v>5080.6212679148648</v>
      </c>
      <c r="BD62">
        <f>Global!BB39</f>
        <v>5256.8480700504369</v>
      </c>
      <c r="BE62">
        <f>Global!BC39</f>
        <v>5438.1691326981236</v>
      </c>
      <c r="BF62">
        <f>Global!BD39</f>
        <v>5625.0052901294521</v>
      </c>
      <c r="BG62">
        <f>Global!BE39</f>
        <v>5817.6544432737892</v>
      </c>
      <c r="BH62">
        <f>Global!BF39</f>
        <v>6016.3578641398826</v>
      </c>
      <c r="BI62">
        <f>Global!BG39</f>
        <v>6221.3355724018802</v>
      </c>
      <c r="BJ62">
        <f>Global!BH39</f>
        <v>6432.8039354697285</v>
      </c>
      <c r="BK62">
        <f>Global!BI39</f>
        <v>6650.9839386698322</v>
      </c>
    </row>
    <row r="65" spans="3:68">
      <c r="D65" s="720" t="s">
        <v>1322</v>
      </c>
      <c r="E65" s="720"/>
      <c r="F65" s="720"/>
      <c r="G65" s="720"/>
      <c r="H65" s="720"/>
    </row>
    <row r="66" spans="3:68">
      <c r="D66" s="181">
        <v>2005</v>
      </c>
      <c r="E66" s="181">
        <v>2015</v>
      </c>
      <c r="F66" s="181">
        <v>2025</v>
      </c>
      <c r="G66" s="181">
        <v>2035</v>
      </c>
      <c r="H66" s="181">
        <v>2045</v>
      </c>
      <c r="I66" s="181">
        <v>2055</v>
      </c>
      <c r="J66" s="181">
        <v>2065</v>
      </c>
      <c r="K66" s="181">
        <v>2075</v>
      </c>
      <c r="L66" s="181">
        <v>2085</v>
      </c>
      <c r="M66" s="181">
        <v>2095</v>
      </c>
      <c r="N66" s="181">
        <v>2105</v>
      </c>
      <c r="O66" s="181">
        <v>2115</v>
      </c>
      <c r="P66" s="181">
        <v>2125</v>
      </c>
      <c r="Q66" s="181">
        <v>2135</v>
      </c>
      <c r="R66" s="181">
        <v>2145</v>
      </c>
      <c r="S66" s="181">
        <v>2155</v>
      </c>
      <c r="T66" s="181">
        <v>2165</v>
      </c>
      <c r="U66" s="181">
        <v>2175</v>
      </c>
      <c r="V66" s="181">
        <v>2185</v>
      </c>
      <c r="W66" s="181">
        <v>2195</v>
      </c>
      <c r="X66" s="181">
        <v>2205</v>
      </c>
      <c r="Y66" s="181">
        <v>2215</v>
      </c>
      <c r="Z66" s="181">
        <v>2225</v>
      </c>
      <c r="AA66" s="181">
        <v>2235</v>
      </c>
      <c r="AB66" s="181">
        <v>2245</v>
      </c>
      <c r="AC66" s="181">
        <v>2255</v>
      </c>
      <c r="AD66" s="181">
        <v>2265</v>
      </c>
      <c r="AE66" s="181">
        <v>2275</v>
      </c>
      <c r="AF66" s="181">
        <v>2285</v>
      </c>
      <c r="AG66" s="181">
        <v>2295</v>
      </c>
      <c r="AH66" s="181">
        <v>2305</v>
      </c>
      <c r="AI66" s="181">
        <v>2315</v>
      </c>
      <c r="AJ66" s="181">
        <v>2325</v>
      </c>
      <c r="AK66" s="181">
        <v>2335</v>
      </c>
      <c r="AL66" s="181">
        <v>2345</v>
      </c>
      <c r="AM66" s="181">
        <v>2355</v>
      </c>
      <c r="AN66" s="181">
        <v>2365</v>
      </c>
      <c r="AO66" s="181">
        <v>2375</v>
      </c>
      <c r="AP66" s="181">
        <v>2385</v>
      </c>
      <c r="AQ66" s="181">
        <v>2395</v>
      </c>
      <c r="AR66" s="181">
        <v>2405</v>
      </c>
      <c r="AS66" s="181">
        <v>2415</v>
      </c>
      <c r="AT66" s="181">
        <v>2425</v>
      </c>
      <c r="AU66" s="181">
        <v>2435</v>
      </c>
      <c r="AV66" s="181">
        <v>2445</v>
      </c>
      <c r="AW66" s="181">
        <v>2455</v>
      </c>
      <c r="AX66" s="181">
        <v>2465</v>
      </c>
      <c r="AY66" s="181">
        <v>2475</v>
      </c>
      <c r="AZ66" s="181">
        <v>2485</v>
      </c>
      <c r="BA66" s="181">
        <v>2495</v>
      </c>
      <c r="BB66" s="181">
        <v>2505</v>
      </c>
      <c r="BC66" s="181">
        <v>2515</v>
      </c>
      <c r="BD66" s="181">
        <v>2525</v>
      </c>
      <c r="BE66" s="181">
        <v>2535</v>
      </c>
      <c r="BF66" s="181">
        <v>2545</v>
      </c>
      <c r="BG66" s="181">
        <v>2555</v>
      </c>
      <c r="BH66" s="181">
        <v>2565</v>
      </c>
      <c r="BI66" s="181">
        <v>2575</v>
      </c>
      <c r="BJ66" s="181">
        <v>2585</v>
      </c>
      <c r="BK66" s="181">
        <v>2595</v>
      </c>
      <c r="BL66" s="181"/>
      <c r="BM66" s="181"/>
      <c r="BN66" s="181"/>
      <c r="BO66" s="181"/>
      <c r="BP66" s="181"/>
    </row>
    <row r="67" spans="3:68">
      <c r="C67" s="12" t="s">
        <v>104</v>
      </c>
      <c r="D67" s="11">
        <f>US!B63</f>
        <v>9.7419147517077546E-4</v>
      </c>
      <c r="E67" s="11">
        <f>US!C63</f>
        <v>1.365695550359932E-3</v>
      </c>
      <c r="F67" s="11">
        <f>US!D63</f>
        <v>2.0409448403538254E-3</v>
      </c>
      <c r="G67" s="11">
        <f>US!E63</f>
        <v>2.9532079823236554E-3</v>
      </c>
      <c r="H67" s="11">
        <f>US!F63</f>
        <v>4.06731012167298E-3</v>
      </c>
      <c r="I67" s="11">
        <f>US!G63</f>
        <v>5.328126555156059E-3</v>
      </c>
      <c r="J67" s="11">
        <f>US!H63</f>
        <v>6.6683787521766577E-3</v>
      </c>
      <c r="K67" s="11">
        <f>US!I63</f>
        <v>8.0209698275352376E-3</v>
      </c>
      <c r="L67" s="11">
        <f>US!J63</f>
        <v>9.3248748127231634E-3</v>
      </c>
      <c r="M67" s="11">
        <f>US!K63</f>
        <v>1.0525012321921722E-2</v>
      </c>
      <c r="N67" s="11">
        <f>US!L63</f>
        <v>1.1570952663105545E-2</v>
      </c>
      <c r="O67" s="11">
        <f>US!M63</f>
        <v>1.2354695110629289E-2</v>
      </c>
      <c r="P67" s="11">
        <f>US!N63</f>
        <v>1.2856977296852498E-2</v>
      </c>
      <c r="Q67" s="11">
        <f>US!O63</f>
        <v>1.3089537662975641E-2</v>
      </c>
      <c r="R67" s="11">
        <f>US!P63</f>
        <v>1.3073544176463552E-2</v>
      </c>
      <c r="S67" s="11">
        <f>US!Q63</f>
        <v>1.286525381124597E-2</v>
      </c>
      <c r="T67" s="11">
        <f>US!R63</f>
        <v>1.2544500300301416E-2</v>
      </c>
      <c r="U67" s="11">
        <f>US!S63</f>
        <v>1.2181181445635412E-2</v>
      </c>
      <c r="V67" s="11">
        <f>US!T63</f>
        <v>1.1819878708556509E-2</v>
      </c>
      <c r="W67" s="11">
        <f>US!U63</f>
        <v>1.1485331679823085E-2</v>
      </c>
      <c r="X67" s="11">
        <f>US!V63</f>
        <v>1.1189679740777458E-2</v>
      </c>
      <c r="Y67" s="11">
        <f>US!W63</f>
        <v>1.0937131650737095E-2</v>
      </c>
      <c r="Z67" s="11">
        <f>US!X63</f>
        <v>1.0727546235306097E-2</v>
      </c>
      <c r="AA67" s="11">
        <f>US!Y63</f>
        <v>1.0558630385404014E-2</v>
      </c>
      <c r="AB67" s="11">
        <f>US!Z63</f>
        <v>1.042674590254904E-2</v>
      </c>
      <c r="AC67" s="11">
        <f>US!AA63</f>
        <v>1.0327806638420513E-2</v>
      </c>
      <c r="AD67" s="11">
        <f>US!AB63</f>
        <v>1.0257716245223635E-2</v>
      </c>
      <c r="AE67" s="11">
        <f>US!AC63</f>
        <v>1.0212700787158217E-2</v>
      </c>
      <c r="AF67" s="11">
        <f>US!AD63</f>
        <v>1.0189146064039263E-2</v>
      </c>
      <c r="AG67" s="11">
        <f>US!AE63</f>
        <v>1.0183887564861344E-2</v>
      </c>
      <c r="AH67" s="11">
        <f>US!AF63</f>
        <v>1.0194174156080621E-2</v>
      </c>
      <c r="AI67" s="11">
        <f>US!AG63</f>
        <v>1.0216756384136784E-2</v>
      </c>
      <c r="AJ67" s="11">
        <f>US!AH63</f>
        <v>1.0249288550307538E-2</v>
      </c>
      <c r="AK67" s="11">
        <f>US!AI63</f>
        <v>1.0290737988599604E-2</v>
      </c>
      <c r="AL67" s="11">
        <f>US!AJ63</f>
        <v>1.0339732622512511E-2</v>
      </c>
      <c r="AM67" s="11">
        <f>US!AK63</f>
        <v>1.0395082241679376E-2</v>
      </c>
      <c r="AN67" s="11">
        <f>US!AL63</f>
        <v>1.0455767233626588E-2</v>
      </c>
      <c r="AO67" s="11">
        <f>US!AM63</f>
        <v>1.0520921674159833E-2</v>
      </c>
      <c r="AP67" s="11">
        <f>US!AN63</f>
        <v>1.0589814786768426E-2</v>
      </c>
      <c r="AQ67" s="11">
        <f>US!AO63</f>
        <v>1.066183279670883E-2</v>
      </c>
      <c r="AR67" s="11">
        <f>US!AP63</f>
        <v>1.0736462158071268E-2</v>
      </c>
      <c r="AS67" s="11">
        <f>US!AQ63</f>
        <v>1.0813274553107551E-2</v>
      </c>
      <c r="AT67" s="11">
        <f>US!AR63</f>
        <v>1.0891913750158638E-2</v>
      </c>
      <c r="AU67" s="11">
        <f>US!AS63</f>
        <v>1.0972084244931155E-2</v>
      </c>
      <c r="AV67" s="11">
        <f>US!AT63</f>
        <v>1.1053541533720741E-2</v>
      </c>
      <c r="AW67" s="11">
        <f>US!AU63</f>
        <v>1.1136083838463177E-2</v>
      </c>
      <c r="AX67" s="11">
        <f>US!AV63</f>
        <v>1.1219545100334863E-2</v>
      </c>
      <c r="AY67" s="11">
        <f>US!AW63</f>
        <v>1.1303789068510477E-2</v>
      </c>
      <c r="AZ67" s="11">
        <f>US!AX63</f>
        <v>1.1388704326540516E-2</v>
      </c>
      <c r="BA67" s="11">
        <f>US!AY63</f>
        <v>1.1474200116710404E-2</v>
      </c>
      <c r="BB67" s="11">
        <f>US!AZ63</f>
        <v>1.1560202840579265E-2</v>
      </c>
      <c r="BC67" s="11">
        <f>US!BA63</f>
        <v>1.1770099906546205E-2</v>
      </c>
      <c r="BD67" s="11">
        <f>US!BB63</f>
        <v>1.2051884220831286E-2</v>
      </c>
      <c r="BE67" s="11">
        <f>US!BC63</f>
        <v>1.2249816275707709E-2</v>
      </c>
      <c r="BF67" s="11">
        <f>US!BD63</f>
        <v>1.2393982832765448E-2</v>
      </c>
      <c r="BG67" s="11">
        <f>US!BE63</f>
        <v>1.2504806647857674E-2</v>
      </c>
      <c r="BH67" s="11">
        <f>US!BF63</f>
        <v>1.2595796628148337E-2</v>
      </c>
      <c r="BI67" s="11">
        <f>US!BG63</f>
        <v>1.2675707379820411E-2</v>
      </c>
      <c r="BJ67" s="11">
        <f>US!BH63</f>
        <v>1.2750093362134222E-2</v>
      </c>
      <c r="BK67" s="11">
        <f>US!BI63</f>
        <v>1.2822389949732586E-2</v>
      </c>
    </row>
    <row r="68" spans="3:68">
      <c r="C68" s="12" t="s">
        <v>105</v>
      </c>
      <c r="D68" s="11">
        <f>EU!B63</f>
        <v>1.0960982548936173E-3</v>
      </c>
      <c r="E68" s="11">
        <f>EU!C63</f>
        <v>2.62768513529238E-3</v>
      </c>
      <c r="F68" s="11">
        <f>EU!D63</f>
        <v>3.6664345258709558E-3</v>
      </c>
      <c r="G68" s="11">
        <f>EU!E63</f>
        <v>5.1583955260644694E-3</v>
      </c>
      <c r="H68" s="11">
        <f>EU!F63</f>
        <v>6.9501729948714406E-3</v>
      </c>
      <c r="I68" s="11">
        <f>EU!G63</f>
        <v>8.9806461272724791E-3</v>
      </c>
      <c r="J68" s="11">
        <f>EU!H63</f>
        <v>1.116398688507556E-2</v>
      </c>
      <c r="K68" s="11">
        <f>EU!I63</f>
        <v>1.3417668124654007E-2</v>
      </c>
      <c r="L68" s="11">
        <f>EU!J63</f>
        <v>1.5668424615177517E-2</v>
      </c>
      <c r="M68" s="11">
        <f>EU!K63</f>
        <v>1.7844154428451928E-2</v>
      </c>
      <c r="N68" s="11">
        <f>EU!L63</f>
        <v>1.9877467033027205E-2</v>
      </c>
      <c r="O68" s="11">
        <f>EU!M63</f>
        <v>2.1665396467466555E-2</v>
      </c>
      <c r="P68" s="11">
        <f>EU!N63</f>
        <v>2.3114157545372514E-2</v>
      </c>
      <c r="Q68" s="11">
        <f>EU!O63</f>
        <v>2.4285669247716433E-2</v>
      </c>
      <c r="R68" s="11">
        <f>EU!P63</f>
        <v>2.5166606599955232E-2</v>
      </c>
      <c r="S68" s="11">
        <f>EU!Q63</f>
        <v>2.5816219767265017E-2</v>
      </c>
      <c r="T68" s="11">
        <f>EU!R63</f>
        <v>2.6320675111434148E-2</v>
      </c>
      <c r="U68" s="11">
        <f>EU!S63</f>
        <v>2.6756388849415634E-2</v>
      </c>
      <c r="V68" s="11">
        <f>EU!T63</f>
        <v>2.7173503730777239E-2</v>
      </c>
      <c r="W68" s="11">
        <f>EU!U63</f>
        <v>2.7600412938731899E-2</v>
      </c>
      <c r="X68" s="11">
        <f>EU!V63</f>
        <v>2.805142476734486E-2</v>
      </c>
      <c r="Y68" s="11">
        <f>EU!W63</f>
        <v>2.8535538078961434E-2</v>
      </c>
      <c r="Z68" s="11">
        <f>EU!X63</f>
        <v>2.905510208254114E-2</v>
      </c>
      <c r="AA68" s="11">
        <f>EU!Y63</f>
        <v>2.9606441977621089E-2</v>
      </c>
      <c r="AB68" s="11">
        <f>EU!Z63</f>
        <v>3.0186508181480321E-2</v>
      </c>
      <c r="AC68" s="11">
        <f>EU!AA63</f>
        <v>3.0791864981223962E-2</v>
      </c>
      <c r="AD68" s="11">
        <f>EU!AB63</f>
        <v>3.1419077680635482E-2</v>
      </c>
      <c r="AE68" s="11">
        <f>EU!AC63</f>
        <v>3.2066456415010908E-2</v>
      </c>
      <c r="AF68" s="11">
        <f>EU!AD63</f>
        <v>3.2729588625594719E-2</v>
      </c>
      <c r="AG68" s="11">
        <f>EU!AE63</f>
        <v>3.3405499857658526E-2</v>
      </c>
      <c r="AH68" s="11">
        <f>EU!AF63</f>
        <v>3.4091966639185831E-2</v>
      </c>
      <c r="AI68" s="11">
        <f>EU!AG63</f>
        <v>3.4773126249619063E-2</v>
      </c>
      <c r="AJ68" s="11">
        <f>EU!AH63</f>
        <v>3.5443357308391502E-2</v>
      </c>
      <c r="AK68" s="11">
        <f>EU!AI63</f>
        <v>3.611331989927713E-2</v>
      </c>
      <c r="AL68" s="11">
        <f>EU!AJ63</f>
        <v>3.6783863524353561E-2</v>
      </c>
      <c r="AM68" s="11">
        <f>EU!AK63</f>
        <v>3.7455172237851692E-2</v>
      </c>
      <c r="AN68" s="11">
        <f>EU!AL63</f>
        <v>3.8127135608547164E-2</v>
      </c>
      <c r="AO68" s="11">
        <f>EU!AM63</f>
        <v>3.8799530914560107E-2</v>
      </c>
      <c r="AP68" s="11">
        <f>EU!AN63</f>
        <v>3.9472114924482216E-2</v>
      </c>
      <c r="AQ68" s="11">
        <f>EU!AO63</f>
        <v>4.0144667241058564E-2</v>
      </c>
      <c r="AR68" s="11">
        <f>EU!AP63</f>
        <v>4.0817008066972943E-2</v>
      </c>
      <c r="AS68" s="11">
        <f>EU!AQ63</f>
        <v>4.1489002837336163E-2</v>
      </c>
      <c r="AT68" s="11">
        <f>EU!AR63</f>
        <v>4.2160560446573556E-2</v>
      </c>
      <c r="AU68" s="11">
        <f>EU!AS63</f>
        <v>4.2831628658886109E-2</v>
      </c>
      <c r="AV68" s="11">
        <f>EU!AT63</f>
        <v>4.3502188574012168E-2</v>
      </c>
      <c r="AW68" s="11">
        <f>EU!AU63</f>
        <v>4.4172249086371004E-2</v>
      </c>
      <c r="AX68" s="11">
        <f>EU!AV63</f>
        <v>4.4841841773670253E-2</v>
      </c>
      <c r="AY68" s="11">
        <f>EU!AW63</f>
        <v>4.5511016385962499E-2</v>
      </c>
      <c r="AZ68" s="11">
        <f>EU!AX63</f>
        <v>4.6179836970331803E-2</v>
      </c>
      <c r="BA68" s="11">
        <f>EU!AY63</f>
        <v>4.6848378600531967E-2</v>
      </c>
      <c r="BB68" s="11">
        <f>EU!AZ63</f>
        <v>4.751672465235228E-2</v>
      </c>
      <c r="BC68" s="11">
        <f>EU!BA63</f>
        <v>4.8323859013107019E-2</v>
      </c>
      <c r="BD68" s="11">
        <f>EU!BB63</f>
        <v>4.9215625370277481E-2</v>
      </c>
      <c r="BE68" s="11">
        <f>EU!BC63</f>
        <v>5.0018949585218367E-2</v>
      </c>
      <c r="BF68" s="11">
        <f>EU!BD63</f>
        <v>5.0764715222148149E-2</v>
      </c>
      <c r="BG68" s="11">
        <f>EU!BE63</f>
        <v>5.1474418203684869E-2</v>
      </c>
      <c r="BH68" s="11">
        <f>EU!BF63</f>
        <v>5.2162319225850677E-2</v>
      </c>
      <c r="BI68" s="11">
        <f>EU!BG63</f>
        <v>5.2837716938631048E-2</v>
      </c>
      <c r="BJ68" s="11">
        <f>EU!BH63</f>
        <v>5.3506577359103261E-2</v>
      </c>
      <c r="BK68" s="11">
        <f>EU!BI63</f>
        <v>5.4172661627405055E-2</v>
      </c>
    </row>
    <row r="69" spans="3:68">
      <c r="C69" s="12" t="s">
        <v>51</v>
      </c>
      <c r="D69" s="11">
        <f>Japan!B63</f>
        <v>1.1141127717951577E-3</v>
      </c>
      <c r="E69" s="11">
        <f>Japan!C63</f>
        <v>1.6838628406868862E-3</v>
      </c>
      <c r="F69" s="11">
        <f>Japan!D63</f>
        <v>2.4819245377653647E-3</v>
      </c>
      <c r="G69" s="11">
        <f>Japan!E63</f>
        <v>3.5680197576009902E-3</v>
      </c>
      <c r="H69" s="11">
        <f>Japan!F63</f>
        <v>4.8875347745690884E-3</v>
      </c>
      <c r="I69" s="11">
        <f>Japan!G63</f>
        <v>6.374529389761921E-3</v>
      </c>
      <c r="J69" s="11">
        <f>Japan!H63</f>
        <v>7.9557589079509456E-3</v>
      </c>
      <c r="K69" s="11">
        <f>Japan!I63</f>
        <v>9.5528691165430463E-3</v>
      </c>
      <c r="L69" s="11">
        <f>Japan!J63</f>
        <v>1.1092359701940632E-2</v>
      </c>
      <c r="M69" s="11">
        <f>Japan!K63</f>
        <v>1.2509547606392757E-2</v>
      </c>
      <c r="N69" s="11">
        <f>Japan!L63</f>
        <v>1.3745245305267342E-2</v>
      </c>
      <c r="O69" s="11">
        <f>Japan!M63</f>
        <v>1.4679922917935876E-2</v>
      </c>
      <c r="P69" s="11">
        <f>Japan!N63</f>
        <v>1.5290354205241864E-2</v>
      </c>
      <c r="Q69" s="11">
        <f>Japan!O63</f>
        <v>1.558949427987274E-2</v>
      </c>
      <c r="R69" s="11">
        <f>Japan!P63</f>
        <v>1.5598784521642949E-2</v>
      </c>
      <c r="S69" s="11">
        <f>Japan!Q63</f>
        <v>1.5382955838157384E-2</v>
      </c>
      <c r="T69" s="11">
        <f>Japan!R63</f>
        <v>1.5033685494413456E-2</v>
      </c>
      <c r="U69" s="11">
        <f>Japan!S63</f>
        <v>1.4631353240431912E-2</v>
      </c>
      <c r="V69" s="11">
        <f>Japan!T63</f>
        <v>1.4227465234758103E-2</v>
      </c>
      <c r="W69" s="11">
        <f>Japan!U63</f>
        <v>1.3850741535627511E-2</v>
      </c>
      <c r="X69" s="11">
        <f>Japan!V63</f>
        <v>1.3515378204680937E-2</v>
      </c>
      <c r="Y69" s="11">
        <f>Japan!W63</f>
        <v>1.3226941804336681E-2</v>
      </c>
      <c r="Z69" s="11">
        <f>Japan!X63</f>
        <v>1.2985716896445374E-2</v>
      </c>
      <c r="AA69" s="11">
        <f>Japan!Y63</f>
        <v>1.2788928448054288E-2</v>
      </c>
      <c r="AB69" s="11">
        <f>Japan!Z63</f>
        <v>1.2632542646242006E-2</v>
      </c>
      <c r="AC69" s="11">
        <f>Japan!AA63</f>
        <v>1.2512009278242824E-2</v>
      </c>
      <c r="AD69" s="11">
        <f>Japan!AB63</f>
        <v>1.2422757193620017E-2</v>
      </c>
      <c r="AE69" s="11">
        <f>Japan!AC63</f>
        <v>1.2360658789994197E-2</v>
      </c>
      <c r="AF69" s="11">
        <f>Japan!AD63</f>
        <v>1.2321584210151372E-2</v>
      </c>
      <c r="AG69" s="11">
        <f>Japan!AE63</f>
        <v>1.230197443177387E-2</v>
      </c>
      <c r="AH69" s="11">
        <f>Japan!AF63</f>
        <v>1.2298757407005442E-2</v>
      </c>
      <c r="AI69" s="11">
        <f>Japan!AG63</f>
        <v>1.2307661876196686E-2</v>
      </c>
      <c r="AJ69" s="11">
        <f>Japan!AH63</f>
        <v>1.2325932905005416E-2</v>
      </c>
      <c r="AK69" s="11">
        <f>Japan!AI63</f>
        <v>1.2353007301642854E-2</v>
      </c>
      <c r="AL69" s="11">
        <f>Japan!AJ63</f>
        <v>1.238746316871717E-2</v>
      </c>
      <c r="AM69" s="11">
        <f>Japan!AK63</f>
        <v>1.2428040283124039E-2</v>
      </c>
      <c r="AN69" s="11">
        <f>Japan!AL63</f>
        <v>1.2473647477200717E-2</v>
      </c>
      <c r="AO69" s="11">
        <f>Japan!AM63</f>
        <v>1.2523354243334854E-2</v>
      </c>
      <c r="AP69" s="11">
        <f>Japan!AN63</f>
        <v>1.2576375541702323E-2</v>
      </c>
      <c r="AQ69" s="11">
        <f>Japan!AO63</f>
        <v>1.2632054383407759E-2</v>
      </c>
      <c r="AR69" s="11">
        <f>Japan!AP63</f>
        <v>1.2689844523258451E-2</v>
      </c>
      <c r="AS69" s="11">
        <f>Japan!AQ63</f>
        <v>1.2749294377720276E-2</v>
      </c>
      <c r="AT69" s="11">
        <f>Japan!AR63</f>
        <v>1.2810032625540341E-2</v>
      </c>
      <c r="AU69" s="11">
        <f>Japan!AS63</f>
        <v>1.2871755601046701E-2</v>
      </c>
      <c r="AV69" s="11">
        <f>Japan!AT63</f>
        <v>1.2934216414614232E-2</v>
      </c>
      <c r="AW69" s="11">
        <f>Japan!AU63</f>
        <v>1.2997215653738353E-2</v>
      </c>
      <c r="AX69" s="11">
        <f>Japan!AV63</f>
        <v>1.3060593488183135E-2</v>
      </c>
      <c r="AY69" s="11">
        <f>Japan!AW63</f>
        <v>1.3124222999497257E-2</v>
      </c>
      <c r="AZ69" s="11">
        <f>Japan!AX63</f>
        <v>1.3188004565323687E-2</v>
      </c>
      <c r="BA69" s="11">
        <f>Japan!AY63</f>
        <v>1.3251861144943181E-2</v>
      </c>
      <c r="BB69" s="11">
        <f>Japan!AZ63</f>
        <v>1.3315734330381935E-2</v>
      </c>
      <c r="BC69" s="11">
        <f>Japan!BA63</f>
        <v>1.3520758250207831E-2</v>
      </c>
      <c r="BD69" s="11">
        <f>Japan!BB63</f>
        <v>1.3806915669606935E-2</v>
      </c>
      <c r="BE69" s="11">
        <f>Japan!BC63</f>
        <v>1.3995769951190709E-2</v>
      </c>
      <c r="BF69" s="11">
        <f>Japan!BD63</f>
        <v>1.4122123298990583E-2</v>
      </c>
      <c r="BG69" s="11">
        <f>Japan!BE63</f>
        <v>1.4209604232565612E-2</v>
      </c>
      <c r="BH69" s="11">
        <f>Japan!BF63</f>
        <v>1.4273843333403532E-2</v>
      </c>
      <c r="BI69" s="11">
        <f>Japan!BG63</f>
        <v>1.4324973199549701E-2</v>
      </c>
      <c r="BJ69" s="11">
        <f>Japan!BH63</f>
        <v>1.4369426120140574E-2</v>
      </c>
      <c r="BK69" s="11">
        <f>Japan!BI63</f>
        <v>1.4411184084723368E-2</v>
      </c>
    </row>
    <row r="70" spans="3:68">
      <c r="C70" s="12" t="s">
        <v>52</v>
      </c>
      <c r="D70" s="11">
        <f>Russia!B63</f>
        <v>7.9263761422380735E-4</v>
      </c>
      <c r="E70" s="11">
        <f>Russia!C63</f>
        <v>1.1062775066918828E-3</v>
      </c>
      <c r="F70" s="11">
        <f>Russia!D63</f>
        <v>1.6532322052997598E-3</v>
      </c>
      <c r="G70" s="11">
        <f>Russia!E63</f>
        <v>2.390234939439807E-3</v>
      </c>
      <c r="H70" s="11">
        <f>Russia!F63</f>
        <v>3.2889571804224256E-3</v>
      </c>
      <c r="I70" s="11">
        <f>Russia!G63</f>
        <v>4.303841902841621E-3</v>
      </c>
      <c r="J70" s="11">
        <f>Russia!H63</f>
        <v>5.3795313482382263E-3</v>
      </c>
      <c r="K70" s="11">
        <f>Russia!I63</f>
        <v>6.46083308719206E-3</v>
      </c>
      <c r="L70" s="11">
        <f>Russia!J63</f>
        <v>7.4974306577541422E-3</v>
      </c>
      <c r="M70" s="11">
        <f>Russia!K63</f>
        <v>8.4440604434447997E-3</v>
      </c>
      <c r="N70" s="11">
        <f>Russia!L63</f>
        <v>9.2593893707301686E-3</v>
      </c>
      <c r="O70" s="11">
        <f>Russia!M63</f>
        <v>9.8559342919065096E-3</v>
      </c>
      <c r="P70" s="11">
        <f>Russia!N63</f>
        <v>1.0222641585531232E-2</v>
      </c>
      <c r="Q70" s="11">
        <f>Russia!O63</f>
        <v>1.0365036437753839E-2</v>
      </c>
      <c r="R70" s="11">
        <f>Russia!P63</f>
        <v>1.0302097083071669E-2</v>
      </c>
      <c r="S70" s="11">
        <f>Russia!Q63</f>
        <v>1.0080110899793299E-2</v>
      </c>
      <c r="T70" s="11">
        <f>Russia!R63</f>
        <v>9.7645451917856146E-3</v>
      </c>
      <c r="U70" s="11">
        <f>Russia!S63</f>
        <v>9.4127450494053289E-3</v>
      </c>
      <c r="V70" s="11">
        <f>Russia!T63</f>
        <v>9.0613415150419003E-3</v>
      </c>
      <c r="W70" s="11">
        <f>Russia!U63</f>
        <v>8.7307209164028312E-3</v>
      </c>
      <c r="X70" s="11">
        <f>Russia!V63</f>
        <v>8.4309385422590005E-3</v>
      </c>
      <c r="Y70" s="11">
        <f>Russia!W63</f>
        <v>8.1656836433449138E-3</v>
      </c>
      <c r="Z70" s="11">
        <f>Russia!X63</f>
        <v>7.9349826747028961E-3</v>
      </c>
      <c r="AA70" s="11">
        <f>Russia!Y63</f>
        <v>7.7369019294174207E-3</v>
      </c>
      <c r="AB70" s="11">
        <f>Russia!Z63</f>
        <v>7.5684850392190705E-3</v>
      </c>
      <c r="AC70" s="11">
        <f>Russia!AA63</f>
        <v>7.4264023826789392E-3</v>
      </c>
      <c r="AD70" s="11">
        <f>Russia!AB63</f>
        <v>7.3073101425502971E-3</v>
      </c>
      <c r="AE70" s="11">
        <f>Russia!AC63</f>
        <v>7.2080658891757058E-3</v>
      </c>
      <c r="AF70" s="11">
        <f>Russia!AD63</f>
        <v>7.125767301812835E-3</v>
      </c>
      <c r="AG70" s="11">
        <f>Russia!AE63</f>
        <v>7.0578399827424957E-3</v>
      </c>
      <c r="AH70" s="11">
        <f>Russia!AF63</f>
        <v>7.0020321064701166E-3</v>
      </c>
      <c r="AI70" s="11">
        <f>Russia!AG63</f>
        <v>6.9562284204218042E-3</v>
      </c>
      <c r="AJ70" s="11">
        <f>Russia!AH63</f>
        <v>6.9186967257314743E-3</v>
      </c>
      <c r="AK70" s="11">
        <f>Russia!AI63</f>
        <v>6.8881441930512665E-3</v>
      </c>
      <c r="AL70" s="11">
        <f>Russia!AJ63</f>
        <v>6.8633802329348724E-3</v>
      </c>
      <c r="AM70" s="11">
        <f>Russia!AK63</f>
        <v>6.8433936133408292E-3</v>
      </c>
      <c r="AN70" s="11">
        <f>Russia!AL63</f>
        <v>6.8273303386421191E-3</v>
      </c>
      <c r="AO70" s="11">
        <f>Russia!AM63</f>
        <v>6.8144725055457314E-3</v>
      </c>
      <c r="AP70" s="11">
        <f>Russia!AN63</f>
        <v>6.8042189469580353E-3</v>
      </c>
      <c r="AQ70" s="11">
        <f>Russia!AO63</f>
        <v>6.796067971569458E-3</v>
      </c>
      <c r="AR70" s="11">
        <f>Russia!AP63</f>
        <v>6.7896022343546065E-3</v>
      </c>
      <c r="AS70" s="11">
        <f>Russia!AQ63</f>
        <v>6.784475630579179E-3</v>
      </c>
      <c r="AT70" s="11">
        <f>Russia!AR63</f>
        <v>6.7804020379638175E-3</v>
      </c>
      <c r="AU70" s="11">
        <f>Russia!AS63</f>
        <v>6.7771457062205092E-3</v>
      </c>
      <c r="AV70" s="11">
        <f>Russia!AT63</f>
        <v>6.7745130913549516E-3</v>
      </c>
      <c r="AW70" s="11">
        <f>Russia!AU63</f>
        <v>6.7723459428029719E-3</v>
      </c>
      <c r="AX70" s="11">
        <f>Russia!AV63</f>
        <v>6.7705154681380946E-3</v>
      </c>
      <c r="AY70" s="11">
        <f>Russia!AW63</f>
        <v>6.7689174190013277E-3</v>
      </c>
      <c r="AZ70" s="11">
        <f>Russia!AX63</f>
        <v>6.7674679609556285E-3</v>
      </c>
      <c r="BA70" s="11">
        <f>Russia!AY63</f>
        <v>6.7661002080282974E-3</v>
      </c>
      <c r="BB70" s="11">
        <f>Russia!AZ63</f>
        <v>6.7647613192248065E-3</v>
      </c>
      <c r="BC70" s="11">
        <f>Russia!BA63</f>
        <v>6.8638508555619879E-3</v>
      </c>
      <c r="BD70" s="11">
        <f>Russia!BB63</f>
        <v>7.0202996191949599E-3</v>
      </c>
      <c r="BE70" s="11">
        <f>Russia!BC63</f>
        <v>7.1069737618069768E-3</v>
      </c>
      <c r="BF70" s="11">
        <f>Russia!BD63</f>
        <v>7.1488865013890103E-3</v>
      </c>
      <c r="BG70" s="11">
        <f>Russia!BE63</f>
        <v>7.1629770961572073E-3</v>
      </c>
      <c r="BH70" s="11">
        <f>Russia!BF63</f>
        <v>7.160448929564015E-3</v>
      </c>
      <c r="BI70" s="11">
        <f>Russia!BG63</f>
        <v>7.1485608863305211E-3</v>
      </c>
      <c r="BJ70" s="11">
        <f>Russia!BH63</f>
        <v>7.1319162996046764E-3</v>
      </c>
      <c r="BK70" s="11">
        <f>Russia!BI63</f>
        <v>7.1133597429757891E-3</v>
      </c>
    </row>
    <row r="71" spans="3:68">
      <c r="C71" s="12" t="s">
        <v>53</v>
      </c>
      <c r="D71" s="11">
        <f>Eurasia!B63</f>
        <v>8.9882463132177264E-4</v>
      </c>
      <c r="E71" s="11">
        <f>Eurasia!C63</f>
        <v>1.2800764191864069E-3</v>
      </c>
      <c r="F71" s="11">
        <f>Eurasia!D63</f>
        <v>1.9071724728871105E-3</v>
      </c>
      <c r="G71" s="11">
        <f>Eurasia!E63</f>
        <v>2.7544941885500329E-3</v>
      </c>
      <c r="H71" s="11">
        <f>Eurasia!F63</f>
        <v>3.7869564279930778E-3</v>
      </c>
      <c r="I71" s="11">
        <f>Eurasia!G63</f>
        <v>4.9528505242520957E-3</v>
      </c>
      <c r="J71" s="11">
        <f>Eurasia!H63</f>
        <v>6.1890949664467525E-3</v>
      </c>
      <c r="K71" s="11">
        <f>Eurasia!I63</f>
        <v>7.4328758038538683E-3</v>
      </c>
      <c r="L71" s="11">
        <f>Eurasia!J63</f>
        <v>8.6268234174153111E-3</v>
      </c>
      <c r="M71" s="11">
        <f>Eurasia!K63</f>
        <v>9.7192580338287156E-3</v>
      </c>
      <c r="N71" s="11">
        <f>Eurasia!L63</f>
        <v>1.0662971332583555E-2</v>
      </c>
      <c r="O71" s="11">
        <f>Eurasia!M63</f>
        <v>1.1359046597246616E-2</v>
      </c>
      <c r="P71" s="11">
        <f>Eurasia!N63</f>
        <v>1.1793618012738701E-2</v>
      </c>
      <c r="Q71" s="11">
        <f>Eurasia!O63</f>
        <v>1.1973560832997604E-2</v>
      </c>
      <c r="R71" s="11">
        <f>Eurasia!P63</f>
        <v>1.1919863603339499E-2</v>
      </c>
      <c r="S71" s="11">
        <f>Eurasia!Q63</f>
        <v>1.1684909687328535E-2</v>
      </c>
      <c r="T71" s="11">
        <f>Eurasia!R63</f>
        <v>1.1342873041048522E-2</v>
      </c>
      <c r="U71" s="11">
        <f>Eurasia!S63</f>
        <v>1.0958762362267947E-2</v>
      </c>
      <c r="V71" s="11">
        <f>Eurasia!T63</f>
        <v>1.0574131094996365E-2</v>
      </c>
      <c r="W71" s="11">
        <f>Eurasia!U63</f>
        <v>1.021213115074807E-2</v>
      </c>
      <c r="X71" s="11">
        <f>Eurasia!V63</f>
        <v>9.8842090609731897E-3</v>
      </c>
      <c r="Y71" s="11">
        <f>Eurasia!W63</f>
        <v>9.5949074737316717E-3</v>
      </c>
      <c r="Z71" s="11">
        <f>Eurasia!X63</f>
        <v>9.3444265352356712E-3</v>
      </c>
      <c r="AA71" s="11">
        <f>Eurasia!Y63</f>
        <v>9.1303742613480839E-3</v>
      </c>
      <c r="AB71" s="11">
        <f>Eurasia!Z63</f>
        <v>8.9494039645423296E-3</v>
      </c>
      <c r="AC71" s="11">
        <f>Eurasia!AA63</f>
        <v>8.7977589050267126E-3</v>
      </c>
      <c r="AD71" s="11">
        <f>Eurasia!AB63</f>
        <v>8.6716723487398756E-3</v>
      </c>
      <c r="AE71" s="11">
        <f>Eurasia!AC63</f>
        <v>8.5676184646130468E-3</v>
      </c>
      <c r="AF71" s="11">
        <f>Eurasia!AD63</f>
        <v>8.4823221624636125E-3</v>
      </c>
      <c r="AG71" s="11">
        <f>Eurasia!AE63</f>
        <v>8.4128882610807164E-3</v>
      </c>
      <c r="AH71" s="11">
        <f>Eurasia!AF63</f>
        <v>8.3567888533502884E-3</v>
      </c>
      <c r="AI71" s="11">
        <f>Eurasia!AG63</f>
        <v>8.311457423711326E-3</v>
      </c>
      <c r="AJ71" s="11">
        <f>Eurasia!AH63</f>
        <v>8.2749055286341199E-3</v>
      </c>
      <c r="AK71" s="11">
        <f>Eurasia!AI63</f>
        <v>8.2458568900118066E-3</v>
      </c>
      <c r="AL71" s="11">
        <f>Eurasia!AJ63</f>
        <v>8.2230091043416116E-3</v>
      </c>
      <c r="AM71" s="11">
        <f>Eurasia!AK63</f>
        <v>8.205249348062502E-3</v>
      </c>
      <c r="AN71" s="11">
        <f>Eurasia!AL63</f>
        <v>8.1916351759885788E-3</v>
      </c>
      <c r="AO71" s="11">
        <f>Eurasia!AM63</f>
        <v>8.1813737399928053E-3</v>
      </c>
      <c r="AP71" s="11">
        <f>Eurasia!AN63</f>
        <v>8.1738015974715545E-3</v>
      </c>
      <c r="AQ71" s="11">
        <f>Eurasia!AO63</f>
        <v>8.1683661187219609E-3</v>
      </c>
      <c r="AR71" s="11">
        <f>Eurasia!AP63</f>
        <v>8.1646088881681244E-3</v>
      </c>
      <c r="AS71" s="11">
        <f>Eurasia!AQ63</f>
        <v>8.1621511693206091E-3</v>
      </c>
      <c r="AT71" s="11">
        <f>Eurasia!AR63</f>
        <v>8.160681338407352E-3</v>
      </c>
      <c r="AU71" s="11">
        <f>Eurasia!AS63</f>
        <v>8.1599441153337223E-3</v>
      </c>
      <c r="AV71" s="11">
        <f>Eurasia!AT63</f>
        <v>8.1597313929159705E-3</v>
      </c>
      <c r="AW71" s="11">
        <f>Eurasia!AU63</f>
        <v>8.1598744635487316E-3</v>
      </c>
      <c r="AX71" s="11">
        <f>Eurasia!AV63</f>
        <v>8.1602374538334785E-3</v>
      </c>
      <c r="AY71" s="11">
        <f>Eurasia!AW63</f>
        <v>8.1607117950418528E-3</v>
      </c>
      <c r="AZ71" s="11">
        <f>Eurasia!AX63</f>
        <v>8.1612115766506489E-3</v>
      </c>
      <c r="BA71" s="11">
        <f>Eurasia!AY63</f>
        <v>8.1616696494334427E-3</v>
      </c>
      <c r="BB71" s="11">
        <f>Eurasia!AZ63</f>
        <v>8.1620343626438371E-3</v>
      </c>
      <c r="BC71" s="11">
        <f>Eurasia!BA63</f>
        <v>8.2761633398013186E-3</v>
      </c>
      <c r="BD71" s="11">
        <f>Eurasia!BB63</f>
        <v>8.455181548946443E-3</v>
      </c>
      <c r="BE71" s="11">
        <f>Eurasia!BC63</f>
        <v>8.5548962536270805E-3</v>
      </c>
      <c r="BF71" s="11">
        <f>Eurasia!BD63</f>
        <v>8.6037029464894887E-3</v>
      </c>
      <c r="BG71" s="11">
        <f>Eurasia!BE63</f>
        <v>8.6208385334295527E-3</v>
      </c>
      <c r="BH71" s="11">
        <f>Eurasia!BF63</f>
        <v>8.6190273459146073E-3</v>
      </c>
      <c r="BI71" s="11">
        <f>Eurasia!BG63</f>
        <v>8.6065154480871129E-3</v>
      </c>
      <c r="BJ71" s="11">
        <f>Eurasia!BH63</f>
        <v>8.5885340809808714E-3</v>
      </c>
      <c r="BK71" s="11">
        <f>Eurasia!BI63</f>
        <v>8.5683177466017741E-3</v>
      </c>
    </row>
    <row r="72" spans="3:68">
      <c r="C72" s="12" t="s">
        <v>54</v>
      </c>
      <c r="D72" s="11">
        <f>China!B63</f>
        <v>1.5184808065927108E-3</v>
      </c>
      <c r="E72" s="11">
        <f>China!C63</f>
        <v>4.8303122077938757E-3</v>
      </c>
      <c r="F72" s="11">
        <f>China!D63</f>
        <v>6.8907937518996095E-3</v>
      </c>
      <c r="G72" s="11">
        <f>China!E63</f>
        <v>9.4590063549210204E-3</v>
      </c>
      <c r="H72" s="11">
        <f>China!F63</f>
        <v>1.2479334183616917E-2</v>
      </c>
      <c r="I72" s="11">
        <f>China!G63</f>
        <v>1.5895779775572945E-2</v>
      </c>
      <c r="J72" s="11">
        <f>China!H63</f>
        <v>1.9622890706044688E-2</v>
      </c>
      <c r="K72" s="11">
        <f>China!I63</f>
        <v>2.3607763059549834E-2</v>
      </c>
      <c r="L72" s="11">
        <f>China!J63</f>
        <v>2.7759784240493808E-2</v>
      </c>
      <c r="M72" s="11">
        <f>China!K63</f>
        <v>3.1993173915540615E-2</v>
      </c>
      <c r="N72" s="11">
        <f>China!L63</f>
        <v>3.6220601677812901E-2</v>
      </c>
      <c r="O72" s="11">
        <f>China!M63</f>
        <v>4.0422955309313058E-2</v>
      </c>
      <c r="P72" s="11">
        <f>China!N63</f>
        <v>4.4354924357878155E-2</v>
      </c>
      <c r="Q72" s="11">
        <f>China!O63</f>
        <v>4.8031834304940971E-2</v>
      </c>
      <c r="R72" s="11">
        <f>China!P63</f>
        <v>5.1504118559064907E-2</v>
      </c>
      <c r="S72" s="11">
        <f>China!Q63</f>
        <v>5.4789443640524488E-2</v>
      </c>
      <c r="T72" s="11">
        <f>China!R63</f>
        <v>5.7934564096816278E-2</v>
      </c>
      <c r="U72" s="11">
        <f>China!S63</f>
        <v>6.0987249056843787E-2</v>
      </c>
      <c r="V72" s="11">
        <f>China!T63</f>
        <v>6.3979630179327535E-2</v>
      </c>
      <c r="W72" s="11">
        <f>China!U63</f>
        <v>6.6930695871420809E-2</v>
      </c>
      <c r="X72" s="11">
        <f>China!V63</f>
        <v>6.9851145131096637E-2</v>
      </c>
      <c r="Y72" s="11">
        <f>China!W63</f>
        <v>7.2774809457684761E-2</v>
      </c>
      <c r="Z72" s="11">
        <f>China!X63</f>
        <v>7.5714897995144248E-2</v>
      </c>
      <c r="AA72" s="11">
        <f>China!Y63</f>
        <v>7.8649977711626795E-2</v>
      </c>
      <c r="AB72" s="11">
        <f>China!Z63</f>
        <v>8.1576877081394231E-2</v>
      </c>
      <c r="AC72" s="11">
        <f>China!AA63</f>
        <v>8.4493759648220243E-2</v>
      </c>
      <c r="AD72" s="11">
        <f>China!AB63</f>
        <v>8.7399594779566311E-2</v>
      </c>
      <c r="AE72" s="11">
        <f>China!AC63</f>
        <v>9.0298745999584484E-2</v>
      </c>
      <c r="AF72" s="11">
        <f>China!AD63</f>
        <v>9.3186337484554738E-2</v>
      </c>
      <c r="AG72" s="11">
        <f>China!AE63</f>
        <v>9.6061233452179831E-2</v>
      </c>
      <c r="AH72" s="11">
        <f>China!AF63</f>
        <v>9.8923798221827924E-2</v>
      </c>
      <c r="AI72" s="11">
        <f>China!AG63</f>
        <v>0.10171978891594063</v>
      </c>
      <c r="AJ72" s="11">
        <f>China!AH63</f>
        <v>0.10443377490759695</v>
      </c>
      <c r="AK72" s="11">
        <f>China!AI63</f>
        <v>0.10711343743928259</v>
      </c>
      <c r="AL72" s="11">
        <f>China!AJ63</f>
        <v>0.10976730481897115</v>
      </c>
      <c r="AM72" s="11">
        <f>China!AK63</f>
        <v>0.1124003001118454</v>
      </c>
      <c r="AN72" s="11">
        <f>China!AL63</f>
        <v>0.11501556093035478</v>
      </c>
      <c r="AO72" s="11">
        <f>China!AM63</f>
        <v>0.11761525026133612</v>
      </c>
      <c r="AP72" s="11">
        <f>China!AN63</f>
        <v>0.12020099213672318</v>
      </c>
      <c r="AQ72" s="11">
        <f>China!AO63</f>
        <v>0.12277410609486823</v>
      </c>
      <c r="AR72" s="11">
        <f>China!AP63</f>
        <v>0.12533573285097213</v>
      </c>
      <c r="AS72" s="11">
        <f>China!AQ63</f>
        <v>0.12788690130280891</v>
      </c>
      <c r="AT72" s="11">
        <f>China!AR63</f>
        <v>0.13042856406489353</v>
      </c>
      <c r="AU72" s="11">
        <f>China!AS63</f>
        <v>0.13296161625245598</v>
      </c>
      <c r="AV72" s="11">
        <f>China!AT63</f>
        <v>0.1354869054547754</v>
      </c>
      <c r="AW72" s="11">
        <f>China!AU63</f>
        <v>0.13800523715534596</v>
      </c>
      <c r="AX72" s="11">
        <f>China!AV63</f>
        <v>0.14051737786247415</v>
      </c>
      <c r="AY72" s="11">
        <f>China!AW63</f>
        <v>0.14302405713829816</v>
      </c>
      <c r="AZ72" s="11">
        <f>China!AX63</f>
        <v>0.14552596913710297</v>
      </c>
      <c r="BA72" s="11">
        <f>China!AY63</f>
        <v>0.14802377395656741</v>
      </c>
      <c r="BB72" s="11">
        <f>China!AZ63</f>
        <v>0.15051809894396553</v>
      </c>
      <c r="BC72" s="11">
        <f>China!BA63</f>
        <v>0.15313429269382009</v>
      </c>
      <c r="BD72" s="11">
        <f>China!BB63</f>
        <v>0.15583915096541381</v>
      </c>
      <c r="BE72" s="11">
        <f>China!BC63</f>
        <v>0.15848539842972165</v>
      </c>
      <c r="BF72" s="11">
        <f>China!BD63</f>
        <v>0.1610901537064818</v>
      </c>
      <c r="BG72" s="11">
        <f>China!BE63</f>
        <v>0.16366705194017872</v>
      </c>
      <c r="BH72" s="11">
        <f>China!BF63</f>
        <v>0.16622537829527675</v>
      </c>
      <c r="BI72" s="11">
        <f>China!BG63</f>
        <v>0.16877143026442393</v>
      </c>
      <c r="BJ72" s="11">
        <f>China!BH63</f>
        <v>0.17130950458766753</v>
      </c>
      <c r="BK72" s="11">
        <f>China!BI63</f>
        <v>0.17384256815868476</v>
      </c>
    </row>
    <row r="73" spans="3:68">
      <c r="C73" s="12" t="s">
        <v>55</v>
      </c>
      <c r="D73" s="11">
        <f>India!B63</f>
        <v>4.8030933168166229E-3</v>
      </c>
      <c r="E73" s="11">
        <f>India!C63</f>
        <v>5.9269148911611832E-3</v>
      </c>
      <c r="F73" s="11">
        <f>India!D63</f>
        <v>7.6896611612922239E-3</v>
      </c>
      <c r="G73" s="11">
        <f>India!E63</f>
        <v>9.8422507401774093E-3</v>
      </c>
      <c r="H73" s="11">
        <f>India!F63</f>
        <v>1.2266078891977209E-2</v>
      </c>
      <c r="I73" s="11">
        <f>India!G63</f>
        <v>1.4839551148868623E-2</v>
      </c>
      <c r="J73" s="11">
        <f>India!H63</f>
        <v>1.7442823345343483E-2</v>
      </c>
      <c r="K73" s="11">
        <f>India!I63</f>
        <v>1.9971040708262826E-2</v>
      </c>
      <c r="L73" s="11">
        <f>India!J63</f>
        <v>2.2336670231858324E-2</v>
      </c>
      <c r="M73" s="11">
        <f>India!K63</f>
        <v>2.4464162864039088E-2</v>
      </c>
      <c r="N73" s="11">
        <f>India!L63</f>
        <v>2.6285186725157533E-2</v>
      </c>
      <c r="O73" s="11">
        <f>India!M63</f>
        <v>2.7630392837194876E-2</v>
      </c>
      <c r="P73" s="11">
        <f>India!N63</f>
        <v>2.8484005680557103E-2</v>
      </c>
      <c r="Q73" s="11">
        <f>India!O63</f>
        <v>2.8870848218513646E-2</v>
      </c>
      <c r="R73" s="11">
        <f>India!P63</f>
        <v>2.8832617177756984E-2</v>
      </c>
      <c r="S73" s="11">
        <f>India!Q63</f>
        <v>2.8464474590253877E-2</v>
      </c>
      <c r="T73" s="11">
        <f>India!R63</f>
        <v>2.790065346666094E-2</v>
      </c>
      <c r="U73" s="11">
        <f>India!S63</f>
        <v>2.7259476987855216E-2</v>
      </c>
      <c r="V73" s="11">
        <f>India!T63</f>
        <v>2.6617123327964246E-2</v>
      </c>
      <c r="W73" s="11">
        <f>India!U63</f>
        <v>2.6016674058489321E-2</v>
      </c>
      <c r="X73" s="11">
        <f>India!V63</f>
        <v>2.5479996594907937E-2</v>
      </c>
      <c r="Y73" s="11">
        <f>India!W63</f>
        <v>2.5018276107589058E-2</v>
      </c>
      <c r="Z73" s="11">
        <f>India!X63</f>
        <v>2.4633569412526538E-2</v>
      </c>
      <c r="AA73" s="11">
        <f>India!Y63</f>
        <v>2.4320496407835724E-2</v>
      </c>
      <c r="AB73" s="11">
        <f>India!Z63</f>
        <v>2.4072953307411826E-2</v>
      </c>
      <c r="AC73" s="11">
        <f>India!AA63</f>
        <v>2.3883983516047938E-2</v>
      </c>
      <c r="AD73" s="11">
        <f>India!AB63</f>
        <v>2.3746524704027504E-2</v>
      </c>
      <c r="AE73" s="11">
        <f>India!AC63</f>
        <v>2.3654033416918043E-2</v>
      </c>
      <c r="AF73" s="11">
        <f>India!AD63</f>
        <v>2.3600113949525613E-2</v>
      </c>
      <c r="AG73" s="11">
        <f>India!AE63</f>
        <v>2.3579138009394207E-2</v>
      </c>
      <c r="AH73" s="11">
        <f>India!AF63</f>
        <v>2.3586183316453332E-2</v>
      </c>
      <c r="AI73" s="11">
        <f>India!AG63</f>
        <v>2.3615481174584042E-2</v>
      </c>
      <c r="AJ73" s="11">
        <f>India!AH63</f>
        <v>2.3662804611147364E-2</v>
      </c>
      <c r="AK73" s="11">
        <f>India!AI63</f>
        <v>2.3726194565988235E-2</v>
      </c>
      <c r="AL73" s="11">
        <f>India!AJ63</f>
        <v>2.3803137830906124E-2</v>
      </c>
      <c r="AM73" s="11">
        <f>India!AK63</f>
        <v>2.3891450947094963E-2</v>
      </c>
      <c r="AN73" s="11">
        <f>India!AL63</f>
        <v>2.3989261306171329E-2</v>
      </c>
      <c r="AO73" s="11">
        <f>India!AM63</f>
        <v>2.4094977407949046E-2</v>
      </c>
      <c r="AP73" s="11">
        <f>India!AN63</f>
        <v>2.4207255748382624E-2</v>
      </c>
      <c r="AQ73" s="11">
        <f>India!AO63</f>
        <v>2.4324968112806766E-2</v>
      </c>
      <c r="AR73" s="11">
        <f>India!AP63</f>
        <v>2.4447171139979254E-2</v>
      </c>
      <c r="AS73" s="11">
        <f>India!AQ63</f>
        <v>2.4573078956068063E-2</v>
      </c>
      <c r="AT73" s="11">
        <f>India!AR63</f>
        <v>2.4702039092981014E-2</v>
      </c>
      <c r="AU73" s="11">
        <f>India!AS63</f>
        <v>2.4833511596867884E-2</v>
      </c>
      <c r="AV73" s="11">
        <f>India!AT63</f>
        <v>2.4967051081714466E-2</v>
      </c>
      <c r="AW73" s="11">
        <f>India!AU63</f>
        <v>2.5102291420904404E-2</v>
      </c>
      <c r="AX73" s="11">
        <f>India!AV63</f>
        <v>2.5238932756482708E-2</v>
      </c>
      <c r="AY73" s="11">
        <f>India!AW63</f>
        <v>2.5376730518475089E-2</v>
      </c>
      <c r="AZ73" s="11">
        <f>India!AX63</f>
        <v>2.551548617170573E-2</v>
      </c>
      <c r="BA73" s="11">
        <f>India!AY63</f>
        <v>2.5655039437582842E-2</v>
      </c>
      <c r="BB73" s="11">
        <f>India!AZ63</f>
        <v>2.5795261769129357E-2</v>
      </c>
      <c r="BC73" s="11">
        <f>India!BA63</f>
        <v>2.6166490644377677E-2</v>
      </c>
      <c r="BD73" s="11">
        <f>India!BB63</f>
        <v>2.6670402916085637E-2</v>
      </c>
      <c r="BE73" s="11">
        <f>India!BC63</f>
        <v>2.7017255230188622E-2</v>
      </c>
      <c r="BF73" s="11">
        <f>India!BD63</f>
        <v>2.7263865052914085E-2</v>
      </c>
      <c r="BG73" s="11">
        <f>India!BE63</f>
        <v>2.7448411536056525E-2</v>
      </c>
      <c r="BH73" s="11">
        <f>India!BF63</f>
        <v>2.7595991999833074E-2</v>
      </c>
      <c r="BI73" s="11">
        <f>India!BG63</f>
        <v>2.772282595355266E-2</v>
      </c>
      <c r="BJ73" s="11">
        <f>India!BH63</f>
        <v>2.7839198297880945E-2</v>
      </c>
      <c r="BK73" s="11">
        <f>India!BI63</f>
        <v>2.7951476391708037E-2</v>
      </c>
    </row>
    <row r="74" spans="3:68">
      <c r="C74" s="12" t="s">
        <v>56</v>
      </c>
      <c r="D74" s="11">
        <f>MidEast!B63</f>
        <v>3.3998963496381673E-3</v>
      </c>
      <c r="E74" s="11">
        <f>MidEast!C63</f>
        <v>4.5836966220695529E-3</v>
      </c>
      <c r="F74" s="11">
        <f>MidEast!D63</f>
        <v>6.0596293278275398E-3</v>
      </c>
      <c r="G74" s="11">
        <f>MidEast!E63</f>
        <v>7.9307631953172038E-3</v>
      </c>
      <c r="H74" s="11">
        <f>MidEast!F63</f>
        <v>1.0080392383529379E-2</v>
      </c>
      <c r="I74" s="11">
        <f>MidEast!G63</f>
        <v>1.2411339356497438E-2</v>
      </c>
      <c r="J74" s="11">
        <f>MidEast!H63</f>
        <v>1.4815638040464433E-2</v>
      </c>
      <c r="K74" s="11">
        <f>MidEast!I63</f>
        <v>1.7201707212188885E-2</v>
      </c>
      <c r="L74" s="11">
        <f>MidEast!J63</f>
        <v>1.9492936583938247E-2</v>
      </c>
      <c r="M74" s="11">
        <f>MidEast!K63</f>
        <v>2.1617930741786796E-2</v>
      </c>
      <c r="N74" s="11">
        <f>MidEast!L63</f>
        <v>2.3511329318277464E-2</v>
      </c>
      <c r="O74" s="11">
        <f>MidEast!M63</f>
        <v>2.5003806073579708E-2</v>
      </c>
      <c r="P74" s="11">
        <f>MidEast!N63</f>
        <v>2.6041667820811208E-2</v>
      </c>
      <c r="Q74" s="11">
        <f>MidEast!O63</f>
        <v>2.668927603546753E-2</v>
      </c>
      <c r="R74" s="11">
        <f>MidEast!P63</f>
        <v>2.6965863238013543E-2</v>
      </c>
      <c r="S74" s="11">
        <f>MidEast!Q63</f>
        <v>2.6951001157959224E-2</v>
      </c>
      <c r="T74" s="11">
        <f>MidEast!R63</f>
        <v>2.6758416999235451E-2</v>
      </c>
      <c r="U74" s="11">
        <f>MidEast!S63</f>
        <v>2.6488258660029646E-2</v>
      </c>
      <c r="V74" s="11">
        <f>MidEast!T63</f>
        <v>2.6205106532740424E-2</v>
      </c>
      <c r="W74" s="11">
        <f>MidEast!U63</f>
        <v>2.5945720868103206E-2</v>
      </c>
      <c r="X74" s="11">
        <f>MidEast!V63</f>
        <v>2.5729036220613365E-2</v>
      </c>
      <c r="Y74" s="11">
        <f>MidEast!W63</f>
        <v>2.5572499648193549E-2</v>
      </c>
      <c r="Z74" s="11">
        <f>MidEast!X63</f>
        <v>2.5480832636640676E-2</v>
      </c>
      <c r="AA74" s="11">
        <f>MidEast!Y63</f>
        <v>2.5443894044352742E-2</v>
      </c>
      <c r="AB74" s="11">
        <f>MidEast!Z63</f>
        <v>2.5456140427723491E-2</v>
      </c>
      <c r="AC74" s="11">
        <f>MidEast!AA63</f>
        <v>2.5511728721346903E-2</v>
      </c>
      <c r="AD74" s="11">
        <f>MidEast!AB63</f>
        <v>2.5604947089857791E-2</v>
      </c>
      <c r="AE74" s="11">
        <f>MidEast!AC63</f>
        <v>2.5731264405601056E-2</v>
      </c>
      <c r="AF74" s="11">
        <f>MidEast!AD63</f>
        <v>2.5885045908318787E-2</v>
      </c>
      <c r="AG74" s="11">
        <f>MidEast!AE63</f>
        <v>2.6061774304613226E-2</v>
      </c>
      <c r="AH74" s="11">
        <f>MidEast!AF63</f>
        <v>2.6257681383450769E-2</v>
      </c>
      <c r="AI74" s="11">
        <f>MidEast!AG63</f>
        <v>2.6465232291377802E-2</v>
      </c>
      <c r="AJ74" s="11">
        <f>MidEast!AH63</f>
        <v>2.6680416525603486E-2</v>
      </c>
      <c r="AK74" s="11">
        <f>MidEast!AI63</f>
        <v>2.6904570873043612E-2</v>
      </c>
      <c r="AL74" s="11">
        <f>MidEast!AJ63</f>
        <v>2.713630862646044E-2</v>
      </c>
      <c r="AM74" s="11">
        <f>MidEast!AK63</f>
        <v>2.7374298402544722E-2</v>
      </c>
      <c r="AN74" s="11">
        <f>MidEast!AL63</f>
        <v>2.7617340186353895E-2</v>
      </c>
      <c r="AO74" s="11">
        <f>MidEast!AM63</f>
        <v>2.786439054319877E-2</v>
      </c>
      <c r="AP74" s="11">
        <f>MidEast!AN63</f>
        <v>2.8114563316976551E-2</v>
      </c>
      <c r="AQ74" s="11">
        <f>MidEast!AO63</f>
        <v>2.8367118632459002E-2</v>
      </c>
      <c r="AR74" s="11">
        <f>MidEast!AP63</f>
        <v>2.8621447084929634E-2</v>
      </c>
      <c r="AS74" s="11">
        <f>MidEast!AQ63</f>
        <v>2.887705272766309E-2</v>
      </c>
      <c r="AT74" s="11">
        <f>MidEast!AR63</f>
        <v>2.9133536666028262E-2</v>
      </c>
      <c r="AU74" s="11">
        <f>MidEast!AS63</f>
        <v>2.9390582084361953E-2</v>
      </c>
      <c r="AV74" s="11">
        <f>MidEast!AT63</f>
        <v>2.9647941005443247E-2</v>
      </c>
      <c r="AW74" s="11">
        <f>MidEast!AU63</f>
        <v>2.9905422809464857E-2</v>
      </c>
      <c r="AX74" s="11">
        <f>MidEast!AV63</f>
        <v>3.0162884406123414E-2</v>
      </c>
      <c r="AY74" s="11">
        <f>MidEast!AW63</f>
        <v>3.0420221896156195E-2</v>
      </c>
      <c r="AZ74" s="11">
        <f>MidEast!AX63</f>
        <v>3.0677363541775884E-2</v>
      </c>
      <c r="BA74" s="11">
        <f>MidEast!AY63</f>
        <v>3.0934263869243341E-2</v>
      </c>
      <c r="BB74" s="11">
        <f>MidEast!AZ63</f>
        <v>3.1190898740391611E-2</v>
      </c>
      <c r="BC74" s="11">
        <f>MidEast!BA63</f>
        <v>3.1638339746605293E-2</v>
      </c>
      <c r="BD74" s="11">
        <f>MidEast!BB63</f>
        <v>3.2196032168573072E-2</v>
      </c>
      <c r="BE74" s="11">
        <f>MidEast!BC63</f>
        <v>3.2623808764704873E-2</v>
      </c>
      <c r="BF74" s="11">
        <f>MidEast!BD63</f>
        <v>3.2968190791965619E-2</v>
      </c>
      <c r="BG74" s="11">
        <f>MidEast!BE63</f>
        <v>3.3260703029934342E-2</v>
      </c>
      <c r="BH74" s="11">
        <f>MidEast!BF63</f>
        <v>3.3522104494103519E-2</v>
      </c>
      <c r="BI74" s="11">
        <f>MidEast!BG63</f>
        <v>3.3765836480966933E-2</v>
      </c>
      <c r="BJ74" s="11">
        <f>MidEast!BH63</f>
        <v>3.4000445619487452E-2</v>
      </c>
      <c r="BK74" s="11">
        <f>MidEast!BI63</f>
        <v>3.4231246829912958E-2</v>
      </c>
    </row>
    <row r="75" spans="3:68">
      <c r="C75" s="12" t="s">
        <v>57</v>
      </c>
      <c r="D75" s="11">
        <f>Africa!B63</f>
        <v>4.1963109826271541E-3</v>
      </c>
      <c r="E75" s="11">
        <f>Africa!C63</f>
        <v>6.1003361161463621E-3</v>
      </c>
      <c r="F75" s="11">
        <f>Africa!D63</f>
        <v>8.1205020620145445E-3</v>
      </c>
      <c r="G75" s="11">
        <f>Africa!E63</f>
        <v>1.0762086721122624E-2</v>
      </c>
      <c r="H75" s="11">
        <f>Africa!F63</f>
        <v>1.384736023680142E-2</v>
      </c>
      <c r="I75" s="11">
        <f>Africa!G63</f>
        <v>1.7265928901651212E-2</v>
      </c>
      <c r="J75" s="11">
        <f>Africa!H63</f>
        <v>2.0862561625374944E-2</v>
      </c>
      <c r="K75" s="11">
        <f>Africa!I63</f>
        <v>2.4515146128019201E-2</v>
      </c>
      <c r="L75" s="11">
        <f>Africa!J63</f>
        <v>2.8148873964462286E-2</v>
      </c>
      <c r="M75" s="11">
        <f>Africa!K63</f>
        <v>3.1671188388906812E-2</v>
      </c>
      <c r="N75" s="11">
        <f>Africa!L63</f>
        <v>3.4994766012660911E-2</v>
      </c>
      <c r="O75" s="11">
        <f>Africa!M63</f>
        <v>3.7848552235598756E-2</v>
      </c>
      <c r="P75" s="11">
        <f>Africa!N63</f>
        <v>4.0071937012706775E-2</v>
      </c>
      <c r="Q75" s="11">
        <f>Africa!O63</f>
        <v>4.1813580790272503E-2</v>
      </c>
      <c r="R75" s="11">
        <f>Africa!P63</f>
        <v>4.3105921633965136E-2</v>
      </c>
      <c r="S75" s="11">
        <f>Africa!Q63</f>
        <v>4.4034667601978092E-2</v>
      </c>
      <c r="T75" s="11">
        <f>Africa!R63</f>
        <v>4.4730442422663282E-2</v>
      </c>
      <c r="U75" s="11">
        <f>Africa!S63</f>
        <v>4.5311560067899409E-2</v>
      </c>
      <c r="V75" s="11">
        <f>Africa!T63</f>
        <v>4.5853425839063378E-2</v>
      </c>
      <c r="W75" s="11">
        <f>Africa!U63</f>
        <v>4.6398837903388189E-2</v>
      </c>
      <c r="X75" s="11">
        <f>Africa!V63</f>
        <v>4.6969817816057788E-2</v>
      </c>
      <c r="Y75" s="11">
        <f>Africa!W63</f>
        <v>4.7611797976690795E-2</v>
      </c>
      <c r="Z75" s="11">
        <f>Africa!X63</f>
        <v>4.8339662045919239E-2</v>
      </c>
      <c r="AA75" s="11">
        <f>Africa!Y63</f>
        <v>4.9169722194887036E-2</v>
      </c>
      <c r="AB75" s="11">
        <f>Africa!Z63</f>
        <v>5.0059270442741596E-2</v>
      </c>
      <c r="AC75" s="11">
        <f>Africa!AA63</f>
        <v>5.0996270035454344E-2</v>
      </c>
      <c r="AD75" s="11">
        <f>Africa!AB63</f>
        <v>5.1971367514877638E-2</v>
      </c>
      <c r="AE75" s="11">
        <f>Africa!AC63</f>
        <v>5.2978617453569771E-2</v>
      </c>
      <c r="AF75" s="11">
        <f>Africa!AD63</f>
        <v>5.4010355241213656E-2</v>
      </c>
      <c r="AG75" s="11">
        <f>Africa!AE63</f>
        <v>5.5061116603133717E-2</v>
      </c>
      <c r="AH75" s="11">
        <f>Africa!AF63</f>
        <v>5.612672928182226E-2</v>
      </c>
      <c r="AI75" s="11">
        <f>Africa!AG63</f>
        <v>5.7187168560864352E-2</v>
      </c>
      <c r="AJ75" s="11">
        <f>Africa!AH63</f>
        <v>5.8234691195497082E-2</v>
      </c>
      <c r="AK75" s="11">
        <f>Africa!AI63</f>
        <v>5.9281156418126958E-2</v>
      </c>
      <c r="AL75" s="11">
        <f>Africa!AJ63</f>
        <v>6.0327027443934846E-2</v>
      </c>
      <c r="AM75" s="11">
        <f>Africa!AK63</f>
        <v>6.137210117753461E-2</v>
      </c>
      <c r="AN75" s="11">
        <f>Africa!AL63</f>
        <v>6.2415939349427074E-2</v>
      </c>
      <c r="AO75" s="11">
        <f>Africa!AM63</f>
        <v>6.3458064891504073E-2</v>
      </c>
      <c r="AP75" s="11">
        <f>Africa!AN63</f>
        <v>6.4498053416456841E-2</v>
      </c>
      <c r="AQ75" s="11">
        <f>Africa!AO63</f>
        <v>6.5535569782760164E-2</v>
      </c>
      <c r="AR75" s="11">
        <f>Africa!AP63</f>
        <v>6.6570376680957055E-2</v>
      </c>
      <c r="AS75" s="11">
        <f>Africa!AQ63</f>
        <v>6.7602329719364598E-2</v>
      </c>
      <c r="AT75" s="11">
        <f>Africa!AR63</f>
        <v>6.8631366692831222E-2</v>
      </c>
      <c r="AU75" s="11">
        <f>Africa!AS63</f>
        <v>6.9657495018611307E-2</v>
      </c>
      <c r="AV75" s="11">
        <f>Africa!AT63</f>
        <v>7.0680779320486414E-2</v>
      </c>
      <c r="AW75" s="11">
        <f>Africa!AU63</f>
        <v>7.170133006934451E-2</v>
      </c>
      <c r="AX75" s="11">
        <f>Africa!AV63</f>
        <v>7.2719293624070133E-2</v>
      </c>
      <c r="AY75" s="11">
        <f>Africa!AW63</f>
        <v>7.373484372897382E-2</v>
      </c>
      <c r="AZ75" s="11">
        <f>Africa!AX63</f>
        <v>7.4748174385695879E-2</v>
      </c>
      <c r="BA75" s="11">
        <f>Africa!AY63</f>
        <v>7.5759493958699631E-2</v>
      </c>
      <c r="BB75" s="11">
        <f>Africa!AZ63</f>
        <v>7.6769020355964335E-2</v>
      </c>
      <c r="BC75" s="11">
        <f>Africa!BA63</f>
        <v>7.8014655237497496E-2</v>
      </c>
      <c r="BD75" s="11">
        <f>Africa!BB63</f>
        <v>7.9401811962962421E-2</v>
      </c>
      <c r="BE75" s="11">
        <f>Africa!BC63</f>
        <v>8.0634341853572336E-2</v>
      </c>
      <c r="BF75" s="11">
        <f>Africa!BD63</f>
        <v>8.1766335321508676E-2</v>
      </c>
      <c r="BG75" s="11">
        <f>Africa!BE63</f>
        <v>8.2835414692760734E-2</v>
      </c>
      <c r="BH75" s="11">
        <f>Africa!BF63</f>
        <v>8.3866317794393158E-2</v>
      </c>
      <c r="BI75" s="11">
        <f>Africa!BG63</f>
        <v>8.4875083710860527E-2</v>
      </c>
      <c r="BJ75" s="11">
        <f>Africa!BH63</f>
        <v>8.5871967419556924E-2</v>
      </c>
      <c r="BK75" s="11">
        <f>Africa!BI63</f>
        <v>8.6863420622350487E-2</v>
      </c>
    </row>
    <row r="76" spans="3:68">
      <c r="C76" s="12" t="s">
        <v>58</v>
      </c>
      <c r="D76" s="11">
        <f>LatAm!B63</f>
        <v>1.4323266191105083E-3</v>
      </c>
      <c r="E76" s="11">
        <f>LatAm!C63</f>
        <v>1.8910591673131478E-3</v>
      </c>
      <c r="F76" s="11">
        <f>LatAm!D63</f>
        <v>2.6638574009622763E-3</v>
      </c>
      <c r="G76" s="11">
        <f>LatAm!E63</f>
        <v>3.6742470308575919E-3</v>
      </c>
      <c r="H76" s="11">
        <f>LatAm!F63</f>
        <v>4.8784106214407987E-3</v>
      </c>
      <c r="I76" s="11">
        <f>LatAm!G63</f>
        <v>6.2154274165395615E-3</v>
      </c>
      <c r="J76" s="11">
        <f>LatAm!H63</f>
        <v>7.6151744039823499E-3</v>
      </c>
      <c r="K76" s="11">
        <f>LatAm!I63</f>
        <v>9.0098124657351387E-3</v>
      </c>
      <c r="L76" s="11">
        <f>LatAm!J63</f>
        <v>1.0338603593700242E-2</v>
      </c>
      <c r="M76" s="11">
        <f>LatAm!K63</f>
        <v>1.1547358370981453E-2</v>
      </c>
      <c r="N76" s="11">
        <f>LatAm!L63</f>
        <v>1.2586693043262579E-2</v>
      </c>
      <c r="O76" s="11">
        <f>LatAm!M63</f>
        <v>1.3348359125358557E-2</v>
      </c>
      <c r="P76" s="11">
        <f>LatAm!N63</f>
        <v>1.381940749534913E-2</v>
      </c>
      <c r="Q76" s="11">
        <f>LatAm!O63</f>
        <v>1.400887602839848E-2</v>
      </c>
      <c r="R76" s="11">
        <f>LatAm!P63</f>
        <v>1.3940771832141962E-2</v>
      </c>
      <c r="S76" s="11">
        <f>LatAm!Q63</f>
        <v>1.3673026328534248E-2</v>
      </c>
      <c r="T76" s="11">
        <f>LatAm!R63</f>
        <v>1.3287515596360459E-2</v>
      </c>
      <c r="U76" s="11">
        <f>LatAm!S63</f>
        <v>1.285604980102599E-2</v>
      </c>
      <c r="V76" s="11">
        <f>LatAm!T63</f>
        <v>1.2424625220228712E-2</v>
      </c>
      <c r="W76" s="11">
        <f>LatAm!U63</f>
        <v>1.2018924658296548E-2</v>
      </c>
      <c r="X76" s="11">
        <f>LatAm!V63</f>
        <v>1.1651708110770126E-2</v>
      </c>
      <c r="Y76" s="11">
        <f>LatAm!W63</f>
        <v>1.1328262198703814E-2</v>
      </c>
      <c r="Z76" s="11">
        <f>LatAm!X63</f>
        <v>1.1048980886020346E-2</v>
      </c>
      <c r="AA76" s="11">
        <f>LatAm!Y63</f>
        <v>1.0811140151795934E-2</v>
      </c>
      <c r="AB76" s="11">
        <f>LatAm!Z63</f>
        <v>1.0611028854218031E-2</v>
      </c>
      <c r="AC76" s="11">
        <f>LatAm!AA63</f>
        <v>1.0444462346377451E-2</v>
      </c>
      <c r="AD76" s="11">
        <f>LatAm!AB63</f>
        <v>1.0307230446263528E-2</v>
      </c>
      <c r="AE76" s="11">
        <f>LatAm!AC63</f>
        <v>1.0195388132665257E-2</v>
      </c>
      <c r="AF76" s="11">
        <f>LatAm!AD63</f>
        <v>1.0105248965962408E-2</v>
      </c>
      <c r="AG76" s="11">
        <f>LatAm!AE63</f>
        <v>1.0033547760420982E-2</v>
      </c>
      <c r="AH76" s="11">
        <f>LatAm!AF63</f>
        <v>9.9774280608443174E-3</v>
      </c>
      <c r="AI76" s="11">
        <f>LatAm!AG63</f>
        <v>9.9340265722231008E-3</v>
      </c>
      <c r="AJ76" s="11">
        <f>LatAm!AH63</f>
        <v>9.9010774006052168E-3</v>
      </c>
      <c r="AK76" s="11">
        <f>LatAm!AI63</f>
        <v>9.8770777700227519E-3</v>
      </c>
      <c r="AL76" s="11">
        <f>LatAm!AJ63</f>
        <v>9.860532127927122E-3</v>
      </c>
      <c r="AM76" s="11">
        <f>LatAm!AK63</f>
        <v>9.8501627240978901E-3</v>
      </c>
      <c r="AN76" s="11">
        <f>LatAm!AL63</f>
        <v>9.8448860949090222E-3</v>
      </c>
      <c r="AO76" s="11">
        <f>LatAm!AM63</f>
        <v>9.8437887976850613E-3</v>
      </c>
      <c r="AP76" s="11">
        <f>LatAm!AN63</f>
        <v>9.8461042855816326E-3</v>
      </c>
      <c r="AQ76" s="11">
        <f>LatAm!AO63</f>
        <v>9.8511917958880695E-3</v>
      </c>
      <c r="AR76" s="11">
        <f>LatAm!AP63</f>
        <v>9.8585175731440572E-3</v>
      </c>
      <c r="AS76" s="11">
        <f>LatAm!AQ63</f>
        <v>9.8676384502561915E-3</v>
      </c>
      <c r="AT76" s="11">
        <f>LatAm!AR63</f>
        <v>9.8781876571350565E-3</v>
      </c>
      <c r="AU76" s="11">
        <f>LatAm!AS63</f>
        <v>9.8898626551133153E-3</v>
      </c>
      <c r="AV76" s="11">
        <f>LatAm!AT63</f>
        <v>9.9024147705054095E-3</v>
      </c>
      <c r="AW76" s="11">
        <f>LatAm!AU63</f>
        <v>9.9156404011135173E-3</v>
      </c>
      <c r="AX76" s="11">
        <f>LatAm!AV63</f>
        <v>9.9293735830373597E-3</v>
      </c>
      <c r="AY76" s="11">
        <f>LatAm!AW63</f>
        <v>9.9434797247452984E-3</v>
      </c>
      <c r="AZ76" s="11">
        <f>LatAm!AX63</f>
        <v>9.957850337000888E-3</v>
      </c>
      <c r="BA76" s="11">
        <f>LatAm!AY63</f>
        <v>9.9723986087041049E-3</v>
      </c>
      <c r="BB76" s="11">
        <f>LatAm!AZ63</f>
        <v>9.9870556988498095E-3</v>
      </c>
      <c r="BC76" s="11">
        <f>LatAm!BA63</f>
        <v>1.0130747128069125E-2</v>
      </c>
      <c r="BD76" s="11">
        <f>LatAm!BB63</f>
        <v>1.0348197727886674E-2</v>
      </c>
      <c r="BE76" s="11">
        <f>LatAm!BC63</f>
        <v>1.0476403519094237E-2</v>
      </c>
      <c r="BF76" s="11">
        <f>LatAm!BD63</f>
        <v>1.0547431832851735E-2</v>
      </c>
      <c r="BG76" s="11">
        <f>LatAm!BE63</f>
        <v>1.0582950074611411E-2</v>
      </c>
      <c r="BH76" s="11">
        <f>LatAm!BF63</f>
        <v>1.059726874790556E-2</v>
      </c>
      <c r="BI76" s="11">
        <f>LatAm!BG63</f>
        <v>1.059965480872848E-2</v>
      </c>
      <c r="BJ76" s="11">
        <f>LatAm!BH63</f>
        <v>1.0595985200989902E-2</v>
      </c>
      <c r="BK76" s="11">
        <f>LatAm!BI63</f>
        <v>1.0589893250672548E-2</v>
      </c>
    </row>
    <row r="77" spans="3:68">
      <c r="C77" s="12" t="s">
        <v>114</v>
      </c>
      <c r="D77" s="11">
        <f>OHI!B63</f>
        <v>1.0773810546510498E-3</v>
      </c>
      <c r="E77" s="11">
        <f>OHI!C63</f>
        <v>3.0018018097441364E-3</v>
      </c>
      <c r="F77" s="11">
        <f>OHI!D63</f>
        <v>4.1560646722296679E-3</v>
      </c>
      <c r="G77" s="11">
        <f>OHI!E63</f>
        <v>5.8222153441026357E-3</v>
      </c>
      <c r="H77" s="11">
        <f>OHI!F63</f>
        <v>7.8143626360241622E-3</v>
      </c>
      <c r="I77" s="11">
        <f>OHI!G63</f>
        <v>1.0065158652591279E-2</v>
      </c>
      <c r="J77" s="11">
        <f>OHI!H63</f>
        <v>1.2485825747390487E-2</v>
      </c>
      <c r="K77" s="11">
        <f>OHI!I63</f>
        <v>1.499282723495577E-2</v>
      </c>
      <c r="L77" s="11">
        <f>OHI!J63</f>
        <v>1.7516704984132728E-2</v>
      </c>
      <c r="M77" s="11">
        <f>OHI!K63</f>
        <v>1.9982804575328084E-2</v>
      </c>
      <c r="N77" s="11">
        <f>OHI!L63</f>
        <v>2.2320806861382818E-2</v>
      </c>
      <c r="O77" s="11">
        <f>OHI!M63</f>
        <v>2.4440611608549483E-2</v>
      </c>
      <c r="P77" s="11">
        <f>OHI!N63</f>
        <v>2.6220738341162036E-2</v>
      </c>
      <c r="Q77" s="11">
        <f>OHI!O63</f>
        <v>2.7739077705478184E-2</v>
      </c>
      <c r="R77" s="11">
        <f>OHI!P63</f>
        <v>2.8968729415603439E-2</v>
      </c>
      <c r="S77" s="11">
        <f>OHI!Q63</f>
        <v>2.9966234393616099E-2</v>
      </c>
      <c r="T77" s="11">
        <f>OHI!R63</f>
        <v>3.0814983825643839E-2</v>
      </c>
      <c r="U77" s="11">
        <f>OHI!S63</f>
        <v>3.159080414739026E-2</v>
      </c>
      <c r="V77" s="11">
        <f>OHI!T63</f>
        <v>3.234147037619961E-2</v>
      </c>
      <c r="W77" s="11">
        <f>OHI!U63</f>
        <v>3.3094452797880043E-2</v>
      </c>
      <c r="X77" s="11">
        <f>OHI!V63</f>
        <v>3.3864276599805634E-2</v>
      </c>
      <c r="Y77" s="11">
        <f>OHI!W63</f>
        <v>3.4659213187174201E-2</v>
      </c>
      <c r="Z77" s="11">
        <f>OHI!X63</f>
        <v>3.5481773468191556E-2</v>
      </c>
      <c r="AA77" s="11">
        <f>OHI!Y63</f>
        <v>3.6329888705539805E-2</v>
      </c>
      <c r="AB77" s="11">
        <f>OHI!Z63</f>
        <v>3.7201309033902091E-2</v>
      </c>
      <c r="AC77" s="11">
        <f>OHI!AA63</f>
        <v>3.8093308557028152E-2</v>
      </c>
      <c r="AD77" s="11">
        <f>OHI!AB63</f>
        <v>3.9003084930070431E-2</v>
      </c>
      <c r="AE77" s="11">
        <f>OHI!AC63</f>
        <v>3.9930115427206245E-2</v>
      </c>
      <c r="AF77" s="11">
        <f>OHI!AD63</f>
        <v>4.0869884605220258E-2</v>
      </c>
      <c r="AG77" s="11">
        <f>OHI!AE63</f>
        <v>4.1819696764465904E-2</v>
      </c>
      <c r="AH77" s="11">
        <f>OHI!AF63</f>
        <v>4.2777715547002305E-2</v>
      </c>
      <c r="AI77" s="11">
        <f>OHI!AG63</f>
        <v>4.3724206473808334E-2</v>
      </c>
      <c r="AJ77" s="11">
        <f>OHI!AH63</f>
        <v>4.4652656607908549E-2</v>
      </c>
      <c r="AK77" s="11">
        <f>OHI!AI63</f>
        <v>4.5577634680221399E-2</v>
      </c>
      <c r="AL77" s="11">
        <f>OHI!AJ63</f>
        <v>4.6500818947539158E-2</v>
      </c>
      <c r="AM77" s="11">
        <f>OHI!AK63</f>
        <v>4.7422920431660458E-2</v>
      </c>
      <c r="AN77" s="11">
        <f>OHI!AL63</f>
        <v>4.8344189798189635E-2</v>
      </c>
      <c r="AO77" s="11">
        <f>OHI!AM63</f>
        <v>4.9264666400199691E-2</v>
      </c>
      <c r="AP77" s="11">
        <f>OHI!AN63</f>
        <v>5.0184307829888267E-2</v>
      </c>
      <c r="AQ77" s="11">
        <f>OHI!AO63</f>
        <v>5.1103054935442899E-2</v>
      </c>
      <c r="AR77" s="11">
        <f>OHI!AP63</f>
        <v>5.2020862275263008E-2</v>
      </c>
      <c r="AS77" s="11">
        <f>OHI!AQ63</f>
        <v>5.2937710388023126E-2</v>
      </c>
      <c r="AT77" s="11">
        <f>OHI!AR63</f>
        <v>5.3853608787708923E-2</v>
      </c>
      <c r="AU77" s="11">
        <f>OHI!AS63</f>
        <v>5.4768594486246533E-2</v>
      </c>
      <c r="AV77" s="11">
        <f>OHI!AT63</f>
        <v>5.5682728593802168E-2</v>
      </c>
      <c r="AW77" s="11">
        <f>OHI!AU63</f>
        <v>5.6596092317135929E-2</v>
      </c>
      <c r="AX77" s="11">
        <f>OHI!AV63</f>
        <v>5.7508783010311731E-2</v>
      </c>
      <c r="AY77" s="11">
        <f>OHI!AW63</f>
        <v>5.8420910575702853E-2</v>
      </c>
      <c r="AZ77" s="11">
        <f>OHI!AX63</f>
        <v>5.9332594326337876E-2</v>
      </c>
      <c r="BA77" s="11">
        <f>OHI!AY63</f>
        <v>6.0243960325872349E-2</v>
      </c>
      <c r="BB77" s="11">
        <f>OHI!AZ63</f>
        <v>6.115513917731092E-2</v>
      </c>
      <c r="BC77" s="11">
        <f>OHI!BA63</f>
        <v>6.2202786879009542E-2</v>
      </c>
      <c r="BD77" s="11">
        <f>OHI!BB63</f>
        <v>6.3335759272122788E-2</v>
      </c>
      <c r="BE77" s="11">
        <f>OHI!BC63</f>
        <v>6.4384995820071872E-2</v>
      </c>
      <c r="BF77" s="11">
        <f>OHI!BD63</f>
        <v>6.5379400067530541E-2</v>
      </c>
      <c r="BG77" s="11">
        <f>OHI!BE63</f>
        <v>6.633933091289082E-2</v>
      </c>
      <c r="BH77" s="11">
        <f>OHI!BF63</f>
        <v>6.7278316837217758E-2</v>
      </c>
      <c r="BI77" s="11">
        <f>OHI!BG63</f>
        <v>6.8205204214403875E-2</v>
      </c>
      <c r="BJ77" s="11">
        <f>OHI!BH63</f>
        <v>6.912569694608052E-2</v>
      </c>
      <c r="BK77" s="11">
        <f>OHI!BI63</f>
        <v>7.0043420217673708E-2</v>
      </c>
    </row>
    <row r="78" spans="3:68">
      <c r="C78" s="12" t="s">
        <v>224</v>
      </c>
      <c r="D78" s="11">
        <f>OthAsia!B63</f>
        <v>2.6515942275779415E-3</v>
      </c>
      <c r="E78" s="11">
        <f>OthAsia!C63</f>
        <v>3.4224506190421214E-3</v>
      </c>
      <c r="F78" s="11">
        <f>OthAsia!D63</f>
        <v>4.6500773262738646E-3</v>
      </c>
      <c r="G78" s="11">
        <f>OthAsia!E63</f>
        <v>6.2319193024050618E-3</v>
      </c>
      <c r="H78" s="11">
        <f>OthAsia!F63</f>
        <v>8.0948285197592028E-3</v>
      </c>
      <c r="I78" s="11">
        <f>OthAsia!G63</f>
        <v>1.0156253322093979E-2</v>
      </c>
      <c r="J78" s="11">
        <f>OthAsia!H63</f>
        <v>1.232411855621897E-2</v>
      </c>
      <c r="K78" s="11">
        <f>OthAsia!I63</f>
        <v>1.4513328795931188E-2</v>
      </c>
      <c r="L78" s="11">
        <f>OthAsia!J63</f>
        <v>1.6651305959107163E-2</v>
      </c>
      <c r="M78" s="11">
        <f>OthAsia!K63</f>
        <v>1.8672552746921117E-2</v>
      </c>
      <c r="N78" s="11">
        <f>OthAsia!L63</f>
        <v>2.0516437041895097E-2</v>
      </c>
      <c r="O78" s="11">
        <f>OthAsia!M63</f>
        <v>2.2032673373980967E-2</v>
      </c>
      <c r="P78" s="11">
        <f>OthAsia!N63</f>
        <v>2.3163050167627229E-2</v>
      </c>
      <c r="Q78" s="11">
        <f>OthAsia!O63</f>
        <v>2.3944803909049114E-2</v>
      </c>
      <c r="R78" s="11">
        <f>OthAsia!P63</f>
        <v>2.4411623429457158E-2</v>
      </c>
      <c r="S78" s="11">
        <f>OthAsia!Q63</f>
        <v>2.4636682868603391E-2</v>
      </c>
      <c r="T78" s="11">
        <f>OthAsia!R63</f>
        <v>2.4726349022352375E-2</v>
      </c>
      <c r="U78" s="11">
        <f>OthAsia!S63</f>
        <v>2.4774369483090686E-2</v>
      </c>
      <c r="V78" s="11">
        <f>OthAsia!T63</f>
        <v>2.4839774281572233E-2</v>
      </c>
      <c r="W78" s="11">
        <f>OthAsia!U63</f>
        <v>2.4954145250562977E-2</v>
      </c>
      <c r="X78" s="11">
        <f>OthAsia!V63</f>
        <v>2.5132093395323303E-2</v>
      </c>
      <c r="Y78" s="11">
        <f>OthAsia!W63</f>
        <v>2.5389644191879956E-2</v>
      </c>
      <c r="Z78" s="11">
        <f>OthAsia!X63</f>
        <v>2.5730938981787986E-2</v>
      </c>
      <c r="AA78" s="11">
        <f>OthAsia!Y63</f>
        <v>2.614282169270522E-2</v>
      </c>
      <c r="AB78" s="11">
        <f>OthAsia!Z63</f>
        <v>2.6618026564296661E-2</v>
      </c>
      <c r="AC78" s="11">
        <f>OthAsia!AA63</f>
        <v>2.714935002294146E-2</v>
      </c>
      <c r="AD78" s="11">
        <f>OthAsia!AB63</f>
        <v>2.7730014504669033E-2</v>
      </c>
      <c r="AE78" s="11">
        <f>OthAsia!AC63</f>
        <v>2.8355206563863099E-2</v>
      </c>
      <c r="AF78" s="11">
        <f>OthAsia!AD63</f>
        <v>2.9018149533938265E-2</v>
      </c>
      <c r="AG78" s="11">
        <f>OthAsia!AE63</f>
        <v>2.9713632169686623E-2</v>
      </c>
      <c r="AH78" s="11">
        <f>OthAsia!AF63</f>
        <v>3.0437426321267853E-2</v>
      </c>
      <c r="AI78" s="11">
        <f>OthAsia!AG63</f>
        <v>3.1178678544047801E-2</v>
      </c>
      <c r="AJ78" s="11">
        <f>OthAsia!AH63</f>
        <v>3.193173855456815E-2</v>
      </c>
      <c r="AK78" s="11">
        <f>OthAsia!AI63</f>
        <v>3.2699929445030952E-2</v>
      </c>
      <c r="AL78" s="11">
        <f>OthAsia!AJ63</f>
        <v>3.3481955262466327E-2</v>
      </c>
      <c r="AM78" s="11">
        <f>OthAsia!AK63</f>
        <v>3.4276453131369435E-2</v>
      </c>
      <c r="AN78" s="11">
        <f>OthAsia!AL63</f>
        <v>3.50821267285788E-2</v>
      </c>
      <c r="AO78" s="11">
        <f>OthAsia!AM63</f>
        <v>3.5897802059849042E-2</v>
      </c>
      <c r="AP78" s="11">
        <f>OthAsia!AN63</f>
        <v>3.6722445592616629E-2</v>
      </c>
      <c r="AQ78" s="11">
        <f>OthAsia!AO63</f>
        <v>3.7555163061090927E-2</v>
      </c>
      <c r="AR78" s="11">
        <f>OthAsia!AP63</f>
        <v>3.8395189061114332E-2</v>
      </c>
      <c r="AS78" s="11">
        <f>OthAsia!AQ63</f>
        <v>3.9241872937794263E-2</v>
      </c>
      <c r="AT78" s="11">
        <f>OthAsia!AR63</f>
        <v>4.0094663871763844E-2</v>
      </c>
      <c r="AU78" s="11">
        <f>OthAsia!AS63</f>
        <v>4.09530966193285E-2</v>
      </c>
      <c r="AV78" s="11">
        <f>OthAsia!AT63</f>
        <v>4.1816778562819033E-2</v>
      </c>
      <c r="AW78" s="11">
        <f>OthAsia!AU63</f>
        <v>4.2685378297434663E-2</v>
      </c>
      <c r="AX78" s="11">
        <f>OthAsia!AV63</f>
        <v>4.3558615758090738E-2</v>
      </c>
      <c r="AY78" s="11">
        <f>OthAsia!AW63</f>
        <v>4.4436253782140701E-2</v>
      </c>
      <c r="AZ78" s="11">
        <f>OthAsia!AX63</f>
        <v>4.531809095901948E-2</v>
      </c>
      <c r="BA78" s="11">
        <f>OthAsia!AY63</f>
        <v>4.6203955606364915E-2</v>
      </c>
      <c r="BB78" s="11">
        <f>OthAsia!AZ63</f>
        <v>4.7093700717537434E-2</v>
      </c>
      <c r="BC78" s="11">
        <f>OthAsia!BA63</f>
        <v>4.8171834945309182E-2</v>
      </c>
      <c r="BD78" s="11">
        <f>OthAsia!BB63</f>
        <v>4.9368145382731612E-2</v>
      </c>
      <c r="BE78" s="11">
        <f>OthAsia!BC63</f>
        <v>5.0454486343665311E-2</v>
      </c>
      <c r="BF78" s="11">
        <f>OthAsia!BD63</f>
        <v>5.147043668546683E-2</v>
      </c>
      <c r="BG78" s="11">
        <f>OthAsia!BE63</f>
        <v>5.2443257411874618E-2</v>
      </c>
      <c r="BH78" s="11">
        <f>OthAsia!BF63</f>
        <v>5.3390916565431774E-2</v>
      </c>
      <c r="BI78" s="11">
        <f>OthAsia!BG63</f>
        <v>5.4325052025964861E-2</v>
      </c>
      <c r="BJ78" s="11">
        <f>OthAsia!BH63</f>
        <v>5.5253068834637271E-2</v>
      </c>
      <c r="BK78" s="11">
        <f>OthAsia!BI63</f>
        <v>5.6179580451166458E-2</v>
      </c>
    </row>
    <row r="79" spans="3:68" s="715" customFormat="1">
      <c r="C79" s="716" t="s">
        <v>1321</v>
      </c>
      <c r="D79" s="11">
        <f>AVERAGE(D67:D78)</f>
        <v>1.9962456753682737E-3</v>
      </c>
      <c r="E79" s="11">
        <f t="shared" ref="E79:BK79" si="2">AVERAGE(E67:E78)</f>
        <v>3.1516807404573226E-3</v>
      </c>
      <c r="F79" s="11">
        <f t="shared" si="2"/>
        <v>4.3316911903897286E-3</v>
      </c>
      <c r="G79" s="11">
        <f t="shared" si="2"/>
        <v>5.8789034235735421E-3</v>
      </c>
      <c r="H79" s="11">
        <f t="shared" si="2"/>
        <v>7.7034749143898408E-3</v>
      </c>
      <c r="I79" s="11">
        <f t="shared" si="2"/>
        <v>9.7324527560916016E-3</v>
      </c>
      <c r="J79" s="11">
        <f t="shared" si="2"/>
        <v>1.1877148607058957E-2</v>
      </c>
      <c r="K79" s="11">
        <f t="shared" si="2"/>
        <v>1.4058070130368422E-2</v>
      </c>
      <c r="L79" s="11">
        <f t="shared" si="2"/>
        <v>1.6204566063558627E-2</v>
      </c>
      <c r="M79" s="11">
        <f t="shared" si="2"/>
        <v>1.8249267036461989E-2</v>
      </c>
      <c r="N79" s="11">
        <f t="shared" si="2"/>
        <v>2.0129320532096925E-2</v>
      </c>
      <c r="O79" s="11">
        <f t="shared" si="2"/>
        <v>2.1720195495730024E-2</v>
      </c>
      <c r="P79" s="11">
        <f t="shared" si="2"/>
        <v>2.2952789960152365E-2</v>
      </c>
      <c r="Q79" s="11">
        <f t="shared" si="2"/>
        <v>2.3866799621119723E-2</v>
      </c>
      <c r="R79" s="11">
        <f t="shared" si="2"/>
        <v>2.4482545105872999E-2</v>
      </c>
      <c r="S79" s="11">
        <f t="shared" si="2"/>
        <v>2.48620817154383E-2</v>
      </c>
      <c r="T79" s="11">
        <f t="shared" si="2"/>
        <v>2.5096600380726312E-2</v>
      </c>
      <c r="U79" s="11">
        <f t="shared" si="2"/>
        <v>2.5267349929274267E-2</v>
      </c>
      <c r="V79" s="11">
        <f t="shared" si="2"/>
        <v>2.5426456336768852E-2</v>
      </c>
      <c r="W79" s="11">
        <f t="shared" si="2"/>
        <v>2.560323246912288E-2</v>
      </c>
      <c r="X79" s="11">
        <f t="shared" si="2"/>
        <v>2.5812475348717518E-2</v>
      </c>
      <c r="Y79" s="11">
        <f t="shared" si="2"/>
        <v>2.6067892118252323E-2</v>
      </c>
      <c r="Z79" s="11">
        <f t="shared" si="2"/>
        <v>2.6373202487538477E-2</v>
      </c>
      <c r="AA79" s="11">
        <f t="shared" si="2"/>
        <v>2.6724101492549016E-2</v>
      </c>
      <c r="AB79" s="11">
        <f t="shared" si="2"/>
        <v>2.7113274287143396E-2</v>
      </c>
      <c r="AC79" s="11">
        <f t="shared" si="2"/>
        <v>2.7535725419417453E-2</v>
      </c>
      <c r="AD79" s="11">
        <f t="shared" si="2"/>
        <v>2.7986774798341791E-2</v>
      </c>
      <c r="AE79" s="11">
        <f t="shared" si="2"/>
        <v>2.8463239312113336E-2</v>
      </c>
      <c r="AF79" s="11">
        <f t="shared" si="2"/>
        <v>2.8960295337732964E-2</v>
      </c>
      <c r="AG79" s="11">
        <f t="shared" si="2"/>
        <v>2.9474352430167623E-2</v>
      </c>
      <c r="AH79" s="11">
        <f t="shared" si="2"/>
        <v>3.0002556774563423E-2</v>
      </c>
      <c r="AI79" s="11">
        <f t="shared" si="2"/>
        <v>3.053248440724431E-2</v>
      </c>
      <c r="AJ79" s="11">
        <f t="shared" si="2"/>
        <v>3.1059111735083075E-2</v>
      </c>
      <c r="AK79" s="11">
        <f t="shared" si="2"/>
        <v>3.1589255622024935E-2</v>
      </c>
      <c r="AL79" s="11">
        <f t="shared" si="2"/>
        <v>3.2122877809255414E-2</v>
      </c>
      <c r="AM79" s="11">
        <f t="shared" si="2"/>
        <v>3.2659552054183826E-2</v>
      </c>
      <c r="AN79" s="11">
        <f t="shared" si="2"/>
        <v>3.3198735018999143E-2</v>
      </c>
      <c r="AO79" s="11">
        <f t="shared" si="2"/>
        <v>3.3739882786609603E-2</v>
      </c>
      <c r="AP79" s="11">
        <f t="shared" si="2"/>
        <v>3.4282504010334024E-2</v>
      </c>
      <c r="AQ79" s="11">
        <f t="shared" si="2"/>
        <v>3.4826180077231886E-2</v>
      </c>
      <c r="AR79" s="11">
        <f t="shared" si="2"/>
        <v>3.5370568544765404E-2</v>
      </c>
      <c r="AS79" s="11">
        <f t="shared" si="2"/>
        <v>3.5915398587503498E-2</v>
      </c>
      <c r="AT79" s="11">
        <f t="shared" si="2"/>
        <v>3.6460463085998797E-2</v>
      </c>
      <c r="AU79" s="11">
        <f t="shared" si="2"/>
        <v>3.7005609753283639E-2</v>
      </c>
      <c r="AV79" s="11">
        <f t="shared" si="2"/>
        <v>3.7550732483013681E-2</v>
      </c>
      <c r="AW79" s="11">
        <f t="shared" si="2"/>
        <v>3.8095763454639012E-2</v>
      </c>
      <c r="AX79" s="11">
        <f t="shared" si="2"/>
        <v>3.8640666190395835E-2</v>
      </c>
      <c r="AY79" s="11">
        <f t="shared" si="2"/>
        <v>3.9185429586042132E-2</v>
      </c>
      <c r="AZ79" s="11">
        <f t="shared" si="2"/>
        <v>3.9730062854870074E-2</v>
      </c>
      <c r="BA79" s="11">
        <f t="shared" si="2"/>
        <v>4.027459129022349E-2</v>
      </c>
      <c r="BB79" s="11">
        <f t="shared" si="2"/>
        <v>4.0819052742360924E-2</v>
      </c>
      <c r="BC79" s="11">
        <f t="shared" si="2"/>
        <v>4.1517823219992735E-2</v>
      </c>
      <c r="BD79" s="11">
        <f t="shared" si="2"/>
        <v>4.23091172353861E-2</v>
      </c>
      <c r="BE79" s="11">
        <f t="shared" si="2"/>
        <v>4.3000257982380809E-2</v>
      </c>
      <c r="BF79" s="11">
        <f t="shared" si="2"/>
        <v>4.362660202170849E-2</v>
      </c>
      <c r="BG79" s="11">
        <f t="shared" si="2"/>
        <v>4.4212480359333506E-2</v>
      </c>
      <c r="BH79" s="11">
        <f t="shared" si="2"/>
        <v>4.4773977516420232E-2</v>
      </c>
      <c r="BI79" s="11">
        <f t="shared" si="2"/>
        <v>4.5321546775943335E-2</v>
      </c>
      <c r="BJ79" s="11">
        <f t="shared" si="2"/>
        <v>4.586186784402202E-2</v>
      </c>
      <c r="BK79" s="11">
        <f t="shared" si="2"/>
        <v>4.6399126589467293E-2</v>
      </c>
    </row>
    <row r="87" spans="1:100">
      <c r="A87" t="s">
        <v>123</v>
      </c>
    </row>
    <row r="88" spans="1:100">
      <c r="A88" t="s">
        <v>124</v>
      </c>
      <c r="B88">
        <v>5.3332327426145003</v>
      </c>
      <c r="C88">
        <v>11.940510102899944</v>
      </c>
      <c r="D88">
        <v>16.887912726337881</v>
      </c>
      <c r="E88">
        <v>22.171493919465938</v>
      </c>
      <c r="F88">
        <v>27.678109581148092</v>
      </c>
      <c r="G88">
        <v>33.250672342091491</v>
      </c>
      <c r="H88">
        <v>39.199573234669032</v>
      </c>
      <c r="I88">
        <v>45.414940505407593</v>
      </c>
      <c r="J88">
        <v>51.834005087599614</v>
      </c>
      <c r="K88">
        <v>58.368650793202832</v>
      </c>
      <c r="L88">
        <v>66.15176534173365</v>
      </c>
      <c r="M88">
        <v>75.73508716221977</v>
      </c>
      <c r="N88">
        <v>85.251530819944961</v>
      </c>
      <c r="O88">
        <v>95.30453450797495</v>
      </c>
      <c r="P88">
        <v>105.83076540232889</v>
      </c>
      <c r="Q88">
        <v>116.76009419669656</v>
      </c>
      <c r="R88">
        <v>128.03878220839152</v>
      </c>
      <c r="S88">
        <v>139.62403695775677</v>
      </c>
      <c r="T88">
        <v>151.48125494135516</v>
      </c>
      <c r="U88">
        <v>163.58284423234454</v>
      </c>
      <c r="V88">
        <v>176.22714162304331</v>
      </c>
      <c r="W88">
        <v>189.53839631647611</v>
      </c>
      <c r="X88">
        <v>203.26485445891331</v>
      </c>
      <c r="Y88">
        <v>217.36763454469002</v>
      </c>
      <c r="Z88">
        <v>231.82845859247593</v>
      </c>
      <c r="AA88">
        <v>246.64144304117602</v>
      </c>
      <c r="AB88">
        <v>261.87171733403511</v>
      </c>
      <c r="AC88">
        <v>277.46797864381534</v>
      </c>
      <c r="AD88">
        <v>293.42450927400108</v>
      </c>
      <c r="AE88">
        <v>309.75506721100419</v>
      </c>
      <c r="AF88">
        <v>325.70476124484691</v>
      </c>
      <c r="AG88">
        <v>341.01870017764219</v>
      </c>
      <c r="AH88">
        <v>356.34778499916047</v>
      </c>
      <c r="AI88">
        <v>371.80971921310072</v>
      </c>
      <c r="AJ88">
        <v>387.47564302391407</v>
      </c>
      <c r="AK88">
        <v>403.39368894419891</v>
      </c>
      <c r="AL88">
        <v>419.59953005782683</v>
      </c>
      <c r="AM88">
        <v>436.12216630547988</v>
      </c>
      <c r="AN88">
        <v>452.98710247278575</v>
      </c>
      <c r="AO88">
        <v>470.21808720915197</v>
      </c>
      <c r="AP88">
        <v>487.83806090099267</v>
      </c>
      <c r="AQ88">
        <v>505.86967081410285</v>
      </c>
      <c r="AR88">
        <v>524.33555126992701</v>
      </c>
      <c r="AS88">
        <v>543.2584775860463</v>
      </c>
      <c r="AT88">
        <v>562.66145327639401</v>
      </c>
      <c r="AU88">
        <v>582.56776285486262</v>
      </c>
      <c r="AV88">
        <v>603.00100766250546</v>
      </c>
      <c r="AW88">
        <v>623.98513397137549</v>
      </c>
      <c r="AX88">
        <v>645.54445817431053</v>
      </c>
      <c r="AY88">
        <v>667.70369147221982</v>
      </c>
      <c r="AZ88">
        <v>690.48796519276084</v>
      </c>
      <c r="BA88">
        <v>713.92285720688471</v>
      </c>
      <c r="BB88">
        <v>738.01283634947413</v>
      </c>
      <c r="BC88">
        <v>762.77616667764744</v>
      </c>
      <c r="BD88">
        <v>788.26095093166612</v>
      </c>
      <c r="BE88">
        <v>814.50431406768769</v>
      </c>
      <c r="BF88">
        <v>841.53786626638816</v>
      </c>
      <c r="BG88">
        <v>869.39102072048036</v>
      </c>
      <c r="BH88">
        <v>898.09269151067929</v>
      </c>
      <c r="BI88">
        <v>927.67212685825825</v>
      </c>
      <c r="BJ88">
        <v>927.67212685825825</v>
      </c>
      <c r="BK88">
        <v>927.67212685825825</v>
      </c>
      <c r="BL88">
        <v>927.67212685825825</v>
      </c>
      <c r="BM88">
        <v>927.67212685825825</v>
      </c>
      <c r="BN88">
        <v>927.67212685825825</v>
      </c>
      <c r="BO88">
        <v>927.67212685825825</v>
      </c>
      <c r="BP88">
        <v>927.67212685825825</v>
      </c>
      <c r="BQ88">
        <v>927.67212685825825</v>
      </c>
      <c r="BR88">
        <v>927.67212685825825</v>
      </c>
      <c r="BS88">
        <v>927.67212685825825</v>
      </c>
      <c r="BT88">
        <v>927.67212685825825</v>
      </c>
      <c r="BU88">
        <v>927.67212685825825</v>
      </c>
      <c r="BV88">
        <v>927.67212685825825</v>
      </c>
      <c r="BW88">
        <v>927.67212685825825</v>
      </c>
      <c r="BX88">
        <v>927.67212685825825</v>
      </c>
      <c r="BY88">
        <v>927.67212685825825</v>
      </c>
      <c r="BZ88">
        <v>927.67212685825825</v>
      </c>
      <c r="CA88">
        <v>927.67212685825825</v>
      </c>
      <c r="CB88">
        <v>927.67212685825825</v>
      </c>
      <c r="CC88">
        <v>927.67212685825825</v>
      </c>
      <c r="CD88">
        <v>927.67212685825825</v>
      </c>
      <c r="CE88">
        <v>927.67212685825825</v>
      </c>
      <c r="CF88">
        <v>927.67212685825825</v>
      </c>
      <c r="CG88">
        <v>927.67212685825825</v>
      </c>
      <c r="CH88">
        <v>927.67212685825825</v>
      </c>
      <c r="CI88">
        <v>927.67212685825825</v>
      </c>
      <c r="CJ88">
        <v>927.67212685825825</v>
      </c>
      <c r="CK88">
        <v>927.67212685825825</v>
      </c>
      <c r="CL88">
        <v>927.67212685825825</v>
      </c>
      <c r="CM88">
        <v>927.67212685825825</v>
      </c>
      <c r="CN88">
        <v>927.67212685825825</v>
      </c>
      <c r="CO88">
        <v>927.67212685825825</v>
      </c>
      <c r="CP88">
        <v>927.67212685825825</v>
      </c>
      <c r="CQ88">
        <v>927.67212685825825</v>
      </c>
      <c r="CR88">
        <v>927.67212685825825</v>
      </c>
      <c r="CS88">
        <v>927.67212685825825</v>
      </c>
      <c r="CT88">
        <v>927.67212685825825</v>
      </c>
      <c r="CU88">
        <v>927.67212685825825</v>
      </c>
      <c r="CV88">
        <v>927.67212685825825</v>
      </c>
    </row>
    <row r="89" spans="1:100">
      <c r="A89" t="s">
        <v>1128</v>
      </c>
      <c r="B89">
        <v>1.5184808065927108E-3</v>
      </c>
      <c r="C89">
        <v>1.9779678003503647E-3</v>
      </c>
      <c r="D89">
        <v>2.7467632318346757E-3</v>
      </c>
      <c r="E89">
        <v>3.7418898631611536E-3</v>
      </c>
      <c r="F89">
        <v>4.9185821620587444E-3</v>
      </c>
      <c r="G89">
        <v>6.216741399635589E-3</v>
      </c>
      <c r="H89">
        <v>7.5684968220315124E-3</v>
      </c>
      <c r="I89">
        <v>8.908791210924135E-3</v>
      </c>
      <c r="J89">
        <v>1.0179731207424799E-2</v>
      </c>
      <c r="K89">
        <v>1.1329891733751925E-2</v>
      </c>
      <c r="L89">
        <v>1.2312512828166236E-2</v>
      </c>
      <c r="M89">
        <v>1.3024238531024626E-2</v>
      </c>
      <c r="N89">
        <v>1.3455375354042461E-2</v>
      </c>
      <c r="O89">
        <v>1.3613461078831301E-2</v>
      </c>
      <c r="P89">
        <v>1.3522322523108339E-2</v>
      </c>
      <c r="Q89">
        <v>1.3237873621975912E-2</v>
      </c>
      <c r="R89">
        <v>1.2838977998692382E-2</v>
      </c>
      <c r="S89">
        <v>1.23948340447687E-2</v>
      </c>
      <c r="T89">
        <v>1.1949827508738192E-2</v>
      </c>
      <c r="U89">
        <v>1.1528846968850755E-2</v>
      </c>
      <c r="V89">
        <v>1.1144339184226389E-2</v>
      </c>
      <c r="W89">
        <v>1.0801100887655773E-2</v>
      </c>
      <c r="X89">
        <v>1.0499421466344465E-2</v>
      </c>
      <c r="Y89">
        <v>1.0237089058652062E-2</v>
      </c>
      <c r="Z89">
        <v>1.0010639847889011E-2</v>
      </c>
      <c r="AA89">
        <v>9.8161153145925658E-3</v>
      </c>
      <c r="AB89">
        <v>9.6495054531411661E-3</v>
      </c>
      <c r="AC89">
        <v>9.5069948464228653E-3</v>
      </c>
      <c r="AD89">
        <v>9.3850871072666334E-3</v>
      </c>
      <c r="AE89">
        <v>9.2806558535510585E-3</v>
      </c>
      <c r="AF89">
        <v>9.1909526126672317E-3</v>
      </c>
      <c r="AG89">
        <v>9.1135906297654199E-3</v>
      </c>
      <c r="AH89">
        <v>9.046516274119773E-3</v>
      </c>
      <c r="AI89">
        <v>8.9879751281038874E-3</v>
      </c>
      <c r="AJ89">
        <v>8.9364769424163555E-3</v>
      </c>
      <c r="AK89">
        <v>8.8907618286888489E-3</v>
      </c>
      <c r="AL89">
        <v>8.8497689388030293E-3</v>
      </c>
      <c r="AM89">
        <v>8.8126081955321196E-3</v>
      </c>
      <c r="AN89">
        <v>8.7785352301646396E-3</v>
      </c>
      <c r="AO89">
        <v>8.7469294470200864E-3</v>
      </c>
      <c r="AP89">
        <v>8.7172750070749743E-3</v>
      </c>
      <c r="AQ89">
        <v>8.6891444618911445E-3</v>
      </c>
      <c r="AR89">
        <v>8.6621847483990648E-3</v>
      </c>
      <c r="AS89">
        <v>8.6361052581934022E-3</v>
      </c>
      <c r="AT89">
        <v>8.610667711352181E-3</v>
      </c>
      <c r="AU89">
        <v>8.5856775878377176E-3</v>
      </c>
      <c r="AV89">
        <v>8.5609768952393892E-3</v>
      </c>
      <c r="AW89">
        <v>8.5364380775522306E-3</v>
      </c>
      <c r="AX89">
        <v>8.5119588944573069E-3</v>
      </c>
      <c r="AY89">
        <v>8.4874581234384589E-3</v>
      </c>
      <c r="AZ89">
        <v>8.4628719577028964E-3</v>
      </c>
      <c r="BA89">
        <v>8.5629036690883231E-3</v>
      </c>
      <c r="BB89">
        <v>8.7336371355572155E-3</v>
      </c>
      <c r="BC89">
        <v>8.8172344118555707E-3</v>
      </c>
      <c r="BD89">
        <v>8.8450198170041024E-3</v>
      </c>
      <c r="BE89">
        <v>8.8381190413191323E-3</v>
      </c>
      <c r="BF89">
        <v>8.8104777200761885E-3</v>
      </c>
      <c r="BG89">
        <v>8.7711238245868611E-3</v>
      </c>
      <c r="BH89">
        <v>8.7257812862853688E-3</v>
      </c>
      <c r="BI89">
        <v>8.6779876076872684E-3</v>
      </c>
      <c r="BJ89">
        <v>8.2204967304543835E-3</v>
      </c>
      <c r="BK89">
        <v>7.89895520790794E-3</v>
      </c>
      <c r="BL89">
        <v>7.6673292907233738E-3</v>
      </c>
      <c r="BM89">
        <v>7.4959095419019142E-3</v>
      </c>
      <c r="BN89">
        <v>7.3652236786065084E-3</v>
      </c>
      <c r="BO89">
        <v>7.2623544652449003E-3</v>
      </c>
      <c r="BP89">
        <v>7.1786509831470707E-3</v>
      </c>
      <c r="BQ89">
        <v>7.1082741063446322E-3</v>
      </c>
      <c r="BR89">
        <v>7.0472558916723719E-3</v>
      </c>
      <c r="BS89">
        <v>6.9928831265331391E-3</v>
      </c>
      <c r="BT89">
        <v>6.9432891997349769E-3</v>
      </c>
      <c r="BU89">
        <v>6.8971817901912593E-3</v>
      </c>
      <c r="BV89">
        <v>6.8536600693835806E-3</v>
      </c>
      <c r="BW89">
        <v>6.8120913835779855E-3</v>
      </c>
      <c r="BX89">
        <v>6.7720277050472635E-3</v>
      </c>
      <c r="BY89">
        <v>6.7331488026472451E-3</v>
      </c>
      <c r="BZ89">
        <v>6.6952234353621744E-3</v>
      </c>
      <c r="CA89">
        <v>6.6580827446521187E-3</v>
      </c>
      <c r="CB89">
        <v>6.6216019298842403E-3</v>
      </c>
      <c r="CC89">
        <v>6.5856875658674534E-3</v>
      </c>
      <c r="CD89">
        <v>6.5502687763496761E-3</v>
      </c>
      <c r="CE89">
        <v>6.5152910523729049E-3</v>
      </c>
      <c r="CF89">
        <v>6.480711892182728E-3</v>
      </c>
      <c r="CG89">
        <v>6.4464977015005641E-3</v>
      </c>
      <c r="CH89">
        <v>6.4126215704936387E-3</v>
      </c>
      <c r="CI89">
        <v>6.3790616642648559E-3</v>
      </c>
      <c r="CJ89">
        <v>6.3458000456387753E-3</v>
      </c>
      <c r="CK89">
        <v>6.312821804899128E-3</v>
      </c>
      <c r="CL89">
        <v>6.2801144093385039E-3</v>
      </c>
      <c r="CM89">
        <v>6.2476672116848911E-3</v>
      </c>
      <c r="CN89">
        <v>6.2154710745085341E-3</v>
      </c>
      <c r="CO89">
        <v>6.1835180801838785E-3</v>
      </c>
      <c r="CP89">
        <v>6.151801304645951E-3</v>
      </c>
      <c r="CQ89">
        <v>6.1203146392353296E-3</v>
      </c>
      <c r="CR89">
        <v>6.0890526491841727E-3</v>
      </c>
      <c r="CS89">
        <v>6.0580104603131556E-3</v>
      </c>
      <c r="CT89">
        <v>6.0271836676644821E-3</v>
      </c>
      <c r="CU89">
        <v>5.9965682613499086E-3</v>
      </c>
      <c r="CV89">
        <v>5.9661605660235022E-3</v>
      </c>
    </row>
    <row r="90" spans="1:100">
      <c r="A90" t="s">
        <v>1129</v>
      </c>
      <c r="B90">
        <v>1.5184808065927108E-3</v>
      </c>
      <c r="C90">
        <v>4.8303122077938757E-3</v>
      </c>
      <c r="D90">
        <v>6.8907937518996095E-3</v>
      </c>
      <c r="E90">
        <v>9.4590063549210204E-3</v>
      </c>
      <c r="F90">
        <v>1.2479334183616917E-2</v>
      </c>
      <c r="G90">
        <v>1.5895779775572945E-2</v>
      </c>
      <c r="H90">
        <v>1.9622890706044688E-2</v>
      </c>
      <c r="I90">
        <v>2.3607763059549834E-2</v>
      </c>
      <c r="J90">
        <v>2.7759784240493808E-2</v>
      </c>
      <c r="K90">
        <v>3.1993173915540615E-2</v>
      </c>
      <c r="L90">
        <v>3.6220601677812901E-2</v>
      </c>
      <c r="M90">
        <v>4.0422955309313058E-2</v>
      </c>
      <c r="N90">
        <v>4.4354924357878155E-2</v>
      </c>
      <c r="O90">
        <v>4.8031834304940971E-2</v>
      </c>
      <c r="P90">
        <v>5.1504118559064907E-2</v>
      </c>
      <c r="Q90">
        <v>5.4789443640524488E-2</v>
      </c>
      <c r="R90">
        <v>5.7934564096816278E-2</v>
      </c>
      <c r="S90">
        <v>6.0987249056843787E-2</v>
      </c>
      <c r="T90">
        <v>6.3979630179327535E-2</v>
      </c>
      <c r="U90">
        <v>6.6930695871420809E-2</v>
      </c>
      <c r="V90">
        <v>6.9851145131096637E-2</v>
      </c>
      <c r="W90">
        <v>7.2774809457684761E-2</v>
      </c>
      <c r="X90">
        <v>7.5714897995144248E-2</v>
      </c>
      <c r="Y90">
        <v>7.8649977711626795E-2</v>
      </c>
      <c r="Z90">
        <v>8.1576877081394231E-2</v>
      </c>
      <c r="AA90">
        <v>8.4493759648220243E-2</v>
      </c>
      <c r="AB90">
        <v>8.7399594779566311E-2</v>
      </c>
      <c r="AC90">
        <v>9.0298745999584484E-2</v>
      </c>
      <c r="AD90">
        <v>9.3186337484554738E-2</v>
      </c>
      <c r="AE90">
        <v>9.6061233452179831E-2</v>
      </c>
      <c r="AF90">
        <v>9.8923798221827924E-2</v>
      </c>
      <c r="AG90">
        <v>0.10171978891594063</v>
      </c>
      <c r="AH90">
        <v>0.10443377490759695</v>
      </c>
      <c r="AI90">
        <v>0.10711343743928259</v>
      </c>
      <c r="AJ90">
        <v>0.10976730481897115</v>
      </c>
      <c r="AK90">
        <v>0.1124003001118454</v>
      </c>
      <c r="AL90">
        <v>0.11501556093035478</v>
      </c>
      <c r="AM90">
        <v>0.11761525026133612</v>
      </c>
      <c r="AN90">
        <v>0.12020099213672318</v>
      </c>
      <c r="AO90">
        <v>0.12277410609486823</v>
      </c>
      <c r="AP90">
        <v>0.12533573285097213</v>
      </c>
      <c r="AQ90">
        <v>0.12788690130280891</v>
      </c>
      <c r="AR90">
        <v>0.13042856406489353</v>
      </c>
      <c r="AS90">
        <v>0.13296161625245598</v>
      </c>
      <c r="AT90">
        <v>0.1354869054547754</v>
      </c>
      <c r="AU90">
        <v>0.13800523715534596</v>
      </c>
      <c r="AV90">
        <v>0.14051737786247415</v>
      </c>
      <c r="AW90">
        <v>0.14302405713829816</v>
      </c>
      <c r="AX90">
        <v>0.14552596913710297</v>
      </c>
      <c r="AY90">
        <v>0.14802377395656741</v>
      </c>
      <c r="AZ90">
        <v>0.15051809894396553</v>
      </c>
      <c r="BA90">
        <v>0.15313429269382009</v>
      </c>
      <c r="BB90">
        <v>0.15583915096541381</v>
      </c>
      <c r="BC90">
        <v>0.15848539842972165</v>
      </c>
      <c r="BD90">
        <v>0.1610901537064818</v>
      </c>
      <c r="BE90">
        <v>0.16366705194017872</v>
      </c>
      <c r="BF90">
        <v>0.16622537829527675</v>
      </c>
      <c r="BG90">
        <v>0.16877143026442393</v>
      </c>
      <c r="BH90">
        <v>0.17130950458766753</v>
      </c>
      <c r="BI90">
        <v>0.17384256815868476</v>
      </c>
      <c r="BJ90">
        <v>0.17596334909279066</v>
      </c>
      <c r="BK90">
        <v>0.17677800983362779</v>
      </c>
      <c r="BL90">
        <v>0.17760826853357486</v>
      </c>
      <c r="BM90">
        <v>0.17844112316105562</v>
      </c>
      <c r="BN90">
        <v>0.17926867405101415</v>
      </c>
      <c r="BO90">
        <v>0.18008608460147249</v>
      </c>
      <c r="BP90">
        <v>0.18089040373508219</v>
      </c>
      <c r="BQ90">
        <v>0.18167986410473105</v>
      </c>
      <c r="BR90">
        <v>0.18245345219224984</v>
      </c>
      <c r="BS90">
        <v>0.18321063896902109</v>
      </c>
      <c r="BT90">
        <v>0.18395120816857258</v>
      </c>
      <c r="BU90">
        <v>0.18467514536364218</v>
      </c>
      <c r="BV90">
        <v>0.18538256566210401</v>
      </c>
      <c r="BW90">
        <v>0.18607366629780248</v>
      </c>
      <c r="BX90">
        <v>0.18674869544581085</v>
      </c>
      <c r="BY90">
        <v>0.18740793169362308</v>
      </c>
      <c r="BZ90">
        <v>0.18805167054757033</v>
      </c>
      <c r="CA90">
        <v>0.1886802155989287</v>
      </c>
      <c r="CB90">
        <v>0.18929387278116827</v>
      </c>
      <c r="CC90">
        <v>0.18989294667814424</v>
      </c>
      <c r="CD90">
        <v>0.19047773819149891</v>
      </c>
      <c r="CE90">
        <v>0.19104854310657579</v>
      </c>
      <c r="CF90">
        <v>0.19160565124986609</v>
      </c>
      <c r="CG90">
        <v>0.19214934603351755</v>
      </c>
      <c r="CH90">
        <v>0.19267990425089107</v>
      </c>
      <c r="CI90">
        <v>0.19319759603288822</v>
      </c>
      <c r="CJ90">
        <v>0.19370268490532477</v>
      </c>
      <c r="CK90">
        <v>0.19419542790802224</v>
      </c>
      <c r="CL90">
        <v>0.19467607574988396</v>
      </c>
      <c r="CM90">
        <v>0.19514487298326522</v>
      </c>
      <c r="CN90">
        <v>0.19560205818694337</v>
      </c>
      <c r="CO90">
        <v>0.19604786415095674</v>
      </c>
      <c r="CP90">
        <v>0.1964825180591796</v>
      </c>
      <c r="CQ90">
        <v>0.19690624166720305</v>
      </c>
      <c r="CR90">
        <v>0.19731925147418194</v>
      </c>
      <c r="CS90">
        <v>0.19772175888801141</v>
      </c>
      <c r="CT90">
        <v>0.19811397038362946</v>
      </c>
      <c r="CU90">
        <v>0.19849608765450877</v>
      </c>
      <c r="CV90">
        <v>0.1988683077575554</v>
      </c>
    </row>
    <row r="91" spans="1:100">
      <c r="A91" t="s">
        <v>1133</v>
      </c>
      <c r="B91">
        <v>8.0861329191144193E-3</v>
      </c>
      <c r="C91">
        <v>5.7676391717323708E-2</v>
      </c>
      <c r="D91">
        <v>0.11637112349727496</v>
      </c>
      <c r="E91">
        <v>0.20972030188232108</v>
      </c>
      <c r="F91">
        <v>0.3454043790339163</v>
      </c>
      <c r="G91">
        <v>0.52854536493962057</v>
      </c>
      <c r="H91">
        <v>0.76920894130750506</v>
      </c>
      <c r="I91">
        <v>1.0721451548152148</v>
      </c>
      <c r="J91">
        <v>1.4389007975524235</v>
      </c>
      <c r="K91">
        <v>1.8673983960423939</v>
      </c>
      <c r="L91">
        <v>2.3960567427270734</v>
      </c>
      <c r="M91">
        <v>3.0614360437053034</v>
      </c>
      <c r="N91">
        <v>3.7813252009118656</v>
      </c>
      <c r="O91">
        <v>4.5776516099962832</v>
      </c>
      <c r="P91">
        <v>5.4507202884774149</v>
      </c>
      <c r="Q91">
        <v>6.3972206004506766</v>
      </c>
      <c r="R91">
        <v>7.4178710347271988</v>
      </c>
      <c r="S91">
        <v>8.5152859162586108</v>
      </c>
      <c r="T91">
        <v>9.6917146702371948</v>
      </c>
      <c r="U91">
        <v>10.948713597077303</v>
      </c>
      <c r="V91">
        <v>12.309667645515479</v>
      </c>
      <c r="W91">
        <v>13.793620676789212</v>
      </c>
      <c r="X91">
        <v>15.390177721259171</v>
      </c>
      <c r="Y91">
        <v>17.09595961201407</v>
      </c>
      <c r="Z91">
        <v>18.911841670320669</v>
      </c>
      <c r="AA91">
        <v>20.83966280722484</v>
      </c>
      <c r="AB91">
        <v>22.887481978628561</v>
      </c>
      <c r="AC91">
        <v>25.055010525672962</v>
      </c>
      <c r="AD91">
        <v>27.343155346096811</v>
      </c>
      <c r="AE91">
        <v>29.755453822361037</v>
      </c>
      <c r="AF91">
        <v>32.219952078382313</v>
      </c>
      <c r="AG91">
        <v>34.688350194344459</v>
      </c>
      <c r="AH91">
        <v>37.21474436168026</v>
      </c>
      <c r="AI91">
        <v>39.825817090331896</v>
      </c>
      <c r="AJ91">
        <v>42.532157006932245</v>
      </c>
      <c r="AK91">
        <v>45.341571685958478</v>
      </c>
      <c r="AL91">
        <v>48.260475296163726</v>
      </c>
      <c r="AM91">
        <v>51.294617708550938</v>
      </c>
      <c r="AN91">
        <v>54.449499108085682</v>
      </c>
      <c r="AO91">
        <v>57.730605281818896</v>
      </c>
      <c r="AP91">
        <v>61.143540817130656</v>
      </c>
      <c r="AQ91">
        <v>64.694104587782476</v>
      </c>
      <c r="AR91">
        <v>68.388332942877256</v>
      </c>
      <c r="AS91">
        <v>72.232525097952234</v>
      </c>
      <c r="AT91">
        <v>76.233258964207579</v>
      </c>
      <c r="AU91">
        <v>80.397402070380537</v>
      </c>
      <c r="AV91">
        <v>84.732120190863739</v>
      </c>
      <c r="AW91">
        <v>89.244885134920963</v>
      </c>
      <c r="AX91">
        <v>93.943482496707588</v>
      </c>
      <c r="AY91">
        <v>98.83601979730075</v>
      </c>
      <c r="AZ91">
        <v>103.93093524415814</v>
      </c>
      <c r="BA91">
        <v>109.32607100106576</v>
      </c>
      <c r="BB91">
        <v>115.01129284663708</v>
      </c>
      <c r="BC91">
        <v>120.88888348001294</v>
      </c>
      <c r="BD91">
        <v>126.98107625212998</v>
      </c>
      <c r="BE91">
        <v>133.30751803750059</v>
      </c>
      <c r="BF91">
        <v>139.88494791701811</v>
      </c>
      <c r="BG91">
        <v>146.72836327496185</v>
      </c>
      <c r="BH91">
        <v>153.85181070748354</v>
      </c>
      <c r="BI91">
        <v>161.268900876788</v>
      </c>
      <c r="BJ91">
        <v>163.23628965644238</v>
      </c>
      <c r="BK91">
        <v>163.99202747642485</v>
      </c>
      <c r="BL91">
        <v>164.76223507192066</v>
      </c>
      <c r="BM91">
        <v>165.53485082379385</v>
      </c>
      <c r="BN91">
        <v>166.30254643507024</v>
      </c>
      <c r="BO91">
        <v>167.06083512638361</v>
      </c>
      <c r="BP91">
        <v>167.80697926661384</v>
      </c>
      <c r="BQ91">
        <v>168.53933933793019</v>
      </c>
      <c r="BR91">
        <v>169.25697512843212</v>
      </c>
      <c r="BS91">
        <v>169.9593958735598</v>
      </c>
      <c r="BT91">
        <v>170.64640094940313</v>
      </c>
      <c r="BU91">
        <v>171.31797697261081</v>
      </c>
      <c r="BV91">
        <v>171.97423072593372</v>
      </c>
      <c r="BW91">
        <v>172.61534517807414</v>
      </c>
      <c r="BX91">
        <v>173.24155055447815</v>
      </c>
      <c r="BY91">
        <v>173.85310529333762</v>
      </c>
      <c r="BZ91">
        <v>174.45028352797212</v>
      </c>
      <c r="CA91">
        <v>175.03336689187586</v>
      </c>
      <c r="CB91">
        <v>175.60263919132859</v>
      </c>
      <c r="CC91">
        <v>176.1583829806082</v>
      </c>
      <c r="CD91">
        <v>176.70087739810498</v>
      </c>
      <c r="CE91">
        <v>177.23039683595997</v>
      </c>
      <c r="CF91">
        <v>177.74721015845145</v>
      </c>
      <c r="CG91">
        <v>178.25158027944821</v>
      </c>
      <c r="CH91">
        <v>178.74376397275259</v>
      </c>
      <c r="CI91">
        <v>179.22401183158641</v>
      </c>
      <c r="CJ91">
        <v>179.69256832181449</v>
      </c>
      <c r="CK91">
        <v>180.14967189242185</v>
      </c>
      <c r="CL91">
        <v>180.59555511937302</v>
      </c>
      <c r="CM91">
        <v>181.03044486737028</v>
      </c>
      <c r="CN91">
        <v>181.45456245958903</v>
      </c>
      <c r="CO91">
        <v>181.86812384914776</v>
      </c>
      <c r="CP91">
        <v>182.27133978847706</v>
      </c>
      <c r="CQ91">
        <v>182.6644159943346</v>
      </c>
      <c r="CR91">
        <v>183.04755330722233</v>
      </c>
      <c r="CS91">
        <v>183.42094784461591</v>
      </c>
      <c r="CT91">
        <v>183.7847911478174</v>
      </c>
      <c r="CU91">
        <v>184.13927032248955</v>
      </c>
      <c r="CV91">
        <v>184.48456817307451</v>
      </c>
    </row>
    <row r="92" spans="1:100">
      <c r="A92" t="s">
        <v>21</v>
      </c>
      <c r="B92">
        <v>5.3251466096953859</v>
      </c>
      <c r="C92">
        <v>11.88283371118262</v>
      </c>
      <c r="D92">
        <v>16.771541602840607</v>
      </c>
      <c r="E92">
        <v>21.961773617583617</v>
      </c>
      <c r="F92">
        <v>27.332705202114177</v>
      </c>
      <c r="G92">
        <v>32.722126977151873</v>
      </c>
      <c r="H92">
        <v>38.430364293361528</v>
      </c>
      <c r="I92">
        <v>44.342795350592375</v>
      </c>
      <c r="J92">
        <v>50.395104290047193</v>
      </c>
      <c r="K92">
        <v>56.501252397160435</v>
      </c>
      <c r="L92">
        <v>63.755708599006574</v>
      </c>
      <c r="M92">
        <v>72.673651118514471</v>
      </c>
      <c r="N92">
        <v>81.470205619033095</v>
      </c>
      <c r="O92">
        <v>90.726882897978669</v>
      </c>
      <c r="P92">
        <v>100.38004511385148</v>
      </c>
      <c r="Q92">
        <v>110.36287359624588</v>
      </c>
      <c r="R92">
        <v>120.62091117366433</v>
      </c>
      <c r="S92">
        <v>131.10875104149815</v>
      </c>
      <c r="T92">
        <v>141.78954027111797</v>
      </c>
      <c r="U92">
        <v>152.63413063526724</v>
      </c>
      <c r="V92">
        <v>163.91747397752783</v>
      </c>
      <c r="W92">
        <v>175.74477563968691</v>
      </c>
      <c r="X92">
        <v>187.87467673765414</v>
      </c>
      <c r="Y92">
        <v>200.27167493267595</v>
      </c>
      <c r="Z92">
        <v>212.91661692215524</v>
      </c>
      <c r="AA92">
        <v>225.80178023395118</v>
      </c>
      <c r="AB92">
        <v>238.98423535540655</v>
      </c>
      <c r="AC92">
        <v>252.41296811814237</v>
      </c>
      <c r="AD92">
        <v>266.08135392790427</v>
      </c>
      <c r="AE92">
        <v>279.99961338864313</v>
      </c>
      <c r="AF92">
        <v>293.48480916646457</v>
      </c>
      <c r="AG92">
        <v>306.33034998329771</v>
      </c>
      <c r="AH92">
        <v>319.13304063748024</v>
      </c>
      <c r="AI92">
        <v>331.98390212276882</v>
      </c>
      <c r="AJ92">
        <v>344.94348601698181</v>
      </c>
      <c r="AK92">
        <v>358.05211725824046</v>
      </c>
      <c r="AL92">
        <v>371.33905476166308</v>
      </c>
      <c r="AM92">
        <v>384.82754859692892</v>
      </c>
      <c r="AN92">
        <v>398.53760336470009</v>
      </c>
      <c r="AO92">
        <v>412.48748192733308</v>
      </c>
      <c r="AP92">
        <v>426.69452008386202</v>
      </c>
      <c r="AQ92">
        <v>441.17556622632037</v>
      </c>
      <c r="AR92">
        <v>455.94721832704977</v>
      </c>
      <c r="AS92">
        <v>471.02595248809405</v>
      </c>
      <c r="AT92">
        <v>486.42819431218641</v>
      </c>
      <c r="AU92">
        <v>502.17036078448211</v>
      </c>
      <c r="AV92">
        <v>518.26888747164173</v>
      </c>
      <c r="AW92">
        <v>534.7402488364545</v>
      </c>
      <c r="AX92">
        <v>551.60097567760295</v>
      </c>
      <c r="AY92">
        <v>568.86767167491905</v>
      </c>
      <c r="AZ92">
        <v>586.55702994860269</v>
      </c>
      <c r="BA92">
        <v>604.59678620581894</v>
      </c>
      <c r="BB92">
        <v>623.00154350283708</v>
      </c>
      <c r="BC92">
        <v>641.88728319763447</v>
      </c>
      <c r="BD92">
        <v>661.27987467953608</v>
      </c>
      <c r="BE92">
        <v>681.1967960301871</v>
      </c>
      <c r="BF92">
        <v>701.65291834937011</v>
      </c>
      <c r="BG92">
        <v>722.66265744551856</v>
      </c>
      <c r="BH92">
        <v>744.24088080319575</v>
      </c>
      <c r="BI92">
        <v>766.40322598147031</v>
      </c>
      <c r="BJ92">
        <v>764.43583720181584</v>
      </c>
      <c r="BK92">
        <v>763.68009938183343</v>
      </c>
      <c r="BL92">
        <v>762.90989178633754</v>
      </c>
      <c r="BM92">
        <v>762.13727603446443</v>
      </c>
      <c r="BN92">
        <v>761.36958042318804</v>
      </c>
      <c r="BO92">
        <v>760.61129173187464</v>
      </c>
      <c r="BP92">
        <v>759.86514759164447</v>
      </c>
      <c r="BQ92">
        <v>759.13278752032807</v>
      </c>
      <c r="BR92">
        <v>758.41515172982611</v>
      </c>
      <c r="BS92">
        <v>757.71273098469851</v>
      </c>
      <c r="BT92">
        <v>757.02572590885507</v>
      </c>
      <c r="BU92">
        <v>756.35414988564742</v>
      </c>
      <c r="BV92">
        <v>755.69789613232456</v>
      </c>
      <c r="BW92">
        <v>755.05678168018414</v>
      </c>
      <c r="BX92">
        <v>754.43057630378007</v>
      </c>
      <c r="BY92">
        <v>753.8190215649206</v>
      </c>
      <c r="BZ92">
        <v>753.22184333028611</v>
      </c>
      <c r="CA92">
        <v>752.63875996638239</v>
      </c>
      <c r="CB92">
        <v>752.06948766692972</v>
      </c>
      <c r="CC92">
        <v>751.51374387765009</v>
      </c>
      <c r="CD92">
        <v>750.97124946015333</v>
      </c>
      <c r="CE92">
        <v>750.44173002229832</v>
      </c>
      <c r="CF92">
        <v>749.92491669980677</v>
      </c>
      <c r="CG92">
        <v>749.42054657880999</v>
      </c>
      <c r="CH92">
        <v>748.92836288550563</v>
      </c>
      <c r="CI92">
        <v>748.44811502667187</v>
      </c>
      <c r="CJ92">
        <v>747.97955853644373</v>
      </c>
      <c r="CK92">
        <v>747.52245496583646</v>
      </c>
      <c r="CL92">
        <v>747.07657173888526</v>
      </c>
      <c r="CM92">
        <v>746.64168199088795</v>
      </c>
      <c r="CN92">
        <v>746.2175643986692</v>
      </c>
      <c r="CO92">
        <v>745.80400300911049</v>
      </c>
      <c r="CP92">
        <v>745.40078706978125</v>
      </c>
      <c r="CQ92">
        <v>745.00771086392365</v>
      </c>
      <c r="CR92">
        <v>744.62457355103595</v>
      </c>
      <c r="CS92">
        <v>744.25117901364229</v>
      </c>
      <c r="CT92">
        <v>743.88733571044088</v>
      </c>
      <c r="CU92">
        <v>743.5328565357687</v>
      </c>
      <c r="CV92">
        <v>743.18755868518372</v>
      </c>
    </row>
    <row r="93" spans="1:100">
      <c r="A93" t="s">
        <v>159</v>
      </c>
      <c r="B93">
        <v>5.3350001077739309E-11</v>
      </c>
      <c r="C93">
        <v>5.708147876493302E-4</v>
      </c>
      <c r="D93">
        <v>1.064283655542566E-3</v>
      </c>
      <c r="E93">
        <v>1.4682764125244247E-3</v>
      </c>
      <c r="F93">
        <v>1.9566595427379105E-3</v>
      </c>
      <c r="G93">
        <v>2.5389289934974026E-3</v>
      </c>
      <c r="H93">
        <v>3.2265622321371516E-3</v>
      </c>
      <c r="I93">
        <v>4.0392984298265521E-3</v>
      </c>
      <c r="J93">
        <v>4.9915552908489135E-3</v>
      </c>
      <c r="K93">
        <v>6.0940466142539824E-3</v>
      </c>
      <c r="L93">
        <v>7.3401975909808933E-3</v>
      </c>
      <c r="M93">
        <v>8.7131896503273645E-3</v>
      </c>
      <c r="N93">
        <v>8.3965745924991612E-3</v>
      </c>
      <c r="O93">
        <v>7.3692181902584005E-3</v>
      </c>
      <c r="P93">
        <v>6.5110439269672558E-3</v>
      </c>
      <c r="Q93">
        <v>5.7879003582837572E-3</v>
      </c>
      <c r="R93">
        <v>5.1735829080167897E-3</v>
      </c>
      <c r="S93">
        <v>4.6477758837637773E-3</v>
      </c>
      <c r="T93">
        <v>4.1945755898297491E-3</v>
      </c>
      <c r="U93">
        <v>3.8014180777785861E-3</v>
      </c>
      <c r="V93">
        <v>3.4582921106844802E-3</v>
      </c>
      <c r="W93">
        <v>3.1571554883244052E-3</v>
      </c>
      <c r="X93">
        <v>2.8914979558941982E-3</v>
      </c>
      <c r="Y93">
        <v>2.6560108631488734E-3</v>
      </c>
      <c r="Z93">
        <v>2.4463353262056584E-3</v>
      </c>
      <c r="AA93">
        <v>1.171877293296921E-3</v>
      </c>
      <c r="AB93">
        <v>5.6237103061248508E-4</v>
      </c>
      <c r="AC93">
        <v>2.7030926172828102E-4</v>
      </c>
      <c r="AD93">
        <v>1.301147038669279E-4</v>
      </c>
      <c r="AE93">
        <v>6.2712851465904828E-5</v>
      </c>
      <c r="AF93">
        <v>3.0261814552224201E-5</v>
      </c>
      <c r="AG93">
        <v>1.4618095862096681E-5</v>
      </c>
      <c r="AH93">
        <v>7.0680290499373687E-6</v>
      </c>
      <c r="AI93">
        <v>3.4203957510330295E-6</v>
      </c>
      <c r="AJ93">
        <v>1.6564863126133739E-6</v>
      </c>
      <c r="AK93">
        <v>8.0278538984839657E-7</v>
      </c>
      <c r="AL93">
        <v>3.8929710287710653E-7</v>
      </c>
      <c r="AM93">
        <v>1.8888869950900702E-7</v>
      </c>
      <c r="AN93">
        <v>9.1695825585212261E-8</v>
      </c>
      <c r="AO93">
        <v>4.4533831230369565E-8</v>
      </c>
      <c r="AP93">
        <v>2.1637534218065226E-8</v>
      </c>
      <c r="AQ93">
        <v>1.0516832808782432E-8</v>
      </c>
      <c r="AR93">
        <v>5.1133523011569534E-9</v>
      </c>
      <c r="AS93">
        <v>2.486884706803258E-9</v>
      </c>
      <c r="AT93">
        <v>1.2098230595516698E-9</v>
      </c>
      <c r="AU93">
        <v>5.8869820010800062E-10</v>
      </c>
      <c r="AV93">
        <v>2.8652184378554874E-10</v>
      </c>
      <c r="AW93">
        <v>1.3947858335682517E-10</v>
      </c>
      <c r="AX93">
        <v>6.7909980133680532E-11</v>
      </c>
      <c r="AY93">
        <v>3.3069553849974533E-11</v>
      </c>
      <c r="AZ93">
        <v>1.6105894839520669E-11</v>
      </c>
      <c r="BA93">
        <v>7.8450730943082332E-12</v>
      </c>
      <c r="BB93">
        <v>3.8217227737019044E-12</v>
      </c>
      <c r="BC93">
        <v>1.8619431293671463E-12</v>
      </c>
      <c r="BD93">
        <v>9.0722327694771027E-13</v>
      </c>
      <c r="BE93">
        <v>4.4207753314363868E-13</v>
      </c>
      <c r="BF93">
        <v>2.154346433317775E-13</v>
      </c>
      <c r="BG93">
        <v>1.0499344705949769E-13</v>
      </c>
      <c r="BH93">
        <v>5.1172359902199861E-14</v>
      </c>
      <c r="BI93">
        <v>2.4942078175549253E-14</v>
      </c>
    </row>
    <row r="94" spans="1:100">
      <c r="A94" t="s">
        <v>160</v>
      </c>
      <c r="B94">
        <v>2.8452797256631819E-10</v>
      </c>
      <c r="C94">
        <v>6.8158197388115136E-3</v>
      </c>
      <c r="D94">
        <v>1.7973529490870704E-2</v>
      </c>
      <c r="E94">
        <v>3.2553881552380544E-2</v>
      </c>
      <c r="F94">
        <v>5.4156637236899008E-2</v>
      </c>
      <c r="G94">
        <v>8.4421096062618273E-2</v>
      </c>
      <c r="H94">
        <v>0.12647986251487744</v>
      </c>
      <c r="I94">
        <v>0.18344449787415917</v>
      </c>
      <c r="J94">
        <v>0.25873230234089734</v>
      </c>
      <c r="K94">
        <v>0.35570127874489077</v>
      </c>
      <c r="L94">
        <v>0.4855670286005267</v>
      </c>
      <c r="M94">
        <v>0.65989417762849412</v>
      </c>
      <c r="N94">
        <v>0.71582083765440907</v>
      </c>
      <c r="O94">
        <v>0.70231990931027843</v>
      </c>
      <c r="P94">
        <v>0.68906876235912995</v>
      </c>
      <c r="Q94">
        <v>0.6757957910343052</v>
      </c>
      <c r="R94">
        <v>0.66241925519661859</v>
      </c>
      <c r="S94">
        <v>0.64894123176600427</v>
      </c>
      <c r="T94">
        <v>0.63539957429378546</v>
      </c>
      <c r="U94">
        <v>0.62184678127927306</v>
      </c>
      <c r="V94">
        <v>0.60944493356344731</v>
      </c>
      <c r="W94">
        <v>0.59840218817876878</v>
      </c>
      <c r="X94">
        <v>0.58773991117307955</v>
      </c>
      <c r="Y94">
        <v>0.57733079864767101</v>
      </c>
      <c r="Z94">
        <v>0.5671301478745796</v>
      </c>
      <c r="AA94">
        <v>0.28903350668594008</v>
      </c>
      <c r="AB94">
        <v>0.1472690675654027</v>
      </c>
      <c r="AC94">
        <v>7.5002164460448176E-2</v>
      </c>
      <c r="AD94">
        <v>3.8178843131485292E-2</v>
      </c>
      <c r="AE94">
        <v>1.9425623520815071E-2</v>
      </c>
      <c r="AF94">
        <v>9.8564170835680164E-3</v>
      </c>
      <c r="AG94">
        <v>4.98504404996438E-3</v>
      </c>
      <c r="AH94">
        <v>2.5186764962549018E-3</v>
      </c>
      <c r="AI94">
        <v>1.2717363837892735E-3</v>
      </c>
      <c r="AJ94">
        <v>6.4184809914017934E-4</v>
      </c>
      <c r="AK94">
        <v>3.2383855984145153E-4</v>
      </c>
      <c r="AL94">
        <v>1.6334888142010737E-4</v>
      </c>
      <c r="AM94">
        <v>8.2378548820492974E-5</v>
      </c>
      <c r="AN94">
        <v>4.1537026340695235E-5</v>
      </c>
      <c r="AO94">
        <v>2.0940612937239571E-5</v>
      </c>
      <c r="AP94">
        <v>1.0555612735619816E-5</v>
      </c>
      <c r="AQ94">
        <v>5.3201467509857258E-6</v>
      </c>
      <c r="AR94">
        <v>2.6811123976644808E-6</v>
      </c>
      <c r="AS94">
        <v>1.3510211997499592E-6</v>
      </c>
      <c r="AT94">
        <v>6.8072080089463595E-7</v>
      </c>
      <c r="AU94">
        <v>3.4295659343360217E-7</v>
      </c>
      <c r="AV94">
        <v>1.7277296052000488E-7</v>
      </c>
      <c r="AW94">
        <v>8.7032562522046226E-8</v>
      </c>
      <c r="AX94">
        <v>4.3838911330024995E-8</v>
      </c>
      <c r="AY94">
        <v>2.2080663180967354E-8</v>
      </c>
      <c r="AZ94">
        <v>1.1120926555349215E-8</v>
      </c>
      <c r="BA94">
        <v>5.6007769984853902E-9</v>
      </c>
      <c r="BB94">
        <v>2.820480463961122E-9</v>
      </c>
      <c r="BC94">
        <v>1.4202458427904549E-9</v>
      </c>
      <c r="BD94">
        <v>7.1512868299414443E-10</v>
      </c>
      <c r="BE94">
        <v>3.6007405789789487E-10</v>
      </c>
      <c r="BF94">
        <v>1.8129641006928441E-10</v>
      </c>
      <c r="BG94">
        <v>9.1280360108018409E-11</v>
      </c>
      <c r="BH94">
        <v>4.5957522435519833E-11</v>
      </c>
      <c r="BI94">
        <v>2.313807070937672E-11</v>
      </c>
    </row>
    <row r="95" spans="1:100">
      <c r="A95" t="s">
        <v>27</v>
      </c>
      <c r="B95">
        <v>5.3251466094108579</v>
      </c>
      <c r="C95">
        <v>11.876017891443809</v>
      </c>
      <c r="D95">
        <v>16.753568073349737</v>
      </c>
      <c r="E95">
        <v>21.929219736031236</v>
      </c>
      <c r="F95">
        <v>27.278548564877276</v>
      </c>
      <c r="G95">
        <v>32.637705881089254</v>
      </c>
      <c r="H95">
        <v>38.303884430846651</v>
      </c>
      <c r="I95">
        <v>44.159350852718219</v>
      </c>
      <c r="J95">
        <v>50.136371987706298</v>
      </c>
      <c r="K95">
        <v>56.145551118415547</v>
      </c>
      <c r="L95">
        <v>63.270141570406047</v>
      </c>
      <c r="M95">
        <v>72.013756940885983</v>
      </c>
      <c r="N95">
        <v>80.75438478137869</v>
      </c>
      <c r="O95">
        <v>90.024562988668393</v>
      </c>
      <c r="P95">
        <v>99.690976351492353</v>
      </c>
      <c r="Q95">
        <v>109.68707780521157</v>
      </c>
      <c r="R95">
        <v>119.9584919184677</v>
      </c>
      <c r="S95">
        <v>130.45980980973215</v>
      </c>
      <c r="T95">
        <v>141.15414069682419</v>
      </c>
      <c r="U95">
        <v>152.01228385398798</v>
      </c>
      <c r="V95">
        <v>163.30802904396438</v>
      </c>
      <c r="W95">
        <v>175.14637345150814</v>
      </c>
      <c r="X95">
        <v>187.28693682648105</v>
      </c>
      <c r="Y95">
        <v>199.69434413402828</v>
      </c>
      <c r="Z95">
        <v>212.34948677428065</v>
      </c>
      <c r="AA95">
        <v>225.51274672726524</v>
      </c>
      <c r="AB95">
        <v>238.83696628784116</v>
      </c>
      <c r="AC95">
        <v>252.33796595368193</v>
      </c>
      <c r="AD95">
        <v>266.04317508477277</v>
      </c>
      <c r="AE95">
        <v>279.98018776512231</v>
      </c>
      <c r="AF95">
        <v>293.47495274938103</v>
      </c>
      <c r="AG95">
        <v>306.32536493924772</v>
      </c>
      <c r="AH95">
        <v>319.13052196098397</v>
      </c>
      <c r="AI95">
        <v>331.98263038638504</v>
      </c>
      <c r="AJ95">
        <v>344.94284416888269</v>
      </c>
      <c r="AK95">
        <v>358.05179341968062</v>
      </c>
      <c r="AL95">
        <v>371.33889141278166</v>
      </c>
      <c r="AM95">
        <v>384.8274662183801</v>
      </c>
      <c r="AN95">
        <v>398.53756182767376</v>
      </c>
      <c r="AO95">
        <v>412.48746098672012</v>
      </c>
      <c r="AP95">
        <v>426.69450952824928</v>
      </c>
      <c r="AQ95">
        <v>441.17556090617364</v>
      </c>
      <c r="AR95">
        <v>455.94721564593738</v>
      </c>
      <c r="AS95">
        <v>471.02595113707287</v>
      </c>
      <c r="AT95">
        <v>486.4281936314656</v>
      </c>
      <c r="AU95">
        <v>502.17036044152553</v>
      </c>
      <c r="AV95">
        <v>518.26888729886878</v>
      </c>
      <c r="AW95">
        <v>534.74024874942188</v>
      </c>
      <c r="AX95">
        <v>551.60097563376405</v>
      </c>
      <c r="AY95">
        <v>568.86767165283834</v>
      </c>
      <c r="AZ95">
        <v>586.55702993748173</v>
      </c>
      <c r="BA95">
        <v>604.59678620021816</v>
      </c>
      <c r="BB95">
        <v>623.00154350001662</v>
      </c>
      <c r="BC95">
        <v>641.88728319621418</v>
      </c>
      <c r="BD95">
        <v>661.27987467882099</v>
      </c>
      <c r="BE95">
        <v>681.19679602982706</v>
      </c>
      <c r="BF95">
        <v>701.65291834918878</v>
      </c>
      <c r="BG95">
        <v>722.66265744542727</v>
      </c>
      <c r="BH95">
        <v>744.24088080314982</v>
      </c>
      <c r="BI95">
        <v>766.40322598144712</v>
      </c>
    </row>
  </sheetData>
  <mergeCells count="8">
    <mergeCell ref="D65:H65"/>
    <mergeCell ref="D57:H57"/>
    <mergeCell ref="D60:H60"/>
    <mergeCell ref="D6:H6"/>
    <mergeCell ref="D21:H21"/>
    <mergeCell ref="D36:H36"/>
    <mergeCell ref="D51:H51"/>
    <mergeCell ref="D54:H54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F8C0-5F63-4C59-8F4B-FAAB1A9ECB11}">
  <dimension ref="C16:BP29"/>
  <sheetViews>
    <sheetView topLeftCell="A15" workbookViewId="0">
      <selection activeCell="C30" sqref="C30"/>
    </sheetView>
  </sheetViews>
  <sheetFormatPr defaultRowHeight="12.3"/>
  <sheetData>
    <row r="16" spans="4:7">
      <c r="D16" s="720" t="s">
        <v>1320</v>
      </c>
      <c r="E16" s="720"/>
      <c r="F16" s="720"/>
      <c r="G16" s="720"/>
    </row>
    <row r="17" spans="3:68">
      <c r="D17" s="181">
        <v>2005</v>
      </c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181"/>
      <c r="BB17" s="181"/>
      <c r="BC17" s="181"/>
      <c r="BD17" s="181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</row>
    <row r="18" spans="3:68">
      <c r="C18" s="683" t="s">
        <v>104</v>
      </c>
      <c r="D18" s="714">
        <v>4.3283869681682495E-4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3:68">
      <c r="C19" s="683" t="s">
        <v>105</v>
      </c>
      <c r="D19" s="714">
        <v>3.3862811311759976E-4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3:68">
      <c r="C20" s="683" t="s">
        <v>51</v>
      </c>
      <c r="D20" s="714">
        <v>3.3862811311759976E-4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</row>
    <row r="21" spans="3:68">
      <c r="C21" s="683" t="s">
        <v>52</v>
      </c>
      <c r="D21" s="714">
        <v>5.4219381367119363E-4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3:68">
      <c r="C22" s="683" t="s">
        <v>53</v>
      </c>
      <c r="D22" s="714">
        <v>5.4219381367119363E-4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3:68">
      <c r="C23" s="683" t="s">
        <v>54</v>
      </c>
      <c r="D23" s="714">
        <v>4.9769341790313962E-4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3:68">
      <c r="C24" s="683" t="s">
        <v>55</v>
      </c>
      <c r="D24" s="714">
        <v>3.8717679147140402E-4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</row>
    <row r="25" spans="3:68">
      <c r="C25" s="683" t="s">
        <v>56</v>
      </c>
      <c r="D25" s="714">
        <v>4.0823031558425869E-4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</row>
    <row r="26" spans="3:68">
      <c r="C26" s="683" t="s">
        <v>57</v>
      </c>
      <c r="D26" s="714">
        <v>3.8717679147140402E-4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</row>
    <row r="27" spans="3:68">
      <c r="C27" s="683" t="s">
        <v>58</v>
      </c>
      <c r="D27" s="714">
        <v>3.5286078042538017E-4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</row>
    <row r="28" spans="3:68">
      <c r="C28" s="683" t="s">
        <v>114</v>
      </c>
      <c r="D28" s="714">
        <v>3.8717679147140402E-4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</row>
    <row r="29" spans="3:68">
      <c r="C29" s="683" t="s">
        <v>224</v>
      </c>
      <c r="D29" s="714">
        <v>3.6890595990008481E-4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</row>
  </sheetData>
  <mergeCells count="1">
    <mergeCell ref="D16:G1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A5" sqref="A5"/>
    </sheetView>
  </sheetViews>
  <sheetFormatPr defaultColWidth="9.1640625" defaultRowHeight="12.9"/>
  <cols>
    <col min="1" max="1" width="10.27734375" style="2" bestFit="1" customWidth="1"/>
    <col min="2" max="16384" width="9.164062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RICE_2010_opt_000.xlsm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364F7-CA16-42BA-91FE-9554F5D83B43}">
  <dimension ref="G13:W26"/>
  <sheetViews>
    <sheetView topLeftCell="D8" workbookViewId="0">
      <selection activeCell="X38" sqref="X38"/>
    </sheetView>
  </sheetViews>
  <sheetFormatPr defaultRowHeight="12.3"/>
  <sheetData>
    <row r="13" spans="7:23">
      <c r="G13" s="344"/>
      <c r="K13" s="721" t="s">
        <v>1323</v>
      </c>
      <c r="L13" s="721"/>
      <c r="M13" s="720"/>
      <c r="N13" s="720"/>
      <c r="O13" s="720"/>
      <c r="P13" s="720"/>
      <c r="Q13" s="720"/>
      <c r="R13" s="720"/>
      <c r="S13" s="720"/>
      <c r="T13" s="720"/>
      <c r="U13" s="720"/>
      <c r="V13" s="720"/>
      <c r="W13" s="720"/>
    </row>
    <row r="14" spans="7:23">
      <c r="I14" t="s">
        <v>1318</v>
      </c>
      <c r="J14" t="s">
        <v>1319</v>
      </c>
      <c r="K14" s="1">
        <v>0.25</v>
      </c>
      <c r="L14" s="1"/>
      <c r="M14" s="1">
        <f>K14+0.25</f>
        <v>0.5</v>
      </c>
      <c r="N14" s="1">
        <f t="shared" ref="N14:W14" si="0">M14+0.25</f>
        <v>0.75</v>
      </c>
      <c r="O14" s="1">
        <f t="shared" si="0"/>
        <v>1</v>
      </c>
      <c r="P14" s="1">
        <f t="shared" si="0"/>
        <v>1.25</v>
      </c>
      <c r="Q14" s="1">
        <f t="shared" si="0"/>
        <v>1.5</v>
      </c>
      <c r="R14" s="1">
        <f t="shared" si="0"/>
        <v>1.75</v>
      </c>
      <c r="S14" s="1">
        <f t="shared" si="0"/>
        <v>2</v>
      </c>
      <c r="T14" s="1">
        <f>S14+0.25</f>
        <v>2.25</v>
      </c>
      <c r="U14" s="1">
        <f t="shared" si="0"/>
        <v>2.5</v>
      </c>
      <c r="V14" s="1">
        <f t="shared" si="0"/>
        <v>2.75</v>
      </c>
      <c r="W14" s="1">
        <f t="shared" si="0"/>
        <v>3</v>
      </c>
    </row>
    <row r="15" spans="7:23">
      <c r="H15" s="12" t="s">
        <v>104</v>
      </c>
      <c r="I15">
        <v>-0.01</v>
      </c>
      <c r="J15">
        <v>0.15</v>
      </c>
      <c r="K15">
        <f>K$14*$I15+$J15*K$14^2</f>
        <v>6.8749999999999992E-3</v>
      </c>
      <c r="L15" s="12" t="s">
        <v>104</v>
      </c>
      <c r="M15">
        <f t="shared" ref="M15:W26" si="1">M$14*$I15+$J15*M$14^2</f>
        <v>3.2500000000000001E-2</v>
      </c>
      <c r="N15">
        <f t="shared" si="1"/>
        <v>7.6874999999999999E-2</v>
      </c>
      <c r="O15">
        <f t="shared" si="1"/>
        <v>0.13999999999999999</v>
      </c>
      <c r="P15">
        <f t="shared" si="1"/>
        <v>0.22187499999999999</v>
      </c>
      <c r="Q15">
        <f t="shared" si="1"/>
        <v>0.32249999999999995</v>
      </c>
      <c r="R15">
        <f t="shared" si="1"/>
        <v>0.44187499999999996</v>
      </c>
      <c r="S15">
        <f t="shared" si="1"/>
        <v>0.57999999999999996</v>
      </c>
      <c r="T15">
        <f t="shared" si="1"/>
        <v>0.73687500000000006</v>
      </c>
      <c r="U15">
        <f t="shared" si="1"/>
        <v>0.91249999999999998</v>
      </c>
      <c r="V15">
        <f t="shared" si="1"/>
        <v>1.1068749999999998</v>
      </c>
      <c r="W15">
        <f t="shared" si="1"/>
        <v>1.3199999999999998</v>
      </c>
    </row>
    <row r="16" spans="7:23">
      <c r="H16" s="12" t="s">
        <v>105</v>
      </c>
      <c r="I16">
        <v>-0.03</v>
      </c>
      <c r="J16">
        <v>0.25</v>
      </c>
      <c r="K16">
        <f t="shared" ref="K16:K26" si="2">K$14*$I16+$J16*K$14^2</f>
        <v>8.1250000000000003E-3</v>
      </c>
      <c r="L16" s="12" t="s">
        <v>105</v>
      </c>
      <c r="M16">
        <f t="shared" si="1"/>
        <v>4.7500000000000001E-2</v>
      </c>
      <c r="N16">
        <f t="shared" si="1"/>
        <v>0.11812500000000001</v>
      </c>
      <c r="O16">
        <f t="shared" si="1"/>
        <v>0.22</v>
      </c>
      <c r="P16">
        <f t="shared" si="1"/>
        <v>0.35312500000000002</v>
      </c>
      <c r="Q16">
        <f t="shared" si="1"/>
        <v>0.51749999999999996</v>
      </c>
      <c r="R16">
        <f t="shared" si="1"/>
        <v>0.71312500000000001</v>
      </c>
      <c r="S16">
        <f t="shared" si="1"/>
        <v>0.94</v>
      </c>
      <c r="T16">
        <f t="shared" si="1"/>
        <v>1.1981250000000001</v>
      </c>
      <c r="U16">
        <f t="shared" si="1"/>
        <v>1.4875</v>
      </c>
      <c r="V16">
        <f t="shared" si="1"/>
        <v>1.808125</v>
      </c>
      <c r="W16">
        <f t="shared" si="1"/>
        <v>2.16</v>
      </c>
    </row>
    <row r="17" spans="8:23">
      <c r="H17" s="12" t="s">
        <v>51</v>
      </c>
      <c r="I17">
        <v>0</v>
      </c>
      <c r="J17">
        <v>0.17</v>
      </c>
      <c r="K17">
        <f t="shared" si="2"/>
        <v>1.0625000000000001E-2</v>
      </c>
      <c r="L17" s="12" t="s">
        <v>51</v>
      </c>
      <c r="M17">
        <f t="shared" si="1"/>
        <v>4.2500000000000003E-2</v>
      </c>
      <c r="N17">
        <f t="shared" si="1"/>
        <v>9.5625000000000002E-2</v>
      </c>
      <c r="O17">
        <f t="shared" si="1"/>
        <v>0.17</v>
      </c>
      <c r="P17">
        <f t="shared" si="1"/>
        <v>0.265625</v>
      </c>
      <c r="Q17">
        <f t="shared" si="1"/>
        <v>0.38250000000000001</v>
      </c>
      <c r="R17">
        <f t="shared" si="1"/>
        <v>0.520625</v>
      </c>
      <c r="S17">
        <f t="shared" si="1"/>
        <v>0.68</v>
      </c>
      <c r="T17">
        <f t="shared" si="1"/>
        <v>0.86062500000000008</v>
      </c>
      <c r="U17">
        <f t="shared" si="1"/>
        <v>1.0625</v>
      </c>
      <c r="V17">
        <f t="shared" si="1"/>
        <v>1.285625</v>
      </c>
      <c r="W17">
        <f t="shared" si="1"/>
        <v>1.53</v>
      </c>
    </row>
    <row r="18" spans="8:23">
      <c r="H18" s="12" t="s">
        <v>52</v>
      </c>
      <c r="I18">
        <v>0</v>
      </c>
      <c r="J18">
        <v>0.12</v>
      </c>
      <c r="K18">
        <f t="shared" si="2"/>
        <v>7.4999999999999997E-3</v>
      </c>
      <c r="L18" s="12" t="s">
        <v>52</v>
      </c>
      <c r="M18">
        <f t="shared" si="1"/>
        <v>0.03</v>
      </c>
      <c r="N18">
        <f t="shared" si="1"/>
        <v>6.7500000000000004E-2</v>
      </c>
      <c r="O18">
        <f t="shared" si="1"/>
        <v>0.12</v>
      </c>
      <c r="P18">
        <f t="shared" si="1"/>
        <v>0.1875</v>
      </c>
      <c r="Q18">
        <f t="shared" si="1"/>
        <v>0.27</v>
      </c>
      <c r="R18">
        <f t="shared" si="1"/>
        <v>0.36749999999999999</v>
      </c>
      <c r="S18">
        <f t="shared" si="1"/>
        <v>0.48</v>
      </c>
      <c r="T18">
        <f t="shared" si="1"/>
        <v>0.60749999999999993</v>
      </c>
      <c r="U18">
        <f t="shared" si="1"/>
        <v>0.75</v>
      </c>
      <c r="V18">
        <f t="shared" si="1"/>
        <v>0.90749999999999997</v>
      </c>
      <c r="W18">
        <f t="shared" si="1"/>
        <v>1.08</v>
      </c>
    </row>
    <row r="19" spans="8:23">
      <c r="H19" s="12" t="s">
        <v>53</v>
      </c>
      <c r="I19">
        <v>0</v>
      </c>
      <c r="J19">
        <v>0.13</v>
      </c>
      <c r="K19">
        <f t="shared" si="2"/>
        <v>8.1250000000000003E-3</v>
      </c>
      <c r="L19" s="12" t="s">
        <v>53</v>
      </c>
      <c r="M19">
        <f t="shared" si="1"/>
        <v>3.2500000000000001E-2</v>
      </c>
      <c r="N19">
        <f t="shared" si="1"/>
        <v>7.3124999999999996E-2</v>
      </c>
      <c r="O19">
        <f t="shared" si="1"/>
        <v>0.13</v>
      </c>
      <c r="P19">
        <f t="shared" si="1"/>
        <v>0.203125</v>
      </c>
      <c r="Q19">
        <f t="shared" si="1"/>
        <v>0.29249999999999998</v>
      </c>
      <c r="R19">
        <f t="shared" si="1"/>
        <v>0.39812500000000001</v>
      </c>
      <c r="S19">
        <f t="shared" si="1"/>
        <v>0.52</v>
      </c>
      <c r="T19">
        <f t="shared" si="1"/>
        <v>0.65812500000000007</v>
      </c>
      <c r="U19">
        <f t="shared" si="1"/>
        <v>0.8125</v>
      </c>
      <c r="V19">
        <f t="shared" si="1"/>
        <v>0.98312500000000003</v>
      </c>
      <c r="W19">
        <f t="shared" si="1"/>
        <v>1.17</v>
      </c>
    </row>
    <row r="20" spans="8:23">
      <c r="H20" s="12" t="s">
        <v>54</v>
      </c>
      <c r="I20">
        <v>-0.11</v>
      </c>
      <c r="J20">
        <v>0.47</v>
      </c>
      <c r="K20">
        <f t="shared" si="2"/>
        <v>1.8749999999999982E-3</v>
      </c>
      <c r="L20" s="12" t="s">
        <v>54</v>
      </c>
      <c r="M20">
        <f t="shared" si="1"/>
        <v>6.2499999999999993E-2</v>
      </c>
      <c r="N20">
        <f t="shared" si="1"/>
        <v>0.18187499999999995</v>
      </c>
      <c r="O20">
        <f t="shared" si="1"/>
        <v>0.36</v>
      </c>
      <c r="P20">
        <f t="shared" si="1"/>
        <v>0.59687500000000004</v>
      </c>
      <c r="Q20">
        <f t="shared" si="1"/>
        <v>0.89249999999999985</v>
      </c>
      <c r="R20">
        <f t="shared" si="1"/>
        <v>1.2468749999999997</v>
      </c>
      <c r="S20">
        <f t="shared" si="1"/>
        <v>1.66</v>
      </c>
      <c r="T20">
        <f t="shared" si="1"/>
        <v>2.131875</v>
      </c>
      <c r="U20">
        <f t="shared" si="1"/>
        <v>2.6625000000000001</v>
      </c>
      <c r="V20">
        <f t="shared" si="1"/>
        <v>3.2518750000000001</v>
      </c>
      <c r="W20">
        <f t="shared" si="1"/>
        <v>3.8999999999999995</v>
      </c>
    </row>
    <row r="21" spans="8:23">
      <c r="H21" s="12" t="s">
        <v>55</v>
      </c>
      <c r="I21">
        <v>0.43</v>
      </c>
      <c r="J21">
        <v>0.18</v>
      </c>
      <c r="K21">
        <f t="shared" si="2"/>
        <v>0.11874999999999999</v>
      </c>
      <c r="L21" s="12" t="s">
        <v>55</v>
      </c>
      <c r="M21">
        <f t="shared" si="1"/>
        <v>0.26</v>
      </c>
      <c r="N21">
        <f t="shared" si="1"/>
        <v>0.42375000000000002</v>
      </c>
      <c r="O21">
        <f t="shared" si="1"/>
        <v>0.61</v>
      </c>
      <c r="P21">
        <f t="shared" si="1"/>
        <v>0.81874999999999998</v>
      </c>
      <c r="Q21">
        <f t="shared" si="1"/>
        <v>1.05</v>
      </c>
      <c r="R21">
        <f t="shared" si="1"/>
        <v>1.30375</v>
      </c>
      <c r="S21">
        <f t="shared" si="1"/>
        <v>1.58</v>
      </c>
      <c r="T21">
        <f t="shared" si="1"/>
        <v>1.8787500000000001</v>
      </c>
      <c r="U21">
        <f t="shared" si="1"/>
        <v>2.2000000000000002</v>
      </c>
      <c r="V21">
        <f t="shared" si="1"/>
        <v>2.5437499999999997</v>
      </c>
      <c r="W21">
        <f t="shared" si="1"/>
        <v>2.91</v>
      </c>
    </row>
    <row r="22" spans="8:23">
      <c r="H22" s="12" t="s">
        <v>56</v>
      </c>
      <c r="I22">
        <v>0.25</v>
      </c>
      <c r="J22">
        <v>0.2</v>
      </c>
      <c r="K22">
        <f t="shared" si="2"/>
        <v>7.4999999999999997E-2</v>
      </c>
      <c r="L22" s="12" t="s">
        <v>56</v>
      </c>
      <c r="M22">
        <f t="shared" si="1"/>
        <v>0.17499999999999999</v>
      </c>
      <c r="N22">
        <f t="shared" si="1"/>
        <v>0.3</v>
      </c>
      <c r="O22">
        <f t="shared" si="1"/>
        <v>0.45</v>
      </c>
      <c r="P22">
        <f t="shared" si="1"/>
        <v>0.625</v>
      </c>
      <c r="Q22">
        <f t="shared" si="1"/>
        <v>0.82499999999999996</v>
      </c>
      <c r="R22">
        <f t="shared" si="1"/>
        <v>1.05</v>
      </c>
      <c r="S22">
        <f t="shared" si="1"/>
        <v>1.3</v>
      </c>
      <c r="T22">
        <f t="shared" si="1"/>
        <v>1.575</v>
      </c>
      <c r="U22">
        <f t="shared" si="1"/>
        <v>1.875</v>
      </c>
      <c r="V22">
        <f t="shared" si="1"/>
        <v>2.2000000000000002</v>
      </c>
      <c r="W22">
        <f t="shared" si="1"/>
        <v>2.5499999999999998</v>
      </c>
    </row>
    <row r="23" spans="8:23">
      <c r="H23" s="12" t="s">
        <v>57</v>
      </c>
      <c r="I23">
        <v>0.2</v>
      </c>
      <c r="J23">
        <v>0.36</v>
      </c>
      <c r="K23">
        <f t="shared" si="2"/>
        <v>7.2500000000000009E-2</v>
      </c>
      <c r="L23" s="12" t="s">
        <v>57</v>
      </c>
      <c r="M23">
        <f t="shared" si="1"/>
        <v>0.19</v>
      </c>
      <c r="N23">
        <f t="shared" si="1"/>
        <v>0.35250000000000004</v>
      </c>
      <c r="O23">
        <f t="shared" si="1"/>
        <v>0.56000000000000005</v>
      </c>
      <c r="P23">
        <f t="shared" si="1"/>
        <v>0.8125</v>
      </c>
      <c r="Q23">
        <f t="shared" si="1"/>
        <v>1.1099999999999999</v>
      </c>
      <c r="R23">
        <f t="shared" si="1"/>
        <v>1.4525000000000001</v>
      </c>
      <c r="S23">
        <f t="shared" si="1"/>
        <v>1.8399999999999999</v>
      </c>
      <c r="T23">
        <f t="shared" si="1"/>
        <v>2.2725</v>
      </c>
      <c r="U23">
        <f t="shared" si="1"/>
        <v>2.75</v>
      </c>
      <c r="V23">
        <f t="shared" si="1"/>
        <v>3.2725</v>
      </c>
      <c r="W23">
        <f t="shared" si="1"/>
        <v>3.84</v>
      </c>
    </row>
    <row r="24" spans="8:23">
      <c r="H24" s="12" t="s">
        <v>58</v>
      </c>
      <c r="I24">
        <v>0.06</v>
      </c>
      <c r="J24">
        <v>0.14000000000000001</v>
      </c>
      <c r="K24">
        <f t="shared" si="2"/>
        <v>2.375E-2</v>
      </c>
      <c r="L24" s="12" t="s">
        <v>58</v>
      </c>
      <c r="M24">
        <f t="shared" si="1"/>
        <v>6.5000000000000002E-2</v>
      </c>
      <c r="N24">
        <f t="shared" si="1"/>
        <v>0.12375000000000001</v>
      </c>
      <c r="O24">
        <f t="shared" si="1"/>
        <v>0.2</v>
      </c>
      <c r="P24">
        <f t="shared" si="1"/>
        <v>0.29375000000000001</v>
      </c>
      <c r="Q24">
        <f t="shared" si="1"/>
        <v>0.40500000000000003</v>
      </c>
      <c r="R24">
        <f t="shared" si="1"/>
        <v>0.53375000000000006</v>
      </c>
      <c r="S24">
        <f t="shared" si="1"/>
        <v>0.68</v>
      </c>
      <c r="T24">
        <f t="shared" si="1"/>
        <v>0.84375000000000011</v>
      </c>
      <c r="U24">
        <f t="shared" si="1"/>
        <v>1.0250000000000001</v>
      </c>
      <c r="V24">
        <f t="shared" si="1"/>
        <v>1.2237500000000001</v>
      </c>
      <c r="W24">
        <f t="shared" si="1"/>
        <v>1.4400000000000002</v>
      </c>
    </row>
    <row r="25" spans="8:23">
      <c r="H25" s="12" t="s">
        <v>114</v>
      </c>
      <c r="I25">
        <v>-0.04</v>
      </c>
      <c r="J25">
        <v>0.28999999999999998</v>
      </c>
      <c r="K25">
        <f t="shared" si="2"/>
        <v>8.1249999999999985E-3</v>
      </c>
      <c r="L25" s="12" t="s">
        <v>114</v>
      </c>
      <c r="M25">
        <f t="shared" si="1"/>
        <v>5.2499999999999991E-2</v>
      </c>
      <c r="N25">
        <f t="shared" si="1"/>
        <v>0.13312499999999999</v>
      </c>
      <c r="O25">
        <f t="shared" si="1"/>
        <v>0.24999999999999997</v>
      </c>
      <c r="P25">
        <f t="shared" si="1"/>
        <v>0.40312499999999996</v>
      </c>
      <c r="Q25">
        <f t="shared" si="1"/>
        <v>0.59250000000000003</v>
      </c>
      <c r="R25">
        <f t="shared" si="1"/>
        <v>0.81812499999999999</v>
      </c>
      <c r="S25">
        <f t="shared" si="1"/>
        <v>1.0799999999999998</v>
      </c>
      <c r="T25">
        <f t="shared" si="1"/>
        <v>1.3781249999999998</v>
      </c>
      <c r="U25">
        <f t="shared" si="1"/>
        <v>1.7124999999999997</v>
      </c>
      <c r="V25">
        <f t="shared" si="1"/>
        <v>2.0831249999999999</v>
      </c>
      <c r="W25">
        <f t="shared" si="1"/>
        <v>2.4899999999999998</v>
      </c>
    </row>
    <row r="26" spans="8:23">
      <c r="H26" s="12" t="s">
        <v>224</v>
      </c>
      <c r="I26">
        <v>0.11</v>
      </c>
      <c r="J26">
        <v>0.21</v>
      </c>
      <c r="K26">
        <f t="shared" si="2"/>
        <v>4.0625000000000001E-2</v>
      </c>
      <c r="L26" s="12" t="s">
        <v>224</v>
      </c>
      <c r="M26">
        <f t="shared" si="1"/>
        <v>0.1075</v>
      </c>
      <c r="N26">
        <f t="shared" si="1"/>
        <v>0.200625</v>
      </c>
      <c r="O26">
        <f t="shared" si="1"/>
        <v>0.32</v>
      </c>
      <c r="P26">
        <f t="shared" si="1"/>
        <v>0.46562500000000001</v>
      </c>
      <c r="Q26">
        <f t="shared" si="1"/>
        <v>0.63749999999999996</v>
      </c>
      <c r="R26">
        <f t="shared" si="1"/>
        <v>0.83562499999999995</v>
      </c>
      <c r="S26">
        <f t="shared" si="1"/>
        <v>1.06</v>
      </c>
      <c r="T26">
        <f t="shared" si="1"/>
        <v>1.3106249999999999</v>
      </c>
      <c r="U26">
        <f t="shared" si="1"/>
        <v>1.5874999999999999</v>
      </c>
      <c r="V26">
        <f t="shared" si="1"/>
        <v>1.890625</v>
      </c>
      <c r="W26">
        <f t="shared" si="1"/>
        <v>2.2199999999999998</v>
      </c>
    </row>
  </sheetData>
  <mergeCells count="1">
    <mergeCell ref="K13:W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28</vt:i4>
      </vt:variant>
      <vt:variant>
        <vt:lpstr>Benoemde bereiken</vt:lpstr>
      </vt:variant>
      <vt:variant>
        <vt:i4>1</vt:i4>
      </vt:variant>
    </vt:vector>
  </HeadingPairs>
  <TitlesOfParts>
    <vt:vector size="29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SLR fitted parameters</vt:lpstr>
      <vt:lpstr>Validation series</vt:lpstr>
      <vt:lpstr>Input parameters</vt:lpstr>
      <vt:lpstr>Release notes</vt:lpstr>
      <vt:lpstr>Blad1</vt:lpstr>
      <vt:lpstr>Global!Afdrukbereik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Ivar Tjallingii</cp:lastModifiedBy>
  <cp:lastPrinted>2010-01-19T14:40:17Z</cp:lastPrinted>
  <dcterms:created xsi:type="dcterms:W3CDTF">1999-01-07T15:40:04Z</dcterms:created>
  <dcterms:modified xsi:type="dcterms:W3CDTF">2020-12-04T13:58:42Z</dcterms:modified>
</cp:coreProperties>
</file>