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Лист1!$A$1:$H$300</definedName>
  </definedNames>
  <calcPr calcId="125725"/>
</workbook>
</file>

<file path=xl/calcChain.xml><?xml version="1.0" encoding="utf-8"?>
<calcChain xmlns="http://schemas.openxmlformats.org/spreadsheetml/2006/main">
  <c r="E286" i="1"/>
  <c r="E285"/>
  <c r="E284"/>
  <c r="E283"/>
  <c r="E282"/>
  <c r="E281"/>
  <c r="E280"/>
  <c r="E279"/>
  <c r="E278"/>
  <c r="E277"/>
  <c r="E276"/>
  <c r="E275"/>
  <c r="E274"/>
  <c r="E273"/>
  <c r="E272"/>
  <c r="E249"/>
  <c r="E248"/>
  <c r="E247"/>
  <c r="E246"/>
  <c r="E245"/>
  <c r="E244"/>
  <c r="E241"/>
  <c r="E242"/>
  <c r="E243"/>
  <c r="E240"/>
  <c r="E239"/>
  <c r="E238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183"/>
  <c r="F182"/>
  <c r="F181"/>
  <c r="F166"/>
  <c r="F167"/>
  <c r="F168"/>
  <c r="F169"/>
  <c r="F170"/>
  <c r="F171"/>
  <c r="F172"/>
  <c r="F173"/>
  <c r="F174"/>
  <c r="F175"/>
  <c r="F176"/>
  <c r="F177"/>
  <c r="F178"/>
  <c r="F179"/>
  <c r="F180"/>
  <c r="F165"/>
  <c r="F164"/>
  <c r="F163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F136"/>
  <c r="F47"/>
  <c r="F122"/>
  <c r="F123"/>
  <c r="F124"/>
  <c r="F125"/>
  <c r="F126"/>
  <c r="F127"/>
  <c r="F128"/>
  <c r="F129"/>
  <c r="F130"/>
  <c r="F131"/>
  <c r="F132"/>
  <c r="F133"/>
  <c r="F134"/>
  <c r="F135"/>
  <c r="F110"/>
  <c r="F111"/>
  <c r="F112"/>
  <c r="F113"/>
  <c r="F114"/>
  <c r="F115"/>
  <c r="F116"/>
  <c r="F117"/>
  <c r="F118"/>
  <c r="F119"/>
  <c r="F120"/>
  <c r="F121"/>
  <c r="F109"/>
  <c r="F108"/>
  <c r="F107"/>
  <c r="F95"/>
  <c r="F96"/>
  <c r="F97"/>
  <c r="F98"/>
  <c r="F99"/>
  <c r="F100"/>
  <c r="F101"/>
  <c r="F102"/>
  <c r="F103"/>
  <c r="F104"/>
  <c r="F105"/>
  <c r="F106"/>
  <c r="F94"/>
  <c r="F93"/>
  <c r="F92"/>
  <c r="F80"/>
  <c r="F81"/>
  <c r="F82"/>
  <c r="F83"/>
  <c r="F84"/>
  <c r="F85"/>
  <c r="F86"/>
  <c r="F87"/>
  <c r="F88"/>
  <c r="F89"/>
  <c r="F90"/>
  <c r="F91"/>
  <c r="F79"/>
  <c r="F78"/>
  <c r="F77"/>
  <c r="F65"/>
  <c r="F66"/>
  <c r="F67"/>
  <c r="F68"/>
  <c r="F69"/>
  <c r="F70"/>
  <c r="F71"/>
  <c r="F72"/>
  <c r="F73"/>
  <c r="F74"/>
  <c r="F75"/>
  <c r="F76"/>
  <c r="F64"/>
  <c r="F63"/>
  <c r="F62"/>
  <c r="F50"/>
  <c r="F51"/>
  <c r="F52"/>
  <c r="F53"/>
  <c r="F54"/>
  <c r="F55"/>
  <c r="F56"/>
  <c r="F57"/>
  <c r="F58"/>
  <c r="F59"/>
  <c r="F60"/>
  <c r="F61"/>
  <c r="F49"/>
  <c r="F48"/>
  <c r="E42"/>
  <c r="E41"/>
  <c r="E40"/>
  <c r="E39"/>
  <c r="E38"/>
  <c r="E37"/>
  <c r="E36"/>
  <c r="E35"/>
  <c r="E34"/>
  <c r="E33"/>
  <c r="E32"/>
  <c r="E31"/>
  <c r="E30"/>
  <c r="E29"/>
  <c r="E28"/>
</calcChain>
</file>

<file path=xl/sharedStrings.xml><?xml version="1.0" encoding="utf-8"?>
<sst xmlns="http://schemas.openxmlformats.org/spreadsheetml/2006/main" count="141" uniqueCount="69">
  <si>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</si>
  <si>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</si>
  <si>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</si>
  <si>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</si>
  <si>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</si>
  <si>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</si>
  <si>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</si>
  <si>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3. Определение метрологических характеристик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</si>
  <si>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</si>
  <si>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</si>
  <si>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</si>
  <si>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</si>
  <si>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</si>
  <si>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50 кГц</t>
  </si>
  <si>
    <t>300 кГц</t>
  </si>
  <si>
    <t>10 Гц</t>
  </si>
  <si>
    <t>20 кГц</t>
  </si>
  <si>
    <t>100 кГц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</si>
  <si>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</si>
  <si>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</si>
  <si>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</si>
  <si>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</si>
  <si>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-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</si>
  <si>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</si>
  <si>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</si>
  <si>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</si>
  <si>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</si>
  <si>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</si>
  <si>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</si>
  <si>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</si>
  <si>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</si>
  <si>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</si>
  <si>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</si>
  <si>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</si>
  <si>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</si>
  <si>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</si>
  <si>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</si>
  <si>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</si>
  <si>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</si>
  <si>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</si>
  <si>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</si>
  <si>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</si>
  <si>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</si>
  <si>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</si>
  <si>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</si>
  <si>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</si>
  <si>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Калибровку провёл:</t>
  </si>
  <si>
    <t>Дата:</t>
  </si>
  <si>
    <t>(</t>
  </si>
  <si>
    <t>)</t>
  </si>
  <si>
    <t>зав. №</t>
  </si>
  <si>
    <t>Методика поверки".</t>
  </si>
  <si>
    <r>
      <t xml:space="preserve">Протокол № </t>
    </r>
    <r>
      <rPr>
        <b/>
        <u/>
        <sz val="10"/>
        <rFont val="Times New Roman"/>
        <family val="1"/>
        <charset val="204"/>
      </rPr>
      <t>______</t>
    </r>
    <r>
      <rPr>
        <sz val="10"/>
        <rFont val="Times New Roman"/>
        <family val="1"/>
        <charset val="204"/>
      </rPr>
      <t xml:space="preserve"> калибровки мультиметра цифрового</t>
    </r>
  </si>
  <si>
    <r>
      <t xml:space="preserve">Нормативная документация: </t>
    </r>
    <r>
      <rPr>
        <b/>
        <i/>
        <u/>
        <sz val="10"/>
        <rFont val="Times New Roman"/>
        <family val="1"/>
        <charset val="204"/>
      </rPr>
      <t>МП 238/447-2011"Мультиметры цифровые 34410А, 34411А.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</si>
  <si>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 (3.2.ВИВ.0095.2015), 33210А № MY48016270 (3.2.ВИВ.0146.2017)</t>
    </r>
  </si>
  <si>
    <r>
      <t>1.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</si>
  <si>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2.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</si>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</sst>
</file>

<file path=xl/styles.xml><?xml version="1.0" encoding="utf-8"?>
<styleSheet xmlns="http://schemas.openxmlformats.org/spreadsheetml/2006/main">
  <numFmts count="10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#,##0.000000"/>
    <numFmt numFmtId="170" formatCode="#,##0.00000"/>
    <numFmt numFmtId="171" formatCode="#,##0.0000"/>
    <numFmt numFmtId="172" formatCode="#,##0.00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DAB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6" fontId="11" fillId="0" borderId="0" xfId="0" applyNumberFormat="1" applyFont="1" applyBorder="1" applyAlignment="1"/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2" fillId="0" borderId="0" xfId="0" applyFont="1" applyBorder="1"/>
    <xf numFmtId="0" fontId="13" fillId="0" borderId="0" xfId="0" applyFont="1"/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9" fontId="15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71" fontId="15" fillId="0" borderId="1" xfId="0" applyNumberFormat="1" applyFont="1" applyBorder="1" applyAlignment="1">
      <alignment horizontal="center" vertical="center"/>
    </xf>
    <xf numFmtId="172" fontId="15" fillId="0" borderId="1" xfId="0" applyNumberFormat="1" applyFont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164" fontId="15" fillId="2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0" fontId="17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4" fillId="0" borderId="1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1"/>
  <sheetViews>
    <sheetView tabSelected="1" view="pageBreakPreview" topLeftCell="A19" zoomScale="115" zoomScaleNormal="100" zoomScaleSheetLayoutView="115" workbookViewId="0">
      <selection activeCell="D42" sqref="D42"/>
    </sheetView>
  </sheetViews>
  <sheetFormatPr defaultRowHeight="15"/>
  <cols>
    <col min="1" max="1" width="10.7109375" style="9" customWidth="1"/>
    <col min="2" max="3" width="11.7109375" style="9" customWidth="1"/>
    <col min="4" max="8" width="10.7109375" style="9" customWidth="1"/>
    <col min="9" max="9" width="9.42578125" style="9" customWidth="1"/>
    <col min="10" max="16384" width="9.140625" style="2"/>
  </cols>
  <sheetData>
    <row r="1" spans="1:9">
      <c r="A1" s="81" t="s">
        <v>0</v>
      </c>
      <c r="B1" s="81"/>
      <c r="C1" s="81"/>
      <c r="D1" s="81"/>
      <c r="E1" s="81"/>
      <c r="F1" s="81"/>
      <c r="G1" s="81"/>
      <c r="H1" s="81"/>
      <c r="I1" s="1"/>
    </row>
    <row r="2" spans="1:9">
      <c r="A2" s="81" t="s">
        <v>1</v>
      </c>
      <c r="B2" s="81"/>
      <c r="C2" s="81"/>
      <c r="D2" s="81"/>
      <c r="E2" s="81"/>
      <c r="F2" s="81"/>
      <c r="G2" s="81"/>
      <c r="H2" s="81"/>
      <c r="I2" s="1"/>
    </row>
    <row r="3" spans="1:9">
      <c r="A3" s="81" t="s">
        <v>2</v>
      </c>
      <c r="B3" s="81"/>
      <c r="C3" s="81"/>
      <c r="D3" s="81"/>
      <c r="E3" s="81"/>
      <c r="F3" s="81"/>
      <c r="G3" s="81"/>
      <c r="H3" s="81"/>
      <c r="I3" s="1"/>
    </row>
    <row r="4" spans="1:9">
      <c r="A4" s="76" t="s">
        <v>3</v>
      </c>
      <c r="B4" s="76"/>
      <c r="C4" s="76"/>
      <c r="D4" s="76"/>
      <c r="E4" s="76"/>
      <c r="F4" s="76"/>
      <c r="G4" s="76"/>
      <c r="H4" s="76"/>
      <c r="I4" s="3"/>
    </row>
    <row r="5" spans="1:9">
      <c r="A5" s="76" t="s">
        <v>4</v>
      </c>
      <c r="B5" s="76"/>
      <c r="C5" s="76"/>
      <c r="D5" s="76"/>
      <c r="E5" s="76"/>
      <c r="F5" s="76"/>
      <c r="G5" s="76"/>
      <c r="H5" s="76"/>
      <c r="I5" s="3"/>
    </row>
    <row r="7" spans="1:9">
      <c r="A7" s="67" t="s">
        <v>52</v>
      </c>
      <c r="B7" s="67"/>
      <c r="C7" s="67"/>
      <c r="D7" s="67"/>
      <c r="E7" s="67"/>
      <c r="F7" s="4"/>
      <c r="G7" s="5" t="s">
        <v>50</v>
      </c>
      <c r="H7" s="6"/>
      <c r="I7" s="7"/>
    </row>
    <row r="8" spans="1:9">
      <c r="A8" s="8"/>
      <c r="B8" s="8"/>
      <c r="C8" s="8"/>
      <c r="D8" s="8"/>
      <c r="E8" s="8"/>
      <c r="F8" s="8"/>
      <c r="G8" s="8"/>
      <c r="H8" s="8"/>
      <c r="I8" s="7"/>
    </row>
    <row r="9" spans="1:9">
      <c r="B9" s="10"/>
      <c r="H9" s="11"/>
    </row>
    <row r="10" spans="1:9">
      <c r="A10" s="9" t="s">
        <v>5</v>
      </c>
      <c r="B10" s="64"/>
      <c r="H10" s="11"/>
    </row>
    <row r="11" spans="1:9">
      <c r="H11" s="11"/>
    </row>
    <row r="12" spans="1:9">
      <c r="A12" s="9" t="s">
        <v>53</v>
      </c>
    </row>
    <row r="13" spans="1:9">
      <c r="A13" s="47" t="s">
        <v>51</v>
      </c>
    </row>
    <row r="14" spans="1:9" s="13" customFormat="1" ht="12">
      <c r="A14" s="12" t="s">
        <v>54</v>
      </c>
      <c r="B14" s="12"/>
      <c r="C14" s="12"/>
      <c r="D14" s="12"/>
      <c r="E14" s="12"/>
      <c r="F14" s="12"/>
      <c r="G14" s="12"/>
      <c r="H14" s="12"/>
      <c r="I14" s="12"/>
    </row>
    <row r="15" spans="1:9">
      <c r="A15" s="9" t="s">
        <v>6</v>
      </c>
    </row>
    <row r="16" spans="1:9" ht="15" customHeight="1">
      <c r="A16" s="84" t="s">
        <v>57</v>
      </c>
      <c r="B16" s="85"/>
      <c r="C16" s="86"/>
      <c r="D16" s="82" t="s">
        <v>58</v>
      </c>
      <c r="E16" s="82"/>
      <c r="F16" s="82" t="s">
        <v>59</v>
      </c>
      <c r="G16" s="82"/>
      <c r="H16" s="17"/>
    </row>
    <row r="17" spans="1:9">
      <c r="A17" s="87" t="s">
        <v>60</v>
      </c>
      <c r="B17" s="88"/>
      <c r="C17" s="89"/>
      <c r="D17" s="83"/>
      <c r="E17" s="83"/>
      <c r="F17" s="84" t="s">
        <v>61</v>
      </c>
      <c r="G17" s="86"/>
      <c r="H17" s="14"/>
    </row>
    <row r="18" spans="1:9">
      <c r="A18" s="90" t="s">
        <v>62</v>
      </c>
      <c r="B18" s="90"/>
      <c r="C18" s="90"/>
      <c r="D18" s="83"/>
      <c r="E18" s="83"/>
      <c r="F18" s="84" t="s">
        <v>63</v>
      </c>
      <c r="G18" s="86"/>
      <c r="H18" s="14"/>
    </row>
    <row r="19" spans="1:9">
      <c r="A19" s="87" t="s">
        <v>64</v>
      </c>
      <c r="B19" s="88"/>
      <c r="C19" s="89"/>
      <c r="D19" s="91"/>
      <c r="E19" s="92"/>
      <c r="F19" s="84" t="s">
        <v>65</v>
      </c>
      <c r="G19" s="86"/>
      <c r="H19" s="14"/>
    </row>
    <row r="20" spans="1:9">
      <c r="A20" s="87" t="s">
        <v>66</v>
      </c>
      <c r="B20" s="88"/>
      <c r="C20" s="89"/>
      <c r="D20" s="91"/>
      <c r="E20" s="92"/>
      <c r="F20" s="84" t="s">
        <v>67</v>
      </c>
      <c r="G20" s="86"/>
      <c r="H20" s="14"/>
    </row>
    <row r="21" spans="1:9">
      <c r="A21" s="87" t="s">
        <v>12</v>
      </c>
      <c r="B21" s="88"/>
      <c r="C21" s="89"/>
      <c r="D21" s="91"/>
      <c r="E21" s="92"/>
      <c r="F21" s="84" t="s">
        <v>68</v>
      </c>
      <c r="G21" s="86"/>
      <c r="H21" s="14"/>
    </row>
    <row r="22" spans="1:9">
      <c r="A22" s="9" t="s">
        <v>55</v>
      </c>
    </row>
    <row r="23" spans="1:9">
      <c r="A23" s="9" t="s">
        <v>56</v>
      </c>
    </row>
    <row r="24" spans="1:9">
      <c r="A24" s="15" t="s">
        <v>7</v>
      </c>
      <c r="B24" s="15"/>
      <c r="C24" s="15"/>
      <c r="D24" s="15"/>
      <c r="E24" s="15"/>
      <c r="F24" s="15"/>
      <c r="G24" s="15"/>
      <c r="H24" s="15"/>
      <c r="I24" s="15"/>
    </row>
    <row r="25" spans="1:9">
      <c r="A25" s="7" t="s">
        <v>19</v>
      </c>
      <c r="B25" s="16"/>
      <c r="C25" s="16"/>
      <c r="D25" s="16"/>
      <c r="E25" s="16"/>
      <c r="F25" s="16"/>
      <c r="G25" s="16"/>
      <c r="H25" s="16"/>
      <c r="I25" s="16"/>
    </row>
    <row r="26" spans="1:9" ht="15" customHeight="1">
      <c r="A26" s="71" t="s">
        <v>8</v>
      </c>
      <c r="B26" s="71" t="s">
        <v>9</v>
      </c>
      <c r="C26" s="71" t="s">
        <v>10</v>
      </c>
      <c r="D26" s="71" t="s">
        <v>11</v>
      </c>
      <c r="E26" s="71" t="s">
        <v>35</v>
      </c>
      <c r="I26" s="17"/>
    </row>
    <row r="27" spans="1:9">
      <c r="A27" s="71"/>
      <c r="B27" s="71"/>
      <c r="C27" s="71"/>
      <c r="D27" s="71"/>
      <c r="E27" s="71"/>
      <c r="F27" s="18"/>
      <c r="I27" s="17"/>
    </row>
    <row r="28" spans="1:9">
      <c r="A28" s="75">
        <v>0.1</v>
      </c>
      <c r="B28" s="19">
        <v>5.0000000000000001E-3</v>
      </c>
      <c r="C28" s="48"/>
      <c r="D28" s="49"/>
      <c r="E28" s="20">
        <f>((B28*0.005/100)+(A28*0.0035/100))/B28*100</f>
        <v>7.5000000000000011E-2</v>
      </c>
      <c r="F28" s="21"/>
      <c r="I28" s="14"/>
    </row>
    <row r="29" spans="1:9">
      <c r="A29" s="75"/>
      <c r="B29" s="19">
        <v>0.05</v>
      </c>
      <c r="C29" s="48"/>
      <c r="D29" s="49"/>
      <c r="E29" s="20">
        <f>((B29*0.005/100)+(A28*0.0035/100))/B29*100</f>
        <v>1.2E-2</v>
      </c>
      <c r="F29" s="21"/>
      <c r="I29" s="14"/>
    </row>
    <row r="30" spans="1:9">
      <c r="A30" s="75"/>
      <c r="B30" s="19">
        <v>9.5000000000000001E-2</v>
      </c>
      <c r="C30" s="48"/>
      <c r="D30" s="49"/>
      <c r="E30" s="20">
        <f>((B30*0.005/100)+(A28*0.0035/100))/B30*100</f>
        <v>8.6842105263157891E-3</v>
      </c>
      <c r="F30" s="21"/>
      <c r="I30" s="14"/>
    </row>
    <row r="31" spans="1:9">
      <c r="A31" s="75">
        <v>1</v>
      </c>
      <c r="B31" s="22">
        <v>0.05</v>
      </c>
      <c r="C31" s="50"/>
      <c r="D31" s="49"/>
      <c r="E31" s="20">
        <f>((B31*0.0035/100)+(A31*0.0007/100))/B31*100</f>
        <v>1.7499999999999998E-2</v>
      </c>
      <c r="F31" s="21"/>
      <c r="I31" s="14"/>
    </row>
    <row r="32" spans="1:9">
      <c r="A32" s="75"/>
      <c r="B32" s="22">
        <v>0.5</v>
      </c>
      <c r="C32" s="50"/>
      <c r="D32" s="49"/>
      <c r="E32" s="20">
        <f>((B32*0.0035/100)+(A31*0.0007/100))/B32*100</f>
        <v>4.9000000000000007E-3</v>
      </c>
      <c r="F32" s="21"/>
      <c r="I32" s="14"/>
    </row>
    <row r="33" spans="1:9">
      <c r="A33" s="75"/>
      <c r="B33" s="22">
        <v>0.95</v>
      </c>
      <c r="C33" s="50"/>
      <c r="D33" s="49"/>
      <c r="E33" s="20">
        <f>((B33*0.0035/100)+(A31*0.0007/100))/B33*100</f>
        <v>4.2368421052631578E-3</v>
      </c>
      <c r="F33" s="21"/>
      <c r="I33" s="14"/>
    </row>
    <row r="34" spans="1:9">
      <c r="A34" s="75">
        <v>10</v>
      </c>
      <c r="B34" s="22">
        <v>0.5</v>
      </c>
      <c r="C34" s="50"/>
      <c r="D34" s="49"/>
      <c r="E34" s="20">
        <f>((B34*0.003/100)+(A34*0.0005/100))/B34*100</f>
        <v>1.3000000000000001E-2</v>
      </c>
      <c r="F34" s="23"/>
      <c r="I34" s="24"/>
    </row>
    <row r="35" spans="1:9">
      <c r="A35" s="75"/>
      <c r="B35" s="22">
        <v>5</v>
      </c>
      <c r="C35" s="50"/>
      <c r="D35" s="49"/>
      <c r="E35" s="20">
        <f>((B35*0.003/100)+(A34*0.0005/100))/B35*100</f>
        <v>4.0000000000000001E-3</v>
      </c>
      <c r="F35" s="23"/>
      <c r="I35" s="24"/>
    </row>
    <row r="36" spans="1:9">
      <c r="A36" s="75"/>
      <c r="B36" s="22">
        <v>9.5</v>
      </c>
      <c r="C36" s="50"/>
      <c r="D36" s="49"/>
      <c r="E36" s="20">
        <f>((B36*0.003/100)+(A34*0.0005/100))/B36*100</f>
        <v>3.5263157894736838E-3</v>
      </c>
      <c r="F36" s="23"/>
      <c r="I36" s="24"/>
    </row>
    <row r="37" spans="1:9">
      <c r="A37" s="75">
        <v>100</v>
      </c>
      <c r="B37" s="22">
        <v>5</v>
      </c>
      <c r="C37" s="50"/>
      <c r="D37" s="49"/>
      <c r="E37" s="20">
        <f>((B37*0.004/100)+(A37*0.0006/100))/B37*100</f>
        <v>1.6E-2</v>
      </c>
      <c r="F37" s="23"/>
      <c r="I37" s="24"/>
    </row>
    <row r="38" spans="1:9">
      <c r="A38" s="75"/>
      <c r="B38" s="22">
        <v>50</v>
      </c>
      <c r="C38" s="50"/>
      <c r="D38" s="49"/>
      <c r="E38" s="20">
        <f>((B38*0.004/100)+(A37*0.0006/100))/B38*100</f>
        <v>5.1999999999999998E-3</v>
      </c>
      <c r="F38" s="23"/>
      <c r="I38" s="24"/>
    </row>
    <row r="39" spans="1:9">
      <c r="A39" s="75"/>
      <c r="B39" s="22">
        <v>95</v>
      </c>
      <c r="C39" s="50"/>
      <c r="D39" s="49"/>
      <c r="E39" s="20">
        <f>((B39*0.004/100)+(A37*0.0006/100))/B39*100</f>
        <v>4.6315789473684215E-3</v>
      </c>
      <c r="F39" s="23"/>
      <c r="I39" s="24"/>
    </row>
    <row r="40" spans="1:9">
      <c r="A40" s="77">
        <v>1000</v>
      </c>
      <c r="B40" s="22">
        <v>50</v>
      </c>
      <c r="C40" s="50"/>
      <c r="D40" s="49"/>
      <c r="E40" s="20">
        <f>((B40*0.004/100)+(A40*0.0006/100))/B40*100</f>
        <v>1.6E-2</v>
      </c>
      <c r="F40" s="23"/>
      <c r="I40" s="24"/>
    </row>
    <row r="41" spans="1:9">
      <c r="A41" s="77"/>
      <c r="B41" s="22">
        <v>500</v>
      </c>
      <c r="C41" s="50"/>
      <c r="D41" s="49"/>
      <c r="E41" s="20">
        <f>((B41*0.004/100)+(A40*0.0006/100))/B41*100</f>
        <v>5.2000000000000006E-3</v>
      </c>
      <c r="F41" s="23"/>
      <c r="I41" s="24"/>
    </row>
    <row r="42" spans="1:9">
      <c r="A42" s="77"/>
      <c r="B42" s="22">
        <v>950</v>
      </c>
      <c r="C42" s="50"/>
      <c r="D42" s="49"/>
      <c r="E42" s="20">
        <f>((B42*0.004/100)+(A40*0.0006/100))/B42*100</f>
        <v>4.6315789473684215E-3</v>
      </c>
      <c r="F42" s="23"/>
      <c r="I42" s="24"/>
    </row>
    <row r="44" spans="1:9" ht="15" customHeight="1">
      <c r="A44" s="7" t="s">
        <v>20</v>
      </c>
      <c r="B44" s="16"/>
      <c r="C44" s="16"/>
      <c r="D44" s="16"/>
      <c r="E44" s="16"/>
      <c r="F44" s="16"/>
      <c r="G44" s="16"/>
      <c r="H44" s="16"/>
    </row>
    <row r="45" spans="1:9">
      <c r="A45" s="71" t="s">
        <v>12</v>
      </c>
      <c r="B45" s="71" t="s">
        <v>8</v>
      </c>
      <c r="C45" s="71" t="s">
        <v>9</v>
      </c>
      <c r="D45" s="71" t="s">
        <v>10</v>
      </c>
      <c r="E45" s="71" t="s">
        <v>11</v>
      </c>
      <c r="F45" s="71" t="s">
        <v>35</v>
      </c>
    </row>
    <row r="46" spans="1:9">
      <c r="A46" s="71"/>
      <c r="B46" s="71"/>
      <c r="C46" s="71"/>
      <c r="D46" s="71"/>
      <c r="E46" s="71"/>
      <c r="F46" s="71"/>
    </row>
    <row r="47" spans="1:9">
      <c r="A47" s="93" t="s">
        <v>15</v>
      </c>
      <c r="B47" s="75">
        <v>0.1</v>
      </c>
      <c r="C47" s="19">
        <v>5.0000000000000001E-3</v>
      </c>
      <c r="D47" s="48"/>
      <c r="E47" s="49"/>
      <c r="F47" s="19">
        <f>((C47*0.1/100)+(B47*0.03/100))/C47*100</f>
        <v>0.70000000000000007</v>
      </c>
    </row>
    <row r="48" spans="1:9">
      <c r="A48" s="94"/>
      <c r="B48" s="75"/>
      <c r="C48" s="19">
        <v>0.05</v>
      </c>
      <c r="D48" s="48"/>
      <c r="E48" s="49"/>
      <c r="F48" s="19">
        <f>((C48*0.1/100)+(B47*0.03/100))/C48*100</f>
        <v>0.16</v>
      </c>
    </row>
    <row r="49" spans="1:6">
      <c r="A49" s="94"/>
      <c r="B49" s="75"/>
      <c r="C49" s="19">
        <v>9.5000000000000001E-2</v>
      </c>
      <c r="D49" s="48"/>
      <c r="E49" s="49"/>
      <c r="F49" s="19">
        <f>((C49*0.1/100)+(B47*0.03/100))/C49*100</f>
        <v>0.1315789473684211</v>
      </c>
    </row>
    <row r="50" spans="1:6">
      <c r="A50" s="94"/>
      <c r="B50" s="75">
        <v>1</v>
      </c>
      <c r="C50" s="22">
        <v>0.05</v>
      </c>
      <c r="D50" s="50"/>
      <c r="E50" s="49"/>
      <c r="F50" s="19">
        <f t="shared" ref="F50" si="0">((C50*0.1/100)+(B50*0.03/100))/C50*100</f>
        <v>0.7</v>
      </c>
    </row>
    <row r="51" spans="1:6">
      <c r="A51" s="94"/>
      <c r="B51" s="75"/>
      <c r="C51" s="22">
        <v>0.5</v>
      </c>
      <c r="D51" s="50"/>
      <c r="E51" s="49"/>
      <c r="F51" s="19">
        <f t="shared" ref="F51" si="1">((C51*0.1/100)+(B50*0.03/100))/C51*100</f>
        <v>0.15999999999999998</v>
      </c>
    </row>
    <row r="52" spans="1:6">
      <c r="A52" s="94"/>
      <c r="B52" s="75"/>
      <c r="C52" s="22">
        <v>0.95</v>
      </c>
      <c r="D52" s="50"/>
      <c r="E52" s="49"/>
      <c r="F52" s="19">
        <f t="shared" ref="F52" si="2">((C52*0.1/100)+(B50*0.03/100))/C52*100</f>
        <v>0.13157894736842107</v>
      </c>
    </row>
    <row r="53" spans="1:6">
      <c r="A53" s="94"/>
      <c r="B53" s="75">
        <v>10</v>
      </c>
      <c r="C53" s="22">
        <v>0.5</v>
      </c>
      <c r="D53" s="50"/>
      <c r="E53" s="49"/>
      <c r="F53" s="19">
        <f t="shared" ref="F53" si="3">((C53*0.1/100)+(B53*0.03/100))/C53*100</f>
        <v>0.70000000000000007</v>
      </c>
    </row>
    <row r="54" spans="1:6">
      <c r="A54" s="94"/>
      <c r="B54" s="75"/>
      <c r="C54" s="22">
        <v>5</v>
      </c>
      <c r="D54" s="50"/>
      <c r="E54" s="49"/>
      <c r="F54" s="19">
        <f t="shared" ref="F54" si="4">((C54*0.1/100)+(B53*0.03/100))/C54*100</f>
        <v>0.16</v>
      </c>
    </row>
    <row r="55" spans="1:6">
      <c r="A55" s="94"/>
      <c r="B55" s="75"/>
      <c r="C55" s="22">
        <v>9.5</v>
      </c>
      <c r="D55" s="50"/>
      <c r="E55" s="49"/>
      <c r="F55" s="19">
        <f t="shared" ref="F55" si="5">((C55*0.1/100)+(B53*0.03/100))/C55*100</f>
        <v>0.13157894736842105</v>
      </c>
    </row>
    <row r="56" spans="1:6">
      <c r="A56" s="94"/>
      <c r="B56" s="75">
        <v>100</v>
      </c>
      <c r="C56" s="22">
        <v>5</v>
      </c>
      <c r="D56" s="50"/>
      <c r="E56" s="49"/>
      <c r="F56" s="19">
        <f t="shared" ref="F56" si="6">((C56*0.1/100)+(B56*0.03/100))/C56*100</f>
        <v>0.7</v>
      </c>
    </row>
    <row r="57" spans="1:6">
      <c r="A57" s="94"/>
      <c r="B57" s="75"/>
      <c r="C57" s="22">
        <v>50</v>
      </c>
      <c r="D57" s="50" t="s">
        <v>22</v>
      </c>
      <c r="E57" s="50" t="s">
        <v>22</v>
      </c>
      <c r="F57" s="19">
        <f t="shared" ref="F57" si="7">((C57*0.1/100)+(B56*0.03/100))/C57*100</f>
        <v>0.16</v>
      </c>
    </row>
    <row r="58" spans="1:6">
      <c r="A58" s="94"/>
      <c r="B58" s="75"/>
      <c r="C58" s="22">
        <v>95</v>
      </c>
      <c r="D58" s="50" t="s">
        <v>22</v>
      </c>
      <c r="E58" s="50" t="s">
        <v>22</v>
      </c>
      <c r="F58" s="19">
        <f t="shared" ref="F58" si="8">((C58*0.1/100)+(B56*0.03/100))/C58*100</f>
        <v>0.13157894736842105</v>
      </c>
    </row>
    <row r="59" spans="1:6">
      <c r="A59" s="94"/>
      <c r="B59" s="77">
        <v>750</v>
      </c>
      <c r="C59" s="22">
        <v>37.5</v>
      </c>
      <c r="D59" s="50" t="s">
        <v>22</v>
      </c>
      <c r="E59" s="50" t="s">
        <v>22</v>
      </c>
      <c r="F59" s="19">
        <f t="shared" ref="F59" si="9">((C59*0.1/100)+(B59*0.03/100))/C59*100</f>
        <v>0.70000000000000007</v>
      </c>
    </row>
    <row r="60" spans="1:6">
      <c r="A60" s="94"/>
      <c r="B60" s="77"/>
      <c r="C60" s="22">
        <v>375</v>
      </c>
      <c r="D60" s="50" t="s">
        <v>22</v>
      </c>
      <c r="E60" s="50" t="s">
        <v>22</v>
      </c>
      <c r="F60" s="19">
        <f t="shared" ref="F60" si="10">((C60*0.1/100)+(B59*0.03/100))/C60*100</f>
        <v>0.15999999999999998</v>
      </c>
    </row>
    <row r="61" spans="1:6">
      <c r="A61" s="95"/>
      <c r="B61" s="77"/>
      <c r="C61" s="22">
        <v>712.5</v>
      </c>
      <c r="D61" s="50" t="s">
        <v>22</v>
      </c>
      <c r="E61" s="50" t="s">
        <v>22</v>
      </c>
      <c r="F61" s="19">
        <f t="shared" ref="F61" si="11">((C61*0.1/100)+(B59*0.03/100))/C61*100</f>
        <v>0.13157894736842105</v>
      </c>
    </row>
    <row r="62" spans="1:6">
      <c r="A62" s="68" t="s">
        <v>21</v>
      </c>
      <c r="B62" s="75">
        <v>0.1</v>
      </c>
      <c r="C62" s="19">
        <v>5.0000000000000001E-3</v>
      </c>
      <c r="D62" s="48"/>
      <c r="E62" s="49"/>
      <c r="F62" s="19">
        <f>((C62*0.06/100)+(B62*0.03/100))/C62*100</f>
        <v>0.66</v>
      </c>
    </row>
    <row r="63" spans="1:6">
      <c r="A63" s="68"/>
      <c r="B63" s="75"/>
      <c r="C63" s="19">
        <v>0.05</v>
      </c>
      <c r="D63" s="48"/>
      <c r="E63" s="49"/>
      <c r="F63" s="19">
        <f>((C63*0.06/100)+(B62*0.03/100))/C63*100</f>
        <v>0.12</v>
      </c>
    </row>
    <row r="64" spans="1:6">
      <c r="A64" s="68"/>
      <c r="B64" s="75"/>
      <c r="C64" s="19">
        <v>9.5000000000000001E-2</v>
      </c>
      <c r="D64" s="48"/>
      <c r="E64" s="49"/>
      <c r="F64" s="19">
        <f>((C64*0.06/100)+(B62*0.03/100))/C64*100</f>
        <v>9.1578947368421051E-2</v>
      </c>
    </row>
    <row r="65" spans="1:6">
      <c r="A65" s="68"/>
      <c r="B65" s="75">
        <v>1</v>
      </c>
      <c r="C65" s="22">
        <v>0.05</v>
      </c>
      <c r="D65" s="50"/>
      <c r="E65" s="49"/>
      <c r="F65" s="19">
        <f t="shared" ref="F65" si="12">((C65*0.06/100)+(B65*0.03/100))/C65*100</f>
        <v>0.66</v>
      </c>
    </row>
    <row r="66" spans="1:6">
      <c r="A66" s="68"/>
      <c r="B66" s="75"/>
      <c r="C66" s="22">
        <v>0.5</v>
      </c>
      <c r="D66" s="50"/>
      <c r="E66" s="49"/>
      <c r="F66" s="19">
        <f t="shared" ref="F66" si="13">((C66*0.06/100)+(B65*0.03/100))/C66*100</f>
        <v>0.12</v>
      </c>
    </row>
    <row r="67" spans="1:6">
      <c r="A67" s="68"/>
      <c r="B67" s="75"/>
      <c r="C67" s="22">
        <v>0.95</v>
      </c>
      <c r="D67" s="50"/>
      <c r="E67" s="49"/>
      <c r="F67" s="19">
        <f t="shared" ref="F67" si="14">((C67*0.06/100)+(B65*0.03/100))/C67*100</f>
        <v>9.1578947368421038E-2</v>
      </c>
    </row>
    <row r="68" spans="1:6">
      <c r="A68" s="68"/>
      <c r="B68" s="75">
        <v>10</v>
      </c>
      <c r="C68" s="22">
        <v>0.5</v>
      </c>
      <c r="D68" s="50"/>
      <c r="E68" s="49"/>
      <c r="F68" s="19">
        <f t="shared" ref="F68" si="15">((C68*0.06/100)+(B68*0.03/100))/C68*100</f>
        <v>0.66</v>
      </c>
    </row>
    <row r="69" spans="1:6">
      <c r="A69" s="68"/>
      <c r="B69" s="75"/>
      <c r="C69" s="22">
        <v>5</v>
      </c>
      <c r="D69" s="50"/>
      <c r="E69" s="49"/>
      <c r="F69" s="19">
        <f t="shared" ref="F69" si="16">((C69*0.06/100)+(B68*0.03/100))/C69*100</f>
        <v>0.12000000000000001</v>
      </c>
    </row>
    <row r="70" spans="1:6">
      <c r="A70" s="68"/>
      <c r="B70" s="75"/>
      <c r="C70" s="22">
        <v>9.5</v>
      </c>
      <c r="D70" s="50"/>
      <c r="E70" s="49"/>
      <c r="F70" s="19">
        <f t="shared" ref="F70" si="17">((C70*0.06/100)+(B68*0.03/100))/C70*100</f>
        <v>9.1578947368421038E-2</v>
      </c>
    </row>
    <row r="71" spans="1:6">
      <c r="A71" s="68"/>
      <c r="B71" s="75">
        <v>100</v>
      </c>
      <c r="C71" s="22">
        <v>5</v>
      </c>
      <c r="D71" s="50"/>
      <c r="E71" s="49"/>
      <c r="F71" s="19">
        <f t="shared" ref="F71" si="18">((C71*0.06/100)+(B71*0.03/100))/C71*100</f>
        <v>0.66</v>
      </c>
    </row>
    <row r="72" spans="1:6">
      <c r="A72" s="68"/>
      <c r="B72" s="75"/>
      <c r="C72" s="22">
        <v>50</v>
      </c>
      <c r="D72" s="50"/>
      <c r="E72" s="49"/>
      <c r="F72" s="19">
        <f t="shared" ref="F72" si="19">((C72*0.06/100)+(B71*0.03/100))/C72*100</f>
        <v>0.12</v>
      </c>
    </row>
    <row r="73" spans="1:6">
      <c r="A73" s="68"/>
      <c r="B73" s="75"/>
      <c r="C73" s="22">
        <v>95</v>
      </c>
      <c r="D73" s="50"/>
      <c r="E73" s="49"/>
      <c r="F73" s="19">
        <f t="shared" ref="F73" si="20">((C73*0.06/100)+(B71*0.03/100))/C73*100</f>
        <v>9.1578947368421038E-2</v>
      </c>
    </row>
    <row r="74" spans="1:6">
      <c r="A74" s="68"/>
      <c r="B74" s="77">
        <v>750</v>
      </c>
      <c r="C74" s="22">
        <v>37.5</v>
      </c>
      <c r="D74" s="50"/>
      <c r="E74" s="49"/>
      <c r="F74" s="19">
        <f t="shared" ref="F74" si="21">((C74*0.06/100)+(B74*0.03/100))/C74*100</f>
        <v>0.66</v>
      </c>
    </row>
    <row r="75" spans="1:6">
      <c r="A75" s="68"/>
      <c r="B75" s="77"/>
      <c r="C75" s="22">
        <v>375</v>
      </c>
      <c r="D75" s="50"/>
      <c r="E75" s="49"/>
      <c r="F75" s="19">
        <f t="shared" ref="F75" si="22">((C75*0.06/100)+(B74*0.03/100))/C75*100</f>
        <v>0.12000000000000001</v>
      </c>
    </row>
    <row r="76" spans="1:6">
      <c r="A76" s="68"/>
      <c r="B76" s="77"/>
      <c r="C76" s="22">
        <v>712.5</v>
      </c>
      <c r="D76" s="50"/>
      <c r="E76" s="49"/>
      <c r="F76" s="19">
        <f t="shared" ref="F76" si="23">((C76*0.06/100)+(B74*0.03/100))/C76*100</f>
        <v>9.1578947368421051E-2</v>
      </c>
    </row>
    <row r="77" spans="1:6">
      <c r="A77" s="68" t="s">
        <v>16</v>
      </c>
      <c r="B77" s="75">
        <v>0.1</v>
      </c>
      <c r="C77" s="19">
        <v>5.0000000000000001E-3</v>
      </c>
      <c r="D77" s="48"/>
      <c r="E77" s="49"/>
      <c r="F77" s="19">
        <f>((C77*0.1/100)+(B77*0.05/100))/C77*100</f>
        <v>1.1000000000000001</v>
      </c>
    </row>
    <row r="78" spans="1:6">
      <c r="A78" s="68"/>
      <c r="B78" s="75"/>
      <c r="C78" s="19">
        <v>0.05</v>
      </c>
      <c r="D78" s="48"/>
      <c r="E78" s="49"/>
      <c r="F78" s="19">
        <f>((C78*0.1/100)+(B77*0.05/100))/C78*100</f>
        <v>0.2</v>
      </c>
    </row>
    <row r="79" spans="1:6">
      <c r="A79" s="68"/>
      <c r="B79" s="75"/>
      <c r="C79" s="19">
        <v>9.5000000000000001E-2</v>
      </c>
      <c r="D79" s="48"/>
      <c r="E79" s="49"/>
      <c r="F79" s="19">
        <f>((C79*0.1/100)+(B77*0.05/100))/C79*100</f>
        <v>0.15263157894736845</v>
      </c>
    </row>
    <row r="80" spans="1:6">
      <c r="A80" s="68"/>
      <c r="B80" s="75">
        <v>1</v>
      </c>
      <c r="C80" s="22">
        <v>0.05</v>
      </c>
      <c r="D80" s="50"/>
      <c r="E80" s="49"/>
      <c r="F80" s="19">
        <f t="shared" ref="F80" si="24">((C80*0.1/100)+(B80*0.05/100))/C80*100</f>
        <v>1.0999999999999999</v>
      </c>
    </row>
    <row r="81" spans="1:6">
      <c r="A81" s="68"/>
      <c r="B81" s="75"/>
      <c r="C81" s="22">
        <v>0.5</v>
      </c>
      <c r="D81" s="50"/>
      <c r="E81" s="49"/>
      <c r="F81" s="19">
        <f t="shared" ref="F81" si="25">((C81*0.1/100)+(B80*0.05/100))/C81*100</f>
        <v>0.2</v>
      </c>
    </row>
    <row r="82" spans="1:6">
      <c r="A82" s="68"/>
      <c r="B82" s="75"/>
      <c r="C82" s="22">
        <v>0.95</v>
      </c>
      <c r="D82" s="50"/>
      <c r="E82" s="49"/>
      <c r="F82" s="19">
        <f t="shared" ref="F82" si="26">((C82*0.1/100)+(B80*0.05/100))/C82*100</f>
        <v>0.15263157894736842</v>
      </c>
    </row>
    <row r="83" spans="1:6">
      <c r="A83" s="68"/>
      <c r="B83" s="75">
        <v>10</v>
      </c>
      <c r="C83" s="22">
        <v>0.5</v>
      </c>
      <c r="D83" s="50"/>
      <c r="E83" s="49"/>
      <c r="F83" s="19">
        <f t="shared" ref="F83" si="27">((C83*0.1/100)+(B83*0.05/100))/C83*100</f>
        <v>1.0999999999999999</v>
      </c>
    </row>
    <row r="84" spans="1:6">
      <c r="A84" s="68"/>
      <c r="B84" s="75"/>
      <c r="C84" s="22">
        <v>5</v>
      </c>
      <c r="D84" s="50"/>
      <c r="E84" s="49"/>
      <c r="F84" s="19">
        <f t="shared" ref="F84" si="28">((C84*0.1/100)+(B83*0.05/100))/C84*100</f>
        <v>0.2</v>
      </c>
    </row>
    <row r="85" spans="1:6">
      <c r="A85" s="68"/>
      <c r="B85" s="75"/>
      <c r="C85" s="22">
        <v>9.5</v>
      </c>
      <c r="D85" s="50"/>
      <c r="E85" s="49"/>
      <c r="F85" s="19">
        <f t="shared" ref="F85" si="29">((C85*0.1/100)+(B83*0.05/100))/C85*100</f>
        <v>0.15263157894736845</v>
      </c>
    </row>
    <row r="86" spans="1:6">
      <c r="A86" s="68"/>
      <c r="B86" s="75">
        <v>100</v>
      </c>
      <c r="C86" s="22">
        <v>5</v>
      </c>
      <c r="D86" s="50"/>
      <c r="E86" s="49"/>
      <c r="F86" s="19">
        <f t="shared" ref="F86" si="30">((C86*0.1/100)+(B86*0.05/100))/C86*100</f>
        <v>1.0999999999999999</v>
      </c>
    </row>
    <row r="87" spans="1:6">
      <c r="A87" s="68"/>
      <c r="B87" s="75"/>
      <c r="C87" s="22">
        <v>50</v>
      </c>
      <c r="D87" s="50"/>
      <c r="E87" s="49"/>
      <c r="F87" s="19">
        <f t="shared" ref="F87" si="31">((C87*0.1/100)+(B86*0.05/100))/C87*100</f>
        <v>0.2</v>
      </c>
    </row>
    <row r="88" spans="1:6">
      <c r="A88" s="68"/>
      <c r="B88" s="75"/>
      <c r="C88" s="22">
        <v>95</v>
      </c>
      <c r="D88" s="50"/>
      <c r="E88" s="49"/>
      <c r="F88" s="19">
        <f t="shared" ref="F88" si="32">((C88*0.1/100)+(B86*0.05/100))/C88*100</f>
        <v>0.15263157894736845</v>
      </c>
    </row>
    <row r="89" spans="1:6">
      <c r="A89" s="68"/>
      <c r="B89" s="77">
        <v>750</v>
      </c>
      <c r="C89" s="22">
        <v>37.5</v>
      </c>
      <c r="D89" s="50"/>
      <c r="E89" s="49"/>
      <c r="F89" s="19">
        <f t="shared" ref="F89" si="33">((C89*0.1/100)+(B89*0.05/100))/C89*100</f>
        <v>1.0999999999999999</v>
      </c>
    </row>
    <row r="90" spans="1:6">
      <c r="A90" s="68"/>
      <c r="B90" s="77"/>
      <c r="C90" s="22">
        <v>375</v>
      </c>
      <c r="D90" s="50" t="s">
        <v>22</v>
      </c>
      <c r="E90" s="50" t="s">
        <v>22</v>
      </c>
      <c r="F90" s="19">
        <f t="shared" ref="F90" si="34">((C90*0.1/100)+(B89*0.05/100))/C90*100</f>
        <v>0.2</v>
      </c>
    </row>
    <row r="91" spans="1:6">
      <c r="A91" s="68"/>
      <c r="B91" s="77"/>
      <c r="C91" s="22">
        <v>712.5</v>
      </c>
      <c r="D91" s="50" t="s">
        <v>22</v>
      </c>
      <c r="E91" s="50" t="s">
        <v>22</v>
      </c>
      <c r="F91" s="19">
        <f t="shared" ref="F91" si="35">((C91*0.1/100)+(B89*0.05/100))/C91*100</f>
        <v>0.1526315789473684</v>
      </c>
    </row>
    <row r="92" spans="1:6">
      <c r="A92" s="68" t="s">
        <v>13</v>
      </c>
      <c r="B92" s="75">
        <v>0.1</v>
      </c>
      <c r="C92" s="19">
        <v>5.0000000000000001E-3</v>
      </c>
      <c r="D92" s="48"/>
      <c r="E92" s="49"/>
      <c r="F92" s="19">
        <f>((C92*0.4/100)+(B92*0.08/100))/C92*100</f>
        <v>2</v>
      </c>
    </row>
    <row r="93" spans="1:6">
      <c r="A93" s="68"/>
      <c r="B93" s="75"/>
      <c r="C93" s="19">
        <v>0.05</v>
      </c>
      <c r="D93" s="48"/>
      <c r="E93" s="49"/>
      <c r="F93" s="19">
        <f>((C93*0.4/100)+(B92*0.08/100))/C93*100</f>
        <v>0.55999999999999994</v>
      </c>
    </row>
    <row r="94" spans="1:6">
      <c r="A94" s="68"/>
      <c r="B94" s="75"/>
      <c r="C94" s="19">
        <v>9.5000000000000001E-2</v>
      </c>
      <c r="D94" s="48"/>
      <c r="E94" s="49"/>
      <c r="F94" s="19">
        <f>((C94*0.4/100)+(B92*0.08/100))/C94*100</f>
        <v>0.48421052631578948</v>
      </c>
    </row>
    <row r="95" spans="1:6">
      <c r="A95" s="68"/>
      <c r="B95" s="75">
        <v>1</v>
      </c>
      <c r="C95" s="22">
        <v>0.05</v>
      </c>
      <c r="D95" s="50"/>
      <c r="E95" s="49"/>
      <c r="F95" s="19">
        <f t="shared" ref="F95" si="36">((C95*0.4/100)+(B95*0.08/100))/C95*100</f>
        <v>2</v>
      </c>
    </row>
    <row r="96" spans="1:6">
      <c r="A96" s="68"/>
      <c r="B96" s="75"/>
      <c r="C96" s="22">
        <v>0.5</v>
      </c>
      <c r="D96" s="50"/>
      <c r="E96" s="49"/>
      <c r="F96" s="19">
        <f t="shared" ref="F96" si="37">((C96*0.4/100)+(B95*0.08/100))/C96*100</f>
        <v>0.55999999999999994</v>
      </c>
    </row>
    <row r="97" spans="1:6">
      <c r="A97" s="68"/>
      <c r="B97" s="75"/>
      <c r="C97" s="22">
        <v>0.95</v>
      </c>
      <c r="D97" s="50"/>
      <c r="E97" s="49"/>
      <c r="F97" s="19">
        <f t="shared" ref="F97" si="38">((C97*0.4/100)+(B95*0.08/100))/C97*100</f>
        <v>0.48421052631578948</v>
      </c>
    </row>
    <row r="98" spans="1:6">
      <c r="A98" s="68"/>
      <c r="B98" s="75">
        <v>10</v>
      </c>
      <c r="C98" s="22">
        <v>0.5</v>
      </c>
      <c r="D98" s="50"/>
      <c r="E98" s="49"/>
      <c r="F98" s="19">
        <f t="shared" ref="F98" si="39">((C98*0.4/100)+(B98*0.08/100))/C98*100</f>
        <v>2</v>
      </c>
    </row>
    <row r="99" spans="1:6">
      <c r="A99" s="68"/>
      <c r="B99" s="75"/>
      <c r="C99" s="22">
        <v>5</v>
      </c>
      <c r="D99" s="50"/>
      <c r="E99" s="49"/>
      <c r="F99" s="19">
        <f t="shared" ref="F99" si="40">((C99*0.4/100)+(B98*0.08/100))/C99*100</f>
        <v>0.55999999999999994</v>
      </c>
    </row>
    <row r="100" spans="1:6">
      <c r="A100" s="68"/>
      <c r="B100" s="75"/>
      <c r="C100" s="22">
        <v>9.5</v>
      </c>
      <c r="D100" s="50"/>
      <c r="E100" s="49"/>
      <c r="F100" s="19">
        <f t="shared" ref="F100" si="41">((C100*0.4/100)+(B98*0.08/100))/C100*100</f>
        <v>0.48421052631578948</v>
      </c>
    </row>
    <row r="101" spans="1:6">
      <c r="A101" s="68"/>
      <c r="B101" s="75">
        <v>100</v>
      </c>
      <c r="C101" s="22">
        <v>5</v>
      </c>
      <c r="D101" s="50"/>
      <c r="E101" s="49"/>
      <c r="F101" s="19">
        <f t="shared" ref="F101" si="42">((C101*0.4/100)+(B101*0.08/100))/C101*100</f>
        <v>2</v>
      </c>
    </row>
    <row r="102" spans="1:6">
      <c r="A102" s="68"/>
      <c r="B102" s="75"/>
      <c r="C102" s="22">
        <v>50</v>
      </c>
      <c r="D102" s="50" t="s">
        <v>22</v>
      </c>
      <c r="E102" s="50" t="s">
        <v>22</v>
      </c>
      <c r="F102" s="19">
        <f t="shared" ref="F102" si="43">((C102*0.4/100)+(B101*0.08/100))/C102*100</f>
        <v>0.56000000000000005</v>
      </c>
    </row>
    <row r="103" spans="1:6">
      <c r="A103" s="68"/>
      <c r="B103" s="75"/>
      <c r="C103" s="22">
        <v>95</v>
      </c>
      <c r="D103" s="50" t="s">
        <v>22</v>
      </c>
      <c r="E103" s="50" t="s">
        <v>22</v>
      </c>
      <c r="F103" s="19">
        <f t="shared" ref="F103" si="44">((C103*0.4/100)+(B101*0.08/100))/C103*100</f>
        <v>0.48421052631578948</v>
      </c>
    </row>
    <row r="104" spans="1:6">
      <c r="A104" s="68"/>
      <c r="B104" s="77">
        <v>750</v>
      </c>
      <c r="C104" s="22">
        <v>37.5</v>
      </c>
      <c r="D104" s="50" t="s">
        <v>22</v>
      </c>
      <c r="E104" s="50" t="s">
        <v>22</v>
      </c>
      <c r="F104" s="19">
        <f t="shared" ref="F104" si="45">((C104*0.4/100)+(B104*0.08/100))/C104*100</f>
        <v>2</v>
      </c>
    </row>
    <row r="105" spans="1:6">
      <c r="A105" s="68"/>
      <c r="B105" s="77"/>
      <c r="C105" s="22">
        <v>375</v>
      </c>
      <c r="D105" s="50" t="s">
        <v>22</v>
      </c>
      <c r="E105" s="50" t="s">
        <v>22</v>
      </c>
      <c r="F105" s="19">
        <f t="shared" ref="F105" si="46">((C105*0.4/100)+(B104*0.08/100))/C105*100</f>
        <v>0.55999999999999994</v>
      </c>
    </row>
    <row r="106" spans="1:6">
      <c r="A106" s="68"/>
      <c r="B106" s="77"/>
      <c r="C106" s="22">
        <v>712.5</v>
      </c>
      <c r="D106" s="50" t="s">
        <v>22</v>
      </c>
      <c r="E106" s="50" t="s">
        <v>22</v>
      </c>
      <c r="F106" s="19">
        <f t="shared" ref="F106" si="47">((C106*0.4/100)+(B104*0.08/100))/C106*100</f>
        <v>0.48421052631578948</v>
      </c>
    </row>
    <row r="107" spans="1:6">
      <c r="A107" s="93" t="s">
        <v>17</v>
      </c>
      <c r="B107" s="75">
        <v>0.1</v>
      </c>
      <c r="C107" s="19">
        <v>5.0000000000000001E-3</v>
      </c>
      <c r="D107" s="48"/>
      <c r="E107" s="49"/>
      <c r="F107" s="19">
        <f>((C107*1.2/100)+(B107*0.5/100))/C107*100</f>
        <v>11.200000000000001</v>
      </c>
    </row>
    <row r="108" spans="1:6">
      <c r="A108" s="94"/>
      <c r="B108" s="75"/>
      <c r="C108" s="19">
        <v>0.05</v>
      </c>
      <c r="D108" s="48"/>
      <c r="E108" s="49"/>
      <c r="F108" s="19">
        <f>((C108*1.2/100)+(B107*0.5/100))/C108*100</f>
        <v>2.1999999999999997</v>
      </c>
    </row>
    <row r="109" spans="1:6">
      <c r="A109" s="94"/>
      <c r="B109" s="75"/>
      <c r="C109" s="19">
        <v>9.5000000000000001E-2</v>
      </c>
      <c r="D109" s="48"/>
      <c r="E109" s="49"/>
      <c r="F109" s="19">
        <f>((C109*1.2/100)+(B107*0.5/100))/C109*100</f>
        <v>1.7263157894736842</v>
      </c>
    </row>
    <row r="110" spans="1:6">
      <c r="A110" s="94"/>
      <c r="B110" s="75">
        <v>1</v>
      </c>
      <c r="C110" s="22">
        <v>0.05</v>
      </c>
      <c r="D110" s="50"/>
      <c r="E110" s="49"/>
      <c r="F110" s="19">
        <f t="shared" ref="F110" si="48">((C110*1.2/100)+(B110*0.5/100))/C110*100</f>
        <v>11.2</v>
      </c>
    </row>
    <row r="111" spans="1:6">
      <c r="A111" s="94"/>
      <c r="B111" s="75"/>
      <c r="C111" s="22">
        <v>0.5</v>
      </c>
      <c r="D111" s="50"/>
      <c r="E111" s="49"/>
      <c r="F111" s="19">
        <f t="shared" ref="F111" si="49">((C111*1.2/100)+(B110*0.5/100))/C111*100</f>
        <v>2.1999999999999997</v>
      </c>
    </row>
    <row r="112" spans="1:6">
      <c r="A112" s="94"/>
      <c r="B112" s="75"/>
      <c r="C112" s="22">
        <v>0.95</v>
      </c>
      <c r="D112" s="50"/>
      <c r="E112" s="49"/>
      <c r="F112" s="19">
        <f t="shared" ref="F112" si="50">((C112*1.2/100)+(B110*0.5/100))/C112*100</f>
        <v>1.7263157894736842</v>
      </c>
    </row>
    <row r="113" spans="1:6">
      <c r="A113" s="94"/>
      <c r="B113" s="75">
        <v>10</v>
      </c>
      <c r="C113" s="22">
        <v>0.5</v>
      </c>
      <c r="D113" s="50"/>
      <c r="E113" s="49"/>
      <c r="F113" s="19">
        <f t="shared" ref="F113" si="51">((C113*1.2/100)+(B113*0.5/100))/C113*100</f>
        <v>11.200000000000001</v>
      </c>
    </row>
    <row r="114" spans="1:6">
      <c r="A114" s="94"/>
      <c r="B114" s="75"/>
      <c r="C114" s="22">
        <v>5</v>
      </c>
      <c r="D114" s="50"/>
      <c r="E114" s="49"/>
      <c r="F114" s="19">
        <f t="shared" ref="F114" si="52">((C114*1.2/100)+(B113*0.5/100))/C114*100</f>
        <v>2.1999999999999997</v>
      </c>
    </row>
    <row r="115" spans="1:6">
      <c r="A115" s="94"/>
      <c r="B115" s="75"/>
      <c r="C115" s="22">
        <v>9.5</v>
      </c>
      <c r="D115" s="50"/>
      <c r="E115" s="49"/>
      <c r="F115" s="19">
        <f t="shared" ref="F115" si="53">((C115*1.2/100)+(B113*0.5/100))/C115*100</f>
        <v>1.7263157894736842</v>
      </c>
    </row>
    <row r="116" spans="1:6">
      <c r="A116" s="94"/>
      <c r="B116" s="75">
        <v>100</v>
      </c>
      <c r="C116" s="22">
        <v>5</v>
      </c>
      <c r="D116" s="50"/>
      <c r="E116" s="49"/>
      <c r="F116" s="19">
        <f t="shared" ref="F116" si="54">((C116*1.2/100)+(B116*0.5/100))/C116*100</f>
        <v>11.200000000000001</v>
      </c>
    </row>
    <row r="117" spans="1:6">
      <c r="A117" s="94"/>
      <c r="B117" s="75"/>
      <c r="C117" s="22">
        <v>50</v>
      </c>
      <c r="D117" s="50" t="s">
        <v>22</v>
      </c>
      <c r="E117" s="50" t="s">
        <v>22</v>
      </c>
      <c r="F117" s="19">
        <f t="shared" ref="F117" si="55">((C117*1.2/100)+(B116*0.5/100))/C117*100</f>
        <v>2.2000000000000002</v>
      </c>
    </row>
    <row r="118" spans="1:6">
      <c r="A118" s="94"/>
      <c r="B118" s="75"/>
      <c r="C118" s="22">
        <v>95</v>
      </c>
      <c r="D118" s="50" t="s">
        <v>22</v>
      </c>
      <c r="E118" s="50" t="s">
        <v>22</v>
      </c>
      <c r="F118" s="19">
        <f t="shared" ref="F118" si="56">((C118*1.2/100)+(B116*0.5/100))/C118*100</f>
        <v>1.7263157894736842</v>
      </c>
    </row>
    <row r="119" spans="1:6">
      <c r="A119" s="94"/>
      <c r="B119" s="77">
        <v>750</v>
      </c>
      <c r="C119" s="22">
        <v>37.5</v>
      </c>
      <c r="D119" s="50" t="s">
        <v>22</v>
      </c>
      <c r="E119" s="50" t="s">
        <v>22</v>
      </c>
      <c r="F119" s="19">
        <f t="shared" ref="F119:F134" si="57">((C119*1.2/100)+(B119*0.5/100))/C119*100</f>
        <v>11.200000000000001</v>
      </c>
    </row>
    <row r="120" spans="1:6">
      <c r="A120" s="94"/>
      <c r="B120" s="77"/>
      <c r="C120" s="22">
        <v>375</v>
      </c>
      <c r="D120" s="50" t="s">
        <v>22</v>
      </c>
      <c r="E120" s="50" t="s">
        <v>22</v>
      </c>
      <c r="F120" s="19">
        <f t="shared" ref="F120:F135" si="58">((C120*1.2/100)+(B119*0.5/100))/C120*100</f>
        <v>2.1999999999999997</v>
      </c>
    </row>
    <row r="121" spans="1:6">
      <c r="A121" s="95"/>
      <c r="B121" s="77"/>
      <c r="C121" s="22">
        <v>712.5</v>
      </c>
      <c r="D121" s="50" t="s">
        <v>22</v>
      </c>
      <c r="E121" s="50" t="s">
        <v>22</v>
      </c>
      <c r="F121" s="19">
        <f t="shared" ref="F121" si="59">((C121*1.2/100)+(B119*0.5/100))/C121*100</f>
        <v>1.7263157894736842</v>
      </c>
    </row>
    <row r="122" spans="1:6">
      <c r="A122" s="68" t="s">
        <v>14</v>
      </c>
      <c r="B122" s="75">
        <v>0.1</v>
      </c>
      <c r="C122" s="19">
        <v>5.0000000000000001E-3</v>
      </c>
      <c r="D122" s="48"/>
      <c r="E122" s="49"/>
      <c r="F122" s="19">
        <f t="shared" si="57"/>
        <v>11.200000000000001</v>
      </c>
    </row>
    <row r="123" spans="1:6">
      <c r="A123" s="68"/>
      <c r="B123" s="75"/>
      <c r="C123" s="19">
        <v>0.05</v>
      </c>
      <c r="D123" s="48"/>
      <c r="E123" s="49"/>
      <c r="F123" s="19">
        <f t="shared" si="58"/>
        <v>2.1999999999999997</v>
      </c>
    </row>
    <row r="124" spans="1:6">
      <c r="A124" s="68"/>
      <c r="B124" s="75"/>
      <c r="C124" s="19">
        <v>9.5000000000000001E-2</v>
      </c>
      <c r="D124" s="48"/>
      <c r="E124" s="49"/>
      <c r="F124" s="19">
        <f t="shared" ref="F124:F133" si="60">((C124*1.2/100)+(B122*0.5/100))/C124*100</f>
        <v>1.7263157894736842</v>
      </c>
    </row>
    <row r="125" spans="1:6">
      <c r="A125" s="68"/>
      <c r="B125" s="75">
        <v>1</v>
      </c>
      <c r="C125" s="22">
        <v>0.05</v>
      </c>
      <c r="D125" s="50"/>
      <c r="E125" s="49"/>
      <c r="F125" s="19">
        <f t="shared" si="57"/>
        <v>11.2</v>
      </c>
    </row>
    <row r="126" spans="1:6">
      <c r="A126" s="68"/>
      <c r="B126" s="75"/>
      <c r="C126" s="22">
        <v>0.5</v>
      </c>
      <c r="D126" s="50"/>
      <c r="E126" s="49"/>
      <c r="F126" s="19">
        <f t="shared" si="58"/>
        <v>2.1999999999999997</v>
      </c>
    </row>
    <row r="127" spans="1:6">
      <c r="A127" s="68"/>
      <c r="B127" s="75"/>
      <c r="C127" s="22">
        <v>0.95</v>
      </c>
      <c r="D127" s="50"/>
      <c r="E127" s="49"/>
      <c r="F127" s="19">
        <f t="shared" si="60"/>
        <v>1.7263157894736842</v>
      </c>
    </row>
    <row r="128" spans="1:6">
      <c r="A128" s="68"/>
      <c r="B128" s="75">
        <v>10</v>
      </c>
      <c r="C128" s="22">
        <v>0.5</v>
      </c>
      <c r="D128" s="50"/>
      <c r="E128" s="49"/>
      <c r="F128" s="19">
        <f t="shared" si="57"/>
        <v>11.200000000000001</v>
      </c>
    </row>
    <row r="129" spans="1:6">
      <c r="A129" s="68"/>
      <c r="B129" s="75"/>
      <c r="C129" s="22">
        <v>5</v>
      </c>
      <c r="D129" s="50" t="s">
        <v>22</v>
      </c>
      <c r="E129" s="50" t="s">
        <v>22</v>
      </c>
      <c r="F129" s="19">
        <f t="shared" si="58"/>
        <v>2.1999999999999997</v>
      </c>
    </row>
    <row r="130" spans="1:6">
      <c r="A130" s="68"/>
      <c r="B130" s="75"/>
      <c r="C130" s="22">
        <v>9.5</v>
      </c>
      <c r="D130" s="50" t="s">
        <v>22</v>
      </c>
      <c r="E130" s="50" t="s">
        <v>22</v>
      </c>
      <c r="F130" s="19">
        <f t="shared" si="60"/>
        <v>1.7263157894736842</v>
      </c>
    </row>
    <row r="131" spans="1:6">
      <c r="A131" s="68"/>
      <c r="B131" s="75">
        <v>100</v>
      </c>
      <c r="C131" s="22">
        <v>5</v>
      </c>
      <c r="D131" s="50" t="s">
        <v>22</v>
      </c>
      <c r="E131" s="50" t="s">
        <v>22</v>
      </c>
      <c r="F131" s="19">
        <f t="shared" si="57"/>
        <v>11.200000000000001</v>
      </c>
    </row>
    <row r="132" spans="1:6">
      <c r="A132" s="68"/>
      <c r="B132" s="75"/>
      <c r="C132" s="22">
        <v>50</v>
      </c>
      <c r="D132" s="50" t="s">
        <v>22</v>
      </c>
      <c r="E132" s="50" t="s">
        <v>22</v>
      </c>
      <c r="F132" s="19">
        <f t="shared" si="58"/>
        <v>2.2000000000000002</v>
      </c>
    </row>
    <row r="133" spans="1:6">
      <c r="A133" s="68"/>
      <c r="B133" s="75"/>
      <c r="C133" s="22">
        <v>95</v>
      </c>
      <c r="D133" s="50" t="s">
        <v>22</v>
      </c>
      <c r="E133" s="50" t="s">
        <v>22</v>
      </c>
      <c r="F133" s="19">
        <f t="shared" si="60"/>
        <v>1.7263157894736842</v>
      </c>
    </row>
    <row r="134" spans="1:6">
      <c r="A134" s="68"/>
      <c r="B134" s="77">
        <v>750</v>
      </c>
      <c r="C134" s="22">
        <v>37.5</v>
      </c>
      <c r="D134" s="50" t="s">
        <v>22</v>
      </c>
      <c r="E134" s="50" t="s">
        <v>22</v>
      </c>
      <c r="F134" s="19">
        <f t="shared" si="57"/>
        <v>11.200000000000001</v>
      </c>
    </row>
    <row r="135" spans="1:6">
      <c r="A135" s="68"/>
      <c r="B135" s="77"/>
      <c r="C135" s="22">
        <v>375</v>
      </c>
      <c r="D135" s="50" t="s">
        <v>22</v>
      </c>
      <c r="E135" s="50" t="s">
        <v>22</v>
      </c>
      <c r="F135" s="19">
        <f t="shared" si="58"/>
        <v>2.1999999999999997</v>
      </c>
    </row>
    <row r="136" spans="1:6">
      <c r="A136" s="68"/>
      <c r="B136" s="77"/>
      <c r="C136" s="22">
        <v>712.5</v>
      </c>
      <c r="D136" s="50" t="s">
        <v>22</v>
      </c>
      <c r="E136" s="50" t="s">
        <v>22</v>
      </c>
      <c r="F136" s="19">
        <f>((C136*1.2/100)+(B134*0.5/100))/C136*100</f>
        <v>1.7263157894736842</v>
      </c>
    </row>
    <row r="137" spans="1:6">
      <c r="A137" s="25"/>
      <c r="B137" s="26"/>
      <c r="C137" s="27"/>
      <c r="D137" s="28"/>
      <c r="E137" s="29"/>
      <c r="F137" s="30"/>
    </row>
    <row r="138" spans="1:6">
      <c r="A138" s="31" t="s">
        <v>23</v>
      </c>
      <c r="B138" s="26"/>
      <c r="C138" s="27"/>
      <c r="D138" s="28"/>
      <c r="E138" s="29"/>
      <c r="F138" s="30"/>
    </row>
    <row r="139" spans="1:6">
      <c r="A139" s="71" t="s">
        <v>24</v>
      </c>
      <c r="B139" s="71" t="s">
        <v>25</v>
      </c>
      <c r="C139" s="71" t="s">
        <v>26</v>
      </c>
      <c r="D139" s="71" t="s">
        <v>11</v>
      </c>
      <c r="E139" s="71" t="s">
        <v>35</v>
      </c>
      <c r="F139" s="30"/>
    </row>
    <row r="140" spans="1:6">
      <c r="A140" s="71"/>
      <c r="B140" s="71"/>
      <c r="C140" s="71"/>
      <c r="D140" s="71"/>
      <c r="E140" s="71"/>
      <c r="F140" s="30"/>
    </row>
    <row r="141" spans="1:6">
      <c r="A141" s="93">
        <v>1E-4</v>
      </c>
      <c r="B141" s="32">
        <v>5.0000000000000004E-6</v>
      </c>
      <c r="C141" s="51"/>
      <c r="D141" s="50"/>
      <c r="E141" s="19">
        <f>((B141*0.05/100)+(A141*0.025/100))/B141*100</f>
        <v>0.54999999999999993</v>
      </c>
      <c r="F141" s="30"/>
    </row>
    <row r="142" spans="1:6">
      <c r="A142" s="94"/>
      <c r="B142" s="32">
        <v>5.0000000000000002E-5</v>
      </c>
      <c r="C142" s="51"/>
      <c r="D142" s="50"/>
      <c r="E142" s="19">
        <f>((B142*0.05/100)+(A141*0.025/100))/B142*100</f>
        <v>0.1</v>
      </c>
      <c r="F142" s="30"/>
    </row>
    <row r="143" spans="1:6">
      <c r="A143" s="95"/>
      <c r="B143" s="32">
        <v>9.5000000000000005E-5</v>
      </c>
      <c r="C143" s="51"/>
      <c r="D143" s="50"/>
      <c r="E143" s="19">
        <f>((B143*0.05/100)+(A141*0.025/100))/B143*100</f>
        <v>7.6315789473684212E-2</v>
      </c>
      <c r="F143" s="30"/>
    </row>
    <row r="144" spans="1:6">
      <c r="A144" s="93">
        <v>1E-3</v>
      </c>
      <c r="B144" s="32">
        <v>5.0000000000000002E-5</v>
      </c>
      <c r="C144" s="51"/>
      <c r="D144" s="50"/>
      <c r="E144" s="19">
        <f>((B144*0.05/100)+(A144*0.006/100))/B144*100</f>
        <v>0.17</v>
      </c>
      <c r="F144" s="30"/>
    </row>
    <row r="145" spans="1:6">
      <c r="A145" s="94"/>
      <c r="B145" s="32">
        <v>5.0000000000000001E-4</v>
      </c>
      <c r="C145" s="51"/>
      <c r="D145" s="50"/>
      <c r="E145" s="19">
        <f>((B145*0.05/100)+(A144*0.006/100))/B145*100</f>
        <v>6.2E-2</v>
      </c>
      <c r="F145" s="30"/>
    </row>
    <row r="146" spans="1:6">
      <c r="A146" s="95"/>
      <c r="B146" s="32">
        <v>9.5E-4</v>
      </c>
      <c r="C146" s="52"/>
      <c r="D146" s="50"/>
      <c r="E146" s="19">
        <f>((B146*0.05/100)+(A144*0.006/100))/B146*100</f>
        <v>5.6315789473684201E-2</v>
      </c>
      <c r="F146" s="30"/>
    </row>
    <row r="147" spans="1:6">
      <c r="A147" s="93">
        <v>0.01</v>
      </c>
      <c r="B147" s="32">
        <v>5.0000000000000001E-4</v>
      </c>
      <c r="C147" s="53"/>
      <c r="D147" s="50"/>
      <c r="E147" s="19">
        <f>((B147*0.05/100)+(A147*0.02/100))/B147*100</f>
        <v>0.44999999999999996</v>
      </c>
      <c r="F147" s="30"/>
    </row>
    <row r="148" spans="1:6">
      <c r="A148" s="94"/>
      <c r="B148" s="32">
        <v>5.0000000000000001E-3</v>
      </c>
      <c r="C148" s="53"/>
      <c r="D148" s="50"/>
      <c r="E148" s="19">
        <f>((B148*0.05/100)+(A147*0.02/100))/B148*100</f>
        <v>0.09</v>
      </c>
      <c r="F148" s="30"/>
    </row>
    <row r="149" spans="1:6">
      <c r="A149" s="95"/>
      <c r="B149" s="32">
        <v>9.4999999999999998E-3</v>
      </c>
      <c r="C149" s="53"/>
      <c r="D149" s="50"/>
      <c r="E149" s="19">
        <f>((B149*0.05/100)+(A147*0.02/100))/B149*100</f>
        <v>7.1052631578947367E-2</v>
      </c>
      <c r="F149" s="30"/>
    </row>
    <row r="150" spans="1:6">
      <c r="A150" s="93">
        <v>0.1</v>
      </c>
      <c r="B150" s="32">
        <v>5.0000000000000001E-3</v>
      </c>
      <c r="C150" s="53"/>
      <c r="D150" s="50"/>
      <c r="E150" s="19">
        <f>((B150*0.05/100)+(A150*0.005/100))/B150*100</f>
        <v>0.15000000000000002</v>
      </c>
      <c r="F150" s="30"/>
    </row>
    <row r="151" spans="1:6">
      <c r="A151" s="94"/>
      <c r="B151" s="32">
        <v>0.05</v>
      </c>
      <c r="C151" s="53"/>
      <c r="D151" s="50"/>
      <c r="E151" s="19">
        <f>((B151*0.05/100)+(A150*0.005/100))/B151*100</f>
        <v>6.0000000000000005E-2</v>
      </c>
      <c r="F151" s="30"/>
    </row>
    <row r="152" spans="1:6">
      <c r="A152" s="95"/>
      <c r="B152" s="32">
        <v>9.5000000000000001E-2</v>
      </c>
      <c r="C152" s="53"/>
      <c r="D152" s="50"/>
      <c r="E152" s="19">
        <f>((B152*0.05/100)+(A150*0.005/100))/B152*100</f>
        <v>5.5263157894736847E-2</v>
      </c>
      <c r="F152" s="30"/>
    </row>
    <row r="153" spans="1:6">
      <c r="A153" s="93">
        <v>1</v>
      </c>
      <c r="B153" s="32">
        <v>0.05</v>
      </c>
      <c r="C153" s="53"/>
      <c r="D153" s="50"/>
      <c r="E153" s="19">
        <f>((B153*0.1/100)+(A153*0.01/100))/B153*100</f>
        <v>0.3</v>
      </c>
      <c r="F153" s="30"/>
    </row>
    <row r="154" spans="1:6">
      <c r="A154" s="94"/>
      <c r="B154" s="32">
        <v>0.5</v>
      </c>
      <c r="C154" s="53"/>
      <c r="D154" s="50"/>
      <c r="E154" s="19">
        <f>((B154*0.1/100)+(A153*0.01/100))/B154*100</f>
        <v>0.12000000000000001</v>
      </c>
      <c r="F154" s="30"/>
    </row>
    <row r="155" spans="1:6">
      <c r="A155" s="95"/>
      <c r="B155" s="32">
        <v>0.95</v>
      </c>
      <c r="C155" s="53"/>
      <c r="D155" s="50"/>
      <c r="E155" s="19">
        <f>((B155*0.1/100)+(A153*0.01/100))/B155*100</f>
        <v>0.11052631578947368</v>
      </c>
      <c r="F155" s="30"/>
    </row>
    <row r="156" spans="1:6">
      <c r="A156" s="68">
        <v>3</v>
      </c>
      <c r="B156" s="32">
        <v>0.15</v>
      </c>
      <c r="C156" s="54"/>
      <c r="D156" s="50"/>
      <c r="E156" s="19">
        <f>((B156*0.15/100)+(A156*0.02/100))/B156*100</f>
        <v>0.55000000000000004</v>
      </c>
      <c r="F156" s="30"/>
    </row>
    <row r="157" spans="1:6">
      <c r="A157" s="68"/>
      <c r="B157" s="32">
        <v>1.5</v>
      </c>
      <c r="C157" s="54"/>
      <c r="D157" s="50"/>
      <c r="E157" s="19">
        <f>((B157*0.15/100)+(A156*0.02/100))/B157*100</f>
        <v>0.18999999999999997</v>
      </c>
      <c r="F157" s="30"/>
    </row>
    <row r="158" spans="1:6">
      <c r="A158" s="68"/>
      <c r="B158" s="32">
        <v>2.85</v>
      </c>
      <c r="C158" s="54"/>
      <c r="D158" s="50"/>
      <c r="E158" s="19">
        <f>((B158*0.15/100)+(A156*0.02/100))/B158*100</f>
        <v>0.17105263157894735</v>
      </c>
      <c r="F158" s="30"/>
    </row>
    <row r="159" spans="1:6">
      <c r="A159" s="25"/>
      <c r="B159" s="25"/>
      <c r="C159" s="27"/>
      <c r="D159" s="28"/>
      <c r="E159" s="29"/>
      <c r="F159" s="30"/>
    </row>
    <row r="160" spans="1:6">
      <c r="A160" s="31" t="s">
        <v>27</v>
      </c>
      <c r="B160" s="25"/>
      <c r="C160" s="27"/>
      <c r="D160" s="28"/>
      <c r="E160" s="29"/>
      <c r="F160" s="30"/>
    </row>
    <row r="161" spans="1:6">
      <c r="A161" s="71" t="s">
        <v>12</v>
      </c>
      <c r="B161" s="71" t="s">
        <v>24</v>
      </c>
      <c r="C161" s="71" t="s">
        <v>25</v>
      </c>
      <c r="D161" s="71" t="s">
        <v>26</v>
      </c>
      <c r="E161" s="71" t="s">
        <v>11</v>
      </c>
      <c r="F161" s="71" t="s">
        <v>35</v>
      </c>
    </row>
    <row r="162" spans="1:6">
      <c r="A162" s="71"/>
      <c r="B162" s="71"/>
      <c r="C162" s="71"/>
      <c r="D162" s="71"/>
      <c r="E162" s="71"/>
      <c r="F162" s="71"/>
    </row>
    <row r="163" spans="1:6">
      <c r="A163" s="93" t="s">
        <v>21</v>
      </c>
      <c r="B163" s="68">
        <v>1E-4</v>
      </c>
      <c r="C163" s="32">
        <v>3.0000000000000001E-5</v>
      </c>
      <c r="D163" s="55"/>
      <c r="E163" s="55"/>
      <c r="F163" s="19">
        <f>((C163*0.01/100)+(B163*0.04/100))/C163*100</f>
        <v>0.14333333333333337</v>
      </c>
    </row>
    <row r="164" spans="1:6">
      <c r="A164" s="94"/>
      <c r="B164" s="68"/>
      <c r="C164" s="32">
        <v>5.0000000000000002E-5</v>
      </c>
      <c r="D164" s="55"/>
      <c r="E164" s="50"/>
      <c r="F164" s="19">
        <f>((C164*0.01/100)+(B163*0.04/100))/C164*100</f>
        <v>9.0000000000000011E-2</v>
      </c>
    </row>
    <row r="165" spans="1:6">
      <c r="A165" s="94"/>
      <c r="B165" s="32">
        <v>1E-4</v>
      </c>
      <c r="C165" s="32">
        <v>9.5000000000000005E-5</v>
      </c>
      <c r="D165" s="55"/>
      <c r="E165" s="50"/>
      <c r="F165" s="19">
        <f>((C165*0.01/100)+(B163*0.04/100))/C165*100</f>
        <v>5.2105263157894738E-2</v>
      </c>
    </row>
    <row r="166" spans="1:6">
      <c r="A166" s="94"/>
      <c r="B166" s="68">
        <v>1E-3</v>
      </c>
      <c r="C166" s="32">
        <v>5.0000000000000002E-5</v>
      </c>
      <c r="D166" s="55"/>
      <c r="E166" s="50"/>
      <c r="F166" s="19">
        <f t="shared" ref="F166" si="61">((C166*0.01/100)+(B166*0.04/100))/C166*100</f>
        <v>0.80999999999999994</v>
      </c>
    </row>
    <row r="167" spans="1:6">
      <c r="A167" s="94"/>
      <c r="B167" s="68"/>
      <c r="C167" s="32">
        <v>5.0000000000000001E-4</v>
      </c>
      <c r="D167" s="55"/>
      <c r="E167" s="50"/>
      <c r="F167" s="19">
        <f t="shared" ref="F167" si="62">((C167*0.01/100)+(B166*0.04/100))/C167*100</f>
        <v>9.0000000000000011E-2</v>
      </c>
    </row>
    <row r="168" spans="1:6">
      <c r="A168" s="94"/>
      <c r="B168" s="68"/>
      <c r="C168" s="32">
        <v>9.5E-4</v>
      </c>
      <c r="D168" s="55"/>
      <c r="E168" s="50"/>
      <c r="F168" s="19">
        <f t="shared" ref="F168" si="63">((C168*0.01/100)+(B166*0.04/100))/C168*100</f>
        <v>5.2105263157894738E-2</v>
      </c>
    </row>
    <row r="169" spans="1:6">
      <c r="A169" s="94"/>
      <c r="B169" s="68">
        <v>0.01</v>
      </c>
      <c r="C169" s="32">
        <v>5.0000000000000001E-4</v>
      </c>
      <c r="D169" s="55"/>
      <c r="E169" s="50"/>
      <c r="F169" s="19">
        <f t="shared" ref="F169" si="64">((C169*0.01/100)+(B169*0.04/100))/C169*100</f>
        <v>0.80999999999999994</v>
      </c>
    </row>
    <row r="170" spans="1:6">
      <c r="A170" s="94"/>
      <c r="B170" s="68"/>
      <c r="C170" s="32">
        <v>5.0000000000000001E-3</v>
      </c>
      <c r="D170" s="55"/>
      <c r="E170" s="50"/>
      <c r="F170" s="19">
        <f t="shared" ref="F170" si="65">((C170*0.01/100)+(B169*0.04/100))/C170*100</f>
        <v>0.09</v>
      </c>
    </row>
    <row r="171" spans="1:6">
      <c r="A171" s="94"/>
      <c r="B171" s="68"/>
      <c r="C171" s="32">
        <v>9.4999999999999998E-3</v>
      </c>
      <c r="D171" s="55"/>
      <c r="E171" s="50"/>
      <c r="F171" s="19">
        <f t="shared" ref="F171" si="66">((C171*0.01/100)+(B169*0.04/100))/C171*100</f>
        <v>5.2105263157894738E-2</v>
      </c>
    </row>
    <row r="172" spans="1:6">
      <c r="A172" s="94"/>
      <c r="B172" s="68">
        <v>0.1</v>
      </c>
      <c r="C172" s="32">
        <v>5.0000000000000001E-3</v>
      </c>
      <c r="D172" s="55"/>
      <c r="E172" s="50"/>
      <c r="F172" s="19">
        <f t="shared" ref="F172" si="67">((C172*0.01/100)+(B172*0.04/100))/C172*100</f>
        <v>0.80999999999999994</v>
      </c>
    </row>
    <row r="173" spans="1:6">
      <c r="A173" s="94"/>
      <c r="B173" s="68"/>
      <c r="C173" s="32">
        <v>0.05</v>
      </c>
      <c r="D173" s="55"/>
      <c r="E173" s="50"/>
      <c r="F173" s="19">
        <f t="shared" ref="F173" si="68">((C173*0.01/100)+(B172*0.04/100))/C173*100</f>
        <v>0.09</v>
      </c>
    </row>
    <row r="174" spans="1:6">
      <c r="A174" s="94"/>
      <c r="B174" s="68"/>
      <c r="C174" s="32">
        <v>9.5000000000000001E-2</v>
      </c>
      <c r="D174" s="55"/>
      <c r="E174" s="50"/>
      <c r="F174" s="19">
        <f t="shared" ref="F174" si="69">((C174*0.01/100)+(B172*0.04/100))/C174*100</f>
        <v>5.2105263157894738E-2</v>
      </c>
    </row>
    <row r="175" spans="1:6">
      <c r="A175" s="94"/>
      <c r="B175" s="68">
        <v>1</v>
      </c>
      <c r="C175" s="32">
        <v>0.05</v>
      </c>
      <c r="D175" s="56"/>
      <c r="E175" s="50"/>
      <c r="F175" s="19">
        <f t="shared" ref="F175" si="70">((C175*0.01/100)+(B175*0.04/100))/C175*100</f>
        <v>0.80999999999999994</v>
      </c>
    </row>
    <row r="176" spans="1:6">
      <c r="A176" s="94"/>
      <c r="B176" s="68"/>
      <c r="C176" s="32">
        <v>0.5</v>
      </c>
      <c r="D176" s="56"/>
      <c r="E176" s="50"/>
      <c r="F176" s="19">
        <f t="shared" ref="F176" si="71">((C176*0.01/100)+(B175*0.04/100))/C176*100</f>
        <v>9.0000000000000011E-2</v>
      </c>
    </row>
    <row r="177" spans="1:6">
      <c r="A177" s="94"/>
      <c r="B177" s="68"/>
      <c r="C177" s="32">
        <v>0.95</v>
      </c>
      <c r="D177" s="56"/>
      <c r="E177" s="50"/>
      <c r="F177" s="19">
        <f t="shared" ref="F177" si="72">((C177*0.01/100)+(B175*0.04/100))/C177*100</f>
        <v>5.2105263157894738E-2</v>
      </c>
    </row>
    <row r="178" spans="1:6">
      <c r="A178" s="94"/>
      <c r="B178" s="68">
        <v>3</v>
      </c>
      <c r="C178" s="32">
        <v>0.15</v>
      </c>
      <c r="D178" s="56"/>
      <c r="E178" s="50"/>
      <c r="F178" s="19">
        <f t="shared" ref="F178" si="73">((C178*0.01/100)+(B178*0.04/100))/C178*100</f>
        <v>0.80999999999999994</v>
      </c>
    </row>
    <row r="179" spans="1:6">
      <c r="A179" s="94"/>
      <c r="B179" s="68"/>
      <c r="C179" s="32">
        <v>1.5</v>
      </c>
      <c r="D179" s="56"/>
      <c r="E179" s="50"/>
      <c r="F179" s="19">
        <f t="shared" ref="F179" si="74">((C179*0.01/100)+(B178*0.04/100))/C179*100</f>
        <v>8.9999999999999983E-2</v>
      </c>
    </row>
    <row r="180" spans="1:6">
      <c r="A180" s="95"/>
      <c r="B180" s="68"/>
      <c r="C180" s="32">
        <v>2.85</v>
      </c>
      <c r="D180" s="56"/>
      <c r="E180" s="50"/>
      <c r="F180" s="19">
        <f t="shared" ref="F180" si="75">((C180*0.01/100)+(B178*0.04/100))/C180*100</f>
        <v>5.2105263157894724E-2</v>
      </c>
    </row>
    <row r="181" spans="1:6">
      <c r="A181" s="68" t="s">
        <v>18</v>
      </c>
      <c r="B181" s="93">
        <v>1E-4</v>
      </c>
      <c r="C181" s="32">
        <v>3.0000000000000001E-5</v>
      </c>
      <c r="D181" s="52"/>
      <c r="E181" s="55"/>
      <c r="F181" s="19">
        <f>((C181*0.02/100)+(B181*0.04/100))/C181*100</f>
        <v>0.15333333333333335</v>
      </c>
    </row>
    <row r="182" spans="1:6">
      <c r="A182" s="68"/>
      <c r="B182" s="94"/>
      <c r="C182" s="32">
        <v>5.0000000000000002E-5</v>
      </c>
      <c r="D182" s="52"/>
      <c r="E182" s="50"/>
      <c r="F182" s="19">
        <f>((C182*0.02/100)+(B181*0.04/100))/C182*100</f>
        <v>0.10000000000000002</v>
      </c>
    </row>
    <row r="183" spans="1:6">
      <c r="A183" s="68"/>
      <c r="B183" s="95"/>
      <c r="C183" s="32">
        <v>9.5000000000000005E-5</v>
      </c>
      <c r="D183" s="52"/>
      <c r="E183" s="50"/>
      <c r="F183" s="19">
        <f>((C183*0.02/100)+(B181*0.04/100))/C183*100</f>
        <v>6.210526315789474E-2</v>
      </c>
    </row>
    <row r="184" spans="1:6">
      <c r="A184" s="68"/>
      <c r="B184" s="93">
        <v>1E-3</v>
      </c>
      <c r="C184" s="32">
        <v>5.0000000000000002E-5</v>
      </c>
      <c r="D184" s="52"/>
      <c r="E184" s="50"/>
      <c r="F184" s="19">
        <f t="shared" ref="F184" si="76">((C184*0.02/100)+(B184*0.04/100))/C184*100</f>
        <v>0.82000000000000006</v>
      </c>
    </row>
    <row r="185" spans="1:6">
      <c r="A185" s="68"/>
      <c r="B185" s="94"/>
      <c r="C185" s="32">
        <v>5.0000000000000001E-4</v>
      </c>
      <c r="D185" s="52"/>
      <c r="E185" s="50"/>
      <c r="F185" s="19">
        <f t="shared" ref="F185" si="77">((C185*0.02/100)+(B184*0.04/100))/C185*100</f>
        <v>0.10000000000000002</v>
      </c>
    </row>
    <row r="186" spans="1:6">
      <c r="A186" s="68"/>
      <c r="B186" s="95"/>
      <c r="C186" s="32">
        <v>9.5E-4</v>
      </c>
      <c r="D186" s="52"/>
      <c r="E186" s="50"/>
      <c r="F186" s="19">
        <f t="shared" ref="F186" si="78">((C186*0.02/100)+(B184*0.04/100))/C186*100</f>
        <v>6.210526315789474E-2</v>
      </c>
    </row>
    <row r="187" spans="1:6">
      <c r="A187" s="68"/>
      <c r="B187" s="93">
        <v>0.01</v>
      </c>
      <c r="C187" s="32">
        <v>5.0000000000000001E-4</v>
      </c>
      <c r="D187" s="52"/>
      <c r="E187" s="50"/>
      <c r="F187" s="19">
        <f t="shared" ref="F187" si="79">((C187*0.02/100)+(B187*0.04/100))/C187*100</f>
        <v>0.81999999999999984</v>
      </c>
    </row>
    <row r="188" spans="1:6">
      <c r="A188" s="68"/>
      <c r="B188" s="94"/>
      <c r="C188" s="32">
        <v>5.0000000000000001E-3</v>
      </c>
      <c r="D188" s="52"/>
      <c r="E188" s="50"/>
      <c r="F188" s="19">
        <f t="shared" ref="F188" si="80">((C188*0.02/100)+(B187*0.04/100))/C188*100</f>
        <v>9.9999999999999978E-2</v>
      </c>
    </row>
    <row r="189" spans="1:6">
      <c r="A189" s="68"/>
      <c r="B189" s="95"/>
      <c r="C189" s="32">
        <v>9.4999999999999998E-3</v>
      </c>
      <c r="D189" s="52"/>
      <c r="E189" s="50"/>
      <c r="F189" s="19">
        <f t="shared" ref="F189" si="81">((C189*0.02/100)+(B187*0.04/100))/C189*100</f>
        <v>6.2105263157894733E-2</v>
      </c>
    </row>
    <row r="190" spans="1:6">
      <c r="A190" s="68"/>
      <c r="B190" s="93">
        <v>0.1</v>
      </c>
      <c r="C190" s="32">
        <v>5.0000000000000001E-3</v>
      </c>
      <c r="D190" s="56"/>
      <c r="E190" s="50"/>
      <c r="F190" s="19">
        <f t="shared" ref="F190" si="82">((C190*0.02/100)+(B190*0.04/100))/C190*100</f>
        <v>0.82000000000000006</v>
      </c>
    </row>
    <row r="191" spans="1:6">
      <c r="A191" s="68"/>
      <c r="B191" s="94"/>
      <c r="C191" s="32">
        <v>0.05</v>
      </c>
      <c r="D191" s="56"/>
      <c r="E191" s="50"/>
      <c r="F191" s="19">
        <f t="shared" ref="F191" si="83">((C191*0.02/100)+(B190*0.04/100))/C191*100</f>
        <v>0.1</v>
      </c>
    </row>
    <row r="192" spans="1:6">
      <c r="A192" s="68"/>
      <c r="B192" s="95"/>
      <c r="C192" s="32">
        <v>9.5000000000000001E-2</v>
      </c>
      <c r="D192" s="56"/>
      <c r="E192" s="50"/>
      <c r="F192" s="19">
        <f t="shared" ref="F192" si="84">((C192*0.02/100)+(B190*0.04/100))/C192*100</f>
        <v>6.210526315789474E-2</v>
      </c>
    </row>
    <row r="193" spans="1:6">
      <c r="A193" s="68"/>
      <c r="B193" s="93">
        <v>1</v>
      </c>
      <c r="C193" s="32">
        <v>0.05</v>
      </c>
      <c r="D193" s="56"/>
      <c r="E193" s="50"/>
      <c r="F193" s="19">
        <f t="shared" ref="F193" si="85">((C193*0.02/100)+(B193*0.04/100))/C193*100</f>
        <v>0.82000000000000006</v>
      </c>
    </row>
    <row r="194" spans="1:6">
      <c r="A194" s="68"/>
      <c r="B194" s="94"/>
      <c r="C194" s="32">
        <v>0.5</v>
      </c>
      <c r="D194" s="56"/>
      <c r="E194" s="50"/>
      <c r="F194" s="19">
        <f t="shared" ref="F194" si="86">((C194*0.02/100)+(B193*0.04/100))/C194*100</f>
        <v>0.1</v>
      </c>
    </row>
    <row r="195" spans="1:6">
      <c r="A195" s="68"/>
      <c r="B195" s="95"/>
      <c r="C195" s="32">
        <v>0.95</v>
      </c>
      <c r="D195" s="56"/>
      <c r="E195" s="50"/>
      <c r="F195" s="19">
        <f t="shared" ref="F195" si="87">((C195*0.02/100)+(B193*0.04/100))/C195*100</f>
        <v>6.210526315789474E-2</v>
      </c>
    </row>
    <row r="196" spans="1:6">
      <c r="A196" s="68"/>
      <c r="B196" s="68">
        <v>3</v>
      </c>
      <c r="C196" s="32">
        <v>0.15</v>
      </c>
      <c r="D196" s="56"/>
      <c r="E196" s="50"/>
      <c r="F196" s="19">
        <f t="shared" ref="F196" si="88">((C196*0.02/100)+(B196*0.04/100))/C196*100</f>
        <v>0.82000000000000006</v>
      </c>
    </row>
    <row r="197" spans="1:6">
      <c r="A197" s="68"/>
      <c r="B197" s="68"/>
      <c r="C197" s="32">
        <v>1.5</v>
      </c>
      <c r="D197" s="56"/>
      <c r="E197" s="50"/>
      <c r="F197" s="19">
        <f t="shared" ref="F197" si="89">((C197*0.02/100)+(B196*0.04/100))/C197*100</f>
        <v>9.9999999999999978E-2</v>
      </c>
    </row>
    <row r="198" spans="1:6">
      <c r="A198" s="68"/>
      <c r="B198" s="68"/>
      <c r="C198" s="32">
        <v>2.85</v>
      </c>
      <c r="D198" s="56"/>
      <c r="E198" s="56"/>
      <c r="F198" s="19">
        <f t="shared" ref="F198" si="90">((C198*0.02/100)+(B196*0.04/100))/C198*100</f>
        <v>6.2105263157894733E-2</v>
      </c>
    </row>
    <row r="199" spans="1:6">
      <c r="A199" s="68" t="s">
        <v>28</v>
      </c>
      <c r="B199" s="93">
        <v>1E-4</v>
      </c>
      <c r="C199" s="32">
        <v>3.0000000000000001E-5</v>
      </c>
      <c r="D199" s="52"/>
      <c r="E199" s="55"/>
      <c r="F199" s="19">
        <f t="shared" ref="F199" si="91">((C199*0.02/100)+(B199*0.04/100))/C199*100</f>
        <v>0.15333333333333335</v>
      </c>
    </row>
    <row r="200" spans="1:6">
      <c r="A200" s="68"/>
      <c r="B200" s="94"/>
      <c r="C200" s="32">
        <v>5.0000000000000002E-5</v>
      </c>
      <c r="D200" s="52"/>
      <c r="E200" s="50"/>
      <c r="F200" s="19">
        <f t="shared" ref="F200" si="92">((C200*0.02/100)+(B199*0.04/100))/C200*100</f>
        <v>0.10000000000000002</v>
      </c>
    </row>
    <row r="201" spans="1:6">
      <c r="A201" s="68"/>
      <c r="B201" s="95"/>
      <c r="C201" s="32">
        <v>9.5000000000000005E-5</v>
      </c>
      <c r="D201" s="52"/>
      <c r="E201" s="50"/>
      <c r="F201" s="19">
        <f t="shared" ref="F201" si="93">((C201*0.02/100)+(B199*0.04/100))/C201*100</f>
        <v>6.210526315789474E-2</v>
      </c>
    </row>
    <row r="202" spans="1:6">
      <c r="A202" s="68"/>
      <c r="B202" s="93">
        <v>1E-3</v>
      </c>
      <c r="C202" s="32">
        <v>5.0000000000000002E-5</v>
      </c>
      <c r="D202" s="52"/>
      <c r="E202" s="50"/>
      <c r="F202" s="19">
        <f t="shared" ref="F202" si="94">((C202*0.02/100)+(B202*0.04/100))/C202*100</f>
        <v>0.82000000000000006</v>
      </c>
    </row>
    <row r="203" spans="1:6">
      <c r="A203" s="68"/>
      <c r="B203" s="94"/>
      <c r="C203" s="32">
        <v>5.0000000000000001E-4</v>
      </c>
      <c r="D203" s="52"/>
      <c r="E203" s="50"/>
      <c r="F203" s="19">
        <f t="shared" ref="F203" si="95">((C203*0.02/100)+(B202*0.04/100))/C203*100</f>
        <v>0.10000000000000002</v>
      </c>
    </row>
    <row r="204" spans="1:6">
      <c r="A204" s="68"/>
      <c r="B204" s="95"/>
      <c r="C204" s="32">
        <v>9.5E-4</v>
      </c>
      <c r="D204" s="52"/>
      <c r="E204" s="50"/>
      <c r="F204" s="19">
        <f t="shared" ref="F204" si="96">((C204*0.02/100)+(B202*0.04/100))/C204*100</f>
        <v>6.210526315789474E-2</v>
      </c>
    </row>
    <row r="205" spans="1:6">
      <c r="A205" s="68"/>
      <c r="B205" s="93">
        <v>0.01</v>
      </c>
      <c r="C205" s="32">
        <v>5.0000000000000001E-4</v>
      </c>
      <c r="D205" s="52"/>
      <c r="E205" s="50"/>
      <c r="F205" s="19">
        <f t="shared" ref="F205" si="97">((C205*0.02/100)+(B205*0.04/100))/C205*100</f>
        <v>0.81999999999999984</v>
      </c>
    </row>
    <row r="206" spans="1:6">
      <c r="A206" s="68"/>
      <c r="B206" s="94"/>
      <c r="C206" s="32">
        <v>5.0000000000000001E-3</v>
      </c>
      <c r="D206" s="52"/>
      <c r="E206" s="50"/>
      <c r="F206" s="19">
        <f t="shared" ref="F206" si="98">((C206*0.02/100)+(B205*0.04/100))/C206*100</f>
        <v>9.9999999999999978E-2</v>
      </c>
    </row>
    <row r="207" spans="1:6">
      <c r="A207" s="68"/>
      <c r="B207" s="95"/>
      <c r="C207" s="32">
        <v>9.4999999999999998E-3</v>
      </c>
      <c r="D207" s="52"/>
      <c r="E207" s="50"/>
      <c r="F207" s="19">
        <f t="shared" ref="F207" si="99">((C207*0.02/100)+(B205*0.04/100))/C207*100</f>
        <v>6.2105263157894733E-2</v>
      </c>
    </row>
    <row r="208" spans="1:6">
      <c r="A208" s="68"/>
      <c r="B208" s="93">
        <v>0.1</v>
      </c>
      <c r="C208" s="32">
        <v>5.0000000000000001E-3</v>
      </c>
      <c r="D208" s="56"/>
      <c r="E208" s="50"/>
      <c r="F208" s="19">
        <f t="shared" ref="F208" si="100">((C208*0.02/100)+(B208*0.04/100))/C208*100</f>
        <v>0.82000000000000006</v>
      </c>
    </row>
    <row r="209" spans="1:6">
      <c r="A209" s="68"/>
      <c r="B209" s="94"/>
      <c r="C209" s="32">
        <v>0.05</v>
      </c>
      <c r="D209" s="56"/>
      <c r="E209" s="50"/>
      <c r="F209" s="19">
        <f t="shared" ref="F209" si="101">((C209*0.02/100)+(B208*0.04/100))/C209*100</f>
        <v>0.1</v>
      </c>
    </row>
    <row r="210" spans="1:6">
      <c r="A210" s="68"/>
      <c r="B210" s="95"/>
      <c r="C210" s="32">
        <v>9.5000000000000001E-2</v>
      </c>
      <c r="D210" s="56"/>
      <c r="E210" s="50"/>
      <c r="F210" s="19">
        <f t="shared" ref="F210" si="102">((C210*0.02/100)+(B208*0.04/100))/C210*100</f>
        <v>6.210526315789474E-2</v>
      </c>
    </row>
    <row r="211" spans="1:6">
      <c r="A211" s="68"/>
      <c r="B211" s="93">
        <v>1</v>
      </c>
      <c r="C211" s="32">
        <v>0.05</v>
      </c>
      <c r="D211" s="56"/>
      <c r="E211" s="49"/>
      <c r="F211" s="19">
        <f t="shared" ref="F211" si="103">((C211*0.02/100)+(B211*0.04/100))/C211*100</f>
        <v>0.82000000000000006</v>
      </c>
    </row>
    <row r="212" spans="1:6">
      <c r="A212" s="68"/>
      <c r="B212" s="94"/>
      <c r="C212" s="32">
        <v>0.5</v>
      </c>
      <c r="D212" s="56"/>
      <c r="E212" s="49"/>
      <c r="F212" s="19">
        <f t="shared" ref="F212" si="104">((C212*0.02/100)+(B211*0.04/100))/C212*100</f>
        <v>0.1</v>
      </c>
    </row>
    <row r="213" spans="1:6">
      <c r="A213" s="68"/>
      <c r="B213" s="95"/>
      <c r="C213" s="32">
        <v>0.95</v>
      </c>
      <c r="D213" s="56"/>
      <c r="E213" s="49"/>
      <c r="F213" s="19">
        <f t="shared" ref="F213" si="105">((C213*0.02/100)+(B211*0.04/100))/C213*100</f>
        <v>6.210526315789474E-2</v>
      </c>
    </row>
    <row r="214" spans="1:6">
      <c r="A214" s="68"/>
      <c r="B214" s="68">
        <v>3</v>
      </c>
      <c r="C214" s="32">
        <v>0.15</v>
      </c>
      <c r="D214" s="56"/>
      <c r="E214" s="49"/>
      <c r="F214" s="19">
        <f t="shared" ref="F214" si="106">((C214*0.02/100)+(B214*0.04/100))/C214*100</f>
        <v>0.82000000000000006</v>
      </c>
    </row>
    <row r="215" spans="1:6">
      <c r="A215" s="68"/>
      <c r="B215" s="68"/>
      <c r="C215" s="32">
        <v>1.5</v>
      </c>
      <c r="D215" s="56"/>
      <c r="E215" s="49"/>
      <c r="F215" s="19">
        <f t="shared" ref="F215" si="107">((C215*0.02/100)+(B214*0.04/100))/C215*100</f>
        <v>9.9999999999999978E-2</v>
      </c>
    </row>
    <row r="216" spans="1:6">
      <c r="A216" s="68"/>
      <c r="B216" s="68"/>
      <c r="C216" s="32">
        <v>2.85</v>
      </c>
      <c r="D216" s="56"/>
      <c r="E216" s="49"/>
      <c r="F216" s="19">
        <f t="shared" ref="F216" si="108">((C216*0.02/100)+(B214*0.04/100))/C216*100</f>
        <v>6.2105263157894733E-2</v>
      </c>
    </row>
    <row r="217" spans="1:6">
      <c r="A217" s="25"/>
      <c r="B217" s="25"/>
      <c r="C217" s="25"/>
      <c r="D217" s="27"/>
      <c r="E217" s="27"/>
      <c r="F217" s="30"/>
    </row>
    <row r="218" spans="1:6">
      <c r="A218" s="31" t="s">
        <v>29</v>
      </c>
      <c r="B218" s="25"/>
      <c r="C218" s="25"/>
      <c r="D218" s="27"/>
      <c r="E218" s="28"/>
      <c r="F218" s="30"/>
    </row>
    <row r="219" spans="1:6" ht="15" customHeight="1">
      <c r="A219" s="78" t="s">
        <v>31</v>
      </c>
      <c r="B219" s="78" t="s">
        <v>32</v>
      </c>
      <c r="C219" s="78" t="s">
        <v>30</v>
      </c>
      <c r="D219" s="78" t="s">
        <v>11</v>
      </c>
      <c r="E219" s="78" t="s">
        <v>35</v>
      </c>
    </row>
    <row r="220" spans="1:6">
      <c r="A220" s="79"/>
      <c r="B220" s="79"/>
      <c r="C220" s="79"/>
      <c r="D220" s="79"/>
      <c r="E220" s="79"/>
    </row>
    <row r="221" spans="1:6">
      <c r="A221" s="80"/>
      <c r="B221" s="80"/>
      <c r="C221" s="80"/>
      <c r="D221" s="80"/>
      <c r="E221" s="80"/>
    </row>
    <row r="222" spans="1:6">
      <c r="A222" s="68">
        <v>5</v>
      </c>
      <c r="B222" s="33">
        <v>0.1</v>
      </c>
      <c r="C222" s="57"/>
      <c r="D222" s="58"/>
      <c r="E222" s="73">
        <v>7.0000000000000007E-2</v>
      </c>
      <c r="F222" s="34"/>
    </row>
    <row r="223" spans="1:6">
      <c r="A223" s="68"/>
      <c r="B223" s="33">
        <v>10</v>
      </c>
      <c r="C223" s="57"/>
      <c r="D223" s="58"/>
      <c r="E223" s="74"/>
      <c r="F223" s="34"/>
    </row>
    <row r="224" spans="1:6">
      <c r="A224" s="68">
        <v>10</v>
      </c>
      <c r="B224" s="33">
        <v>0.1</v>
      </c>
      <c r="C224" s="59"/>
      <c r="D224" s="50"/>
      <c r="E224" s="73">
        <v>0.04</v>
      </c>
      <c r="F224" s="30"/>
    </row>
    <row r="225" spans="1:9">
      <c r="A225" s="68"/>
      <c r="B225" s="33">
        <v>10</v>
      </c>
      <c r="C225" s="59"/>
      <c r="D225" s="50"/>
      <c r="E225" s="74"/>
      <c r="F225" s="30"/>
    </row>
    <row r="226" spans="1:9">
      <c r="A226" s="68">
        <v>40</v>
      </c>
      <c r="B226" s="33">
        <v>0.1</v>
      </c>
      <c r="C226" s="59"/>
      <c r="D226" s="50"/>
      <c r="E226" s="73">
        <v>0.02</v>
      </c>
      <c r="F226" s="30"/>
    </row>
    <row r="227" spans="1:9">
      <c r="A227" s="68"/>
      <c r="B227" s="33">
        <v>10</v>
      </c>
      <c r="C227" s="59"/>
      <c r="D227" s="50"/>
      <c r="E227" s="74"/>
      <c r="F227" s="30"/>
    </row>
    <row r="228" spans="1:9">
      <c r="A228" s="69">
        <v>1000</v>
      </c>
      <c r="B228" s="33">
        <v>0.1</v>
      </c>
      <c r="C228" s="59"/>
      <c r="D228" s="50"/>
      <c r="E228" s="73">
        <v>5.0000000000000001E-3</v>
      </c>
      <c r="F228" s="30"/>
    </row>
    <row r="229" spans="1:9">
      <c r="A229" s="69"/>
      <c r="B229" s="33">
        <v>10</v>
      </c>
      <c r="C229" s="59"/>
      <c r="D229" s="50"/>
      <c r="E229" s="74"/>
      <c r="F229" s="30"/>
    </row>
    <row r="230" spans="1:9">
      <c r="A230" s="69">
        <v>100000</v>
      </c>
      <c r="B230" s="33">
        <v>0.1</v>
      </c>
      <c r="C230" s="59"/>
      <c r="D230" s="50"/>
      <c r="E230" s="73">
        <v>5.0000000000000001E-3</v>
      </c>
      <c r="F230" s="30"/>
    </row>
    <row r="231" spans="1:9">
      <c r="A231" s="69"/>
      <c r="B231" s="33">
        <v>10</v>
      </c>
      <c r="C231" s="59"/>
      <c r="D231" s="50"/>
      <c r="E231" s="74"/>
      <c r="F231" s="30"/>
    </row>
    <row r="232" spans="1:9">
      <c r="A232" s="69">
        <v>300000</v>
      </c>
      <c r="B232" s="33">
        <v>0.1</v>
      </c>
      <c r="C232" s="59"/>
      <c r="D232" s="50"/>
      <c r="E232" s="73">
        <v>5.0000000000000001E-3</v>
      </c>
      <c r="F232" s="30"/>
    </row>
    <row r="233" spans="1:9">
      <c r="A233" s="69"/>
      <c r="B233" s="33">
        <v>10</v>
      </c>
      <c r="C233" s="59"/>
      <c r="D233" s="50"/>
      <c r="E233" s="74"/>
      <c r="F233" s="30"/>
    </row>
    <row r="234" spans="1:9">
      <c r="A234" s="25"/>
      <c r="B234" s="25"/>
      <c r="C234" s="25"/>
      <c r="D234" s="27"/>
      <c r="E234" s="28"/>
      <c r="F234" s="30"/>
    </row>
    <row r="235" spans="1:9" s="13" customFormat="1" ht="12">
      <c r="A235" s="12" t="s">
        <v>36</v>
      </c>
      <c r="B235" s="35"/>
      <c r="C235" s="35"/>
      <c r="D235" s="36"/>
      <c r="E235" s="37"/>
      <c r="F235" s="38"/>
      <c r="G235" s="12"/>
      <c r="H235" s="12"/>
      <c r="I235" s="12"/>
    </row>
    <row r="236" spans="1:9">
      <c r="A236" s="71" t="s">
        <v>44</v>
      </c>
      <c r="B236" s="71" t="s">
        <v>33</v>
      </c>
      <c r="C236" s="71" t="s">
        <v>34</v>
      </c>
      <c r="D236" s="71" t="s">
        <v>11</v>
      </c>
      <c r="E236" s="71" t="s">
        <v>35</v>
      </c>
      <c r="F236" s="30"/>
    </row>
    <row r="237" spans="1:9">
      <c r="A237" s="71"/>
      <c r="B237" s="71"/>
      <c r="C237" s="71"/>
      <c r="D237" s="71"/>
      <c r="E237" s="71"/>
      <c r="F237" s="30"/>
    </row>
    <row r="238" spans="1:9">
      <c r="A238" s="69">
        <v>100</v>
      </c>
      <c r="B238" s="32">
        <v>5</v>
      </c>
      <c r="C238" s="59"/>
      <c r="D238" s="49"/>
      <c r="E238" s="19">
        <f>((B238*0.01/100)+(A238*0.004/100))/B238*100</f>
        <v>9.0000000000000011E-2</v>
      </c>
      <c r="F238" s="30"/>
    </row>
    <row r="239" spans="1:9">
      <c r="A239" s="69"/>
      <c r="B239" s="32">
        <v>50</v>
      </c>
      <c r="C239" s="59"/>
      <c r="D239" s="49"/>
      <c r="E239" s="19">
        <f>((B239*0.01/100)+(A238*0.004/100))/B239*100</f>
        <v>1.8000000000000002E-2</v>
      </c>
      <c r="F239" s="30"/>
    </row>
    <row r="240" spans="1:9">
      <c r="A240" s="69"/>
      <c r="B240" s="32">
        <v>95</v>
      </c>
      <c r="C240" s="59"/>
      <c r="D240" s="49"/>
      <c r="E240" s="19">
        <f>((B240*0.01/100)+(A238*0.004/100))/B240*100</f>
        <v>1.4210526315789476E-2</v>
      </c>
      <c r="F240" s="30"/>
    </row>
    <row r="241" spans="1:9">
      <c r="A241" s="69">
        <v>1000</v>
      </c>
      <c r="B241" s="32">
        <v>50</v>
      </c>
      <c r="C241" s="59"/>
      <c r="D241" s="49"/>
      <c r="E241" s="19">
        <f>((B241*0.01/100)+(A241*0.001/100))/B241*100</f>
        <v>0.03</v>
      </c>
      <c r="F241" s="30"/>
    </row>
    <row r="242" spans="1:9">
      <c r="A242" s="69"/>
      <c r="B242" s="32">
        <v>500</v>
      </c>
      <c r="C242" s="59"/>
      <c r="D242" s="49"/>
      <c r="E242" s="19">
        <f>((B242*0.01/100)+(A241*0.001/100))/B242*100</f>
        <v>1.2E-2</v>
      </c>
      <c r="F242" s="30"/>
    </row>
    <row r="243" spans="1:9">
      <c r="A243" s="69"/>
      <c r="B243" s="32">
        <v>950</v>
      </c>
      <c r="C243" s="59"/>
      <c r="D243" s="49"/>
      <c r="E243" s="19">
        <f>((B243*0.01/100)+(A241*0.001/100))/B243*100</f>
        <v>1.1052631578947368E-2</v>
      </c>
      <c r="F243" s="30"/>
    </row>
    <row r="244" spans="1:9">
      <c r="A244" s="69">
        <v>10000</v>
      </c>
      <c r="B244" s="32">
        <v>500</v>
      </c>
      <c r="C244" s="59"/>
      <c r="D244" s="49"/>
      <c r="E244" s="19">
        <f>((B244*0.01/100)+(A244*0.001/100))/B244*100</f>
        <v>3.0000000000000002E-2</v>
      </c>
      <c r="F244" s="30"/>
    </row>
    <row r="245" spans="1:9">
      <c r="A245" s="69"/>
      <c r="B245" s="32">
        <v>5000</v>
      </c>
      <c r="C245" s="59"/>
      <c r="D245" s="49"/>
      <c r="E245" s="19">
        <f>((B245*0.01/100)+(A244*0.001/100))/B245*100</f>
        <v>1.1999999999999999E-2</v>
      </c>
      <c r="F245" s="30"/>
    </row>
    <row r="246" spans="1:9">
      <c r="A246" s="69"/>
      <c r="B246" s="32">
        <v>9500</v>
      </c>
      <c r="C246" s="59"/>
      <c r="D246" s="49"/>
      <c r="E246" s="19">
        <f>((B246*0.01/100)+(A244*0.001/100))/B246*100</f>
        <v>1.1052631578947369E-2</v>
      </c>
      <c r="F246" s="30"/>
    </row>
    <row r="247" spans="1:9">
      <c r="A247" s="69">
        <v>100000</v>
      </c>
      <c r="B247" s="32">
        <v>5000</v>
      </c>
      <c r="C247" s="59"/>
      <c r="D247" s="49"/>
      <c r="E247" s="19">
        <f>((B247*0.01/100)+(A247*0.001/100))/B247*100</f>
        <v>0.03</v>
      </c>
      <c r="F247" s="30"/>
    </row>
    <row r="248" spans="1:9">
      <c r="A248" s="69"/>
      <c r="B248" s="32">
        <v>50000</v>
      </c>
      <c r="C248" s="59"/>
      <c r="D248" s="49"/>
      <c r="E248" s="19">
        <f>((B248*0.01/100)+(A247*0.001/100))/B248*100</f>
        <v>1.2E-2</v>
      </c>
      <c r="F248" s="30"/>
    </row>
    <row r="249" spans="1:9">
      <c r="A249" s="69"/>
      <c r="B249" s="32">
        <v>95000</v>
      </c>
      <c r="C249" s="59"/>
      <c r="D249" s="49"/>
      <c r="E249" s="19">
        <f>((B249*0.01/100)+(A247*0.001/100))/B249*100</f>
        <v>1.1052631578947369E-2</v>
      </c>
      <c r="F249" s="30"/>
    </row>
    <row r="250" spans="1:9">
      <c r="A250" s="39"/>
      <c r="B250" s="25"/>
      <c r="C250" s="25"/>
      <c r="D250" s="27"/>
      <c r="E250" s="30"/>
      <c r="F250" s="30"/>
    </row>
    <row r="251" spans="1:9" s="13" customFormat="1" ht="12">
      <c r="A251" s="40" t="s">
        <v>37</v>
      </c>
      <c r="B251" s="35"/>
      <c r="C251" s="35"/>
      <c r="D251" s="36"/>
      <c r="E251" s="37"/>
      <c r="F251" s="38"/>
      <c r="G251" s="12"/>
      <c r="H251" s="12"/>
      <c r="I251" s="12"/>
    </row>
    <row r="252" spans="1:9" ht="15" customHeight="1">
      <c r="A252" s="71" t="s">
        <v>45</v>
      </c>
      <c r="B252" s="71" t="s">
        <v>38</v>
      </c>
      <c r="C252" s="71" t="s">
        <v>39</v>
      </c>
      <c r="D252" s="71" t="s">
        <v>11</v>
      </c>
      <c r="E252" s="71" t="s">
        <v>35</v>
      </c>
      <c r="F252" s="30"/>
    </row>
    <row r="253" spans="1:9">
      <c r="A253" s="71"/>
      <c r="B253" s="71"/>
      <c r="C253" s="71"/>
      <c r="D253" s="71"/>
      <c r="E253" s="71"/>
      <c r="F253" s="30"/>
    </row>
    <row r="254" spans="1:9">
      <c r="A254" s="71"/>
      <c r="B254" s="71"/>
      <c r="C254" s="71"/>
      <c r="D254" s="71"/>
      <c r="E254" s="71"/>
      <c r="F254" s="30"/>
    </row>
    <row r="255" spans="1:9">
      <c r="A255" s="69">
        <v>1</v>
      </c>
      <c r="B255" s="32">
        <v>0.05</v>
      </c>
      <c r="C255" s="59"/>
      <c r="D255" s="56"/>
      <c r="E255" s="19">
        <v>0.03</v>
      </c>
      <c r="F255" s="30"/>
    </row>
    <row r="256" spans="1:9">
      <c r="A256" s="69"/>
      <c r="B256" s="32">
        <v>0.5</v>
      </c>
      <c r="C256" s="59"/>
      <c r="D256" s="56"/>
      <c r="E256" s="19">
        <v>1.2E-2</v>
      </c>
      <c r="F256" s="30"/>
    </row>
    <row r="257" spans="1:6">
      <c r="A257" s="69"/>
      <c r="B257" s="32">
        <v>0.95</v>
      </c>
      <c r="C257" s="59"/>
      <c r="D257" s="56"/>
      <c r="E257" s="19">
        <v>1.0999999999999999E-2</v>
      </c>
      <c r="F257" s="30"/>
    </row>
    <row r="258" spans="1:6">
      <c r="A258" s="69">
        <v>10</v>
      </c>
      <c r="B258" s="32">
        <v>0.5</v>
      </c>
      <c r="C258" s="59"/>
      <c r="D258" s="56"/>
      <c r="E258" s="19">
        <v>0.03</v>
      </c>
      <c r="F258" s="30"/>
    </row>
    <row r="259" spans="1:6">
      <c r="A259" s="69"/>
      <c r="B259" s="32">
        <v>5</v>
      </c>
      <c r="C259" s="59"/>
      <c r="D259" s="56"/>
      <c r="E259" s="19">
        <v>1.2E-2</v>
      </c>
      <c r="F259" s="30"/>
    </row>
    <row r="260" spans="1:6">
      <c r="A260" s="69"/>
      <c r="B260" s="32">
        <v>9.5</v>
      </c>
      <c r="C260" s="59"/>
      <c r="D260" s="56"/>
      <c r="E260" s="19">
        <v>1.0999999999999999E-2</v>
      </c>
      <c r="F260" s="30"/>
    </row>
    <row r="261" spans="1:6">
      <c r="A261" s="69">
        <v>100</v>
      </c>
      <c r="B261" s="32">
        <v>5</v>
      </c>
      <c r="C261" s="59"/>
      <c r="D261" s="56"/>
      <c r="E261" s="19">
        <v>0.03</v>
      </c>
      <c r="F261" s="30"/>
    </row>
    <row r="262" spans="1:6">
      <c r="A262" s="69"/>
      <c r="B262" s="32">
        <v>50</v>
      </c>
      <c r="C262" s="59"/>
      <c r="D262" s="56"/>
      <c r="E262" s="19">
        <v>1.2E-2</v>
      </c>
      <c r="F262" s="30"/>
    </row>
    <row r="263" spans="1:6">
      <c r="A263" s="69"/>
      <c r="B263" s="32">
        <v>95</v>
      </c>
      <c r="C263" s="59"/>
      <c r="D263" s="56"/>
      <c r="E263" s="19">
        <v>1.0999999999999999E-2</v>
      </c>
      <c r="F263" s="30"/>
    </row>
    <row r="264" spans="1:6">
      <c r="A264" s="69">
        <v>1000</v>
      </c>
      <c r="B264" s="32">
        <v>50</v>
      </c>
      <c r="C264" s="59"/>
      <c r="D264" s="56"/>
      <c r="E264" s="19">
        <v>0.03</v>
      </c>
      <c r="F264" s="30"/>
    </row>
    <row r="265" spans="1:6">
      <c r="A265" s="69"/>
      <c r="B265" s="32">
        <v>500</v>
      </c>
      <c r="C265" s="59"/>
      <c r="D265" s="56"/>
      <c r="E265" s="19">
        <v>1.2E-2</v>
      </c>
      <c r="F265" s="30"/>
    </row>
    <row r="266" spans="1:6">
      <c r="A266" s="69"/>
      <c r="B266" s="41">
        <v>950</v>
      </c>
      <c r="C266" s="60"/>
      <c r="D266" s="60"/>
      <c r="E266" s="19">
        <v>1.0999999999999999E-2</v>
      </c>
      <c r="F266" s="30"/>
    </row>
    <row r="267" spans="1:6">
      <c r="A267" s="39"/>
      <c r="B267" s="42"/>
      <c r="C267" s="18"/>
      <c r="D267" s="18"/>
      <c r="E267" s="18"/>
      <c r="F267" s="30"/>
    </row>
    <row r="268" spans="1:6">
      <c r="A268" s="43" t="s">
        <v>40</v>
      </c>
    </row>
    <row r="269" spans="1:6">
      <c r="A269" s="71" t="s">
        <v>41</v>
      </c>
      <c r="B269" s="71" t="s">
        <v>42</v>
      </c>
      <c r="C269" s="71" t="s">
        <v>43</v>
      </c>
      <c r="D269" s="71" t="s">
        <v>11</v>
      </c>
      <c r="E269" s="71" t="s">
        <v>35</v>
      </c>
    </row>
    <row r="270" spans="1:6">
      <c r="A270" s="72"/>
      <c r="B270" s="72"/>
      <c r="C270" s="72"/>
      <c r="D270" s="72"/>
      <c r="E270" s="72"/>
    </row>
    <row r="271" spans="1:6">
      <c r="A271" s="72"/>
      <c r="B271" s="72"/>
      <c r="C271" s="72"/>
      <c r="D271" s="72"/>
      <c r="E271" s="72"/>
    </row>
    <row r="272" spans="1:6">
      <c r="A272" s="69">
        <v>1</v>
      </c>
      <c r="B272" s="32">
        <v>0.35</v>
      </c>
      <c r="C272" s="59"/>
      <c r="D272" s="61"/>
      <c r="E272" s="19">
        <f>((B272*0.5/100)+(A272*0.5/100))/B272*100</f>
        <v>1.9285714285714288</v>
      </c>
    </row>
    <row r="273" spans="1:5">
      <c r="A273" s="70"/>
      <c r="B273" s="32">
        <v>0.5</v>
      </c>
      <c r="C273" s="59"/>
      <c r="D273" s="62"/>
      <c r="E273" s="19">
        <f>((B273*0.5/100)+(A272*0.5/100))/B273*100</f>
        <v>1.5</v>
      </c>
    </row>
    <row r="274" spans="1:5">
      <c r="A274" s="70"/>
      <c r="B274" s="32">
        <v>0.95</v>
      </c>
      <c r="C274" s="59"/>
      <c r="D274" s="62"/>
      <c r="E274" s="19">
        <f>((B274*0.5/100)+(A272*0.5/100))/B274*100</f>
        <v>1.0263157894736843</v>
      </c>
    </row>
    <row r="275" spans="1:5">
      <c r="A275" s="69">
        <v>10</v>
      </c>
      <c r="B275" s="41">
        <v>0.5</v>
      </c>
      <c r="C275" s="60"/>
      <c r="D275" s="63"/>
      <c r="E275" s="19">
        <f>((B275*0.4/100)+(A275*0.1/100))/B275*100</f>
        <v>2.4</v>
      </c>
    </row>
    <row r="276" spans="1:5">
      <c r="A276" s="70"/>
      <c r="B276" s="41">
        <v>5</v>
      </c>
      <c r="C276" s="60"/>
      <c r="D276" s="63"/>
      <c r="E276" s="19">
        <f>((B276*0.4/100)+(A275*0.1/100))/B276*100</f>
        <v>0.6</v>
      </c>
    </row>
    <row r="277" spans="1:5">
      <c r="A277" s="70"/>
      <c r="B277" s="41">
        <v>9.5</v>
      </c>
      <c r="C277" s="60"/>
      <c r="D277" s="63"/>
      <c r="E277" s="19">
        <f>((B277*0.4/100)+(A275*0.1/100))/B277*100</f>
        <v>0.50526315789473697</v>
      </c>
    </row>
    <row r="278" spans="1:5">
      <c r="A278" s="69">
        <v>100</v>
      </c>
      <c r="B278" s="41">
        <v>5</v>
      </c>
      <c r="C278" s="60"/>
      <c r="D278" s="63"/>
      <c r="E278" s="19">
        <f>((B278*0.4/100)+(A278*0.1/100))/B278*100</f>
        <v>2.4</v>
      </c>
    </row>
    <row r="279" spans="1:5">
      <c r="A279" s="70"/>
      <c r="B279" s="41">
        <v>50</v>
      </c>
      <c r="C279" s="60"/>
      <c r="D279" s="63"/>
      <c r="E279" s="19">
        <f>((B279*0.4/100)+(A278*0.1/100))/B279*100</f>
        <v>0.60000000000000009</v>
      </c>
    </row>
    <row r="280" spans="1:5">
      <c r="A280" s="70"/>
      <c r="B280" s="41">
        <v>95</v>
      </c>
      <c r="C280" s="60"/>
      <c r="D280" s="63"/>
      <c r="E280" s="19">
        <f>((B280*0.4/100)+(A278*0.1/100))/B280*100</f>
        <v>0.50526315789473686</v>
      </c>
    </row>
    <row r="281" spans="1:5">
      <c r="A281" s="69">
        <v>1000</v>
      </c>
      <c r="B281" s="41">
        <v>50</v>
      </c>
      <c r="C281" s="60"/>
      <c r="D281" s="63"/>
      <c r="E281" s="19">
        <f>((B281*0.4/100)+(A281*0.1/100))/B281*100</f>
        <v>2.4</v>
      </c>
    </row>
    <row r="282" spans="1:5">
      <c r="A282" s="70"/>
      <c r="B282" s="41">
        <v>500</v>
      </c>
      <c r="C282" s="60"/>
      <c r="D282" s="63"/>
      <c r="E282" s="19">
        <f>((B282*0.4/100)+(A281*0.1/100))/B282*100</f>
        <v>0.6</v>
      </c>
    </row>
    <row r="283" spans="1:5">
      <c r="A283" s="70"/>
      <c r="B283" s="41">
        <v>950</v>
      </c>
      <c r="C283" s="60"/>
      <c r="D283" s="63"/>
      <c r="E283" s="19">
        <f>((B283*0.4/100)+(A281*0.1/100))/B283*100</f>
        <v>0.50526315789473686</v>
      </c>
    </row>
    <row r="284" spans="1:5">
      <c r="A284" s="69">
        <v>10000</v>
      </c>
      <c r="B284" s="41">
        <v>500</v>
      </c>
      <c r="C284" s="60"/>
      <c r="D284" s="63"/>
      <c r="E284" s="19">
        <f>((B284*0.4/100)+(A284*0.1/100))/B284*100</f>
        <v>2.4</v>
      </c>
    </row>
    <row r="285" spans="1:5">
      <c r="A285" s="70"/>
      <c r="B285" s="41">
        <v>5000</v>
      </c>
      <c r="C285" s="60"/>
      <c r="D285" s="63"/>
      <c r="E285" s="19">
        <f>((B285*0.4/100)+(A284*0.1/100))/B285*100</f>
        <v>0.6</v>
      </c>
    </row>
    <row r="286" spans="1:5">
      <c r="A286" s="70"/>
      <c r="B286" s="41">
        <v>9500</v>
      </c>
      <c r="C286" s="60"/>
      <c r="D286" s="63"/>
      <c r="E286" s="19">
        <f>((B286*0.4/100)+(A284*0.1/100))/B286*100</f>
        <v>0.50526315789473686</v>
      </c>
    </row>
    <row r="289" spans="1:8">
      <c r="A289" s="67" t="s">
        <v>46</v>
      </c>
      <c r="B289" s="67"/>
      <c r="C289" s="44"/>
      <c r="D289" s="45" t="s">
        <v>48</v>
      </c>
      <c r="E289" s="65"/>
      <c r="F289" s="65"/>
      <c r="G289" s="18" t="s">
        <v>49</v>
      </c>
      <c r="H289" s="46"/>
    </row>
    <row r="291" spans="1:8">
      <c r="A291" s="67" t="s">
        <v>47</v>
      </c>
      <c r="B291" s="67"/>
      <c r="C291" s="66"/>
      <c r="D291" s="66"/>
    </row>
  </sheetData>
  <mergeCells count="163">
    <mergeCell ref="F20:G20"/>
    <mergeCell ref="A21:C21"/>
    <mergeCell ref="D21:E21"/>
    <mergeCell ref="F21:G21"/>
    <mergeCell ref="A47:A61"/>
    <mergeCell ref="A107:A121"/>
    <mergeCell ref="A163:A180"/>
    <mergeCell ref="A153:A155"/>
    <mergeCell ref="A156:A158"/>
    <mergeCell ref="A161:A162"/>
    <mergeCell ref="B161:B162"/>
    <mergeCell ref="A139:A140"/>
    <mergeCell ref="B139:B140"/>
    <mergeCell ref="B98:B100"/>
    <mergeCell ref="B101:B103"/>
    <mergeCell ref="C161:C162"/>
    <mergeCell ref="D161:D162"/>
    <mergeCell ref="E161:E162"/>
    <mergeCell ref="F161:F162"/>
    <mergeCell ref="B166:B168"/>
    <mergeCell ref="B169:B171"/>
    <mergeCell ref="B172:B174"/>
    <mergeCell ref="B175:B177"/>
    <mergeCell ref="A199:A216"/>
    <mergeCell ref="B199:B201"/>
    <mergeCell ref="B202:B204"/>
    <mergeCell ref="B205:B207"/>
    <mergeCell ref="B208:B210"/>
    <mergeCell ref="B211:B213"/>
    <mergeCell ref="B214:B216"/>
    <mergeCell ref="B178:B180"/>
    <mergeCell ref="A181:A198"/>
    <mergeCell ref="B181:B183"/>
    <mergeCell ref="B184:B186"/>
    <mergeCell ref="B187:B189"/>
    <mergeCell ref="B190:B192"/>
    <mergeCell ref="B193:B195"/>
    <mergeCell ref="B196:B198"/>
    <mergeCell ref="C139:C140"/>
    <mergeCell ref="D139:D140"/>
    <mergeCell ref="E139:E140"/>
    <mergeCell ref="A141:A143"/>
    <mergeCell ref="A144:A146"/>
    <mergeCell ref="A147:A149"/>
    <mergeCell ref="A150:A152"/>
    <mergeCell ref="B104:B106"/>
    <mergeCell ref="B107:B109"/>
    <mergeCell ref="B110:B112"/>
    <mergeCell ref="B113:B115"/>
    <mergeCell ref="B116:B118"/>
    <mergeCell ref="B119:B121"/>
    <mergeCell ref="A122:A136"/>
    <mergeCell ref="B122:B124"/>
    <mergeCell ref="B125:B127"/>
    <mergeCell ref="B128:B130"/>
    <mergeCell ref="B131:B133"/>
    <mergeCell ref="B134:B136"/>
    <mergeCell ref="E232:E233"/>
    <mergeCell ref="A236:A237"/>
    <mergeCell ref="B236:B237"/>
    <mergeCell ref="C236:C237"/>
    <mergeCell ref="D236:D237"/>
    <mergeCell ref="E236:E237"/>
    <mergeCell ref="B47:B49"/>
    <mergeCell ref="B50:B52"/>
    <mergeCell ref="B53:B55"/>
    <mergeCell ref="B56:B58"/>
    <mergeCell ref="B59:B61"/>
    <mergeCell ref="A62:A76"/>
    <mergeCell ref="B62:B64"/>
    <mergeCell ref="B65:B67"/>
    <mergeCell ref="B68:B70"/>
    <mergeCell ref="B71:B73"/>
    <mergeCell ref="B74:B76"/>
    <mergeCell ref="A77:A91"/>
    <mergeCell ref="B77:B79"/>
    <mergeCell ref="B80:B82"/>
    <mergeCell ref="B83:B85"/>
    <mergeCell ref="B86:B88"/>
    <mergeCell ref="B89:B91"/>
    <mergeCell ref="B95:B97"/>
    <mergeCell ref="A3:H3"/>
    <mergeCell ref="A2:H2"/>
    <mergeCell ref="A1:H1"/>
    <mergeCell ref="A26:A27"/>
    <mergeCell ref="A28:A30"/>
    <mergeCell ref="B26:B27"/>
    <mergeCell ref="C26:C27"/>
    <mergeCell ref="D26:D27"/>
    <mergeCell ref="E26:E27"/>
    <mergeCell ref="D16:E16"/>
    <mergeCell ref="D17:E17"/>
    <mergeCell ref="D18:E18"/>
    <mergeCell ref="A7:E7"/>
    <mergeCell ref="A16:C16"/>
    <mergeCell ref="F16:G16"/>
    <mergeCell ref="A17:C17"/>
    <mergeCell ref="F17:G17"/>
    <mergeCell ref="A18:C18"/>
    <mergeCell ref="F18:G18"/>
    <mergeCell ref="A19:C19"/>
    <mergeCell ref="D19:E19"/>
    <mergeCell ref="F19:G19"/>
    <mergeCell ref="A20:C20"/>
    <mergeCell ref="D20:E20"/>
    <mergeCell ref="E222:E223"/>
    <mergeCell ref="E224:E225"/>
    <mergeCell ref="E226:E227"/>
    <mergeCell ref="E228:E229"/>
    <mergeCell ref="E230:E231"/>
    <mergeCell ref="A31:A33"/>
    <mergeCell ref="A34:A36"/>
    <mergeCell ref="A5:H5"/>
    <mergeCell ref="A4:H4"/>
    <mergeCell ref="A37:A39"/>
    <mergeCell ref="A40:A42"/>
    <mergeCell ref="B45:B46"/>
    <mergeCell ref="C45:C46"/>
    <mergeCell ref="D45:D46"/>
    <mergeCell ref="E45:E46"/>
    <mergeCell ref="F45:F46"/>
    <mergeCell ref="B219:B221"/>
    <mergeCell ref="E219:E221"/>
    <mergeCell ref="D219:D221"/>
    <mergeCell ref="C219:C221"/>
    <mergeCell ref="A219:A221"/>
    <mergeCell ref="A45:A46"/>
    <mergeCell ref="A92:A106"/>
    <mergeCell ref="B92:B94"/>
    <mergeCell ref="A281:A283"/>
    <mergeCell ref="E252:E254"/>
    <mergeCell ref="D252:D254"/>
    <mergeCell ref="C252:C254"/>
    <mergeCell ref="B252:B254"/>
    <mergeCell ref="A252:A254"/>
    <mergeCell ref="A255:A257"/>
    <mergeCell ref="A258:A260"/>
    <mergeCell ref="A261:A263"/>
    <mergeCell ref="A264:A266"/>
    <mergeCell ref="E289:F289"/>
    <mergeCell ref="C291:D291"/>
    <mergeCell ref="A289:B289"/>
    <mergeCell ref="A291:B291"/>
    <mergeCell ref="B163:B164"/>
    <mergeCell ref="A284:A286"/>
    <mergeCell ref="A269:A271"/>
    <mergeCell ref="B269:B271"/>
    <mergeCell ref="A238:A240"/>
    <mergeCell ref="A241:A243"/>
    <mergeCell ref="A244:A246"/>
    <mergeCell ref="A247:A249"/>
    <mergeCell ref="A222:A223"/>
    <mergeCell ref="A224:A225"/>
    <mergeCell ref="A226:A227"/>
    <mergeCell ref="A228:A229"/>
    <mergeCell ref="A230:A231"/>
    <mergeCell ref="A232:A233"/>
    <mergeCell ref="C269:C271"/>
    <mergeCell ref="D269:D271"/>
    <mergeCell ref="E269:E271"/>
    <mergeCell ref="A272:A274"/>
    <mergeCell ref="A275:A277"/>
    <mergeCell ref="A278:A280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5" manualBreakCount="5">
    <brk id="52" max="7" man="1"/>
    <brk id="103" max="7" man="1"/>
    <brk id="155" max="7" man="1"/>
    <brk id="208" max="7" man="1"/>
    <brk id="260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2020-03-06T05:36:57Z</dcterms:modified>
</cp:coreProperties>
</file>